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ThisWorkbook"/>
  <mc:AlternateContent xmlns:mc="http://schemas.openxmlformats.org/markup-compatibility/2006">
    <mc:Choice Requires="x15">
      <x15ac:absPath xmlns:x15ac="http://schemas.microsoft.com/office/spreadsheetml/2010/11/ac" url="Y:\03 安全施設（信号機・標示）札幌方面\00 令和８年度\安全施設費　工事請負費\01 信号工事\信号札91【入札11.17】（支有）\（告示）信号札91\"/>
    </mc:Choice>
  </mc:AlternateContent>
  <xr:revisionPtr revIDLastSave="0" documentId="13_ncr:1_{CF47502C-738C-4CA9-A1E3-8035BDD3489B}" xr6:coauthVersionLast="47" xr6:coauthVersionMax="47" xr10:uidLastSave="{00000000-0000-0000-0000-000000000000}"/>
  <bookViews>
    <workbookView xWindow="20370" yWindow="-120" windowWidth="29040" windowHeight="15720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1" i="7" l="1"/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C36" i="7" l="1"/>
  <c r="AM31" i="7"/>
  <c r="B17" i="7"/>
  <c r="AR17" i="7"/>
  <c r="AQ17" i="7" s="1"/>
  <c r="H13" i="7"/>
  <c r="B13" i="7"/>
  <c r="B5" i="7"/>
  <c r="R3" i="7"/>
  <c r="AQ8" i="3" l="1"/>
  <c r="AQ18" i="1"/>
  <c r="AQ9" i="3" l="1"/>
  <c r="AQ19" i="1"/>
  <c r="H11" i="1"/>
  <c r="B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8" i="1"/>
  <c r="AM21" i="3" l="1"/>
  <c r="AP9" i="3"/>
  <c r="C34" i="1"/>
  <c r="B15" i="1" l="1"/>
  <c r="R3" i="1"/>
  <c r="B5" i="1"/>
  <c r="B5" i="3" s="1"/>
</calcChain>
</file>

<file path=xl/sharedStrings.xml><?xml version="1.0" encoding="utf-8"?>
<sst xmlns="http://schemas.openxmlformats.org/spreadsheetml/2006/main" count="221" uniqueCount="107">
  <si>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</si>
  <si>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</si>
  <si>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</si>
  <si>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</si>
  <si>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</si>
  <si>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</si>
  <si>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</si>
  <si>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</si>
  <si>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</si>
  <si>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</si>
  <si>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</si>
  <si>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</si>
  <si>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</si>
  <si>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</si>
  <si>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</si>
  <si>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</si>
  <si>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</si>
  <si>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</si>
  <si>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</si>
  <si>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</si>
  <si>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</si>
  <si>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</si>
  <si>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</si>
  <si>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</si>
  <si>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</si>
  <si>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</si>
  <si>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</si>
  <si>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</si>
  <si>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</si>
  <si>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</si>
  <si>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</si>
  <si>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</si>
  <si>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</si>
  <si>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</si>
  <si>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</si>
  <si>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</si>
  <si>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</si>
  <si>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</si>
  <si>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</si>
  <si>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</si>
  <si>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</si>
  <si>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</si>
  <si>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</si>
  <si>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</si>
  <si>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</si>
  <si>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</si>
  <si>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</si>
  <si>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</si>
  <si>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</si>
  <si>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</si>
  <si>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</si>
  <si>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</si>
  <si>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</si>
  <si>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</si>
  <si>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</si>
  <si>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</si>
  <si>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</si>
  <si>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</si>
  <si>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</si>
  <si>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</si>
  <si>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</si>
  <si>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</si>
  <si>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</si>
  <si>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</si>
  <si>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</si>
  <si>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</si>
  <si>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</si>
  <si>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</si>
  <si>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</si>
  <si>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</si>
  <si>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</si>
  <si>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</si>
  <si>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</si>
  <si>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</si>
  <si>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</si>
  <si>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</si>
  <si>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</si>
  <si>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</si>
  <si>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</si>
  <si>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</si>
  <si>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</si>
  <si>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</si>
  <si>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</si>
  <si>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</si>
  <si>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</si>
  <si>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</si>
  <si>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</si>
  <si>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</si>
  <si>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</si>
  <si>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</si>
  <si>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</si>
  <si>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</si>
  <si>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</si>
  <si>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</si>
  <si>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</si>
  <si>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</si>
  <si>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</si>
  <si>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</si>
  <si>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</si>
  <si>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</si>
  <si>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</si>
  <si>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</si>
  <si>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</si>
  <si>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北海道警察本部</t>
    <rPh sb="0" eb="3">
      <t>ホッカイドウ</t>
    </rPh>
    <rPh sb="3" eb="5">
      <t>ケイサツ</t>
    </rPh>
    <rPh sb="5" eb="7">
      <t>ホンブ</t>
    </rPh>
    <phoneticPr fontId="1"/>
  </si>
  <si>
    <t>北海道警察本部長</t>
    <rPh sb="0" eb="3">
      <t>ホッカイドウ</t>
    </rPh>
    <rPh sb="3" eb="5">
      <t>ケイサツ</t>
    </rPh>
    <rPh sb="5" eb="7">
      <t>ホンブ</t>
    </rPh>
    <rPh sb="7" eb="8">
      <t>チョウ</t>
    </rPh>
    <phoneticPr fontId="1"/>
  </si>
  <si>
    <t>011-251-0110</t>
    <phoneticPr fontId="14"/>
  </si>
  <si>
    <t>sisetu-nyusatu@police.pref.hokkaido.lg.jp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</si>
</sst>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16" fillId="0" borderId="0" xfId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26</xdr:row>
          <xdr:rowOff>66675</xdr:rowOff>
        </xdr:from>
        <xdr:to>
          <xdr:col>32</xdr:col>
          <xdr:colOff>95250</xdr:colOff>
          <xdr:row>29</xdr:row>
          <xdr:rowOff>200025</xdr:rowOff>
        </xdr:to>
        <xdr:sp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238125</xdr:colOff>
          <xdr:row>25</xdr:row>
          <xdr:rowOff>123825</xdr:rowOff>
        </xdr:to>
        <xdr:sp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7" Type="http://schemas.openxmlformats.org/officeDocument/2006/relationships/ctrlProp" Target="../ctrlProps/ctrlProp3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2.xml" /><Relationship Id="rId5" Type="http://schemas.openxmlformats.org/officeDocument/2006/relationships/ctrlProp" Target="../ctrlProps/ctrlProp1.xml" /><Relationship Id="rId4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 /><Relationship Id="rId7" Type="http://schemas.openxmlformats.org/officeDocument/2006/relationships/ctrlProp" Target="../ctrlProps/ctrlProp6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5.xml" /><Relationship Id="rId5" Type="http://schemas.openxmlformats.org/officeDocument/2006/relationships/ctrlProp" Target="../ctrlProps/ctrlProp4.xml" /><Relationship Id="rId4" Type="http://schemas.openxmlformats.org/officeDocument/2006/relationships/vmlDrawing" Target="../drawings/vmlDrawing2.vml" /></Relationships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 /><Relationship Id="rId2" Type="http://schemas.openxmlformats.org/officeDocument/2006/relationships/drawing" Target="../drawings/drawing4.xml" /><Relationship Id="rId4" Type="http://schemas.openxmlformats.org/officeDocument/2006/relationships/ctrlProp" Target="../ctrlProps/ctrlProp7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AY91"/>
  <sheetViews>
    <sheetView tabSelected="1" zoomScaleNormal="100" workbookViewId="0">
      <selection activeCell="AC14" sqref="AC14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46" width="3.625" style="4" customWidth="1"/>
    <col min="47" max="64" width="3.625" style="2" customWidth="1"/>
    <col min="65" max="16384" width="9" style="2"/>
  </cols>
  <sheetData>
    <row r="1" spans="1:46" ht="21.95" customHeight="1" thickBot="1">
      <c r="A1" s="215" t="s">
        <v>77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3" t="s">
        <v>4</v>
      </c>
      <c r="AD1" s="45" t="s">
        <v>26</v>
      </c>
      <c r="AE1" s="45"/>
      <c r="AF1" s="45"/>
      <c r="AG1" s="45"/>
      <c r="AJ1" s="211" t="s">
        <v>32</v>
      </c>
      <c r="AK1" s="211"/>
      <c r="AL1" s="211"/>
      <c r="AQ1" s="2" t="s">
        <v>40</v>
      </c>
      <c r="AR1" s="2" t="s">
        <v>56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19">
        <v>1</v>
      </c>
      <c r="AC2" s="220"/>
      <c r="AD2" s="67"/>
      <c r="AE2" s="44">
        <v>1</v>
      </c>
      <c r="AF2" s="45" t="s">
        <v>3</v>
      </c>
      <c r="AG2" s="45"/>
      <c r="AJ2" s="212" t="s">
        <v>33</v>
      </c>
      <c r="AK2" s="212"/>
      <c r="AL2" s="212"/>
      <c r="AP2" s="44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21"/>
      <c r="AC3" s="222"/>
      <c r="AD3" s="67"/>
      <c r="AE3" s="44">
        <v>2</v>
      </c>
      <c r="AF3" s="45" t="s">
        <v>9</v>
      </c>
      <c r="AG3" s="45"/>
      <c r="AP3" s="44"/>
      <c r="AQ3" s="45"/>
      <c r="AR3" s="45"/>
      <c r="AS3" s="46"/>
      <c r="AT3" s="47"/>
    </row>
    <row r="4" spans="1:46" ht="17.25" customHeight="1" thickBot="1">
      <c r="Z4" s="3" t="s">
        <v>5</v>
      </c>
      <c r="AD4" s="45" t="s">
        <v>27</v>
      </c>
      <c r="AE4" s="45"/>
      <c r="AF4" s="45"/>
      <c r="AG4" s="45"/>
      <c r="AP4" s="44"/>
      <c r="AQ4" s="45"/>
      <c r="AR4" s="45"/>
      <c r="AS4" s="46"/>
      <c r="AT4" s="47"/>
    </row>
    <row r="5" spans="1:46" ht="21.95" customHeight="1">
      <c r="B5" s="45" t="str">
        <f>IF(AB5="","（支出負担行為担当者）",VLOOKUP(AB5,$AP$2:$AR$12,3,1))&amp;"　様"</f>
        <v>北海道警察本部長　様</v>
      </c>
      <c r="AB5" s="219">
        <v>10</v>
      </c>
      <c r="AC5" s="220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/>
      <c r="AQ5" s="45"/>
      <c r="AR5" s="45"/>
      <c r="AS5" s="46"/>
      <c r="AT5" s="47"/>
    </row>
    <row r="6" spans="1:46" ht="17.25" customHeight="1" thickBot="1">
      <c r="AB6" s="221"/>
      <c r="AC6" s="222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/>
      <c r="AQ6" s="45"/>
      <c r="AR6" s="45"/>
      <c r="AS6" s="46"/>
      <c r="AT6" s="47"/>
    </row>
    <row r="7" spans="1:46" ht="21.95" customHeight="1" thickBot="1">
      <c r="H7" s="244" t="s">
        <v>6</v>
      </c>
      <c r="I7" s="244"/>
      <c r="J7" s="244"/>
      <c r="K7" s="244"/>
      <c r="L7" s="244"/>
      <c r="M7" s="244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4"/>
      <c r="Z7" s="3"/>
      <c r="AD7" s="45" t="s">
        <v>101</v>
      </c>
      <c r="AE7" s="45"/>
      <c r="AF7" s="45"/>
      <c r="AG7" s="45"/>
      <c r="AP7" s="44"/>
      <c r="AQ7" s="45"/>
      <c r="AR7" s="45"/>
      <c r="AS7" s="46"/>
      <c r="AT7" s="47"/>
    </row>
    <row r="8" spans="1:46" ht="21.95" customHeight="1">
      <c r="H8" s="244" t="s">
        <v>7</v>
      </c>
      <c r="I8" s="244"/>
      <c r="J8" s="244"/>
      <c r="K8" s="244"/>
      <c r="L8" s="244"/>
      <c r="M8" s="244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4"/>
      <c r="AB8" s="225">
        <v>1</v>
      </c>
      <c r="AC8" s="226"/>
      <c r="AD8" s="45"/>
      <c r="AE8" s="44">
        <v>1</v>
      </c>
      <c r="AF8" s="45" t="s">
        <v>8</v>
      </c>
      <c r="AG8" s="45"/>
      <c r="AP8" s="44"/>
      <c r="AQ8" s="45"/>
      <c r="AR8" s="45"/>
      <c r="AS8" s="46"/>
      <c r="AT8" s="47"/>
    </row>
    <row r="9" spans="1:46" ht="21.95" customHeight="1" thickBot="1">
      <c r="H9" s="244" t="s">
        <v>30</v>
      </c>
      <c r="I9" s="244"/>
      <c r="J9" s="244"/>
      <c r="K9" s="244"/>
      <c r="L9" s="244"/>
      <c r="M9" s="244"/>
      <c r="N9" s="246"/>
      <c r="O9" s="246"/>
      <c r="P9" s="246"/>
      <c r="Q9" s="246"/>
      <c r="R9" s="246"/>
      <c r="S9" s="10"/>
      <c r="T9" s="246"/>
      <c r="U9" s="246"/>
      <c r="V9" s="246"/>
      <c r="W9" s="246"/>
      <c r="X9" s="246"/>
      <c r="Y9" s="4"/>
      <c r="AB9" s="227"/>
      <c r="AC9" s="228"/>
      <c r="AD9" s="45"/>
      <c r="AE9" s="44"/>
      <c r="AF9" s="45"/>
      <c r="AG9" s="45"/>
      <c r="AP9" s="44"/>
      <c r="AQ9" s="45"/>
      <c r="AR9" s="45"/>
      <c r="AS9" s="46"/>
      <c r="AT9" s="47"/>
    </row>
    <row r="10" spans="1:46" ht="21.95" customHeight="1">
      <c r="Z10" s="3" t="s">
        <v>28</v>
      </c>
      <c r="AP10" s="44"/>
      <c r="AQ10" s="45"/>
      <c r="AR10" s="45"/>
      <c r="AS10" s="46"/>
      <c r="AT10" s="47"/>
    </row>
    <row r="11" spans="1:46" ht="21.95" customHeight="1">
      <c r="A11" s="45"/>
      <c r="B11" s="229">
        <f>AC11</f>
        <v>46343</v>
      </c>
      <c r="C11" s="229"/>
      <c r="D11" s="229"/>
      <c r="E11" s="229"/>
      <c r="F11" s="229"/>
      <c r="G11" s="229"/>
      <c r="H11" s="230" t="str">
        <f>"に開札予定の次の"&amp;IF(AB2=1,AF2,AF3)&amp;"について、落札者となった"</f>
        <v>に開札予定の次の工事について、落札者となった</v>
      </c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AA11" s="213" t="s">
        <v>29</v>
      </c>
      <c r="AB11" s="213"/>
      <c r="AC11" s="214">
        <v>46343</v>
      </c>
      <c r="AD11" s="214"/>
      <c r="AE11" s="214"/>
      <c r="AF11" s="214"/>
      <c r="AG11" s="214"/>
      <c r="AP11" s="44"/>
      <c r="AQ11" s="45"/>
      <c r="AR11" s="45"/>
      <c r="AS11" s="46"/>
      <c r="AT11" s="47"/>
    </row>
    <row r="12" spans="1:46" ht="21.95" customHeight="1">
      <c r="A12" s="68" t="s">
        <v>20</v>
      </c>
      <c r="B12" s="45"/>
      <c r="C12" s="45"/>
      <c r="D12" s="45"/>
      <c r="E12" s="45"/>
      <c r="F12" s="45"/>
      <c r="G12" s="45"/>
      <c r="AA12" s="213"/>
      <c r="AB12" s="213"/>
      <c r="AC12" s="214"/>
      <c r="AD12" s="214"/>
      <c r="AE12" s="214"/>
      <c r="AF12" s="214"/>
      <c r="AG12" s="214"/>
      <c r="AP12" s="44"/>
      <c r="AQ12" s="45"/>
      <c r="AR12" s="45"/>
      <c r="AS12" s="46"/>
      <c r="AT12" s="47"/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1.95" customHeight="1">
      <c r="A14" s="16" t="s">
        <v>12</v>
      </c>
      <c r="B14" s="216" t="s">
        <v>10</v>
      </c>
      <c r="C14" s="216"/>
      <c r="D14" s="216"/>
      <c r="E14" s="17" t="s">
        <v>11</v>
      </c>
      <c r="F14" s="18" t="s">
        <v>12</v>
      </c>
      <c r="G14" s="217"/>
      <c r="H14" s="217"/>
      <c r="I14" s="217"/>
      <c r="J14" s="18" t="s">
        <v>81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1.95" customHeight="1">
      <c r="A15" s="21"/>
      <c r="B15" s="216" t="str">
        <f>IF(AB2=1,"工事名","業務名")</f>
        <v>工事名</v>
      </c>
      <c r="C15" s="216"/>
      <c r="D15" s="216"/>
      <c r="E15" s="20"/>
      <c r="F15" s="19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0"/>
      <c r="Z15" s="45" t="s">
        <v>41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42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44</v>
      </c>
      <c r="AQ17" s="92" t="str">
        <f>VLOOKUP(AR17,AP2:AQ12,2,1)</f>
        <v>北海道警察本部</v>
      </c>
      <c r="AR17" s="55">
        <f>AB5</f>
        <v>10</v>
      </c>
    </row>
    <row r="18" spans="1:51" ht="21.95" customHeight="1">
      <c r="A18" s="21"/>
      <c r="B18" s="210" t="s">
        <v>79</v>
      </c>
      <c r="C18" s="210"/>
      <c r="D18" s="210"/>
      <c r="E18" s="20"/>
      <c r="F18" s="19"/>
      <c r="G18" s="29"/>
      <c r="H18" s="72" t="s">
        <v>22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23" t="s">
        <v>23</v>
      </c>
      <c r="AA18" s="224"/>
      <c r="AB18" s="224"/>
      <c r="AC18" s="224"/>
      <c r="AD18" s="224"/>
      <c r="AE18" s="224"/>
      <c r="AF18" s="224"/>
      <c r="AG18" s="224"/>
      <c r="AH18" s="224"/>
      <c r="AI18" s="224"/>
      <c r="AJ18" s="6"/>
      <c r="AK18" s="6"/>
      <c r="AL18" s="6"/>
      <c r="AM18" s="52"/>
      <c r="AN18" s="48"/>
      <c r="AO18" s="56"/>
      <c r="AP18" s="57" t="s">
        <v>43</v>
      </c>
      <c r="AQ18" s="90" t="str">
        <f>MONTH(AC11)&amp;"月"&amp;DAY(AC11)&amp;"日"</f>
        <v>11月17日</v>
      </c>
      <c r="AR18" s="59"/>
    </row>
    <row r="19" spans="1:51" ht="21.95" customHeight="1">
      <c r="A19" s="21"/>
      <c r="B19" s="210"/>
      <c r="C19" s="210"/>
      <c r="D19" s="210"/>
      <c r="E19" s="20"/>
      <c r="F19" s="19"/>
      <c r="G19" s="29"/>
      <c r="H19" s="72" t="s">
        <v>25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23"/>
      <c r="AA19" s="224"/>
      <c r="AB19" s="224"/>
      <c r="AC19" s="224"/>
      <c r="AD19" s="224"/>
      <c r="AE19" s="224"/>
      <c r="AF19" s="224"/>
      <c r="AG19" s="224"/>
      <c r="AH19" s="224"/>
      <c r="AI19" s="224"/>
      <c r="AJ19" s="30"/>
      <c r="AK19" s="30"/>
      <c r="AL19" s="30"/>
      <c r="AM19" s="60"/>
      <c r="AN19" s="48"/>
      <c r="AO19" s="61"/>
      <c r="AP19" s="57" t="s">
        <v>10</v>
      </c>
      <c r="AQ19" s="89">
        <f>G14</f>
        <v>0</v>
      </c>
      <c r="AR19" s="59"/>
    </row>
    <row r="20" spans="1:51" ht="21.95" customHeight="1">
      <c r="A20" s="21"/>
      <c r="B20" s="31"/>
      <c r="C20" s="31"/>
      <c r="D20" s="31"/>
      <c r="E20" s="20"/>
      <c r="F20" s="19"/>
      <c r="G20" s="32"/>
      <c r="H20" s="72" t="s">
        <v>58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45</v>
      </c>
      <c r="AQ20" s="58">
        <f>N8</f>
        <v>0</v>
      </c>
      <c r="AR20" s="59"/>
    </row>
    <row r="21" spans="1:51" ht="21.95" customHeight="1">
      <c r="A21" s="21"/>
      <c r="B21" s="108"/>
      <c r="C21" s="263" t="s">
        <v>84</v>
      </c>
      <c r="D21" s="263"/>
      <c r="E21" s="264"/>
      <c r="F21" s="250" t="s">
        <v>68</v>
      </c>
      <c r="G21" s="251"/>
      <c r="H21" s="254"/>
      <c r="I21" s="255"/>
      <c r="J21" s="255"/>
      <c r="K21" s="255"/>
      <c r="L21" s="255"/>
      <c r="M21" s="262" t="s">
        <v>83</v>
      </c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9"/>
      <c r="Y21" s="20"/>
      <c r="Z21" s="69"/>
      <c r="AA21" s="247" t="s">
        <v>80</v>
      </c>
      <c r="AB21" s="247"/>
      <c r="AC21" s="247"/>
      <c r="AD21" s="247"/>
      <c r="AE21" s="247"/>
      <c r="AF21" s="247"/>
      <c r="AG21" s="247"/>
      <c r="AH21" s="70"/>
      <c r="AI21" s="70"/>
      <c r="AJ21" s="30"/>
      <c r="AK21" s="30"/>
      <c r="AL21" s="30"/>
      <c r="AM21" s="45"/>
      <c r="AN21" s="62"/>
      <c r="AO21" s="63"/>
      <c r="AP21" s="64" t="s">
        <v>62</v>
      </c>
      <c r="AQ21" s="65" t="s">
        <v>77</v>
      </c>
      <c r="AR21" s="66"/>
    </row>
    <row r="22" spans="1:51" ht="12.75" customHeight="1">
      <c r="A22" s="21"/>
      <c r="B22" s="108"/>
      <c r="C22" s="263"/>
      <c r="D22" s="263"/>
      <c r="E22" s="264"/>
      <c r="F22" s="252"/>
      <c r="G22" s="251"/>
      <c r="H22" s="256"/>
      <c r="I22" s="257"/>
      <c r="J22" s="257"/>
      <c r="K22" s="257"/>
      <c r="L22" s="257"/>
      <c r="M22" s="262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1"/>
      <c r="Y22" s="20"/>
      <c r="Z22" s="110"/>
      <c r="AA22" s="247"/>
      <c r="AB22" s="247"/>
      <c r="AC22" s="247"/>
      <c r="AD22" s="247"/>
      <c r="AE22" s="247"/>
      <c r="AF22" s="247"/>
      <c r="AG22" s="247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47"/>
      <c r="AB23" s="247"/>
      <c r="AC23" s="247"/>
      <c r="AD23" s="247"/>
      <c r="AE23" s="247"/>
      <c r="AF23" s="247"/>
      <c r="AG23" s="247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1.95" customHeight="1">
      <c r="A24" s="21"/>
      <c r="B24" s="33"/>
      <c r="C24" s="263" t="s">
        <v>85</v>
      </c>
      <c r="D24" s="263"/>
      <c r="E24" s="264"/>
      <c r="F24" s="250" t="s">
        <v>68</v>
      </c>
      <c r="G24" s="251"/>
      <c r="H24" s="254"/>
      <c r="I24" s="255"/>
      <c r="J24" s="255"/>
      <c r="K24" s="255"/>
      <c r="L24" s="255"/>
      <c r="M24" s="262" t="s">
        <v>83</v>
      </c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6"/>
      <c r="Y24" s="20"/>
      <c r="Z24" s="110"/>
      <c r="AA24" s="247"/>
      <c r="AB24" s="247"/>
      <c r="AC24" s="247"/>
      <c r="AD24" s="247"/>
      <c r="AE24" s="247"/>
      <c r="AF24" s="247"/>
      <c r="AG24" s="247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63"/>
      <c r="D25" s="263"/>
      <c r="E25" s="264"/>
      <c r="F25" s="252"/>
      <c r="G25" s="251"/>
      <c r="H25" s="256"/>
      <c r="I25" s="257"/>
      <c r="J25" s="257"/>
      <c r="K25" s="257"/>
      <c r="L25" s="257"/>
      <c r="M25" s="262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8"/>
      <c r="Y25" s="20"/>
      <c r="Z25" s="110"/>
      <c r="AA25" s="247"/>
      <c r="AB25" s="247"/>
      <c r="AC25" s="247"/>
      <c r="AD25" s="247"/>
      <c r="AE25" s="247"/>
      <c r="AF25" s="247"/>
      <c r="AG25" s="247"/>
      <c r="AH25" s="45"/>
      <c r="AI25" s="45"/>
      <c r="AM25" s="109" t="s">
        <v>35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49" t="s">
        <v>34</v>
      </c>
      <c r="AN26" s="249"/>
      <c r="AO26" s="249"/>
      <c r="AP26" s="249"/>
      <c r="AQ26" s="249"/>
      <c r="AR26" s="249"/>
      <c r="AS26" s="73"/>
      <c r="AT26" s="73"/>
      <c r="AU26" s="45"/>
    </row>
    <row r="27" spans="1:51" ht="12.75" customHeight="1">
      <c r="A27" s="231" t="s">
        <v>13</v>
      </c>
      <c r="B27" s="232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49"/>
      <c r="AN27" s="249"/>
      <c r="AO27" s="249"/>
      <c r="AP27" s="249"/>
      <c r="AQ27" s="249"/>
      <c r="AR27" s="249"/>
      <c r="AS27" s="73"/>
      <c r="AT27" s="73"/>
      <c r="AU27" s="45"/>
    </row>
    <row r="28" spans="1:51" ht="21.95" customHeight="1">
      <c r="A28" s="233"/>
      <c r="B28" s="234"/>
      <c r="C28" s="239" t="s">
        <v>15</v>
      </c>
      <c r="D28" s="216"/>
      <c r="E28" s="240"/>
      <c r="F28" s="237" t="s">
        <v>16</v>
      </c>
      <c r="G28" s="238"/>
      <c r="H28" s="238"/>
      <c r="I28" s="238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37"/>
      <c r="AM28" s="100" t="str">
        <f>IF(AB2=1,"工事","委託")&amp;"費内訳書とともに添付し、提出してください。"</f>
        <v>工事費内訳書とともに添付し、提出してください。</v>
      </c>
      <c r="AN28" s="45"/>
      <c r="AO28" s="45"/>
      <c r="AP28" s="44"/>
      <c r="AQ28" s="45"/>
      <c r="AR28" s="45"/>
      <c r="AS28" s="73"/>
      <c r="AT28" s="73"/>
      <c r="AU28" s="45"/>
    </row>
    <row r="29" spans="1:51" ht="21.95" customHeight="1">
      <c r="A29" s="233"/>
      <c r="B29" s="234"/>
      <c r="C29" s="239"/>
      <c r="D29" s="216"/>
      <c r="E29" s="240"/>
      <c r="F29" s="237" t="s">
        <v>53</v>
      </c>
      <c r="G29" s="238"/>
      <c r="H29" s="238"/>
      <c r="I29" s="238"/>
      <c r="J29" s="241"/>
      <c r="K29" s="241"/>
      <c r="L29" s="241"/>
      <c r="M29" s="241"/>
      <c r="N29" s="241"/>
      <c r="O29" s="35" t="s">
        <v>55</v>
      </c>
      <c r="P29" s="242"/>
      <c r="Q29" s="242"/>
      <c r="R29" s="242"/>
      <c r="S29" s="242"/>
      <c r="T29" s="242"/>
      <c r="U29" s="242"/>
      <c r="V29" s="242"/>
      <c r="W29" s="242"/>
      <c r="X29" s="242"/>
      <c r="Y29" s="37"/>
      <c r="AM29" s="45" t="s">
        <v>38</v>
      </c>
      <c r="AN29" s="74"/>
      <c r="AO29" s="74"/>
      <c r="AP29" s="74"/>
      <c r="AQ29" s="74"/>
      <c r="AR29" s="74"/>
      <c r="AS29" s="73"/>
      <c r="AT29" s="73"/>
      <c r="AU29" s="45"/>
    </row>
    <row r="30" spans="1:51" ht="21.95" customHeight="1">
      <c r="A30" s="233"/>
      <c r="B30" s="234"/>
      <c r="C30" s="239"/>
      <c r="D30" s="216"/>
      <c r="E30" s="240"/>
      <c r="F30" s="237" t="s">
        <v>17</v>
      </c>
      <c r="G30" s="238"/>
      <c r="H30" s="238"/>
      <c r="I30" s="238"/>
      <c r="J30" s="243"/>
      <c r="K30" s="243"/>
      <c r="L30" s="243"/>
      <c r="M30" s="243"/>
      <c r="N30" s="38" t="s">
        <v>14</v>
      </c>
      <c r="O30" s="243"/>
      <c r="P30" s="243"/>
      <c r="Q30" s="243"/>
      <c r="R30" s="243"/>
      <c r="S30" s="1" t="s">
        <v>31</v>
      </c>
      <c r="T30" s="211"/>
      <c r="U30" s="211"/>
      <c r="V30" s="211"/>
      <c r="W30" s="28"/>
      <c r="X30" s="28"/>
      <c r="Y30" s="37"/>
      <c r="AM30" s="74" t="s">
        <v>39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5"/>
      <c r="B31" s="236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48" t="s">
        <v>57</v>
      </c>
      <c r="AN31" s="248"/>
      <c r="AO31" s="248"/>
      <c r="AP31" s="248"/>
      <c r="AQ31" s="248"/>
      <c r="AR31" s="248"/>
      <c r="AS31" s="248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48"/>
      <c r="AN32" s="248"/>
      <c r="AO32" s="248"/>
      <c r="AP32" s="248"/>
      <c r="AQ32" s="248"/>
      <c r="AR32" s="248"/>
      <c r="AS32" s="248"/>
      <c r="AT32" s="99"/>
      <c r="AU32" s="99"/>
      <c r="AV32" s="99"/>
      <c r="AW32" s="99"/>
      <c r="AX32" s="99"/>
      <c r="AY32" s="99"/>
    </row>
    <row r="33" spans="1:51" ht="21.95" customHeight="1">
      <c r="A33" s="75" t="s">
        <v>18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63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1.95" customHeight="1">
      <c r="A34" s="75"/>
      <c r="B34" s="77" t="s">
        <v>19</v>
      </c>
      <c r="C34" s="78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36</v>
      </c>
      <c r="AN34" s="45"/>
      <c r="AO34" s="45"/>
      <c r="AP34" s="44"/>
      <c r="AQ34" s="45"/>
      <c r="AR34" s="45"/>
      <c r="AS34" s="73"/>
      <c r="AT34" s="73"/>
      <c r="AU34" s="45"/>
    </row>
    <row r="35" spans="1:51" ht="21.95" customHeight="1">
      <c r="A35" s="75"/>
      <c r="B35" s="75"/>
      <c r="C35" s="76" t="s">
        <v>21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37</v>
      </c>
    </row>
    <row r="36" spans="1:51" s="96" customFormat="1" ht="21.95" customHeight="1">
      <c r="A36" s="75"/>
      <c r="B36" s="75"/>
      <c r="C36" s="76" t="s">
        <v>24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1.95" customHeight="1">
      <c r="A37" s="93"/>
      <c r="B37" s="94" t="s">
        <v>19</v>
      </c>
      <c r="C37" s="95" t="s">
        <v>66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1.95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1.9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C21:E22"/>
    <mergeCell ref="C24:E25"/>
    <mergeCell ref="H24:L25"/>
    <mergeCell ref="N24:X25"/>
    <mergeCell ref="M24:M25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H9:M9"/>
    <mergeCell ref="H8:M8"/>
    <mergeCell ref="H7:M7"/>
    <mergeCell ref="N7:X7"/>
    <mergeCell ref="N8:X8"/>
    <mergeCell ref="N9:R9"/>
    <mergeCell ref="T9:X9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</mergeCells>
  <phoneticPr fontId="1"/>
  <dataValidations count="5">
    <dataValidation imeMode="off" allowBlank="1" showInputMessage="1" showErrorMessage="1" sqref="S3 U3 W3 G14:I14 T30 AC11:AG12 N30:O30 J30 M21:N21 M24:N24" xr:uid="{00000000-0002-0000-0000-000000000000}"/>
    <dataValidation type="list" allowBlank="1" showInputMessage="1" showErrorMessage="1" sqref="AB2:AD3" xr:uid="{00000000-0002-0000-0000-000001000000}">
      <formula1>$AE$2:$AE$3</formula1>
    </dataValidation>
    <dataValidation type="list" allowBlank="1" showInputMessage="1" showErrorMessage="1" sqref="AB8:AC9 AJ14:AO15" xr:uid="{00000000-0002-0000-0000-000002000000}">
      <formula1>$AE$8:$AE$9</formula1>
    </dataValidation>
    <dataValidation type="list" allowBlank="1" showInputMessage="1" showErrorMessage="1" sqref="AB5:AD6 AF5:AO6" xr:uid="{00000000-0002-0000-0000-000003000000}">
      <formula1>$AP$2:$AP$12</formula1>
    </dataValidation>
    <dataValidation type="list" allowBlank="1" showInputMessage="1" showErrorMessage="1" sqref="AF17:AI17 AD17" xr:uid="{00000000-0002-0000-0000-000004000000}">
      <formula1>#REF!</formula1>
    </dataValidation>
  </dataValidations>
  <hyperlinks>
    <hyperlink ref="AS2" r:id="rId1" xr:uid="{3A296169-313E-4754-848B-8E7A4A9D9487}"/>
  </hyperlink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1"/>
  <sheetViews>
    <sheetView zoomScale="90" zoomScaleNormal="90" workbookViewId="0"/>
  </sheetViews>
  <sheetFormatPr defaultRowHeight="18.75"/>
  <cols>
    <col min="8" max="8" width="17.5" customWidth="1"/>
  </cols>
  <sheetData>
    <row r="2" spans="1:16" ht="44.25">
      <c r="A2" s="102" t="s">
        <v>97</v>
      </c>
      <c r="I2" s="104" t="s">
        <v>75</v>
      </c>
    </row>
    <row r="3" spans="1:16" ht="18.75" customHeight="1">
      <c r="A3" s="101"/>
    </row>
    <row r="4" spans="1:16" ht="44.25">
      <c r="A4" s="101" t="s">
        <v>102</v>
      </c>
      <c r="I4" s="269" t="s">
        <v>76</v>
      </c>
      <c r="J4" s="269"/>
      <c r="K4" s="269"/>
      <c r="L4" s="269"/>
      <c r="M4" s="269"/>
      <c r="N4" s="269"/>
      <c r="O4" s="269"/>
      <c r="P4" s="269"/>
    </row>
    <row r="5" spans="1:16" ht="18.75" customHeight="1">
      <c r="A5" s="101"/>
    </row>
    <row r="6" spans="1:16" ht="44.25">
      <c r="A6" s="202" t="s">
        <v>98</v>
      </c>
      <c r="I6" s="113" t="s">
        <v>82</v>
      </c>
    </row>
    <row r="7" spans="1:16" ht="18.75" customHeight="1"/>
    <row r="8" spans="1:16" ht="45.75">
      <c r="A8" s="205" t="s">
        <v>100</v>
      </c>
    </row>
    <row r="10" spans="1:16" ht="45.75">
      <c r="A10" s="101" t="s">
        <v>99</v>
      </c>
    </row>
    <row r="11" spans="1:16" ht="18.75" customHeight="1"/>
    <row r="12" spans="1:16" ht="18.75" customHeight="1"/>
    <row r="13" spans="1:16" s="107" customFormat="1" ht="30">
      <c r="A13" s="270" t="s">
        <v>86</v>
      </c>
      <c r="B13" s="270"/>
      <c r="C13" s="270"/>
      <c r="D13" s="270"/>
      <c r="E13" s="270"/>
      <c r="F13" s="270"/>
      <c r="G13" s="270"/>
      <c r="H13" s="270"/>
    </row>
    <row r="14" spans="1:16" s="106" customFormat="1" ht="30">
      <c r="A14" s="105" t="s">
        <v>90</v>
      </c>
    </row>
    <row r="15" spans="1:16" s="106" customFormat="1" ht="30">
      <c r="A15" s="105" t="s">
        <v>91</v>
      </c>
    </row>
    <row r="16" spans="1:16" s="106" customFormat="1" ht="30">
      <c r="A16" s="105" t="s">
        <v>87</v>
      </c>
    </row>
    <row r="17" spans="1:1" s="106" customFormat="1" ht="30">
      <c r="A17" s="105" t="s">
        <v>88</v>
      </c>
    </row>
    <row r="18" spans="1:1" s="106" customFormat="1" ht="30">
      <c r="A18" s="105" t="s">
        <v>89</v>
      </c>
    </row>
    <row r="19" spans="1:1" s="106" customFormat="1" ht="30">
      <c r="A19" s="203" t="s">
        <v>72</v>
      </c>
    </row>
    <row r="20" spans="1:1" s="106" customFormat="1" ht="30"/>
    <row r="21" spans="1:1" s="106" customFormat="1" ht="30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AU94"/>
  <sheetViews>
    <sheetView zoomScaleNormal="100" workbookViewId="0">
      <selection activeCell="AC11" sqref="AC11:AG12"/>
    </sheetView>
  </sheetViews>
  <sheetFormatPr defaultRowHeight="13.5"/>
  <cols>
    <col min="1" max="1" width="2.125" style="115" customWidth="1"/>
    <col min="2" max="4" width="3.625" style="115" customWidth="1"/>
    <col min="5" max="6" width="2.625" style="115" customWidth="1"/>
    <col min="7" max="7" width="3.625" style="115" customWidth="1"/>
    <col min="8" max="8" width="3.5" style="115" customWidth="1"/>
    <col min="9" max="9" width="3.625" style="115" customWidth="1"/>
    <col min="10" max="11" width="1.875" style="115" customWidth="1"/>
    <col min="12" max="15" width="3.625" style="115" customWidth="1"/>
    <col min="16" max="17" width="1.875" style="115" customWidth="1"/>
    <col min="18" max="24" width="3.625" style="115" customWidth="1"/>
    <col min="25" max="25" width="3.375" style="115" customWidth="1"/>
    <col min="26" max="41" width="3.625" style="115" customWidth="1"/>
    <col min="42" max="42" width="7.875" style="117" customWidth="1"/>
    <col min="43" max="43" width="10.625" style="115" customWidth="1"/>
    <col min="44" max="44" width="25.375" style="115" customWidth="1"/>
    <col min="45" max="46" width="3.625" style="118" customWidth="1"/>
    <col min="47" max="64" width="3.625" style="115" customWidth="1"/>
    <col min="65" max="16384" width="9" style="115"/>
  </cols>
  <sheetData>
    <row r="1" spans="1:46" ht="21.95" customHeight="1" thickBot="1">
      <c r="A1" s="314" t="s">
        <v>77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114" t="s">
        <v>4</v>
      </c>
      <c r="AD1" s="116" t="s">
        <v>26</v>
      </c>
      <c r="AE1" s="116"/>
      <c r="AF1" s="116"/>
      <c r="AG1" s="116"/>
      <c r="AJ1" s="284" t="s">
        <v>32</v>
      </c>
      <c r="AK1" s="284"/>
      <c r="AL1" s="284"/>
      <c r="AQ1" s="115" t="s">
        <v>40</v>
      </c>
      <c r="AR1" s="115" t="s">
        <v>56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315">
        <v>1</v>
      </c>
      <c r="AC2" s="316"/>
      <c r="AD2" s="120"/>
      <c r="AE2" s="121">
        <v>1</v>
      </c>
      <c r="AF2" s="116" t="s">
        <v>3</v>
      </c>
      <c r="AG2" s="116"/>
      <c r="AJ2" s="319" t="s">
        <v>33</v>
      </c>
      <c r="AK2" s="319"/>
      <c r="AL2" s="319"/>
      <c r="AP2" s="208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124" t="str">
        <f>IF($AB$2="","","令和")</f>
        <v>令和</v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317"/>
      <c r="AC3" s="318"/>
      <c r="AD3" s="120"/>
      <c r="AE3" s="121">
        <v>2</v>
      </c>
      <c r="AF3" s="116" t="s">
        <v>9</v>
      </c>
      <c r="AG3" s="116"/>
      <c r="AP3" s="121"/>
      <c r="AQ3" s="116"/>
      <c r="AR3" s="116"/>
      <c r="AS3" s="122"/>
      <c r="AT3" s="123"/>
    </row>
    <row r="4" spans="1:46" ht="17.25" customHeight="1" thickBot="1">
      <c r="Z4" s="114" t="s">
        <v>5</v>
      </c>
      <c r="AD4" s="116" t="s">
        <v>27</v>
      </c>
      <c r="AE4" s="116"/>
      <c r="AF4" s="116"/>
      <c r="AG4" s="116"/>
      <c r="AP4" s="121"/>
      <c r="AQ4" s="116"/>
      <c r="AR4" s="116"/>
      <c r="AS4" s="122"/>
      <c r="AT4" s="123"/>
    </row>
    <row r="5" spans="1:46" ht="21.95" customHeight="1">
      <c r="B5" s="116" t="str">
        <f>IF(AB5="","（支出負担行為担当者）",VLOOKUP(AB5,$AP$2:$AR$12,3,1))&amp;"　様"</f>
        <v>北海道警察本部長　様</v>
      </c>
      <c r="AB5" s="315">
        <v>10</v>
      </c>
      <c r="AC5" s="316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/>
      <c r="AQ5" s="116"/>
      <c r="AR5" s="116"/>
      <c r="AS5" s="122"/>
      <c r="AT5" s="123"/>
    </row>
    <row r="6" spans="1:46" ht="17.25" customHeight="1" thickBot="1">
      <c r="AB6" s="317"/>
      <c r="AC6" s="318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/>
      <c r="AQ6" s="116"/>
      <c r="AR6" s="116"/>
      <c r="AS6" s="122"/>
      <c r="AT6" s="123"/>
    </row>
    <row r="7" spans="1:46" ht="21.95" customHeight="1" thickBot="1">
      <c r="H7" s="320" t="s">
        <v>6</v>
      </c>
      <c r="I7" s="320"/>
      <c r="J7" s="320"/>
      <c r="K7" s="320"/>
      <c r="L7" s="320"/>
      <c r="M7" s="320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118"/>
      <c r="Z7" s="114"/>
      <c r="AD7" s="116" t="s">
        <v>101</v>
      </c>
      <c r="AE7" s="116"/>
      <c r="AF7" s="116"/>
      <c r="AG7" s="116"/>
      <c r="AP7" s="121"/>
      <c r="AQ7" s="116"/>
      <c r="AR7" s="116"/>
      <c r="AS7" s="122"/>
      <c r="AT7" s="123"/>
    </row>
    <row r="8" spans="1:46" ht="21.95" customHeight="1">
      <c r="H8" s="320" t="s">
        <v>7</v>
      </c>
      <c r="I8" s="320"/>
      <c r="J8" s="320"/>
      <c r="K8" s="320"/>
      <c r="L8" s="320"/>
      <c r="M8" s="320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118"/>
      <c r="AB8" s="225">
        <v>1</v>
      </c>
      <c r="AC8" s="226"/>
      <c r="AD8" s="116"/>
      <c r="AE8" s="121">
        <v>1</v>
      </c>
      <c r="AF8" s="116" t="s">
        <v>8</v>
      </c>
      <c r="AG8" s="116"/>
      <c r="AP8" s="121"/>
      <c r="AQ8" s="116"/>
      <c r="AR8" s="116"/>
      <c r="AS8" s="122"/>
      <c r="AT8" s="123"/>
    </row>
    <row r="9" spans="1:46" ht="21.95" customHeight="1" thickBot="1">
      <c r="H9" s="320" t="s">
        <v>30</v>
      </c>
      <c r="I9" s="320"/>
      <c r="J9" s="320"/>
      <c r="K9" s="320"/>
      <c r="L9" s="320"/>
      <c r="M9" s="320"/>
      <c r="N9" s="304"/>
      <c r="O9" s="304"/>
      <c r="P9" s="304"/>
      <c r="Q9" s="304"/>
      <c r="R9" s="304"/>
      <c r="S9" s="128"/>
      <c r="T9" s="304"/>
      <c r="U9" s="304"/>
      <c r="V9" s="304"/>
      <c r="W9" s="304"/>
      <c r="X9" s="304"/>
      <c r="Y9" s="118"/>
      <c r="AB9" s="227"/>
      <c r="AC9" s="228"/>
      <c r="AD9" s="116"/>
      <c r="AE9" s="121"/>
      <c r="AF9" s="116"/>
      <c r="AG9" s="116"/>
      <c r="AP9" s="121"/>
      <c r="AQ9" s="116"/>
      <c r="AR9" s="116"/>
      <c r="AS9" s="122"/>
      <c r="AT9" s="123"/>
    </row>
    <row r="10" spans="1:46" ht="21.95" customHeight="1">
      <c r="G10" s="129" t="s">
        <v>67</v>
      </c>
      <c r="H10" s="118" t="s">
        <v>6</v>
      </c>
      <c r="I10" s="118"/>
      <c r="J10" s="118"/>
      <c r="K10" s="118"/>
      <c r="L10" s="118"/>
      <c r="M10" s="118"/>
      <c r="N10" s="305"/>
      <c r="O10" s="305"/>
      <c r="P10" s="305"/>
      <c r="Q10" s="305"/>
      <c r="R10" s="305"/>
      <c r="S10" s="305"/>
      <c r="T10" s="305"/>
      <c r="U10" s="305"/>
      <c r="V10" s="305"/>
      <c r="W10" s="305"/>
      <c r="X10" s="305"/>
      <c r="Y10" s="118"/>
      <c r="Z10" s="114" t="s">
        <v>28</v>
      </c>
      <c r="AP10" s="121"/>
      <c r="AQ10" s="116"/>
      <c r="AR10" s="116"/>
      <c r="AS10" s="122"/>
      <c r="AT10" s="123"/>
    </row>
    <row r="11" spans="1:46" ht="21.95" customHeight="1">
      <c r="H11" s="118" t="s">
        <v>68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304"/>
      <c r="U11" s="304"/>
      <c r="V11" s="304"/>
      <c r="W11" s="304"/>
      <c r="X11" s="304"/>
      <c r="Y11" s="118"/>
      <c r="AA11" s="306" t="s">
        <v>29</v>
      </c>
      <c r="AB11" s="306"/>
      <c r="AC11" s="214">
        <f>'別紙１（単体）'!AC11:AG12</f>
        <v>46343</v>
      </c>
      <c r="AD11" s="214"/>
      <c r="AE11" s="214"/>
      <c r="AF11" s="214"/>
      <c r="AG11" s="214"/>
      <c r="AP11" s="121"/>
      <c r="AQ11" s="116"/>
      <c r="AR11" s="116"/>
      <c r="AS11" s="122"/>
      <c r="AT11" s="123"/>
    </row>
    <row r="12" spans="1:46" ht="21.95" customHeight="1">
      <c r="AA12" s="306"/>
      <c r="AB12" s="306"/>
      <c r="AC12" s="214"/>
      <c r="AD12" s="214"/>
      <c r="AE12" s="214"/>
      <c r="AF12" s="214"/>
      <c r="AG12" s="214"/>
      <c r="AP12" s="121"/>
      <c r="AQ12" s="116"/>
      <c r="AR12" s="116"/>
      <c r="AS12" s="122"/>
      <c r="AT12" s="123"/>
    </row>
    <row r="13" spans="1:46" ht="17.25" customHeight="1">
      <c r="A13" s="116"/>
      <c r="B13" s="307">
        <f>AC11</f>
        <v>46343</v>
      </c>
      <c r="C13" s="307"/>
      <c r="D13" s="307"/>
      <c r="E13" s="307"/>
      <c r="F13" s="307"/>
      <c r="G13" s="307"/>
      <c r="H13" s="308" t="str">
        <f>"に開札予定の次の"&amp;IF(AB2=1,AF2,AF3)&amp;"について、落札者となった"</f>
        <v>に開札予定の次の工事について、落札者となった</v>
      </c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</row>
    <row r="14" spans="1:46" ht="21.95" customHeight="1">
      <c r="A14" s="131" t="s">
        <v>20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1.95" customHeight="1">
      <c r="A16" s="137" t="s">
        <v>12</v>
      </c>
      <c r="B16" s="293" t="s">
        <v>10</v>
      </c>
      <c r="C16" s="293"/>
      <c r="D16" s="293"/>
      <c r="E16" s="138" t="s">
        <v>11</v>
      </c>
      <c r="F16" s="139" t="s">
        <v>12</v>
      </c>
      <c r="G16" s="294"/>
      <c r="H16" s="294"/>
      <c r="I16" s="294"/>
      <c r="J16" s="139" t="s">
        <v>11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42</v>
      </c>
      <c r="AN16" s="143"/>
      <c r="AO16" s="143"/>
      <c r="AP16" s="144"/>
      <c r="AQ16" s="143"/>
      <c r="AR16" s="145"/>
    </row>
    <row r="17" spans="1:47" ht="21.95" customHeight="1">
      <c r="A17" s="146"/>
      <c r="B17" s="293" t="str">
        <f>IF(AB2=1,"工事名","業務名")</f>
        <v>工事名</v>
      </c>
      <c r="C17" s="293"/>
      <c r="D17" s="293"/>
      <c r="E17" s="141"/>
      <c r="F17" s="140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141"/>
      <c r="Z17" s="116" t="s">
        <v>41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27</v>
      </c>
      <c r="AQ17" s="151" t="str">
        <f>VLOOKUP(AR17,AP2:AQ12,2,1)</f>
        <v>北海道警察本部</v>
      </c>
      <c r="AR17" s="152">
        <f>AB5</f>
        <v>10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29</v>
      </c>
      <c r="AQ18" s="160" t="str">
        <f>MONTH(AC11)&amp;"月"&amp;DAY(AC11)&amp;"日"</f>
        <v>11月17日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10</v>
      </c>
      <c r="AQ19" s="167">
        <f>G16</f>
        <v>0</v>
      </c>
      <c r="AR19" s="161"/>
    </row>
    <row r="20" spans="1:47" ht="21.95" customHeight="1">
      <c r="A20" s="146"/>
      <c r="B20" s="296" t="s">
        <v>79</v>
      </c>
      <c r="C20" s="296"/>
      <c r="D20" s="296"/>
      <c r="E20" s="141"/>
      <c r="F20" s="146"/>
      <c r="G20" s="168"/>
      <c r="H20" s="169" t="s">
        <v>22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311" t="s">
        <v>23</v>
      </c>
      <c r="AA20" s="312"/>
      <c r="AB20" s="312"/>
      <c r="AC20" s="312"/>
      <c r="AD20" s="312"/>
      <c r="AE20" s="312"/>
      <c r="AF20" s="312"/>
      <c r="AG20" s="312"/>
      <c r="AH20" s="312"/>
      <c r="AJ20" s="164"/>
      <c r="AK20" s="164"/>
      <c r="AL20" s="164"/>
      <c r="AM20" s="165"/>
      <c r="AN20" s="142"/>
      <c r="AO20" s="166"/>
      <c r="AP20" s="159" t="s">
        <v>45</v>
      </c>
      <c r="AQ20" s="171">
        <f>N8</f>
        <v>0</v>
      </c>
      <c r="AR20" s="161"/>
    </row>
    <row r="21" spans="1:47" ht="21.95" customHeight="1">
      <c r="A21" s="146"/>
      <c r="B21" s="296"/>
      <c r="C21" s="296"/>
      <c r="D21" s="296"/>
      <c r="E21" s="141"/>
      <c r="F21" s="146"/>
      <c r="G21" s="168"/>
      <c r="H21" s="169" t="s">
        <v>25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311"/>
      <c r="AA21" s="312"/>
      <c r="AB21" s="312"/>
      <c r="AC21" s="312"/>
      <c r="AD21" s="312"/>
      <c r="AE21" s="312"/>
      <c r="AF21" s="312"/>
      <c r="AG21" s="312"/>
      <c r="AH21" s="312"/>
      <c r="AI21" s="172"/>
      <c r="AJ21" s="164"/>
      <c r="AK21" s="164"/>
      <c r="AL21" s="164"/>
      <c r="AM21" s="116"/>
      <c r="AN21" s="173"/>
      <c r="AO21" s="174"/>
      <c r="AP21" s="175" t="s">
        <v>61</v>
      </c>
      <c r="AQ21" s="176" t="s">
        <v>77</v>
      </c>
      <c r="AR21" s="177"/>
    </row>
    <row r="22" spans="1:47" ht="21.95" customHeight="1">
      <c r="A22" s="146"/>
      <c r="B22" s="178"/>
      <c r="C22" s="178"/>
      <c r="D22" s="178"/>
      <c r="E22" s="141"/>
      <c r="F22" s="146"/>
      <c r="G22" s="179"/>
      <c r="H22" s="169" t="s">
        <v>58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1.95" customHeight="1">
      <c r="A23" s="146"/>
      <c r="B23" s="178"/>
      <c r="C23" s="297" t="s">
        <v>84</v>
      </c>
      <c r="D23" s="297"/>
      <c r="E23" s="298"/>
      <c r="F23" s="285" t="s">
        <v>68</v>
      </c>
      <c r="G23" s="286"/>
      <c r="H23" s="299"/>
      <c r="I23" s="300"/>
      <c r="J23" s="300"/>
      <c r="K23" s="300"/>
      <c r="L23" s="300"/>
      <c r="M23" s="303" t="s">
        <v>83</v>
      </c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9"/>
      <c r="Y23" s="141"/>
      <c r="Z23" s="116"/>
      <c r="AA23" s="310" t="s">
        <v>80</v>
      </c>
      <c r="AB23" s="310"/>
      <c r="AC23" s="310"/>
      <c r="AD23" s="310"/>
      <c r="AE23" s="310"/>
      <c r="AF23" s="310"/>
      <c r="AG23" s="310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297"/>
      <c r="D24" s="297"/>
      <c r="E24" s="298"/>
      <c r="F24" s="287"/>
      <c r="G24" s="286"/>
      <c r="H24" s="301"/>
      <c r="I24" s="302"/>
      <c r="J24" s="302"/>
      <c r="K24" s="302"/>
      <c r="L24" s="302"/>
      <c r="M24" s="303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1"/>
      <c r="Y24" s="141"/>
      <c r="Z24" s="184"/>
      <c r="AA24" s="310"/>
      <c r="AB24" s="310"/>
      <c r="AC24" s="310"/>
      <c r="AD24" s="310"/>
      <c r="AE24" s="310"/>
      <c r="AF24" s="310"/>
      <c r="AG24" s="310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310"/>
      <c r="AB25" s="310"/>
      <c r="AC25" s="310"/>
      <c r="AD25" s="310"/>
      <c r="AE25" s="310"/>
      <c r="AF25" s="310"/>
      <c r="AG25" s="310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297" t="s">
        <v>85</v>
      </c>
      <c r="D26" s="297"/>
      <c r="E26" s="298"/>
      <c r="F26" s="285" t="s">
        <v>68</v>
      </c>
      <c r="G26" s="286"/>
      <c r="H26" s="299"/>
      <c r="I26" s="300"/>
      <c r="J26" s="300"/>
      <c r="K26" s="300"/>
      <c r="L26" s="300"/>
      <c r="M26" s="303" t="s">
        <v>83</v>
      </c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9"/>
      <c r="Y26" s="141"/>
      <c r="Z26" s="184"/>
      <c r="AA26" s="310"/>
      <c r="AB26" s="310"/>
      <c r="AC26" s="310"/>
      <c r="AD26" s="310"/>
      <c r="AE26" s="310"/>
      <c r="AF26" s="310"/>
      <c r="AG26" s="310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1.95" customHeight="1">
      <c r="A27" s="146"/>
      <c r="B27" s="186"/>
      <c r="C27" s="297"/>
      <c r="D27" s="297"/>
      <c r="E27" s="298"/>
      <c r="F27" s="287"/>
      <c r="G27" s="286"/>
      <c r="H27" s="301"/>
      <c r="I27" s="302"/>
      <c r="J27" s="302"/>
      <c r="K27" s="302"/>
      <c r="L27" s="302"/>
      <c r="M27" s="303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1"/>
      <c r="Y27" s="141"/>
      <c r="Z27" s="184"/>
      <c r="AA27" s="310"/>
      <c r="AB27" s="310"/>
      <c r="AC27" s="310"/>
      <c r="AD27" s="310"/>
      <c r="AE27" s="310"/>
      <c r="AF27" s="310"/>
      <c r="AG27" s="310"/>
      <c r="AH27" s="116"/>
      <c r="AI27" s="116"/>
      <c r="AM27" s="292" t="s">
        <v>35</v>
      </c>
      <c r="AN27" s="292"/>
      <c r="AO27" s="292"/>
      <c r="AP27" s="292"/>
      <c r="AQ27" s="292"/>
      <c r="AR27" s="292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2"/>
      <c r="AN28" s="292"/>
      <c r="AO28" s="292"/>
      <c r="AP28" s="292"/>
      <c r="AQ28" s="292"/>
      <c r="AR28" s="292"/>
      <c r="AS28" s="183"/>
      <c r="AT28" s="183"/>
      <c r="AU28" s="116"/>
    </row>
    <row r="29" spans="1:47" ht="12.75" customHeight="1">
      <c r="A29" s="271" t="s">
        <v>13</v>
      </c>
      <c r="B29" s="272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313" t="s">
        <v>34</v>
      </c>
      <c r="AN29" s="313"/>
      <c r="AO29" s="313"/>
      <c r="AP29" s="313"/>
      <c r="AQ29" s="313"/>
      <c r="AR29" s="313"/>
      <c r="AS29" s="183"/>
      <c r="AT29" s="183"/>
      <c r="AU29" s="116"/>
    </row>
    <row r="30" spans="1:47" ht="21.95" customHeight="1">
      <c r="A30" s="273"/>
      <c r="B30" s="274"/>
      <c r="C30" s="277" t="s">
        <v>15</v>
      </c>
      <c r="D30" s="278"/>
      <c r="E30" s="279"/>
      <c r="F30" s="277" t="s">
        <v>16</v>
      </c>
      <c r="G30" s="278"/>
      <c r="H30" s="278"/>
      <c r="I30" s="278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188"/>
      <c r="AM30" s="313"/>
      <c r="AN30" s="313"/>
      <c r="AO30" s="313"/>
      <c r="AP30" s="313"/>
      <c r="AQ30" s="313"/>
      <c r="AR30" s="313"/>
      <c r="AS30" s="183"/>
      <c r="AT30" s="183"/>
      <c r="AU30" s="116"/>
    </row>
    <row r="31" spans="1:47" ht="21.95" customHeight="1">
      <c r="A31" s="273"/>
      <c r="B31" s="274"/>
      <c r="C31" s="277"/>
      <c r="D31" s="278"/>
      <c r="E31" s="279"/>
      <c r="F31" s="277" t="s">
        <v>53</v>
      </c>
      <c r="G31" s="278"/>
      <c r="H31" s="278"/>
      <c r="I31" s="278"/>
      <c r="J31" s="281"/>
      <c r="K31" s="281"/>
      <c r="L31" s="281"/>
      <c r="M31" s="281"/>
      <c r="N31" s="281"/>
      <c r="O31" s="186" t="s">
        <v>54</v>
      </c>
      <c r="P31" s="282"/>
      <c r="Q31" s="282"/>
      <c r="R31" s="282"/>
      <c r="S31" s="282"/>
      <c r="T31" s="282"/>
      <c r="U31" s="282"/>
      <c r="V31" s="282"/>
      <c r="W31" s="282"/>
      <c r="X31" s="282"/>
      <c r="Y31" s="188"/>
      <c r="AM31" s="189" t="str">
        <f>IF(AB2=1,"工事","委託")&amp;"費内訳書とともに添付し、提出してください。"</f>
        <v>工事費内訳書とともに添付し、提出してください。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1.95" customHeight="1">
      <c r="A32" s="273"/>
      <c r="B32" s="274"/>
      <c r="C32" s="277"/>
      <c r="D32" s="278"/>
      <c r="E32" s="279"/>
      <c r="F32" s="277" t="s">
        <v>17</v>
      </c>
      <c r="G32" s="278"/>
      <c r="H32" s="278"/>
      <c r="I32" s="278"/>
      <c r="J32" s="283"/>
      <c r="K32" s="283"/>
      <c r="L32" s="283"/>
      <c r="M32" s="283"/>
      <c r="N32" s="190" t="s">
        <v>14</v>
      </c>
      <c r="O32" s="283"/>
      <c r="P32" s="283"/>
      <c r="Q32" s="283"/>
      <c r="R32" s="283"/>
      <c r="S32" s="117" t="s">
        <v>14</v>
      </c>
      <c r="T32" s="284"/>
      <c r="U32" s="284"/>
      <c r="V32" s="284"/>
      <c r="W32" s="170"/>
      <c r="X32" s="170"/>
      <c r="Y32" s="188"/>
      <c r="AM32" s="116" t="s">
        <v>38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275"/>
      <c r="B33" s="276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39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309" t="s">
        <v>57</v>
      </c>
      <c r="AN34" s="309"/>
      <c r="AO34" s="309"/>
      <c r="AP34" s="309"/>
      <c r="AQ34" s="309"/>
      <c r="AR34" s="309"/>
      <c r="AS34" s="197"/>
      <c r="AT34" s="197"/>
      <c r="AU34" s="197"/>
    </row>
    <row r="35" spans="1:47" ht="12.75" customHeight="1">
      <c r="A35" s="198" t="s">
        <v>18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309"/>
      <c r="AN35" s="309"/>
      <c r="AO35" s="309"/>
      <c r="AP35" s="309"/>
      <c r="AQ35" s="309"/>
      <c r="AR35" s="309"/>
      <c r="AS35" s="197"/>
      <c r="AT35" s="197"/>
      <c r="AU35" s="197"/>
    </row>
    <row r="36" spans="1:47" ht="21.95" customHeight="1">
      <c r="A36" s="198"/>
      <c r="B36" s="200" t="s">
        <v>19</v>
      </c>
      <c r="C36" s="201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63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1.95" customHeight="1">
      <c r="A37" s="198"/>
      <c r="B37" s="198"/>
      <c r="C37" s="199" t="s">
        <v>21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36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1.95" customHeight="1">
      <c r="A38" s="198"/>
      <c r="B38" s="198"/>
      <c r="C38" s="199" t="s">
        <v>24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37</v>
      </c>
    </row>
    <row r="39" spans="1:47" ht="21.95" customHeight="1">
      <c r="A39" s="198"/>
      <c r="B39" s="200" t="s">
        <v>19</v>
      </c>
      <c r="C39" s="199" t="s">
        <v>66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1.95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1.95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1.95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H7:M7"/>
    <mergeCell ref="N7:X7"/>
    <mergeCell ref="AB8:AC9"/>
    <mergeCell ref="H8:M8"/>
    <mergeCell ref="N8:X8"/>
    <mergeCell ref="H9:M9"/>
    <mergeCell ref="N9:R9"/>
    <mergeCell ref="T9:X9"/>
    <mergeCell ref="A1:Y1"/>
    <mergeCell ref="AJ1:AL1"/>
    <mergeCell ref="AB2:AC3"/>
    <mergeCell ref="AJ2:AL2"/>
    <mergeCell ref="AB5:AC6"/>
    <mergeCell ref="AM34:AR35"/>
    <mergeCell ref="AA23:AG27"/>
    <mergeCell ref="Z20:AH21"/>
    <mergeCell ref="AM29:AR30"/>
    <mergeCell ref="AC11:AG12"/>
    <mergeCell ref="T11:X11"/>
    <mergeCell ref="N10:X10"/>
    <mergeCell ref="AA11:AB12"/>
    <mergeCell ref="B13:G13"/>
    <mergeCell ref="H13:Y13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</mergeCells>
  <phoneticPr fontId="1"/>
  <dataValidations count="5">
    <dataValidation imeMode="off" allowBlank="1" showInputMessage="1" showErrorMessage="1" sqref="S3 U3 W3 G16:I16 T32 M26:N26 N32:O32 J32 M23:N23 AC11:AG12" xr:uid="{00000000-0002-0000-0200-000000000000}"/>
    <dataValidation type="list" allowBlank="1" showInputMessage="1" showErrorMessage="1" sqref="AB2:AD3" xr:uid="{00000000-0002-0000-0200-000001000000}">
      <formula1>$AE$2:$AE$3</formula1>
    </dataValidation>
    <dataValidation type="list" allowBlank="1" showInputMessage="1" showErrorMessage="1" sqref="AB8:AC9 AJ14:AO15" xr:uid="{00000000-0002-0000-0200-000002000000}">
      <formula1>$AE$8:$AE$9</formula1>
    </dataValidation>
    <dataValidation type="list" allowBlank="1" showInputMessage="1" showErrorMessage="1" sqref="AB5:AD6 AN5:AO6" xr:uid="{00000000-0002-0000-0200-000003000000}">
      <formula1>$AP$2:$AP$12</formula1>
    </dataValidation>
    <dataValidation type="list" allowBlank="1" showInputMessage="1" showErrorMessage="1" sqref="AD17:AD18 AF17:AI18" xr:uid="{00000000-0002-0000-0200-000004000000}">
      <formula1>#REF!</formula1>
    </dataValidation>
  </dataValidations>
  <hyperlinks>
    <hyperlink ref="AS2" r:id="rId1" xr:uid="{751BBA3F-6815-4A11-AFDF-969E722BE712}"/>
  </hyperlinks>
  <printOptions horizontalCentered="1"/>
  <pageMargins left="0.70866141732283472" right="0.70866141732283472" top="0.74803149606299213" bottom="0.47244094488188981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.75"/>
  <cols>
    <col min="8" max="8" width="13.625" customWidth="1"/>
  </cols>
  <sheetData>
    <row r="2" spans="1:1" ht="45.75">
      <c r="A2" s="101" t="s">
        <v>92</v>
      </c>
    </row>
    <row r="4" spans="1:1" ht="45.75">
      <c r="A4" s="101" t="s">
        <v>93</v>
      </c>
    </row>
    <row r="5" spans="1:1" ht="18.75" customHeight="1"/>
    <row r="6" spans="1:1" ht="45.75">
      <c r="A6" s="101" t="s">
        <v>94</v>
      </c>
    </row>
    <row r="7" spans="1:1" ht="18.75" customHeight="1">
      <c r="A7" s="103"/>
    </row>
    <row r="8" spans="1:1" ht="45.75">
      <c r="A8" s="101" t="s">
        <v>95</v>
      </c>
    </row>
    <row r="10" spans="1:1" ht="44.25">
      <c r="A10" s="204" t="s">
        <v>73</v>
      </c>
    </row>
    <row r="12" spans="1:1" ht="45.75">
      <c r="A12" s="204" t="s">
        <v>96</v>
      </c>
    </row>
    <row r="14" spans="1:1" ht="44.25">
      <c r="A14" s="204" t="s">
        <v>74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AC11" sqref="AC11:AG12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15" t="s">
        <v>78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AD1" s="45" t="s">
        <v>26</v>
      </c>
      <c r="AE1" s="45"/>
      <c r="AF1" s="45"/>
      <c r="AG1" s="45"/>
      <c r="AJ1" s="211" t="s">
        <v>32</v>
      </c>
      <c r="AK1" s="211"/>
      <c r="AL1" s="211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31">
        <f>IF('別紙１－②（代理人用) '!AB2:AC3="",'別紙１（単体）'!AB2:AC3,'別紙１－②（代理人用) '!AB2:AC3)</f>
        <v>1</v>
      </c>
      <c r="AC2" s="332"/>
      <c r="AD2" s="67"/>
      <c r="AE2" s="44">
        <v>1</v>
      </c>
      <c r="AF2" s="45" t="s">
        <v>3</v>
      </c>
      <c r="AG2" s="45"/>
      <c r="AJ2" s="212" t="s">
        <v>33</v>
      </c>
      <c r="AK2" s="212"/>
      <c r="AL2" s="212"/>
    </row>
    <row r="3" spans="1:48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33"/>
      <c r="AC3" s="334"/>
      <c r="AD3" s="67"/>
      <c r="AE3" s="44">
        <v>2</v>
      </c>
      <c r="AF3" s="45" t="s">
        <v>9</v>
      </c>
      <c r="AG3" s="45"/>
    </row>
    <row r="4" spans="1:48" ht="17.25" customHeight="1" thickBot="1">
      <c r="Z4" s="3"/>
      <c r="AD4" s="45" t="s">
        <v>27</v>
      </c>
      <c r="AE4" s="45"/>
      <c r="AF4" s="45"/>
      <c r="AG4" s="45"/>
    </row>
    <row r="5" spans="1:48" ht="21.95" customHeight="1">
      <c r="B5" s="45" t="str">
        <f>'別紙１（単体）'!B5</f>
        <v>北海道警察本部長　様</v>
      </c>
      <c r="AB5" s="331">
        <f>IF('別紙１－②（代理人用) '!AB5:AC6="",'別紙１（単体）'!AB5:AC6,'別紙１－②（代理人用) '!AB5:AC6)</f>
        <v>10</v>
      </c>
      <c r="AC5" s="332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33"/>
      <c r="AC6" s="334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42</v>
      </c>
      <c r="AO6" s="67"/>
      <c r="AP6" s="44"/>
      <c r="AQ6" s="45"/>
      <c r="AR6" s="45"/>
    </row>
    <row r="7" spans="1:48" ht="21.95" customHeight="1">
      <c r="H7" s="244" t="s">
        <v>6</v>
      </c>
      <c r="I7" s="244"/>
      <c r="J7" s="244"/>
      <c r="K7" s="244"/>
      <c r="L7" s="244"/>
      <c r="M7" s="244"/>
      <c r="N7" s="329">
        <f>IF('別紙１－②（代理人用) '!N7:X7="",'別紙１（単体）'!N7:X7,'別紙１－②（代理人用) '!N7:X7)</f>
        <v>0</v>
      </c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4"/>
      <c r="Z7" s="3"/>
      <c r="AD7" s="45"/>
      <c r="AE7" s="45"/>
      <c r="AF7" s="45"/>
      <c r="AG7" s="45"/>
      <c r="AN7" s="45"/>
      <c r="AO7" s="80"/>
      <c r="AP7" s="54" t="s">
        <v>44</v>
      </c>
      <c r="AQ7" s="92" t="str">
        <f>VLOOKUP(AR7,'別紙１（単体）'!AP2:AQ12,2,1)</f>
        <v>北海道警察本部</v>
      </c>
      <c r="AR7" s="55">
        <f>AB5</f>
        <v>10</v>
      </c>
    </row>
    <row r="8" spans="1:48" ht="21.95" customHeight="1">
      <c r="H8" s="244" t="s">
        <v>7</v>
      </c>
      <c r="I8" s="244"/>
      <c r="J8" s="244"/>
      <c r="K8" s="244"/>
      <c r="L8" s="244"/>
      <c r="M8" s="244"/>
      <c r="N8" s="329">
        <f>IF('別紙１－②（代理人用) '!N8:X8="",'別紙１（単体）'!N8:X8,'別紙１－②（代理人用) '!N8:X8)</f>
        <v>0</v>
      </c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52</v>
      </c>
      <c r="AQ8" s="90" t="str">
        <f>MONTH(AC11)&amp;"月"&amp;DAY(AC11)&amp;"日"</f>
        <v>1月0日</v>
      </c>
      <c r="AR8" s="59"/>
    </row>
    <row r="9" spans="1:48" ht="21.95" customHeight="1">
      <c r="H9" s="244" t="s">
        <v>30</v>
      </c>
      <c r="I9" s="244"/>
      <c r="J9" s="244"/>
      <c r="K9" s="244"/>
      <c r="L9" s="244"/>
      <c r="M9" s="244"/>
      <c r="N9" s="329">
        <f>IF('別紙１－②（代理人用) '!N9:R9="",'別紙１（単体）'!N9:R9,'別紙１－②（代理人用) '!N9:R9)</f>
        <v>0</v>
      </c>
      <c r="O9" s="329"/>
      <c r="P9" s="329"/>
      <c r="Q9" s="329"/>
      <c r="R9" s="329"/>
      <c r="S9" s="10"/>
      <c r="T9" s="330">
        <f>IF('別紙１－②（代理人用) '!T9:X9="",'別紙１（単体）'!T9:X9,'別紙１－②（代理人用) '!T9:X9)</f>
        <v>0</v>
      </c>
      <c r="U9" s="330"/>
      <c r="V9" s="330"/>
      <c r="W9" s="330"/>
      <c r="X9" s="330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工事番号</v>
      </c>
      <c r="AQ9" s="89">
        <f>G14</f>
        <v>0</v>
      </c>
      <c r="AR9" s="59"/>
    </row>
    <row r="10" spans="1:48" ht="21.95" customHeight="1">
      <c r="Z10" s="71" t="s">
        <v>71</v>
      </c>
      <c r="AN10" s="45"/>
      <c r="AO10" s="82"/>
      <c r="AP10" s="57" t="str">
        <f>IF(AB2=1,"受注者","受託者")</f>
        <v>受注者</v>
      </c>
      <c r="AQ10" s="58">
        <f>N8</f>
        <v>0</v>
      </c>
      <c r="AR10" s="59"/>
    </row>
    <row r="11" spans="1:48" ht="21.95" customHeight="1">
      <c r="A11" s="45"/>
      <c r="B11" s="229">
        <f>AC11</f>
        <v>0</v>
      </c>
      <c r="C11" s="229"/>
      <c r="D11" s="229"/>
      <c r="E11" s="229"/>
      <c r="F11" s="229"/>
      <c r="G11" s="229"/>
      <c r="H11" s="326" t="str">
        <f>"に契約締結した次の"&amp;IF(AB2=1,AF2,AF3)&amp;"について、"&amp;"第"&amp;AE14&amp;"回変更契約から"</f>
        <v>に契約締結した次の工事について、第１回変更契約から</v>
      </c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AA11" s="324" t="s">
        <v>46</v>
      </c>
      <c r="AB11" s="213"/>
      <c r="AC11" s="325"/>
      <c r="AD11" s="325"/>
      <c r="AE11" s="325"/>
      <c r="AF11" s="325"/>
      <c r="AG11" s="325"/>
      <c r="AN11" s="45"/>
      <c r="AO11" s="83"/>
      <c r="AP11" s="64" t="s">
        <v>61</v>
      </c>
      <c r="AQ11" s="62" t="s">
        <v>78</v>
      </c>
      <c r="AR11" s="84"/>
    </row>
    <row r="12" spans="1:48" ht="21.95" customHeight="1">
      <c r="A12" s="68" t="s">
        <v>47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13"/>
      <c r="AB12" s="213"/>
      <c r="AC12" s="325"/>
      <c r="AD12" s="325"/>
      <c r="AE12" s="325"/>
      <c r="AF12" s="325"/>
      <c r="AG12" s="325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1.95" customHeight="1">
      <c r="A14" s="16" t="s">
        <v>12</v>
      </c>
      <c r="B14" s="216" t="str">
        <f>IF(AB2=1,"工事番号","業務番号")</f>
        <v>工事番号</v>
      </c>
      <c r="C14" s="216"/>
      <c r="D14" s="216"/>
      <c r="E14" s="17" t="s">
        <v>11</v>
      </c>
      <c r="F14" s="18" t="s">
        <v>12</v>
      </c>
      <c r="G14" s="327">
        <f>IF('別紙１－②（代理人用) '!G16:I16="",'別紙１（単体）'!G14:I14,'別紙１－②（代理人用) '!G16:I16)</f>
        <v>0</v>
      </c>
      <c r="H14" s="327"/>
      <c r="I14" s="327"/>
      <c r="J14" s="18" t="s">
        <v>11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49</v>
      </c>
      <c r="AE14" s="79" t="s">
        <v>51</v>
      </c>
      <c r="AF14" s="71" t="s">
        <v>50</v>
      </c>
      <c r="AI14" s="15"/>
      <c r="AJ14" s="6"/>
      <c r="AK14" s="6"/>
      <c r="AL14" s="6"/>
      <c r="AM14" s="6"/>
      <c r="AN14" s="6"/>
      <c r="AO14" s="6"/>
    </row>
    <row r="15" spans="1:48" ht="21.95" customHeight="1">
      <c r="A15" s="21"/>
      <c r="B15" s="216" t="str">
        <f>IF(AB2=1,"工事名","業務名")</f>
        <v>工事名</v>
      </c>
      <c r="C15" s="216"/>
      <c r="D15" s="216"/>
      <c r="E15" s="20"/>
      <c r="F15" s="19"/>
      <c r="G15" s="335">
        <f>IF('別紙１－②（代理人用) '!G17:X17="",'別紙１（単体）'!G15:X15,'別紙１－②（代理人用) '!G17:X17)</f>
        <v>0</v>
      </c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49" t="s">
        <v>35</v>
      </c>
      <c r="AN16" s="249"/>
      <c r="AO16" s="249"/>
      <c r="AP16" s="249"/>
      <c r="AQ16" s="249"/>
      <c r="AR16" s="249"/>
      <c r="AS16" s="249"/>
      <c r="AT16" s="45"/>
      <c r="AU16" s="45"/>
      <c r="AV16" s="45"/>
    </row>
    <row r="17" spans="1:48" ht="12.75" customHeight="1">
      <c r="A17" s="231" t="s">
        <v>13</v>
      </c>
      <c r="B17" s="232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49"/>
      <c r="AN17" s="249"/>
      <c r="AO17" s="249"/>
      <c r="AP17" s="249"/>
      <c r="AQ17" s="249"/>
      <c r="AR17" s="249"/>
      <c r="AS17" s="249"/>
      <c r="AT17" s="45"/>
      <c r="AU17" s="45"/>
      <c r="AV17" s="45"/>
    </row>
    <row r="18" spans="1:48" ht="21.95" customHeight="1">
      <c r="A18" s="233"/>
      <c r="B18" s="234"/>
      <c r="C18" s="239" t="s">
        <v>15</v>
      </c>
      <c r="D18" s="216"/>
      <c r="E18" s="240"/>
      <c r="F18" s="239" t="s">
        <v>16</v>
      </c>
      <c r="G18" s="216"/>
      <c r="H18" s="216"/>
      <c r="I18" s="216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48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1.95" customHeight="1">
      <c r="A19" s="233"/>
      <c r="B19" s="234"/>
      <c r="C19" s="239"/>
      <c r="D19" s="216"/>
      <c r="E19" s="240"/>
      <c r="F19" s="239" t="s">
        <v>53</v>
      </c>
      <c r="G19" s="216"/>
      <c r="H19" s="216"/>
      <c r="I19" s="216"/>
      <c r="J19" s="241"/>
      <c r="K19" s="241"/>
      <c r="L19" s="241"/>
      <c r="M19" s="241"/>
      <c r="N19" s="241"/>
      <c r="O19" s="35" t="s">
        <v>54</v>
      </c>
      <c r="P19" s="242"/>
      <c r="Q19" s="242"/>
      <c r="R19" s="242"/>
      <c r="S19" s="242"/>
      <c r="T19" s="242"/>
      <c r="U19" s="242"/>
      <c r="V19" s="242"/>
      <c r="W19" s="242"/>
      <c r="X19" s="242"/>
      <c r="Y19" s="37"/>
      <c r="Z19" s="70" t="s">
        <v>69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39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1.95" customHeight="1">
      <c r="A20" s="233"/>
      <c r="B20" s="234"/>
      <c r="C20" s="239"/>
      <c r="D20" s="216"/>
      <c r="E20" s="240"/>
      <c r="F20" s="239" t="s">
        <v>17</v>
      </c>
      <c r="G20" s="216"/>
      <c r="H20" s="216"/>
      <c r="I20" s="216"/>
      <c r="J20" s="243"/>
      <c r="K20" s="243"/>
      <c r="L20" s="243"/>
      <c r="M20" s="243"/>
      <c r="N20" s="38" t="s">
        <v>14</v>
      </c>
      <c r="O20" s="243"/>
      <c r="P20" s="243"/>
      <c r="Q20" s="243"/>
      <c r="R20" s="243"/>
      <c r="S20" s="1" t="s">
        <v>14</v>
      </c>
      <c r="T20" s="211"/>
      <c r="U20" s="211"/>
      <c r="V20" s="211"/>
      <c r="W20" s="28"/>
      <c r="X20" s="28"/>
      <c r="Y20" s="37"/>
      <c r="Z20" s="30" t="s">
        <v>70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57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5"/>
      <c r="B21" s="236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8" t="str">
        <f>"「発注機関名_当初契約日_"&amp;B14&amp;"_契約者名_変更契約に係る申出書」"</f>
        <v>「発注機関名_当初契約日_工事番号_契約者名_変更契約に係る申出書」</v>
      </c>
      <c r="AN21" s="328"/>
      <c r="AO21" s="328"/>
      <c r="AP21" s="328"/>
      <c r="AQ21" s="328"/>
      <c r="AR21" s="328"/>
      <c r="AS21" s="328"/>
      <c r="AT21" s="328"/>
      <c r="AU21" s="328"/>
      <c r="AV21" s="328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8"/>
      <c r="AN22" s="328"/>
      <c r="AO22" s="328"/>
      <c r="AP22" s="328"/>
      <c r="AQ22" s="328"/>
      <c r="AR22" s="328"/>
      <c r="AS22" s="328"/>
      <c r="AT22" s="328"/>
      <c r="AU22" s="328"/>
      <c r="AV22" s="328"/>
    </row>
    <row r="23" spans="1:48" ht="21.95" customHeight="1">
      <c r="A23" s="45"/>
      <c r="B23" s="76" t="s">
        <v>18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36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1.95" customHeight="1">
      <c r="A24" s="75"/>
      <c r="B24" s="45"/>
      <c r="C24" s="67" t="s">
        <v>19</v>
      </c>
      <c r="D24" s="76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37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1.95" customHeight="1">
      <c r="A25" s="75"/>
      <c r="B25" s="45"/>
      <c r="C25" s="76"/>
      <c r="D25" s="76" t="s">
        <v>64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1.95" customHeight="1">
      <c r="A27" s="75"/>
      <c r="B27" s="45"/>
      <c r="C27" s="76"/>
      <c r="D27" s="2" t="s">
        <v>65</v>
      </c>
      <c r="E27" s="78"/>
      <c r="F27" s="78"/>
      <c r="H27" s="323" t="str">
        <f>IF(AB5=20,"建設部建築局計画管理課管理調整係",VLOOKUP(AB5,'別紙１（単体）'!$AP$2:$AT$12,2,1)&amp;"入札契約課予算係")</f>
        <v>北海道警察本部入札契約課予算係</v>
      </c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323"/>
      <c r="Y27" s="76"/>
      <c r="AM27" s="36"/>
      <c r="AN27" s="36"/>
      <c r="AO27" s="36"/>
      <c r="AP27" s="36"/>
      <c r="AQ27" s="36"/>
      <c r="AR27" s="36"/>
    </row>
    <row r="28" spans="1:48" ht="21.95" customHeight="1">
      <c r="A28" s="75"/>
      <c r="B28" s="45"/>
      <c r="C28" s="76"/>
      <c r="D28" s="76" t="s">
        <v>60</v>
      </c>
      <c r="E28" s="76"/>
      <c r="F28" s="76"/>
      <c r="H28" s="322" t="str">
        <f>VLOOKUP(AB5,'別紙１（単体）'!$AP$2:$AT$12,5,1)</f>
        <v>011-251-0110</v>
      </c>
      <c r="I28" s="322"/>
      <c r="J28" s="322"/>
      <c r="K28" s="322"/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  <c r="W28" s="322"/>
      <c r="X28" s="322"/>
      <c r="Y28" s="76"/>
    </row>
    <row r="29" spans="1:48" ht="21.95" customHeight="1">
      <c r="A29" s="75"/>
      <c r="B29" s="45"/>
      <c r="C29" s="76"/>
      <c r="D29" s="76" t="s">
        <v>59</v>
      </c>
      <c r="E29" s="76"/>
      <c r="F29" s="76"/>
      <c r="G29" s="76"/>
      <c r="H29" s="76"/>
      <c r="I29" s="322" t="str">
        <f>VLOOKUP(AB5,'別紙１（単体）'!$AP$2:$AT$12,4,1)</f>
        <v>sisetu-nyusatu@police.pref.hokkaido.lg.jp</v>
      </c>
      <c r="J29" s="322"/>
      <c r="K29" s="322"/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2"/>
      <c r="X29" s="322"/>
      <c r="Y29" s="76"/>
    </row>
    <row r="30" spans="1:48" ht="21.95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1.9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1.95" customHeight="1">
      <c r="AN32" s="36"/>
      <c r="AO32" s="36"/>
      <c r="AP32" s="36"/>
      <c r="AQ32" s="36"/>
      <c r="AR32" s="36"/>
    </row>
    <row r="33" spans="40:44" ht="12.6" customHeight="1">
      <c r="AN33" s="36"/>
      <c r="AO33" s="36"/>
      <c r="AP33" s="36"/>
      <c r="AQ33" s="36"/>
      <c r="AR33" s="36"/>
    </row>
    <row r="34" spans="40:44" ht="21.95" customHeight="1">
      <c r="AN34" s="36"/>
      <c r="AO34" s="36"/>
      <c r="AP34" s="36"/>
      <c r="AQ34" s="36"/>
      <c r="AR34" s="36"/>
    </row>
    <row r="35" spans="40:44" ht="21.95" customHeight="1">
      <c r="AN35" s="36"/>
      <c r="AO35" s="36"/>
      <c r="AP35" s="36"/>
      <c r="AQ35" s="36"/>
      <c r="AR35" s="36"/>
    </row>
    <row r="36" spans="40:44" ht="21.95" customHeight="1">
      <c r="AN36" s="36"/>
      <c r="AO36" s="36"/>
      <c r="AP36" s="36"/>
      <c r="AQ36" s="36"/>
      <c r="AR36" s="36"/>
    </row>
    <row r="37" spans="40:44" ht="21.95" customHeight="1">
      <c r="AN37" s="36"/>
      <c r="AO37" s="36"/>
      <c r="AP37" s="36"/>
      <c r="AQ37" s="36"/>
      <c r="AR37" s="36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  <mergeCell ref="AA11:AB12"/>
    <mergeCell ref="AC11:AG12"/>
    <mergeCell ref="B11:G11"/>
    <mergeCell ref="H11:Y11"/>
    <mergeCell ref="B14:D14"/>
    <mergeCell ref="G14:I14"/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</mergeCells>
  <phoneticPr fontId="1"/>
  <dataValidations count="6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2026-09-22T00:38:03Z</cp:lastPrinted>
  <dcterms:created xsi:type="dcterms:W3CDTF">2023-06-16T02:08:19Z</dcterms:created>
  <dcterms:modified xsi:type="dcterms:W3CDTF">2023-06-16T02:08:19Z</dcterms:modified>
</cp:coreProperties>
</file>