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A8DFD8B5-6C0F-42DE-86F8-C19880B82571}" xr6:coauthVersionLast="47" xr6:coauthVersionMax="47" xr10:uidLastSave="{00000000-0000-0000-0000-000000000000}"/>
  <bookViews>
    <workbookView xWindow="-120" yWindow="-120" windowWidth="20730" windowHeight="1104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'評価項目(標準)'!$B$1:$M$66</definedName>
    <definedName name="_xlnm.Print_Area" localSheetId="2">様式１!$B$1:$M$65</definedName>
    <definedName name="_xlnm.Print_Area" localSheetId="3">様式１【経常ＪＶ用】!$B$1:$P$66</definedName>
    <definedName name="_xlnm.Print_Area" localSheetId="4">様式２!$A$1:$BR$64</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M57" i="74" l="1"/>
  <c r="M12" i="74"/>
  <c r="K12" i="74"/>
  <c r="K6" i="74"/>
  <c r="K11" i="66"/>
  <c r="G15" i="74"/>
  <c r="H15" i="74"/>
  <c r="G14" i="66"/>
  <c r="H14" i="66"/>
  <c r="N12" i="74" l="1"/>
  <c r="F25" i="66" l="1"/>
  <c r="F23" i="66"/>
  <c r="F21" i="66"/>
  <c r="AD35" i="89" l="1"/>
  <c r="N58" i="74"/>
  <c r="K21" i="66" l="1"/>
  <c r="K23" i="66" l="1"/>
  <c r="K25" i="66"/>
  <c r="M24" i="74"/>
  <c r="M26" i="74"/>
  <c r="M22" i="74"/>
  <c r="K24" i="74"/>
  <c r="K26" i="74"/>
  <c r="K22" i="74"/>
  <c r="H23" i="74"/>
  <c r="H24" i="74"/>
  <c r="H25" i="74"/>
  <c r="H26" i="74"/>
  <c r="H27" i="74"/>
  <c r="H22" i="74"/>
  <c r="E24" i="74"/>
  <c r="E26" i="74"/>
  <c r="H22" i="66"/>
  <c r="H23" i="66"/>
  <c r="H24" i="66"/>
  <c r="H25" i="66"/>
  <c r="H26" i="66"/>
  <c r="H21" i="66"/>
  <c r="E23" i="66"/>
  <c r="E25" i="66"/>
  <c r="E21" i="66"/>
  <c r="N22" i="74" l="1"/>
  <c r="AD38" i="89"/>
  <c r="M46" i="74" l="1"/>
  <c r="M16" i="74"/>
  <c r="K45" i="66"/>
  <c r="K15" i="66"/>
  <c r="K30" i="74" l="1"/>
  <c r="M30" i="74"/>
  <c r="K29" i="66"/>
  <c r="N30" i="74" l="1"/>
  <c r="K57" i="66" l="1"/>
  <c r="D44" i="74" l="1"/>
  <c r="E16" i="74"/>
  <c r="D41" i="66" l="1"/>
  <c r="E15" i="66"/>
  <c r="N26" i="74" l="1"/>
  <c r="N24" i="74"/>
  <c r="H20" i="66" l="1"/>
  <c r="F26" i="74" l="1"/>
  <c r="F24" i="74"/>
  <c r="F22" i="74"/>
  <c r="D22" i="74"/>
  <c r="E22" i="74"/>
  <c r="C22" i="74"/>
  <c r="K16" i="74" l="1"/>
  <c r="G27" i="74"/>
  <c r="G26" i="74"/>
  <c r="G25" i="74"/>
  <c r="G24" i="74"/>
  <c r="G23" i="74"/>
  <c r="N16" i="74" l="1"/>
  <c r="D21" i="66"/>
  <c r="C21" i="66"/>
  <c r="G22" i="74" l="1"/>
  <c r="G17" i="74"/>
  <c r="H21" i="74"/>
  <c r="G21" i="74"/>
  <c r="G20" i="74"/>
  <c r="G19" i="74"/>
  <c r="G18" i="74"/>
  <c r="H20" i="74"/>
  <c r="H19" i="74"/>
  <c r="H18" i="74"/>
  <c r="H17" i="74"/>
  <c r="K56" i="66"/>
  <c r="G26" i="66"/>
  <c r="G25" i="66"/>
  <c r="G24" i="66"/>
  <c r="G23" i="66"/>
  <c r="G22" i="66"/>
  <c r="G21" i="66"/>
  <c r="H19" i="66"/>
  <c r="H18" i="66"/>
  <c r="H17" i="66"/>
  <c r="H16" i="66"/>
  <c r="K50" i="57" l="1"/>
  <c r="E56" i="66" l="1"/>
  <c r="K57" i="74" l="1"/>
  <c r="N57" i="74" l="1"/>
  <c r="H57" i="66"/>
  <c r="H56" i="66"/>
  <c r="E57" i="66"/>
  <c r="B57" i="66"/>
  <c r="B56" i="66"/>
  <c r="U16" i="90" l="1"/>
  <c r="F15" i="66" l="1"/>
  <c r="F16" i="74"/>
  <c r="F12" i="74"/>
  <c r="G16" i="66"/>
  <c r="G17" i="66"/>
  <c r="G18" i="66"/>
  <c r="G19" i="66"/>
  <c r="U13" i="90"/>
  <c r="M44" i="74"/>
  <c r="K44" i="74"/>
  <c r="H44" i="74"/>
  <c r="H45" i="74"/>
  <c r="G44" i="74"/>
  <c r="G45" i="74"/>
  <c r="G42" i="74"/>
  <c r="G43" i="74"/>
  <c r="F44" i="74"/>
  <c r="E44" i="74"/>
  <c r="K43" i="66"/>
  <c r="G43" i="66"/>
  <c r="G44" i="66"/>
  <c r="G42" i="66"/>
  <c r="G41" i="66"/>
  <c r="H43" i="66"/>
  <c r="H44" i="66"/>
  <c r="F43" i="66"/>
  <c r="E43" i="66"/>
  <c r="D43" i="66"/>
  <c r="E12" i="74"/>
  <c r="U15" i="90"/>
  <c r="H51" i="74"/>
  <c r="G51" i="74"/>
  <c r="F46" i="74"/>
  <c r="E46" i="74"/>
  <c r="K53" i="66"/>
  <c r="H45" i="66"/>
  <c r="G45" i="66"/>
  <c r="F45" i="66"/>
  <c r="E45" i="66"/>
  <c r="U14" i="90"/>
  <c r="K55" i="57"/>
  <c r="W58" i="89"/>
  <c r="T58" i="89"/>
  <c r="AD56" i="89"/>
  <c r="W55" i="89"/>
  <c r="T55" i="89"/>
  <c r="AD53" i="89"/>
  <c r="W52" i="89"/>
  <c r="T52" i="89"/>
  <c r="AD50" i="89"/>
  <c r="W49" i="89"/>
  <c r="T49" i="89"/>
  <c r="AD47" i="89"/>
  <c r="W46" i="89"/>
  <c r="T46" i="89"/>
  <c r="AD44" i="89"/>
  <c r="W43" i="89"/>
  <c r="T43" i="89"/>
  <c r="AD41" i="89"/>
  <c r="W40" i="89"/>
  <c r="T40" i="89"/>
  <c r="E57" i="74"/>
  <c r="K46" i="74"/>
  <c r="N46" i="74" s="1"/>
  <c r="B6" i="74"/>
  <c r="C6" i="74"/>
  <c r="D6" i="74"/>
  <c r="E6" i="74"/>
  <c r="F6" i="74"/>
  <c r="G6" i="74"/>
  <c r="H6" i="74"/>
  <c r="N6" i="74"/>
  <c r="G7" i="74"/>
  <c r="H7" i="74"/>
  <c r="E8" i="74"/>
  <c r="F8" i="74"/>
  <c r="G8" i="74"/>
  <c r="H8" i="74"/>
  <c r="K8" i="74"/>
  <c r="M8" i="74"/>
  <c r="G9" i="74"/>
  <c r="H9" i="74"/>
  <c r="E10" i="74"/>
  <c r="F10" i="74"/>
  <c r="G10" i="74"/>
  <c r="H10" i="74"/>
  <c r="K10" i="74"/>
  <c r="M10" i="74"/>
  <c r="G11" i="74"/>
  <c r="H11" i="74"/>
  <c r="G12" i="74"/>
  <c r="H12" i="74"/>
  <c r="G13" i="74"/>
  <c r="H13" i="74"/>
  <c r="G14" i="74"/>
  <c r="H14" i="74"/>
  <c r="C16" i="74"/>
  <c r="D16" i="74"/>
  <c r="C28" i="74"/>
  <c r="D28" i="74"/>
  <c r="E28" i="74"/>
  <c r="F28" i="74"/>
  <c r="G28" i="74"/>
  <c r="H28" i="74"/>
  <c r="K28" i="74"/>
  <c r="M28" i="74"/>
  <c r="G29" i="74"/>
  <c r="H29" i="74"/>
  <c r="D30" i="74"/>
  <c r="E30" i="74"/>
  <c r="F30" i="74"/>
  <c r="G30" i="74"/>
  <c r="H30" i="74"/>
  <c r="G31" i="74"/>
  <c r="H31" i="74"/>
  <c r="G32" i="74"/>
  <c r="N32" i="74"/>
  <c r="G33" i="74"/>
  <c r="G34" i="74"/>
  <c r="H34" i="74"/>
  <c r="N34" i="74"/>
  <c r="D35" i="74"/>
  <c r="E35" i="74"/>
  <c r="G35" i="74"/>
  <c r="H35" i="74"/>
  <c r="G36" i="74"/>
  <c r="H36" i="74"/>
  <c r="N36" i="74"/>
  <c r="G37" i="74"/>
  <c r="G38" i="74"/>
  <c r="N38" i="74"/>
  <c r="G39" i="74"/>
  <c r="H39" i="74"/>
  <c r="D40" i="74"/>
  <c r="E40" i="74"/>
  <c r="F40" i="74"/>
  <c r="G40" i="74"/>
  <c r="H40" i="74"/>
  <c r="K40" i="74"/>
  <c r="M40" i="74"/>
  <c r="G41" i="74"/>
  <c r="H41" i="74"/>
  <c r="D42" i="74"/>
  <c r="E42" i="74"/>
  <c r="F42" i="74"/>
  <c r="H42" i="74"/>
  <c r="K42" i="74"/>
  <c r="M42" i="74"/>
  <c r="H43" i="74"/>
  <c r="D46" i="74"/>
  <c r="G46" i="74"/>
  <c r="H46" i="74"/>
  <c r="G47" i="74"/>
  <c r="H47" i="74"/>
  <c r="G48" i="74"/>
  <c r="G50" i="74"/>
  <c r="B52" i="74"/>
  <c r="C52" i="74"/>
  <c r="D52" i="74"/>
  <c r="E52" i="74"/>
  <c r="F52" i="74"/>
  <c r="G52" i="74"/>
  <c r="H52" i="74"/>
  <c r="K52" i="74"/>
  <c r="M52" i="74"/>
  <c r="G53" i="74"/>
  <c r="H53" i="74"/>
  <c r="D54" i="74"/>
  <c r="E54" i="74"/>
  <c r="F54" i="74"/>
  <c r="G54" i="74"/>
  <c r="H54" i="74"/>
  <c r="K54" i="74"/>
  <c r="G55" i="74"/>
  <c r="H55" i="74"/>
  <c r="M54" i="74"/>
  <c r="G56" i="74"/>
  <c r="H56" i="74"/>
  <c r="B57" i="74"/>
  <c r="H57" i="74"/>
  <c r="B5" i="66"/>
  <c r="C5" i="66"/>
  <c r="D5" i="66"/>
  <c r="E5" i="66"/>
  <c r="F5" i="66"/>
  <c r="G5" i="66"/>
  <c r="H5" i="66"/>
  <c r="K5" i="66"/>
  <c r="G6" i="66"/>
  <c r="H6" i="66"/>
  <c r="E7" i="66"/>
  <c r="F7" i="66"/>
  <c r="G7" i="66"/>
  <c r="H7" i="66"/>
  <c r="K7" i="66"/>
  <c r="G8" i="66"/>
  <c r="H8" i="66"/>
  <c r="E9" i="66"/>
  <c r="F9" i="66"/>
  <c r="G9" i="66"/>
  <c r="H9" i="66"/>
  <c r="K9" i="66"/>
  <c r="G10" i="66"/>
  <c r="H10" i="66"/>
  <c r="E11" i="66"/>
  <c r="F11" i="66"/>
  <c r="G11" i="66"/>
  <c r="H11" i="66"/>
  <c r="G12" i="66"/>
  <c r="H12" i="66"/>
  <c r="G13" i="66"/>
  <c r="H13" i="66"/>
  <c r="C15" i="66"/>
  <c r="D15" i="66"/>
  <c r="G20" i="66"/>
  <c r="C27" i="66"/>
  <c r="D27" i="66"/>
  <c r="E27" i="66"/>
  <c r="F27" i="66"/>
  <c r="G27" i="66"/>
  <c r="H27" i="66"/>
  <c r="K27" i="66"/>
  <c r="G28" i="66"/>
  <c r="H28" i="66"/>
  <c r="D29" i="66"/>
  <c r="E29" i="66"/>
  <c r="F29" i="66"/>
  <c r="G29" i="66"/>
  <c r="H29" i="66"/>
  <c r="G30" i="66"/>
  <c r="H30" i="66"/>
  <c r="G31" i="66"/>
  <c r="G32" i="66"/>
  <c r="G33" i="66"/>
  <c r="H33" i="66"/>
  <c r="D34" i="66"/>
  <c r="E34" i="66"/>
  <c r="G34" i="66"/>
  <c r="H34" i="66"/>
  <c r="G35" i="66"/>
  <c r="H35" i="66"/>
  <c r="G36" i="66"/>
  <c r="G37" i="66"/>
  <c r="G38" i="66"/>
  <c r="H38" i="66"/>
  <c r="D39" i="66"/>
  <c r="E39" i="66"/>
  <c r="F39" i="66"/>
  <c r="G39" i="66"/>
  <c r="H39" i="66"/>
  <c r="K39" i="66"/>
  <c r="G40" i="66"/>
  <c r="H40" i="66"/>
  <c r="E41" i="66"/>
  <c r="F41" i="66"/>
  <c r="H41" i="66"/>
  <c r="K41" i="66"/>
  <c r="H42" i="66"/>
  <c r="D45" i="66"/>
  <c r="G46" i="66"/>
  <c r="H46" i="66"/>
  <c r="G47" i="66"/>
  <c r="G49" i="66"/>
  <c r="G50" i="66"/>
  <c r="H50" i="66"/>
  <c r="B51" i="66"/>
  <c r="C51" i="66"/>
  <c r="D51" i="66"/>
  <c r="E51" i="66"/>
  <c r="F51" i="66"/>
  <c r="G51" i="66"/>
  <c r="H51" i="66"/>
  <c r="K51" i="66"/>
  <c r="G52" i="66"/>
  <c r="H52" i="66"/>
  <c r="D53" i="66"/>
  <c r="E53" i="66"/>
  <c r="F53" i="66"/>
  <c r="G53" i="66"/>
  <c r="H53" i="66"/>
  <c r="G54" i="66"/>
  <c r="H54" i="66"/>
  <c r="G55" i="66"/>
  <c r="H55" i="66"/>
  <c r="J64" i="57"/>
  <c r="K58" i="66" l="1"/>
  <c r="N54" i="74"/>
  <c r="N52" i="74"/>
  <c r="N44" i="74"/>
  <c r="N42" i="74"/>
  <c r="N40" i="74"/>
  <c r="N28" i="74"/>
  <c r="N10" i="74"/>
  <c r="N8" i="74"/>
  <c r="AD59" i="89"/>
  <c r="AD61" i="89" s="1"/>
  <c r="J63" i="57"/>
  <c r="Y13" i="90"/>
  <c r="N59" i="74" l="1"/>
</calcChain>
</file>

<file path=xl/sharedStrings.xml><?xml version="1.0" encoding="utf-8"?>
<sst xmlns="http://schemas.openxmlformats.org/spreadsheetml/2006/main" count="486" uniqueCount="327">
  <si>
    <r>
      <t>土木一式工事　【</t>
    </r>
    <r>
      <rPr>
        <b/>
        <sz val="12"/>
        <color indexed="10"/>
        <rFont val="BIZ UDゴシック"/>
        <family val="3"/>
        <charset val="128"/>
      </rPr>
      <t>令和８年６月版</t>
    </r>
    <r>
      <rPr>
        <b/>
        <sz val="12"/>
        <rFont val="BIZ UDゴシック"/>
        <family val="3"/>
        <charset val="128"/>
      </rPr>
      <t>】</t>
    </r>
    <phoneticPr fontId="2"/>
  </si>
  <si>
    <t>簡易型Ｂ</t>
  </si>
  <si>
    <r>
      <t>総合評価方式評価項目一覧　　【土木一式工事】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</si>
  <si>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</si>
  <si>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</si>
  <si>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</si>
  <si>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</si>
  <si>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</si>
  <si>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</si>
  <si>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</si>
  <si>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</si>
  <si>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</si>
  <si>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</si>
  <si>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</si>
  <si>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</si>
  <si>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</si>
  <si>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</si>
  <si>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</si>
  <si>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</si>
  <si>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</si>
  <si>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</si>
  <si>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</si>
  <si>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</si>
  <si>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</si>
  <si>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</si>
  <si>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</si>
  <si>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</si>
  <si>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</si>
  <si>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</si>
  <si>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</si>
  <si>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</si>
  <si>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</si>
  <si>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</si>
  <si>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</si>
  <si>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</si>
  <si>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</si>
  <si>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</si>
  <si>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</si>
  <si>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</si>
  <si>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</si>
  <si>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</si>
  <si>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</si>
  <si>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</si>
  <si>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</si>
  <si>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</si>
  <si>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</si>
  <si>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</si>
  <si>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</si>
  <si>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</si>
  <si>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</si>
  <si>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</si>
  <si>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</si>
  <si>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</si>
  <si>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</si>
  <si>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</si>
  <si>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</si>
  <si>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</si>
  <si>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</si>
  <si>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</si>
  <si>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</si>
  <si>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</si>
  <si>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</si>
  <si>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</si>
  <si>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</si>
  <si>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</si>
  <si>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</si>
  <si>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</si>
  <si>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</si>
  <si>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</si>
  <si>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</si>
  <si>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</si>
  <si>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</si>
  <si>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</si>
  <si>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</si>
  <si>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</si>
  <si>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</si>
  <si>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</si>
  <si>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</si>
  <si>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</si>
  <si>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</si>
  <si>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</si>
  <si>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</si>
  <si>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</si>
  <si>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</si>
  <si>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</si>
  <si>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</si>
  <si>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</si>
  <si>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</si>
  <si>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</si>
  <si>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</si>
  <si>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</si>
  <si>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</si>
  <si>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r>
      <rPr>
        <sz val="14"/>
        <color theme="1"/>
        <rFont val="BIZ UDゴシック"/>
        <family val="3"/>
        <charset val="128"/>
      </rPr>
      <t>60</t>
    </r>
    <r>
      <rPr>
        <sz val="11"/>
        <color theme="1"/>
        <rFont val="BIZ UDゴシック"/>
        <family val="3"/>
        <charset val="128"/>
      </rPr>
      <t xml:space="preserve">
</t>
    </r>
    <r>
      <rPr>
        <sz val="11"/>
        <color indexed="8"/>
        <rFont val="BIZ UDゴシック"/>
        <family val="3"/>
        <charset val="128"/>
      </rPr>
      <t>(最大20点/項目×３項目)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</si>
  <si>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</si>
  <si>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</si>
  <si>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</si>
  <si>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</si>
  <si>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</si>
  <si>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</si>
  <si>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</si>
  <si>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</si>
  <si>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</si>
  <si>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</si>
  <si>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</si>
  <si>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</si>
  <si>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</si>
  <si>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</si>
  <si>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</si>
  <si>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</si>
  <si>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</si>
  <si>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</si>
  <si>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</si>
  <si>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</si>
  <si>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</si>
  <si>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</si>
  <si>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</si>
  <si>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</si>
  <si>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</si>
  <si>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</si>
  <si>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</si>
  <si>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</si>
  <si>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</si>
  <si>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</si>
  <si>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</si>
  <si>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</si>
  <si>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</si>
  <si>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</si>
  <si>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</si>
  <si>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</si>
  <si>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</si>
  <si>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</si>
  <si>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</si>
  <si>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</si>
  <si>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</si>
  <si>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</si>
  <si>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</si>
  <si>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</si>
  <si>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</si>
  <si>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</si>
  <si>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</si>
  <si>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</si>
  <si>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</si>
  <si>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</si>
  <si>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</si>
  <si>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三重県の工事評定点</t>
  </si>
  <si>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</si>
  <si>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</si>
  <si>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</si>
  <si>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</si>
  <si>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</si>
  <si>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</si>
  <si>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</si>
  <si>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</si>
  <si>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</si>
  <si>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</si>
  <si>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</si>
  <si>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</si>
  <si>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</si>
  <si>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</si>
  <si>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</si>
  <si>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</si>
  <si>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</si>
  <si>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</si>
  <si>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</si>
  <si>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</si>
  <si>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</si>
  <si>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</si>
  <si>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</si>
  <si>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</si>
  <si>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</si>
  <si>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</si>
  <si>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</si>
  <si>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</si>
  <si>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</si>
  <si>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</si>
  <si>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</si>
  <si>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</si>
  <si>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</si>
  <si>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</si>
  <si>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</si>
  <si>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</si>
  <si>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</si>
  <si>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</si>
  <si>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</si>
  <si>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</si>
  <si>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</si>
  <si>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</si>
  <si>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</si>
  <si>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</si>
  <si>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</si>
  <si>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</si>
  <si>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</si>
  <si>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</si>
  <si>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</si>
  <si>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</si>
  <si>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</si>
  <si>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</si>
  <si>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</si>
  <si>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</si>
  <si>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</si>
  <si>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</si>
  <si>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</si>
  <si>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</si>
  <si>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</si>
  <si>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</si>
  <si>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</si>
  <si>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</si>
  <si>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</si>
  <si>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</si>
  <si>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</si>
  <si>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</si>
  <si>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</si>
  <si>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</si>
  <si>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</si>
  <si>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</si>
  <si>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</si>
  <si>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</si>
  <si>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</si>
  <si>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</si>
  <si>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</si>
  <si>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</si>
  <si>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</si>
  <si>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</si>
  <si>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</si>
  <si>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</si>
  <si>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</si>
  <si>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</si>
  <si>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</si>
  <si>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</si>
  <si>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</si>
  <si>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</si>
  <si>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</si>
  <si>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</si>
  <si>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</si>
  <si>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</si>
  <si>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</si>
  <si>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</si>
  <si>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</si>
  <si>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</si>
  <si>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</si>
  <si>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</si>
  <si>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</si>
  <si>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</si>
  <si>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</si>
  <si>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</si>
  <si>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</si>
  <si>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</si>
  <si>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</si>
  <si>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</si>
  <si>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</si>
  <si>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</si>
  <si>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</si>
  <si>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</si>
  <si>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</si>
  <si>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</si>
  <si>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</si>
  <si>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</si>
  <si>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</si>
  <si>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</si>
  <si>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</si>
  <si>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</si>
  <si>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</si>
  <si>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</si>
  <si>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</si>
  <si>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</si>
  <si>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</si>
  <si>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</si>
  <si>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</si>
  <si>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</si>
  <si>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</si>
  <si>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</si>
  <si>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</si>
  <si>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</si>
  <si>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</si>
  <si>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</si>
  <si>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</si>
  <si>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</si>
  <si>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</si>
  <si>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</si>
  <si>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</si>
  <si>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</si>
  <si>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</si>
  <si>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</si>
  <si>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</si>
  <si>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</si>
  <si>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</si>
  <si>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</si>
  <si>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</si>
  <si>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</si>
  <si>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</si>
  <si>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</si>
  <si>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</si>
  <si>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</si>
  <si>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</si>
  <si>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</si>
  <si>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</si>
  <si>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</si>
  <si>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</si>
  <si>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</si>
  <si>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</si>
  <si>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</si>
  <si>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</si>
  <si>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</si>
  <si>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</si>
  <si>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一般国道２６０号（小方トンネル）トンネル修繕工事</t>
    <phoneticPr fontId="2"/>
  </si>
  <si>
    <t>度会郡　南伊勢町　内</t>
    <rPh sb="0" eb="3">
      <t>ワタライグン</t>
    </rPh>
    <rPh sb="4" eb="5">
      <t>ミナミ</t>
    </rPh>
    <rPh sb="5" eb="8">
      <t>イセチョウ</t>
    </rPh>
    <rPh sb="9" eb="10">
      <t>ナイ</t>
    </rPh>
    <phoneticPr fontId="2"/>
  </si>
  <si>
    <t>上記以外の伊勢建設事務所管内</t>
    <rPh sb="0" eb="2">
      <t>ジョウキ</t>
    </rPh>
    <rPh sb="2" eb="4">
      <t>イガイ</t>
    </rPh>
    <rPh sb="5" eb="7">
      <t>イセ</t>
    </rPh>
    <rPh sb="7" eb="9">
      <t>ケンセツ</t>
    </rPh>
    <rPh sb="9" eb="12">
      <t>ジムショ</t>
    </rPh>
    <rPh sb="12" eb="14">
      <t>カンナイ</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</si>
  <si>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</si>
  <si>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令和７年度又は令和８年度における伊勢建設事務所管内の公共施設美化活動の活動実績の有無により評価します。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イセ</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</si>
  <si>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・「災害協定」とは、伊勢建設事務所と締結した「地震・津波・風水害等の緊急時における運用協定」をいいます。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評価対象年度の実動訓練において、協定締結団体構成員のうち、伊勢建設事務所管内の構成員の半数以上が参加していること。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・「災害協定」とは、伊勢建設事務所と締結した「地震・津波・風水害等の緊急時における運用協定」をいいます。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・「防災協定」とは、「伊勢建設事務所管内の市町との防災協定」又は「三重県との防災協定」をいいます。
・「伊勢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・「防災協定の締結」の評価は、伊勢建設事務所管内に「本店及び建設業法上の主たる営業所」又は「建設業法上の営業所」を有する企業に限ります。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イセ</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イセ</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イセ</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イセ</t>
    </rPh>
    <rPh sb="683" eb="685">
      <t>イセ</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イセ</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</si>
  <si>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地域貢献度</t>
    <rPh sb="0" eb="2">
      <t>チイキ</t>
    </rPh>
    <rPh sb="2" eb="4">
      <t>コウケン</t>
    </rPh>
    <rPh sb="4" eb="5">
      <t>ド</t>
    </rPh>
    <phoneticPr fontId="2"/>
  </si>
  <si>
    <t>工事を行ううえでの留意点</t>
    <rPh sb="0" eb="1">
      <t>オコナ</t>
    </rPh>
    <rPh sb="6" eb="9">
      <t>リュウイテン</t>
    </rPh>
    <phoneticPr fontId="2"/>
  </si>
  <si>
    <t>企業の技術力等</t>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</si>
  <si>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69" eb="70">
      <t>テン</t>
    </rPh>
    <rPh sb="127" eb="129">
      <t>ホウリツ</t>
    </rPh>
    <rPh sb="175" eb="177">
      <t>ホウリツ</t>
    </rPh>
    <rPh sb="180" eb="181">
      <t>ショウ</t>
    </rPh>
    <rPh sb="183" eb="184">
      <t>シャ</t>
    </rPh>
    <rPh sb="184" eb="186">
      <t>コヨウ</t>
    </rPh>
    <rPh sb="187" eb="190">
      <t>ギムヅ</t>
    </rPh>
    <rPh sb="197" eb="199">
      <t>キギョウ</t>
    </rPh>
    <rPh sb="201" eb="202">
      <t>ショウ</t>
    </rPh>
    <rPh sb="204" eb="205">
      <t>シャ</t>
    </rPh>
    <rPh sb="206" eb="208">
      <t>コヨウ</t>
    </rPh>
    <rPh sb="212" eb="214">
      <t>バアイ</t>
    </rPh>
    <rPh sb="215" eb="217">
      <t>ヒョウカ</t>
    </rPh>
    <rPh sb="224" eb="226">
      <t>ジンケン</t>
    </rPh>
    <rPh sb="227" eb="228">
      <t>カン</t>
    </rPh>
    <rPh sb="230" eb="232">
      <t>トリクミ</t>
    </rPh>
    <rPh sb="232" eb="234">
      <t>ジッセキ</t>
    </rPh>
    <rPh sb="236" eb="239">
      <t>ミエケン</t>
    </rPh>
    <rPh sb="240" eb="242">
      <t>カイサイ</t>
    </rPh>
    <rPh sb="244" eb="246">
      <t>ジンケン</t>
    </rPh>
    <rPh sb="247" eb="248">
      <t>カン</t>
    </rPh>
    <rPh sb="250" eb="252">
      <t>ケンシュウ</t>
    </rPh>
    <rPh sb="253" eb="255">
      <t>ジュコウ</t>
    </rPh>
    <rPh sb="255" eb="257">
      <t>ジッセキ</t>
    </rPh>
    <rPh sb="258" eb="259">
      <t>マタ</t>
    </rPh>
    <rPh sb="261" eb="263">
      <t>ショクギョウ</t>
    </rPh>
    <rPh sb="263" eb="265">
      <t>アンテイ</t>
    </rPh>
    <rPh sb="265" eb="266">
      <t>ホウ</t>
    </rPh>
    <rPh sb="267" eb="268">
      <t>モト</t>
    </rPh>
    <rPh sb="270" eb="272">
      <t>コウセイ</t>
    </rPh>
    <rPh sb="272" eb="274">
      <t>サイヨウ</t>
    </rPh>
    <rPh sb="274" eb="276">
      <t>センコウ</t>
    </rPh>
    <rPh sb="276" eb="278">
      <t>ジンケン</t>
    </rPh>
    <rPh sb="278" eb="280">
      <t>ケイハツ</t>
    </rPh>
    <rPh sb="280" eb="283">
      <t>スイシンイン</t>
    </rPh>
    <rPh sb="284" eb="286">
      <t>セッチ</t>
    </rPh>
    <rPh sb="293" eb="294">
      <t>ト</t>
    </rPh>
    <rPh sb="294" eb="295">
      <t>ク</t>
    </rPh>
    <rPh sb="295" eb="297">
      <t>ジッセキ</t>
    </rPh>
    <rPh sb="298" eb="300">
      <t>ウム</t>
    </rPh>
    <rPh sb="342" eb="344">
      <t>レイワ</t>
    </rPh>
    <rPh sb="345" eb="347">
      <t>ネンド</t>
    </rPh>
    <rPh sb="349" eb="351">
      <t>レイワ</t>
    </rPh>
    <rPh sb="352" eb="354">
      <t>ネンド</t>
    </rPh>
    <rPh sb="355" eb="357">
      <t>ジュコウ</t>
    </rPh>
    <rPh sb="357" eb="359">
      <t>ジッセキ</t>
    </rPh>
    <rPh sb="420" eb="422">
      <t>セッチ</t>
    </rPh>
    <rPh sb="578" eb="580">
      <t>ウケイレ</t>
    </rPh>
    <rPh sb="583" eb="587">
      <t>ウケイレジキ</t>
    </rPh>
    <rPh sb="588" eb="590">
      <t>ウケイレ</t>
    </rPh>
    <rPh sb="590" eb="592">
      <t>ニンズウ</t>
    </rPh>
    <rPh sb="777" eb="779">
      <t>ジュギョウ</t>
    </rPh>
    <rPh sb="868" eb="870">
      <t>ガッコウ</t>
    </rPh>
    <rPh sb="870" eb="871">
      <t>ガワ</t>
    </rPh>
    <rPh sb="873" eb="875">
      <t>チョウセイ</t>
    </rPh>
    <rPh sb="876" eb="878">
      <t>ケッカ</t>
    </rPh>
    <rPh sb="878" eb="881">
      <t>サンカシャ</t>
    </rPh>
    <rPh sb="884" eb="885">
      <t>メイ</t>
    </rPh>
    <rPh sb="885" eb="887">
      <t>ミマン</t>
    </rPh>
    <rPh sb="891" eb="893">
      <t>バアイ</t>
    </rPh>
    <rPh sb="1112" eb="1114">
      <t>レイワ</t>
    </rPh>
    <rPh sb="1115" eb="1117">
      <t>ネンド</t>
    </rPh>
    <rPh sb="1145" eb="1147">
      <t>ショクバ</t>
    </rPh>
    <rPh sb="1147" eb="1149">
      <t>カンキョウ</t>
    </rPh>
    <rPh sb="1153" eb="1155">
      <t>ジッセキ</t>
    </rPh>
    <phoneticPr fontId="2"/>
  </si>
  <si>
    <t>企　業　の　能　力　等</t>
    <phoneticPr fontId="2"/>
  </si>
  <si>
    <t>様式１
様式２</t>
    <phoneticPr fontId="2"/>
  </si>
  <si>
    <t>地域貢献度</t>
    <rPh sb="0" eb="1">
      <t>チイキ</t>
    </rPh>
    <rPh sb="1" eb="3">
      <t>コウケン</t>
    </rPh>
    <rPh sb="3" eb="4">
      <t>ド</t>
    </rPh>
    <phoneticPr fontId="2"/>
  </si>
  <si>
    <t>トンネル修繕工事</t>
    <rPh sb="4" eb="6">
      <t>シュウゼン</t>
    </rPh>
    <rPh sb="6" eb="8">
      <t>コウジ</t>
    </rPh>
    <phoneticPr fontId="2"/>
  </si>
  <si>
    <t>令和8年度　道路メンテ第011－分0002号</t>
    <rPh sb="0" eb="2">
      <t>レイワ</t>
    </rPh>
    <rPh sb="3" eb="5">
      <t>ネンド</t>
    </rPh>
    <rPh sb="6" eb="8">
      <t>ドウロ</t>
    </rPh>
    <rPh sb="11" eb="12">
      <t>ダイ</t>
    </rPh>
    <rPh sb="16" eb="17">
      <t>ブン</t>
    </rPh>
    <rPh sb="21" eb="22">
      <t>ゴウ</t>
    </rPh>
    <phoneticPr fontId="2"/>
  </si>
  <si>
    <t>一般国道２６０号（小方トンネル）</t>
    <rPh sb="0" eb="2">
      <t>イッパン</t>
    </rPh>
    <rPh sb="2" eb="4">
      <t>コクドウ</t>
    </rPh>
    <rPh sb="7" eb="8">
      <t>ゴウ</t>
    </rPh>
    <rPh sb="9" eb="11">
      <t>オガタ</t>
    </rPh>
    <phoneticPr fontId="2"/>
  </si>
  <si>
    <t>一般国道２６０号（小方トンネル）トンネル修繕工事</t>
    <rPh sb="9" eb="11">
      <t>オガタ</t>
    </rPh>
    <phoneticPr fontId="2"/>
  </si>
  <si>
    <t>令和７年度又は令和８年度における伊勢建設事務所発注の地域維持型維持修繕業務委託元請契約実績の有無により評価します。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イセ</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</si>
  <si>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t>評価対象工事①の実績あり</t>
    <rPh sb="0" eb="2">
      <t>ヒョウカ</t>
    </rPh>
    <rPh sb="2" eb="4">
      <t>タイショウ</t>
    </rPh>
    <rPh sb="4" eb="6">
      <t>コウジ</t>
    </rPh>
    <rPh sb="8" eb="10">
      <t>ジッセキ</t>
    </rPh>
    <phoneticPr fontId="2"/>
  </si>
  <si>
    <t>評価対象工事②の実績あり</t>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</si>
  <si>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・「評価対象工事①」とは、土木一式工事で発注された「トンネル修繕工事」又は「道路改良工事」のいずれかを指します。
※道路改良工事には、歩道設置工事、交差点改良工事、道路災害復旧工事を含みます。なお、側溝整備などの維持的工事、農道、林道、漁港道路は含みません。
・評価対象の工事実績は１件とし、コリンズに登録された公共機関等発注の工事に限ります。</t>
    <rPh sb="0" eb="2">
      <t>ミエ</t>
    </rPh>
    <rPh sb="2" eb="4">
      <t>ケンナイ</t>
    </rPh>
    <rPh sb="11" eb="12">
      <t>マタ</t>
    </rPh>
    <rPh sb="75" eb="76">
      <t>セン</t>
    </rPh>
    <rPh sb="77" eb="78">
      <t>ヒャク</t>
    </rPh>
    <rPh sb="140" eb="141">
      <t>マタ</t>
    </rPh>
    <rPh sb="236" eb="238">
      <t>ヒョウカ</t>
    </rPh>
    <rPh sb="238" eb="240">
      <t>タイショウ</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</si>
  <si>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・「評価対象工事②」とは、土木一式工事で発注された「トンネル修繕工事」又は「道路改良工事」のいずれかを指します。
※道路改良工事には、歩道設置工事、交差点改良工事、道路災害復旧工事を含みます。なお、側溝整備などの維持的工事、農道、林道、漁港道路は含みません。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330" eb="332">
      <t>コウジ</t>
    </rPh>
    <rPh sb="428" eb="430">
      <t>コウジ</t>
    </rPh>
    <rPh sb="544" eb="546">
      <t>キカン</t>
    </rPh>
    <rPh sb="557" eb="559">
      <t>タイショウ</t>
    </rPh>
    <phoneticPr fontId="2"/>
  </si>
  <si>
    <r>
      <t>当該工事は小方トンネルにおいてトンネルの修繕</t>
    </r>
    <r>
      <rPr>
        <sz val="12"/>
        <color indexed="8"/>
        <rFont val="BIZ UDゴシック"/>
        <family val="3"/>
        <charset val="128"/>
      </rPr>
      <t>を行う工事です。
「項目１　道路利用者への配慮」、「項目２　裏込め注入工の施工管理」、「項目３　裏込め注入時の安全確保」の３項目について、</t>
    </r>
    <r>
      <rPr>
        <sz val="12"/>
        <rFont val="BIZ UDゴシック"/>
        <family val="3"/>
        <charset val="128"/>
      </rPr>
      <t>それぞれに工事を行ううえで考えられる留意点を３つ以内で、その理由を含めて記</t>
    </r>
    <r>
      <rPr>
        <sz val="12"/>
        <color indexed="8"/>
        <rFont val="BIZ UDゴシック"/>
        <family val="3"/>
        <charset val="128"/>
      </rPr>
      <t xml:space="preserve">述してください。
</t>
    </r>
    <r>
      <rPr>
        <sz val="12"/>
        <rFont val="BIZ UDゴシック"/>
        <family val="3"/>
        <charset val="128"/>
      </rPr>
      <t>・これら</t>
    </r>
    <r>
      <rPr>
        <sz val="12"/>
        <color indexed="8"/>
        <rFont val="BIZ UDゴシック"/>
        <family val="3"/>
        <charset val="128"/>
      </rPr>
      <t>の提案については、対策を求めていません。そのため履行義務はありません。</t>
    </r>
    <rPh sb="5" eb="7">
      <t>オガタ</t>
    </rPh>
    <rPh sb="20" eb="22">
      <t>シュウゼン</t>
    </rPh>
    <rPh sb="115" eb="117">
      <t>イナイ</t>
    </rPh>
    <rPh sb="121" eb="123">
      <t>リユウ</t>
    </rPh>
    <rPh sb="124" eb="125">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</si>
</sst>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sz val="11"/>
      <color indexed="8"/>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b/>
      <sz val="12"/>
      <color indexed="10"/>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sz val="12"/>
      <color theme="1"/>
      <name val="BIZ UDゴシック"/>
      <family val="3"/>
      <charset val="128"/>
    </font>
    <font>
      <sz val="12"/>
      <color indexed="8"/>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s>
  <fills count="8">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13">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4"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7"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15" xfId="0" applyFont="1" applyBorder="1" applyAlignment="1" applyProtection="1">
      <alignment vertical="top" wrapText="1"/>
      <protection locked="0"/>
    </xf>
    <xf numFmtId="0" fontId="28" fillId="0" borderId="22" xfId="0" applyFont="1" applyBorder="1" applyAlignment="1" applyProtection="1">
      <alignment vertical="center" wrapText="1"/>
      <protection locked="0"/>
    </xf>
    <xf numFmtId="0" fontId="28" fillId="0" borderId="15" xfId="0" applyFont="1" applyBorder="1" applyAlignment="1" applyProtection="1">
      <alignment vertical="center" wrapText="1"/>
      <protection locked="0"/>
    </xf>
    <xf numFmtId="0" fontId="28"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8" fillId="0" borderId="22" xfId="0" applyFont="1" applyBorder="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15" xfId="0" quotePrefix="1" applyFont="1" applyBorder="1" applyAlignment="1" applyProtection="1">
      <alignment horizontal="left" vertical="center" wrapText="1"/>
      <protection locked="0"/>
    </xf>
    <xf numFmtId="0" fontId="29" fillId="0" borderId="22" xfId="0" applyFont="1" applyBorder="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9"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10" xfId="0" quotePrefix="1" applyFont="1" applyBorder="1" applyAlignment="1" applyProtection="1">
      <alignment horizontal="left" vertical="center" wrapText="1"/>
      <protection locked="0"/>
    </xf>
    <xf numFmtId="0" fontId="13" fillId="0" borderId="11"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30"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1" fillId="0" borderId="0" xfId="0" applyFont="1">
      <alignment vertical="center"/>
    </xf>
    <xf numFmtId="0" fontId="30" fillId="0" borderId="0" xfId="0" applyFont="1">
      <alignment vertical="center"/>
    </xf>
    <xf numFmtId="0" fontId="22" fillId="0" borderId="12" xfId="0" applyFont="1" applyBorder="1">
      <alignment vertical="center"/>
    </xf>
    <xf numFmtId="0" fontId="32" fillId="0" borderId="0" xfId="0" applyFont="1">
      <alignment vertical="center"/>
    </xf>
    <xf numFmtId="0" fontId="20" fillId="0" borderId="16" xfId="0" applyFont="1" applyBorder="1" applyAlignment="1">
      <alignment horizontal="center" vertical="center" wrapTex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35" fillId="0" borderId="2" xfId="0"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lignment horizontal="center" vertical="center" wrapText="1"/>
    </xf>
    <xf numFmtId="0" fontId="30" fillId="0" borderId="3" xfId="0" applyFont="1" applyBorder="1" applyAlignment="1">
      <alignment vertical="center" shrinkToFit="1"/>
    </xf>
    <xf numFmtId="0" fontId="30" fillId="0" borderId="3" xfId="0" applyFont="1" applyBorder="1" applyAlignment="1">
      <alignment horizontal="center" vertical="center"/>
    </xf>
    <xf numFmtId="0" fontId="30" fillId="0" borderId="17" xfId="0" applyFont="1" applyBorder="1" applyAlignment="1">
      <alignment horizontal="center" vertical="center" textRotation="180"/>
    </xf>
    <xf numFmtId="0" fontId="30" fillId="0" borderId="17" xfId="0" applyFont="1" applyBorder="1" applyAlignment="1">
      <alignment horizontal="left" vertical="center"/>
    </xf>
    <xf numFmtId="0" fontId="30" fillId="0" borderId="2" xfId="0" applyFont="1" applyBorder="1" applyAlignment="1">
      <alignment horizontal="center" vertical="center" textRotation="255"/>
    </xf>
    <xf numFmtId="0" fontId="30" fillId="0" borderId="2" xfId="0" applyFont="1" applyBorder="1" applyAlignment="1">
      <alignment horizontal="center" vertical="center" wrapText="1"/>
    </xf>
    <xf numFmtId="0" fontId="30" fillId="0" borderId="13" xfId="0" applyFont="1" applyBorder="1" applyAlignment="1">
      <alignment horizontal="center" vertical="center" wrapText="1"/>
    </xf>
    <xf numFmtId="176" fontId="30" fillId="2" borderId="2" xfId="0" quotePrefix="1" applyNumberFormat="1" applyFont="1" applyFill="1" applyBorder="1" applyAlignment="1" applyProtection="1">
      <alignment horizontal="center" vertical="center" wrapText="1"/>
      <protection locked="0"/>
    </xf>
    <xf numFmtId="0" fontId="34" fillId="0" borderId="2" xfId="1" applyNumberFormat="1" applyFont="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20" fillId="0" borderId="0" xfId="0" applyFont="1" applyAlignment="1">
      <alignment horizontal="center" vertical="center" wrapText="1"/>
    </xf>
    <xf numFmtId="176" fontId="30" fillId="0" borderId="2" xfId="1" applyNumberFormat="1" applyFont="1" applyBorder="1" applyAlignment="1">
      <alignment horizontal="center" vertical="center"/>
    </xf>
    <xf numFmtId="0" fontId="20" fillId="0" borderId="0" xfId="0" applyFont="1" applyAlignment="1">
      <alignment horizontal="center" vertical="center"/>
    </xf>
    <xf numFmtId="0" fontId="35" fillId="0" borderId="21" xfId="0" applyFont="1" applyBorder="1" applyAlignment="1">
      <alignment horizontal="right" vertical="center"/>
    </xf>
    <xf numFmtId="0" fontId="35" fillId="0" borderId="22" xfId="0" applyFont="1" applyBorder="1" applyAlignment="1">
      <alignment horizontal="right" vertical="center"/>
    </xf>
    <xf numFmtId="0" fontId="30" fillId="0" borderId="24" xfId="0" applyFont="1" applyBorder="1" applyAlignment="1">
      <alignment horizontal="right" vertical="center"/>
    </xf>
    <xf numFmtId="0" fontId="35" fillId="0" borderId="8" xfId="0" applyFont="1" applyBorder="1">
      <alignment vertical="center"/>
    </xf>
    <xf numFmtId="0" fontId="30" fillId="0" borderId="8" xfId="0" applyFont="1" applyBorder="1">
      <alignment vertical="center"/>
    </xf>
    <xf numFmtId="0" fontId="34" fillId="0" borderId="7" xfId="0" applyFont="1" applyBorder="1">
      <alignment vertical="center"/>
    </xf>
    <xf numFmtId="0" fontId="34"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5" fillId="2" borderId="1" xfId="0" applyFont="1" applyFill="1" applyBorder="1">
      <alignment vertical="center"/>
    </xf>
    <xf numFmtId="0" fontId="35" fillId="3" borderId="1" xfId="0" applyFont="1" applyFill="1" applyBorder="1">
      <alignment vertical="center"/>
    </xf>
    <xf numFmtId="0" fontId="35" fillId="0" borderId="0" xfId="0" applyFont="1">
      <alignment vertical="center"/>
    </xf>
    <xf numFmtId="0" fontId="35" fillId="0" borderId="0" xfId="0" applyFont="1" applyAlignment="1">
      <alignment vertical="center" wrapText="1"/>
    </xf>
    <xf numFmtId="0" fontId="35" fillId="0" borderId="15" xfId="0" applyFont="1" applyBorder="1" applyAlignment="1">
      <alignment vertical="center" wrapText="1"/>
    </xf>
    <xf numFmtId="0" fontId="30" fillId="0" borderId="10" xfId="0" applyFont="1" applyBorder="1">
      <alignment vertical="center"/>
    </xf>
    <xf numFmtId="0" fontId="35" fillId="0" borderId="10" xfId="0" applyFont="1" applyBorder="1" applyAlignment="1">
      <alignment vertical="center" wrapText="1"/>
    </xf>
    <xf numFmtId="0" fontId="35" fillId="0" borderId="11" xfId="0" applyFont="1" applyBorder="1" applyAlignment="1">
      <alignment vertical="center" wrapText="1"/>
    </xf>
    <xf numFmtId="0" fontId="20" fillId="0" borderId="0" xfId="0" applyFont="1" applyAlignment="1">
      <alignment horizontal="lef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center" vertical="center"/>
    </xf>
    <xf numFmtId="0" fontId="11" fillId="0" borderId="0" xfId="0" applyFont="1" applyAlignment="1">
      <alignment horizontal="right" vertical="top"/>
    </xf>
    <xf numFmtId="0" fontId="41" fillId="0" borderId="0" xfId="0" applyFont="1">
      <alignment vertical="center"/>
    </xf>
    <xf numFmtId="0" fontId="40" fillId="0" borderId="0" xfId="0" applyFont="1">
      <alignment vertical="center"/>
    </xf>
    <xf numFmtId="0" fontId="32" fillId="0" borderId="0" xfId="0" applyFont="1" applyAlignment="1">
      <alignment horizontal="left" vertical="center"/>
    </xf>
    <xf numFmtId="0" fontId="41" fillId="0" borderId="0" xfId="0" applyFont="1" applyAlignment="1">
      <alignment horizontal="center" vertical="center"/>
    </xf>
    <xf numFmtId="0" fontId="41" fillId="0" borderId="0" xfId="0" applyFont="1" applyAlignment="1">
      <alignment horizontal="right" vertical="center"/>
    </xf>
    <xf numFmtId="0" fontId="43" fillId="0" borderId="0" xfId="0" applyFont="1">
      <alignment vertical="center"/>
    </xf>
    <xf numFmtId="0" fontId="33" fillId="0" borderId="13" xfId="0" applyFont="1" applyBorder="1" applyAlignment="1">
      <alignment horizontal="center" vertical="center" wrapText="1"/>
    </xf>
    <xf numFmtId="0" fontId="33" fillId="0" borderId="13" xfId="1" quotePrefix="1" applyNumberFormat="1" applyFont="1" applyFill="1" applyBorder="1" applyAlignment="1" applyProtection="1">
      <alignment horizontal="center" vertical="center" wrapText="1"/>
    </xf>
    <xf numFmtId="0" fontId="35" fillId="0" borderId="5" xfId="0" applyFont="1" applyBorder="1" applyAlignment="1">
      <alignment horizontal="center" vertical="center"/>
    </xf>
    <xf numFmtId="0" fontId="35" fillId="0" borderId="1" xfId="0" applyFont="1" applyBorder="1" applyAlignment="1">
      <alignment horizontal="center" vertical="center"/>
    </xf>
    <xf numFmtId="0" fontId="35" fillId="0" borderId="17" xfId="0" applyFont="1" applyBorder="1" applyAlignment="1">
      <alignment horizontal="center" vertical="center"/>
    </xf>
    <xf numFmtId="0" fontId="30" fillId="0" borderId="2" xfId="0" quotePrefix="1" applyFont="1" applyBorder="1" applyAlignment="1">
      <alignment horizontal="center" vertical="center"/>
    </xf>
    <xf numFmtId="0" fontId="35" fillId="0" borderId="2" xfId="0" quotePrefix="1" applyFont="1" applyBorder="1" applyAlignment="1">
      <alignment horizontal="center" vertical="center"/>
    </xf>
    <xf numFmtId="0" fontId="35" fillId="0" borderId="3" xfId="0" applyFont="1" applyBorder="1" applyAlignment="1">
      <alignment horizontal="center" vertical="center"/>
    </xf>
    <xf numFmtId="0" fontId="35" fillId="0" borderId="3" xfId="0" applyFont="1" applyBorder="1" applyAlignment="1">
      <alignment horizontal="center" vertical="center" wrapText="1"/>
    </xf>
    <xf numFmtId="0" fontId="35" fillId="0" borderId="17" xfId="0" applyFont="1" applyBorder="1" applyAlignment="1">
      <alignment horizontal="center" vertical="center" textRotation="180"/>
    </xf>
    <xf numFmtId="177" fontId="35" fillId="0" borderId="17" xfId="0" applyNumberFormat="1" applyFont="1" applyBorder="1" applyAlignment="1">
      <alignment horizontal="center" vertical="center" wrapText="1"/>
    </xf>
    <xf numFmtId="0" fontId="35" fillId="0" borderId="46" xfId="0" applyFont="1" applyBorder="1" applyAlignment="1">
      <alignment horizontal="center" vertical="center"/>
    </xf>
    <xf numFmtId="0" fontId="35" fillId="0" borderId="1" xfId="0" applyFont="1" applyBorder="1" applyAlignment="1">
      <alignment horizontal="center" vertical="center" wrapText="1"/>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30" fillId="0" borderId="5" xfId="0" quotePrefix="1" applyNumberFormat="1" applyFont="1" applyBorder="1" applyAlignment="1">
      <alignment horizontal="center" vertical="center" wrapText="1"/>
    </xf>
    <xf numFmtId="0" fontId="22" fillId="0" borderId="95" xfId="1" applyNumberFormat="1" applyFont="1" applyFill="1" applyBorder="1" applyAlignment="1" applyProtection="1">
      <alignment horizontal="center" vertical="center"/>
    </xf>
    <xf numFmtId="0" fontId="22" fillId="0" borderId="5"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30" fillId="0" borderId="2" xfId="0" quotePrefix="1" applyNumberFormat="1" applyFont="1" applyBorder="1" applyAlignment="1">
      <alignment horizontal="center" vertical="center" wrapText="1"/>
    </xf>
    <xf numFmtId="0" fontId="22" fillId="0" borderId="94"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43" fillId="0" borderId="2" xfId="0" applyFont="1" applyBorder="1" applyAlignment="1">
      <alignment horizontal="center" vertical="center" wrapText="1"/>
    </xf>
    <xf numFmtId="176" fontId="35" fillId="0" borderId="2" xfId="1" applyNumberFormat="1" applyFont="1" applyFill="1" applyBorder="1" applyAlignment="1" applyProtection="1">
      <alignment horizontal="center" vertical="center"/>
    </xf>
    <xf numFmtId="0" fontId="43" fillId="0" borderId="0" xfId="0" applyFont="1" applyAlignment="1">
      <alignment horizontal="left" vertical="center"/>
    </xf>
    <xf numFmtId="0" fontId="43" fillId="0" borderId="0" xfId="0" applyFont="1" applyAlignment="1">
      <alignment horizontal="center" vertical="center"/>
    </xf>
    <xf numFmtId="0" fontId="46" fillId="0" borderId="0" xfId="0" applyFont="1" applyAlignment="1">
      <alignment horizontal="left" vertical="center"/>
    </xf>
    <xf numFmtId="179" fontId="47" fillId="0" borderId="2" xfId="1" applyNumberFormat="1" applyFont="1" applyFill="1" applyBorder="1" applyAlignment="1" applyProtection="1">
      <alignment horizontal="center" vertical="center" shrinkToFit="1"/>
    </xf>
    <xf numFmtId="0" fontId="43" fillId="0" borderId="0" xfId="0" applyFont="1" applyAlignment="1">
      <alignment horizontal="right" vertical="center"/>
    </xf>
    <xf numFmtId="0" fontId="48" fillId="0" borderId="0" xfId="2" applyFont="1" applyFill="1" applyAlignment="1" applyProtection="1">
      <alignment horizontal="right" vertical="center"/>
    </xf>
    <xf numFmtId="0" fontId="33"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5" fillId="0" borderId="17" xfId="0" applyFont="1" applyBorder="1" applyAlignment="1">
      <alignment horizontal="left" vertical="center"/>
    </xf>
    <xf numFmtId="0" fontId="30" fillId="0" borderId="5" xfId="0" applyFont="1" applyBorder="1" applyAlignment="1">
      <alignment horizontal="center" vertical="center" wrapText="1"/>
    </xf>
    <xf numFmtId="0" fontId="34" fillId="0" borderId="20" xfId="1" applyNumberFormat="1" applyFont="1" applyBorder="1" applyAlignment="1">
      <alignment horizontal="center" vertical="center"/>
    </xf>
    <xf numFmtId="0" fontId="34" fillId="0" borderId="46" xfId="1" applyNumberFormat="1" applyFont="1" applyBorder="1" applyAlignment="1">
      <alignment horizontal="center" vertical="center"/>
    </xf>
    <xf numFmtId="0" fontId="34" fillId="0" borderId="1" xfId="1" applyNumberFormat="1" applyFont="1" applyBorder="1" applyAlignment="1">
      <alignment horizontal="center" vertical="center"/>
    </xf>
    <xf numFmtId="0" fontId="34" fillId="0" borderId="92" xfId="1" applyNumberFormat="1" applyFont="1" applyBorder="1" applyAlignment="1">
      <alignment horizontal="center" vertical="center"/>
    </xf>
    <xf numFmtId="176" fontId="30" fillId="0" borderId="31" xfId="1" applyNumberFormat="1" applyFont="1" applyBorder="1" applyAlignment="1">
      <alignment horizontal="center" vertical="center"/>
    </xf>
    <xf numFmtId="0" fontId="38" fillId="0" borderId="31" xfId="0" applyFont="1" applyBorder="1" applyAlignment="1">
      <alignment horizontal="center" vertical="center"/>
    </xf>
    <xf numFmtId="176" fontId="30" fillId="0" borderId="34" xfId="1" applyNumberFormat="1" applyFont="1" applyBorder="1" applyAlignment="1">
      <alignment horizontal="center" vertical="center"/>
    </xf>
    <xf numFmtId="0" fontId="49" fillId="0" borderId="1" xfId="0" applyFont="1" applyBorder="1" applyAlignment="1">
      <alignment horizontal="center" vertical="center"/>
    </xf>
    <xf numFmtId="0" fontId="35" fillId="0" borderId="0" xfId="0" applyFont="1" applyAlignment="1">
      <alignment horizontal="left" vertical="top" wrapText="1"/>
    </xf>
    <xf numFmtId="0" fontId="35" fillId="0" borderId="15" xfId="0" applyFont="1" applyBorder="1" applyAlignment="1">
      <alignment horizontal="left" vertical="top" wrapText="1"/>
    </xf>
    <xf numFmtId="0" fontId="35" fillId="0" borderId="0" xfId="0" applyFont="1" applyAlignment="1">
      <alignment vertical="top" wrapText="1"/>
    </xf>
    <xf numFmtId="0" fontId="35" fillId="0" borderId="15" xfId="0" applyFont="1" applyBorder="1" applyAlignment="1">
      <alignment vertical="top" wrapText="1"/>
    </xf>
    <xf numFmtId="0" fontId="35" fillId="0" borderId="10" xfId="0" applyFont="1" applyBorder="1" applyAlignment="1">
      <alignment vertical="top" wrapText="1"/>
    </xf>
    <xf numFmtId="0" fontId="35"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6"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53" fillId="0" borderId="0" xfId="4" applyFont="1" applyAlignment="1" applyProtection="1">
      <alignment horizontal="left" vertical="center"/>
      <protection locked="0"/>
    </xf>
    <xf numFmtId="0" fontId="54"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185" fontId="38" fillId="0" borderId="1" xfId="0" applyNumberFormat="1" applyFont="1" applyBorder="1" applyAlignment="1">
      <alignment horizontal="center" vertical="center"/>
    </xf>
    <xf numFmtId="185" fontId="38" fillId="0" borderId="18" xfId="0" applyNumberFormat="1" applyFont="1" applyBorder="1" applyAlignment="1">
      <alignment horizontal="center" vertical="center"/>
    </xf>
    <xf numFmtId="0" fontId="13" fillId="0" borderId="0" xfId="0" applyFont="1" applyAlignment="1" applyProtection="1">
      <alignment vertical="top" wrapText="1"/>
      <protection locked="0"/>
    </xf>
    <xf numFmtId="0" fontId="13" fillId="0" borderId="0" xfId="0" quotePrefix="1" applyFont="1" applyAlignment="1" applyProtection="1">
      <alignment horizontal="left" vertical="center" wrapText="1"/>
      <protection locked="0"/>
    </xf>
    <xf numFmtId="0" fontId="28"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8" fillId="0" borderId="0" xfId="0" applyFont="1" applyAlignment="1" applyProtection="1">
      <alignment vertical="center" wrapText="1"/>
      <protection locked="0"/>
    </xf>
    <xf numFmtId="0" fontId="28" fillId="0" borderId="0" xfId="0" applyFont="1" applyAlignment="1" applyProtection="1">
      <alignment horizontal="right" vertical="center" wrapText="1"/>
      <protection locked="0"/>
    </xf>
    <xf numFmtId="0" fontId="13" fillId="0" borderId="0" xfId="0" quotePrefix="1" applyFont="1" applyAlignment="1" applyProtection="1">
      <alignment horizontal="right" vertical="center"/>
      <protection locked="0"/>
    </xf>
    <xf numFmtId="0" fontId="29"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3" fillId="0" borderId="0" xfId="0" quotePrefix="1" applyFont="1" applyAlignment="1" applyProtection="1">
      <alignment vertical="center" wrapText="1"/>
      <protection locked="0"/>
    </xf>
    <xf numFmtId="0" fontId="13" fillId="0" borderId="24" xfId="0" applyFont="1" applyBorder="1" applyProtection="1">
      <alignment vertical="center"/>
      <protection locked="0"/>
    </xf>
    <xf numFmtId="0" fontId="13" fillId="0" borderId="10" xfId="0" applyFont="1" applyBorder="1" applyProtection="1">
      <alignment vertical="center"/>
      <protection locked="0"/>
    </xf>
    <xf numFmtId="0" fontId="13" fillId="6" borderId="0" xfId="0" applyFont="1" applyFill="1">
      <alignment vertical="center"/>
    </xf>
    <xf numFmtId="0" fontId="50" fillId="6" borderId="0" xfId="0" applyFont="1" applyFill="1">
      <alignment vertical="center"/>
    </xf>
    <xf numFmtId="0" fontId="43" fillId="0" borderId="17" xfId="0" applyFont="1" applyBorder="1" applyAlignment="1">
      <alignment horizontal="center" vertical="center" textRotation="255" wrapText="1"/>
    </xf>
    <xf numFmtId="0" fontId="43" fillId="0" borderId="16" xfId="0" applyFont="1" applyBorder="1" applyAlignment="1">
      <alignment horizontal="center" vertical="center" textRotation="255"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6"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46" xfId="0" quotePrefix="1" applyFont="1" applyBorder="1" applyAlignment="1">
      <alignment horizontal="center" vertical="center" textRotation="255" wrapText="1"/>
    </xf>
    <xf numFmtId="0" fontId="43" fillId="0" borderId="17" xfId="0" quotePrefix="1" applyFont="1" applyBorder="1" applyAlignment="1">
      <alignment horizontal="center" vertical="center" textRotation="255" wrapText="1"/>
    </xf>
    <xf numFmtId="0" fontId="43" fillId="0" borderId="2" xfId="0" quotePrefix="1" applyFont="1" applyBorder="1" applyAlignment="1">
      <alignment horizontal="center" vertical="center" textRotation="255" wrapText="1"/>
    </xf>
    <xf numFmtId="0" fontId="43" fillId="0" borderId="3" xfId="0" applyFont="1" applyBorder="1" applyAlignment="1">
      <alignment horizontal="center" vertical="center"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35" fillId="6" borderId="3" xfId="0" applyFont="1" applyFill="1" applyBorder="1" applyAlignment="1">
      <alignment horizontal="center" vertical="center"/>
    </xf>
    <xf numFmtId="0" fontId="35" fillId="6" borderId="17" xfId="0" applyFont="1" applyFill="1" applyBorder="1" applyAlignment="1">
      <alignment horizontal="center" vertical="center"/>
    </xf>
    <xf numFmtId="0" fontId="35" fillId="6" borderId="2" xfId="0" applyFont="1" applyFill="1" applyBorder="1" applyAlignment="1">
      <alignment horizontal="center" vertical="center"/>
    </xf>
    <xf numFmtId="0" fontId="22" fillId="0" borderId="1" xfId="0" applyFont="1" applyBorder="1" applyAlignment="1">
      <alignment horizontal="center" vertical="center" wrapText="1"/>
    </xf>
    <xf numFmtId="0" fontId="43" fillId="0" borderId="3" xfId="0" applyFont="1" applyBorder="1" applyAlignment="1">
      <alignment horizontal="center" vertical="center"/>
    </xf>
    <xf numFmtId="0" fontId="43" fillId="0" borderId="17" xfId="0" applyFont="1" applyBorder="1" applyAlignment="1">
      <alignment horizontal="center" vertical="center"/>
    </xf>
    <xf numFmtId="0" fontId="43"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6" borderId="3"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 xfId="0" quotePrefix="1" applyFont="1" applyBorder="1" applyAlignment="1">
      <alignment horizontal="center" vertical="center" wrapText="1"/>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33" xfId="0" applyFont="1" applyBorder="1" applyAlignment="1">
      <alignment vertical="center" wrapText="1"/>
    </xf>
    <xf numFmtId="0" fontId="22" fillId="0" borderId="34" xfId="0" applyFont="1" applyBorder="1" applyAlignment="1">
      <alignment horizontal="left" vertical="center" wrapText="1"/>
    </xf>
    <xf numFmtId="0" fontId="22" fillId="0" borderId="39" xfId="0" applyFont="1" applyBorder="1" applyAlignment="1">
      <alignment horizontal="left" vertical="center" wrapText="1"/>
    </xf>
    <xf numFmtId="0" fontId="43" fillId="0" borderId="16" xfId="0" applyFont="1" applyBorder="1" applyAlignment="1">
      <alignment horizontal="center" vertical="center" wrapText="1"/>
    </xf>
    <xf numFmtId="0" fontId="43" fillId="0" borderId="6" xfId="0" quotePrefix="1" applyFont="1" applyBorder="1" applyAlignment="1">
      <alignment horizontal="center" vertical="center" wrapText="1"/>
    </xf>
    <xf numFmtId="0" fontId="43" fillId="0" borderId="25" xfId="0" applyFont="1" applyBorder="1" applyAlignment="1">
      <alignment horizontal="center" vertical="center" wrapText="1"/>
    </xf>
    <xf numFmtId="0" fontId="43" fillId="0" borderId="52" xfId="0" applyFont="1" applyBorder="1" applyAlignment="1">
      <alignment horizontal="center" vertical="center" wrapText="1"/>
    </xf>
    <xf numFmtId="0" fontId="22" fillId="6" borderId="6" xfId="0" applyFont="1" applyFill="1" applyBorder="1" applyAlignment="1">
      <alignment horizontal="center" vertical="center" wrapText="1"/>
    </xf>
    <xf numFmtId="0" fontId="22" fillId="6" borderId="25" xfId="0" applyFont="1" applyFill="1" applyBorder="1" applyAlignment="1">
      <alignment horizontal="center" vertical="center" wrapText="1"/>
    </xf>
    <xf numFmtId="0" fontId="22" fillId="6" borderId="52" xfId="0" applyFont="1" applyFill="1" applyBorder="1" applyAlignment="1">
      <alignment horizontal="center" vertical="center" wrapText="1"/>
    </xf>
    <xf numFmtId="0" fontId="22" fillId="0" borderId="46" xfId="0" applyFont="1" applyBorder="1" applyAlignment="1">
      <alignment horizontal="left" vertical="center" wrapText="1"/>
    </xf>
    <xf numFmtId="0" fontId="22" fillId="0" borderId="2" xfId="0" applyFont="1" applyBorder="1" applyAlignment="1">
      <alignment horizontal="left" vertical="center" wrapText="1"/>
    </xf>
    <xf numFmtId="0" fontId="43" fillId="0" borderId="46" xfId="0" applyFont="1" applyBorder="1" applyAlignment="1">
      <alignment horizontal="center" vertical="center" textRotation="255" wrapTex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43" fillId="0" borderId="23" xfId="0" applyFont="1" applyBorder="1" applyAlignment="1">
      <alignment horizontal="center" vertical="center"/>
    </xf>
    <xf numFmtId="0" fontId="43" fillId="0" borderId="31" xfId="0" applyFont="1" applyBorder="1" applyAlignment="1">
      <alignment horizontal="center" vertical="center"/>
    </xf>
    <xf numFmtId="0" fontId="43" fillId="0" borderId="34" xfId="0" applyFont="1" applyBorder="1" applyAlignment="1">
      <alignment horizontal="center" vertical="center"/>
    </xf>
    <xf numFmtId="0" fontId="43" fillId="0" borderId="19" xfId="0" applyFont="1" applyBorder="1" applyAlignment="1">
      <alignment horizontal="center" vertical="center"/>
    </xf>
    <xf numFmtId="0" fontId="43" fillId="0" borderId="27" xfId="0" applyFont="1" applyBorder="1" applyAlignment="1">
      <alignment horizontal="center" vertical="center"/>
    </xf>
    <xf numFmtId="0" fontId="43" fillId="0" borderId="53" xfId="0" applyFont="1" applyBorder="1" applyAlignment="1">
      <alignment horizontal="center" vertical="center"/>
    </xf>
    <xf numFmtId="0" fontId="22" fillId="6" borderId="14" xfId="0" applyFont="1" applyFill="1" applyBorder="1" applyAlignment="1">
      <alignment horizontal="center" vertical="center" wrapText="1"/>
    </xf>
    <xf numFmtId="0" fontId="22" fillId="6" borderId="57" xfId="0" applyFont="1" applyFill="1" applyBorder="1" applyAlignment="1">
      <alignment horizontal="center" vertical="center" wrapText="1"/>
    </xf>
    <xf numFmtId="0" fontId="22" fillId="6" borderId="54" xfId="0" applyFont="1" applyFill="1" applyBorder="1" applyAlignment="1">
      <alignment horizontal="center" vertical="center" wrapText="1"/>
    </xf>
    <xf numFmtId="0" fontId="22" fillId="0" borderId="3" xfId="0" applyFont="1" applyBorder="1" applyAlignment="1">
      <alignment vertical="center" wrapText="1"/>
    </xf>
    <xf numFmtId="0" fontId="22" fillId="0" borderId="2" xfId="0" applyFont="1" applyBorder="1" applyAlignment="1">
      <alignment vertical="center" wrapText="1"/>
    </xf>
    <xf numFmtId="0" fontId="30" fillId="0" borderId="1" xfId="0" applyFont="1" applyBorder="1" applyAlignment="1">
      <alignment horizontal="center" vertical="center"/>
    </xf>
    <xf numFmtId="0" fontId="30" fillId="0" borderId="46" xfId="1" quotePrefix="1" applyNumberFormat="1" applyFont="1" applyFill="1" applyBorder="1" applyAlignment="1" applyProtection="1">
      <alignment horizontal="center" vertical="center"/>
    </xf>
    <xf numFmtId="0" fontId="30" fillId="0" borderId="17" xfId="1" quotePrefix="1" applyNumberFormat="1" applyFont="1" applyFill="1" applyBorder="1" applyAlignment="1" applyProtection="1">
      <alignment horizontal="center" vertical="center"/>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35" fillId="6" borderId="46" xfId="0" applyFont="1" applyFill="1" applyBorder="1" applyAlignment="1">
      <alignment horizontal="center" vertical="center"/>
    </xf>
    <xf numFmtId="0" fontId="22" fillId="0" borderId="2" xfId="0" quotePrefix="1" applyFont="1" applyBorder="1" applyAlignment="1">
      <alignment horizontal="center" vertical="center" wrapText="1"/>
    </xf>
    <xf numFmtId="0" fontId="43" fillId="0" borderId="20" xfId="0" applyFont="1" applyBorder="1" applyAlignment="1">
      <alignment horizontal="center" vertical="center"/>
    </xf>
    <xf numFmtId="0" fontId="43" fillId="0" borderId="12" xfId="0" applyFont="1" applyBorder="1" applyAlignment="1">
      <alignment horizontal="center" vertical="center"/>
    </xf>
    <xf numFmtId="0" fontId="43" fillId="0" borderId="33" xfId="0" applyFont="1" applyBorder="1" applyAlignment="1">
      <alignment horizontal="center" vertical="center"/>
    </xf>
    <xf numFmtId="0" fontId="43" fillId="0" borderId="6" xfId="0" applyFont="1" applyBorder="1" applyAlignment="1">
      <alignment horizontal="center" vertical="center"/>
    </xf>
    <xf numFmtId="0" fontId="43" fillId="0" borderId="25" xfId="0" applyFont="1" applyBorder="1" applyAlignment="1">
      <alignment horizontal="center" vertical="center"/>
    </xf>
    <xf numFmtId="0" fontId="43" fillId="0" borderId="52" xfId="0" applyFont="1" applyBorder="1" applyAlignment="1">
      <alignment horizontal="center" vertical="center"/>
    </xf>
    <xf numFmtId="0" fontId="43" fillId="0" borderId="1" xfId="0" applyFont="1" applyBorder="1" applyAlignment="1">
      <alignment horizontal="center" vertical="center" wrapText="1"/>
    </xf>
    <xf numFmtId="0" fontId="43" fillId="0" borderId="1" xfId="0" applyFont="1" applyBorder="1" applyAlignment="1">
      <alignment horizontal="center" vertical="center"/>
    </xf>
    <xf numFmtId="0" fontId="43" fillId="0" borderId="6"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33" xfId="0" applyFont="1" applyBorder="1" applyAlignment="1">
      <alignment horizontal="center" vertical="center" wrapText="1"/>
    </xf>
    <xf numFmtId="0" fontId="43" fillId="0" borderId="3" xfId="0" quotePrefix="1" applyFont="1" applyBorder="1" applyAlignment="1">
      <alignment horizontal="center" vertical="center" textRotation="255" wrapText="1"/>
    </xf>
    <xf numFmtId="0" fontId="43" fillId="0" borderId="16" xfId="0" quotePrefix="1" applyFont="1" applyBorder="1" applyAlignment="1">
      <alignment horizontal="center" vertical="center" textRotation="255" wrapText="1"/>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43" fillId="0" borderId="16" xfId="0" applyFont="1" applyBorder="1" applyAlignment="1">
      <alignment horizontal="center" vertical="center"/>
    </xf>
    <xf numFmtId="0" fontId="43" fillId="0" borderId="46" xfId="0" applyFont="1" applyBorder="1" applyAlignment="1">
      <alignment horizontal="center" vertical="center" wrapText="1"/>
    </xf>
    <xf numFmtId="0" fontId="43" fillId="0" borderId="4" xfId="0" applyFont="1" applyBorder="1" applyAlignment="1">
      <alignment horizontal="center" vertical="center"/>
    </xf>
    <xf numFmtId="0" fontId="43" fillId="0" borderId="39" xfId="0" applyFont="1" applyBorder="1" applyAlignment="1">
      <alignment horizontal="center" vertical="center"/>
    </xf>
    <xf numFmtId="0" fontId="43" fillId="6" borderId="1" xfId="0" applyFont="1" applyFill="1" applyBorder="1" applyAlignment="1">
      <alignment horizontal="center" vertical="center" wrapText="1"/>
    </xf>
    <xf numFmtId="0" fontId="43" fillId="6" borderId="3" xfId="0" applyFont="1" applyFill="1" applyBorder="1" applyAlignment="1">
      <alignment horizontal="center" vertical="center"/>
    </xf>
    <xf numFmtId="0" fontId="43" fillId="6" borderId="17" xfId="0" applyFont="1" applyFill="1" applyBorder="1" applyAlignment="1">
      <alignment horizontal="center" vertical="center"/>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43" fillId="6" borderId="46" xfId="0" applyFont="1" applyFill="1" applyBorder="1" applyAlignment="1">
      <alignment horizontal="center" vertical="center"/>
    </xf>
    <xf numFmtId="0" fontId="43" fillId="6" borderId="2" xfId="0" applyFont="1" applyFill="1" applyBorder="1" applyAlignment="1">
      <alignment horizontal="center" vertical="center"/>
    </xf>
    <xf numFmtId="0" fontId="43" fillId="0" borderId="2" xfId="0" quotePrefix="1" applyFont="1" applyBorder="1" applyAlignment="1">
      <alignment horizontal="center" vertical="center"/>
    </xf>
    <xf numFmtId="0" fontId="22" fillId="0" borderId="33" xfId="0" applyFont="1" applyBorder="1" applyAlignment="1">
      <alignment horizontal="left" vertical="center" wrapText="1"/>
    </xf>
    <xf numFmtId="0" fontId="22" fillId="6" borderId="39" xfId="0" applyFont="1" applyFill="1" applyBorder="1" applyAlignment="1">
      <alignment horizontal="left" vertical="center" wrapText="1"/>
    </xf>
    <xf numFmtId="0" fontId="22" fillId="6" borderId="33" xfId="0" quotePrefix="1" applyFont="1" applyFill="1" applyBorder="1" applyAlignment="1">
      <alignment horizontal="left"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35" fillId="0" borderId="3" xfId="0" applyFont="1" applyBorder="1" applyAlignment="1">
      <alignment horizontal="center" vertical="center"/>
    </xf>
    <xf numFmtId="0" fontId="35" fillId="0" borderId="17" xfId="0" applyFont="1" applyBorder="1" applyAlignment="1">
      <alignment horizontal="center" vertical="center"/>
    </xf>
    <xf numFmtId="0" fontId="35" fillId="0" borderId="2" xfId="0" applyFont="1" applyBorder="1" applyAlignment="1">
      <alignment horizontal="center" vertical="center"/>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2" fillId="0" borderId="52" xfId="0" applyFont="1" applyBorder="1" applyAlignment="1">
      <alignment vertical="center" wrapText="1"/>
    </xf>
    <xf numFmtId="0" fontId="35" fillId="0" borderId="1" xfId="0" applyFont="1" applyBorder="1" applyAlignment="1">
      <alignment horizontal="center" vertical="center"/>
    </xf>
    <xf numFmtId="0" fontId="35" fillId="0" borderId="6" xfId="0" applyFont="1" applyBorder="1" applyAlignment="1">
      <alignment horizontal="center" vertical="center" wrapText="1"/>
    </xf>
    <xf numFmtId="0" fontId="35" fillId="0" borderId="52"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57" xfId="0" applyFont="1" applyBorder="1" applyAlignment="1">
      <alignment horizontal="center" vertical="center" wrapText="1"/>
    </xf>
    <xf numFmtId="0" fontId="43" fillId="0" borderId="54" xfId="0" applyFont="1" applyBorder="1" applyAlignment="1">
      <alignment horizontal="center" vertical="center" wrapText="1"/>
    </xf>
    <xf numFmtId="0" fontId="35" fillId="0" borderId="46" xfId="0" applyFont="1" applyBorder="1" applyAlignment="1">
      <alignment horizontal="center" vertical="center"/>
    </xf>
    <xf numFmtId="0" fontId="35" fillId="0" borderId="16" xfId="0" applyFont="1" applyBorder="1" applyAlignment="1">
      <alignment horizontal="center" vertical="center"/>
    </xf>
    <xf numFmtId="0" fontId="22" fillId="0" borderId="34" xfId="0" applyFont="1" applyBorder="1" applyAlignment="1">
      <alignment vertical="center" wrapText="1"/>
    </xf>
    <xf numFmtId="0" fontId="43" fillId="0" borderId="23" xfId="0" applyFont="1" applyBorder="1" applyAlignment="1">
      <alignment horizontal="center" vertical="center" wrapText="1"/>
    </xf>
    <xf numFmtId="0" fontId="43" fillId="0" borderId="31" xfId="0" applyFont="1" applyBorder="1" applyAlignment="1">
      <alignment horizontal="center" vertical="center" wrapText="1"/>
    </xf>
    <xf numFmtId="0" fontId="43" fillId="0" borderId="34"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0" xfId="0" applyFont="1" applyAlignment="1">
      <alignment horizontal="center" vertical="center" wrapText="1"/>
    </xf>
    <xf numFmtId="0" fontId="43" fillId="0" borderId="39" xfId="0" applyFont="1" applyBorder="1" applyAlignment="1">
      <alignment horizontal="center" vertical="center" wrapText="1"/>
    </xf>
    <xf numFmtId="0" fontId="30" fillId="6" borderId="46" xfId="0" applyFont="1" applyFill="1" applyBorder="1" applyAlignment="1">
      <alignment horizontal="center" vertical="center" wrapText="1"/>
    </xf>
    <xf numFmtId="0" fontId="30" fillId="6" borderId="17"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43" fillId="0" borderId="4" xfId="0" quotePrefix="1" applyFont="1" applyBorder="1" applyAlignment="1">
      <alignment horizontal="center" vertical="center" wrapText="1"/>
    </xf>
    <xf numFmtId="0" fontId="22" fillId="6" borderId="1" xfId="0" applyFont="1" applyFill="1" applyBorder="1" applyAlignment="1">
      <alignment horizontal="center" vertical="center"/>
    </xf>
    <xf numFmtId="0" fontId="43" fillId="0" borderId="46" xfId="0" applyFont="1" applyBorder="1" applyAlignment="1">
      <alignment horizontal="center" vertical="center" textRotation="255"/>
    </xf>
    <xf numFmtId="0" fontId="43" fillId="0" borderId="17" xfId="0" applyFont="1" applyBorder="1" applyAlignment="1">
      <alignment horizontal="center" vertical="center" textRotation="255"/>
    </xf>
    <xf numFmtId="0" fontId="43" fillId="0" borderId="46" xfId="0" quotePrefix="1" applyFont="1" applyBorder="1" applyAlignment="1">
      <alignment horizontal="center" vertical="center" wrapText="1"/>
    </xf>
    <xf numFmtId="0" fontId="43" fillId="0" borderId="17" xfId="0" quotePrefix="1" applyFont="1" applyBorder="1" applyAlignment="1">
      <alignment horizontal="center" vertical="center" wrapText="1"/>
    </xf>
    <xf numFmtId="0" fontId="43" fillId="0" borderId="2" xfId="0" quotePrefix="1" applyFont="1" applyBorder="1" applyAlignment="1">
      <alignment horizontal="center" vertical="center" wrapText="1"/>
    </xf>
    <xf numFmtId="0" fontId="33" fillId="0" borderId="0" xfId="0" applyFont="1">
      <alignment vertical="center"/>
    </xf>
    <xf numFmtId="0" fontId="43" fillId="0" borderId="14" xfId="0" applyFont="1" applyBorder="1" applyAlignment="1">
      <alignment horizontal="center" vertical="center"/>
    </xf>
    <xf numFmtId="0" fontId="43" fillId="0" borderId="54" xfId="0" applyFont="1" applyBorder="1" applyAlignment="1">
      <alignment horizontal="center" vertical="center"/>
    </xf>
    <xf numFmtId="0" fontId="22" fillId="0" borderId="1" xfId="0" applyFont="1" applyBorder="1" applyAlignment="1">
      <alignment vertical="center" wrapText="1"/>
    </xf>
    <xf numFmtId="0" fontId="22" fillId="0" borderId="1" xfId="0" applyFont="1" applyBorder="1">
      <alignment vertical="center"/>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43" fillId="0" borderId="46" xfId="0" applyFont="1" applyBorder="1" applyAlignment="1">
      <alignment vertical="center" wrapText="1"/>
    </xf>
    <xf numFmtId="0" fontId="43" fillId="0" borderId="17" xfId="0" applyFont="1" applyBorder="1" applyAlignment="1">
      <alignment vertical="center" wrapText="1"/>
    </xf>
    <xf numFmtId="0" fontId="43" fillId="0" borderId="2" xfId="0" applyFont="1" applyBorder="1" applyAlignment="1">
      <alignment vertical="center" wrapText="1"/>
    </xf>
    <xf numFmtId="0" fontId="33" fillId="0" borderId="4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 xfId="0" applyFont="1" applyBorder="1" applyAlignment="1">
      <alignment horizontal="center" vertical="center" wrapText="1"/>
    </xf>
    <xf numFmtId="0" fontId="13" fillId="0" borderId="0" xfId="0" applyFont="1" applyAlignment="1">
      <alignment horizontal="distributed" vertical="center"/>
    </xf>
    <xf numFmtId="0" fontId="51" fillId="0" borderId="0" xfId="0" applyFont="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1" fillId="0" borderId="3" xfId="1" quotePrefix="1" applyNumberFormat="1" applyFont="1" applyBorder="1" applyAlignment="1">
      <alignment horizontal="center" vertical="center"/>
    </xf>
    <xf numFmtId="0" fontId="31" fillId="0" borderId="17" xfId="1" quotePrefix="1" applyNumberFormat="1" applyFont="1" applyBorder="1" applyAlignment="1">
      <alignment horizontal="center" vertical="center"/>
    </xf>
    <xf numFmtId="0" fontId="31" fillId="0" borderId="2" xfId="1" quotePrefix="1" applyNumberFormat="1" applyFont="1" applyBorder="1" applyAlignment="1">
      <alignment horizontal="center" vertical="center"/>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7" fillId="2" borderId="58" xfId="0" applyNumberFormat="1" applyFont="1" applyFill="1" applyBorder="1" applyAlignment="1" applyProtection="1">
      <alignment horizontal="center" vertical="center"/>
      <protection locked="0"/>
    </xf>
    <xf numFmtId="185" fontId="37" fillId="2" borderId="2" xfId="0" applyNumberFormat="1"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wrapText="1" shrinkToFit="1"/>
      <protection locked="0"/>
    </xf>
    <xf numFmtId="0" fontId="37" fillId="2" borderId="17" xfId="0" applyFont="1" applyFill="1" applyBorder="1" applyAlignment="1" applyProtection="1">
      <alignment horizontal="center" vertical="center"/>
      <protection locked="0"/>
    </xf>
    <xf numFmtId="0" fontId="37" fillId="2" borderId="2" xfId="0" applyFont="1" applyFill="1" applyBorder="1" applyAlignment="1" applyProtection="1">
      <alignment horizontal="center" vertical="center"/>
      <protection locked="0"/>
    </xf>
    <xf numFmtId="0" fontId="30" fillId="0" borderId="0" xfId="0" applyFont="1" applyAlignment="1">
      <alignment horizontal="center" vertical="center"/>
    </xf>
    <xf numFmtId="185" fontId="31" fillId="0" borderId="3" xfId="0" applyNumberFormat="1" applyFont="1" applyBorder="1" applyAlignment="1">
      <alignment horizontal="center" vertical="center" wrapText="1"/>
    </xf>
    <xf numFmtId="185" fontId="31" fillId="0" borderId="39" xfId="0" applyNumberFormat="1" applyFont="1" applyBorder="1" applyAlignment="1">
      <alignment horizontal="center" vertical="center" wrapText="1"/>
    </xf>
    <xf numFmtId="185" fontId="31" fillId="0" borderId="17" xfId="0" applyNumberFormat="1" applyFont="1" applyBorder="1" applyAlignment="1">
      <alignment horizontal="center" vertical="center" wrapText="1"/>
    </xf>
    <xf numFmtId="185" fontId="31" fillId="0" borderId="2" xfId="0" applyNumberFormat="1" applyFont="1" applyBorder="1" applyAlignment="1">
      <alignment horizontal="center" vertical="center" wrapText="1"/>
    </xf>
    <xf numFmtId="0" fontId="35" fillId="0" borderId="0" xfId="0" applyFont="1" applyAlignment="1">
      <alignment horizontal="left" vertical="center" wrapText="1"/>
    </xf>
    <xf numFmtId="0" fontId="35"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31" fillId="0" borderId="3" xfId="0" applyFont="1" applyBorder="1" applyAlignment="1">
      <alignment horizontal="center" vertical="center"/>
    </xf>
    <xf numFmtId="0" fontId="31"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6" xfId="0" applyFont="1" applyBorder="1" applyAlignment="1">
      <alignment horizontal="center" vertical="center"/>
    </xf>
    <xf numFmtId="0" fontId="31" fillId="0" borderId="17"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16" xfId="0" applyFont="1" applyBorder="1" applyAlignment="1">
      <alignment horizontal="center" vertical="center" wrapText="1"/>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1" fillId="0" borderId="46" xfId="0" applyFont="1" applyBorder="1" applyAlignment="1">
      <alignment horizontal="center" vertical="center"/>
    </xf>
    <xf numFmtId="0" fontId="31" fillId="0" borderId="46" xfId="1" quotePrefix="1" applyNumberFormat="1" applyFont="1" applyBorder="1" applyAlignment="1">
      <alignment horizontal="center" vertical="center"/>
    </xf>
    <xf numFmtId="0" fontId="30" fillId="0" borderId="6" xfId="0" applyFont="1" applyBorder="1" applyAlignment="1">
      <alignment horizontal="center" vertical="center"/>
    </xf>
    <xf numFmtId="0" fontId="30"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6" xfId="0" applyFont="1" applyBorder="1" applyAlignment="1">
      <alignment horizontal="center" vertical="center"/>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30" fillId="2" borderId="17" xfId="3" applyFont="1" applyFill="1" applyBorder="1" applyAlignment="1" applyProtection="1">
      <alignment horizontal="center" vertical="center"/>
      <protection locked="0"/>
    </xf>
    <xf numFmtId="38" fontId="30"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1"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30" fillId="0" borderId="17" xfId="0" applyFont="1" applyBorder="1" applyAlignment="1">
      <alignment horizontal="center" vertical="center" textRotation="255"/>
    </xf>
    <xf numFmtId="0" fontId="31" fillId="0" borderId="16" xfId="0" applyFont="1" applyBorder="1" applyAlignment="1">
      <alignment horizontal="center" vertical="center" wrapText="1"/>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2" xfId="0" quotePrefix="1" applyFont="1" applyBorder="1" applyAlignment="1">
      <alignment horizontal="center" vertical="center"/>
    </xf>
    <xf numFmtId="185" fontId="31"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1" fillId="0" borderId="45" xfId="1" quotePrefix="1" applyNumberFormat="1" applyFont="1" applyBorder="1" applyAlignment="1" applyProtection="1">
      <alignment horizontal="center" vertical="center"/>
    </xf>
    <xf numFmtId="0" fontId="31" fillId="0" borderId="4" xfId="1" quotePrefix="1" applyNumberFormat="1" applyFont="1" applyBorder="1" applyAlignment="1" applyProtection="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20" fillId="0" borderId="46" xfId="0" applyFont="1" applyBorder="1" applyAlignment="1">
      <alignment horizontal="center" vertical="center" textRotation="255"/>
    </xf>
    <xf numFmtId="0" fontId="31" fillId="0" borderId="16" xfId="0" applyFont="1" applyBorder="1" applyAlignment="1">
      <alignment horizontal="center" vertical="center"/>
    </xf>
    <xf numFmtId="0" fontId="31" fillId="0" borderId="5" xfId="0" applyFont="1" applyBorder="1" applyAlignment="1">
      <alignment horizontal="center" vertical="center"/>
    </xf>
    <xf numFmtId="0" fontId="31" fillId="0" borderId="1" xfId="0" applyFont="1" applyBorder="1" applyAlignment="1">
      <alignment horizontal="center" vertical="center"/>
    </xf>
    <xf numFmtId="0" fontId="20" fillId="0" borderId="46" xfId="0" applyFont="1" applyBorder="1" applyAlignment="1">
      <alignment horizontal="center" vertical="center" wrapText="1"/>
    </xf>
    <xf numFmtId="0" fontId="31" fillId="0" borderId="46" xfId="0" applyFont="1" applyBorder="1" applyAlignment="1">
      <alignment horizontal="center" vertical="center" wrapText="1"/>
    </xf>
    <xf numFmtId="0" fontId="27" fillId="0" borderId="61" xfId="0" applyFont="1" applyBorder="1" applyAlignment="1" applyProtection="1">
      <alignment horizontal="center" vertical="center"/>
      <protection locked="0"/>
    </xf>
    <xf numFmtId="0" fontId="27" fillId="0" borderId="85"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185" fontId="27" fillId="4" borderId="2" xfId="0" applyNumberFormat="1" applyFont="1" applyFill="1" applyBorder="1" applyAlignment="1">
      <alignment horizontal="center" vertical="center" wrapText="1"/>
    </xf>
    <xf numFmtId="185" fontId="27" fillId="4" borderId="20" xfId="0" applyNumberFormat="1" applyFont="1" applyFill="1" applyBorder="1" applyAlignment="1">
      <alignment horizontal="center" vertical="center" wrapText="1"/>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31"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7" fillId="0" borderId="62" xfId="0" applyFont="1" applyBorder="1" applyAlignment="1" applyProtection="1">
      <alignment horizontal="center" vertical="center"/>
      <protection locked="0"/>
    </xf>
    <xf numFmtId="0" fontId="27" fillId="0" borderId="63" xfId="0" applyFont="1" applyBorder="1" applyAlignment="1" applyProtection="1">
      <alignment horizontal="center" vertical="center"/>
      <protection locked="0"/>
    </xf>
    <xf numFmtId="0" fontId="27" fillId="0" borderId="66" xfId="0" applyFont="1" applyBorder="1" applyAlignment="1" applyProtection="1">
      <alignment horizontal="center" vertical="center"/>
      <protection locked="0"/>
    </xf>
    <xf numFmtId="0" fontId="27" fillId="0" borderId="67"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68"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7"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26" fillId="7" borderId="0" xfId="0" applyFont="1" applyFill="1" applyAlignment="1" applyProtection="1">
      <alignment horizontal="center" vertical="center"/>
      <protection locked="0"/>
    </xf>
    <xf numFmtId="0" fontId="18" fillId="7" borderId="0" xfId="0" applyFont="1" applyFill="1" applyAlignment="1" applyProtection="1">
      <alignment horizontal="center" vertical="center"/>
      <protection locked="0"/>
    </xf>
    <xf numFmtId="0" fontId="18" fillId="7" borderId="10" xfId="0" applyFont="1" applyFill="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27"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7" fillId="0" borderId="20"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7" fillId="0" borderId="0" xfId="0" applyFont="1" applyProtection="1">
      <alignment vertical="center"/>
      <protection locked="0"/>
    </xf>
    <xf numFmtId="0" fontId="27"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6" borderId="0" xfId="4" applyFont="1" applyFill="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5" fillId="7" borderId="12" xfId="4" applyFont="1" applyFill="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128248</xdr:colOff>
      <xdr:row>44</xdr:row>
      <xdr:rowOff>108857</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5381855" y="15661821"/>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28</xdr:row>
      <xdr:rowOff>61685</xdr:rowOff>
    </xdr:from>
    <xdr:to>
      <xdr:col>12</xdr:col>
      <xdr:colOff>689429</xdr:colOff>
      <xdr:row>39</xdr:row>
      <xdr:rowOff>27214</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5314024" y="10294256"/>
          <a:ext cx="1445441" cy="3639458"/>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106677</xdr:colOff>
      <xdr:row>40</xdr:row>
      <xdr:rowOff>135618</xdr:rowOff>
    </xdr:from>
    <xdr:to>
      <xdr:col>12</xdr:col>
      <xdr:colOff>712107</xdr:colOff>
      <xdr:row>43</xdr:row>
      <xdr:rowOff>31751</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5360284" y="14382297"/>
          <a:ext cx="1421859" cy="875847"/>
        </a:xfrm>
        <a:prstGeom prst="wedgeRectCallout">
          <a:avLst>
            <a:gd name="adj1" fmla="val -157159"/>
            <a:gd name="adj2" fmla="val 161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367393</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314024" y="1102178"/>
          <a:ext cx="1427297" cy="4204608"/>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131535</xdr:colOff>
      <xdr:row>53</xdr:row>
      <xdr:rowOff>204106</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5385142" y="18750642"/>
          <a:ext cx="1369785" cy="3075215"/>
        </a:xfrm>
        <a:prstGeom prst="wedgeRectCallout">
          <a:avLst>
            <a:gd name="adj1" fmla="val -156906"/>
            <a:gd name="adj2" fmla="val -8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8</xdr:row>
      <xdr:rowOff>231322</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9356614" y="1159570"/>
          <a:ext cx="1444171" cy="2228609"/>
        </a:xfrm>
        <a:prstGeom prst="wedgeRectCallout">
          <a:avLst>
            <a:gd name="adj1" fmla="val -457819"/>
            <a:gd name="adj2" fmla="val 1000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185965</xdr:colOff>
      <xdr:row>56</xdr:row>
      <xdr:rowOff>68036</xdr:rowOff>
    </xdr:from>
    <xdr:ext cx="1382144" cy="3047999"/>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9480894" y="20492357"/>
          <a:ext cx="1382144" cy="3047999"/>
        </a:xfrm>
        <a:prstGeom prst="wedgeRectCallout">
          <a:avLst>
            <a:gd name="adj1" fmla="val -284201"/>
            <a:gd name="adj2" fmla="val -1686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113597</xdr:colOff>
      <xdr:row>27</xdr:row>
      <xdr:rowOff>125489</xdr:rowOff>
    </xdr:from>
    <xdr:to>
      <xdr:col>15</xdr:col>
      <xdr:colOff>742609</xdr:colOff>
      <xdr:row>38</xdr:row>
      <xdr:rowOff>108857</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9408526" y="10711846"/>
          <a:ext cx="1445440" cy="3698118"/>
        </a:xfrm>
        <a:prstGeom prst="wedgeRectCallout">
          <a:avLst>
            <a:gd name="adj1" fmla="val -258546"/>
            <a:gd name="adj2" fmla="val -1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119034</xdr:colOff>
      <xdr:row>41</xdr:row>
      <xdr:rowOff>182790</xdr:rowOff>
    </xdr:from>
    <xdr:to>
      <xdr:col>15</xdr:col>
      <xdr:colOff>757463</xdr:colOff>
      <xdr:row>44</xdr:row>
      <xdr:rowOff>78922</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9413963" y="15504433"/>
          <a:ext cx="1454857" cy="916668"/>
        </a:xfrm>
        <a:prstGeom prst="wedgeRectCallout">
          <a:avLst>
            <a:gd name="adj1" fmla="val -274280"/>
            <a:gd name="adj2" fmla="val 14429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134824</xdr:colOff>
      <xdr:row>45</xdr:row>
      <xdr:rowOff>81643</xdr:rowOff>
    </xdr:from>
    <xdr:ext cx="1369785" cy="3360964"/>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9429753" y="16764000"/>
          <a:ext cx="1369785" cy="3360964"/>
        </a:xfrm>
        <a:prstGeom prst="wedgeRectCallout">
          <a:avLst>
            <a:gd name="adj1" fmla="val -282073"/>
            <a:gd name="adj2" fmla="val 6510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103908</xdr:colOff>
      <xdr:row>10</xdr:row>
      <xdr:rowOff>312964</xdr:rowOff>
    </xdr:from>
    <xdr:to>
      <xdr:col>15</xdr:col>
      <xdr:colOff>714776</xdr:colOff>
      <xdr:row>21</xdr:row>
      <xdr:rowOff>204106</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9398837" y="4150178"/>
          <a:ext cx="1427296" cy="4612821"/>
        </a:xfrm>
        <a:prstGeom prst="wedgeRectCallout">
          <a:avLst>
            <a:gd name="adj1" fmla="val -275458"/>
            <a:gd name="adj2" fmla="val -5899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37</xdr:row>
      <xdr:rowOff>10584</xdr:rowOff>
    </xdr:from>
    <xdr:to>
      <xdr:col>67</xdr:col>
      <xdr:colOff>222374</xdr:colOff>
      <xdr:row>39</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37</xdr:row>
      <xdr:rowOff>54675</xdr:rowOff>
    </xdr:from>
    <xdr:to>
      <xdr:col>29</xdr:col>
      <xdr:colOff>154855</xdr:colOff>
      <xdr:row>39</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189628</xdr:colOff>
      <xdr:row>6</xdr:row>
      <xdr:rowOff>43393</xdr:rowOff>
    </xdr:from>
    <xdr:to>
      <xdr:col>34</xdr:col>
      <xdr:colOff>231736</xdr:colOff>
      <xdr:row>8</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7473452" y="1410511"/>
          <a:ext cx="2664284" cy="457136"/>
        </a:xfrm>
        <a:prstGeom prst="wedgeRectCallout">
          <a:avLst>
            <a:gd name="adj1" fmla="val 28556"/>
            <a:gd name="adj2" fmla="val 2627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18125</xdr:colOff>
      <xdr:row>34</xdr:row>
      <xdr:rowOff>33387</xdr:rowOff>
    </xdr:from>
    <xdr:to>
      <xdr:col>34</xdr:col>
      <xdr:colOff>104717</xdr:colOff>
      <xdr:row>55</xdr:row>
      <xdr:rowOff>69850</xdr:rowOff>
    </xdr:to>
    <xdr:grpSp>
      <xdr:nvGrpSpPr>
        <xdr:cNvPr id="397730" name="グループ化 2">
          <a:extLst>
            <a:ext uri="{FF2B5EF4-FFF2-40B4-BE49-F238E27FC236}">
              <a16:creationId xmlns:a16="http://schemas.microsoft.com/office/drawing/2014/main" id="{00000000-0008-0000-0400-0000A2110600}"/>
            </a:ext>
            <a:ext uri="{147F2762-F138-4A5C-976F-8EAC2B608ADB}">
              <a16:predDERef xmlns:a16="http://schemas.microsoft.com/office/drawing/2014/main" pred="{00000000-0008-0000-0500-000024000000}"/>
            </a:ext>
          </a:extLst>
        </xdr:cNvPr>
        <xdr:cNvGrpSpPr>
          <a:grpSpLocks/>
        </xdr:cNvGrpSpPr>
      </xdr:nvGrpSpPr>
      <xdr:grpSpPr bwMode="auto">
        <a:xfrm>
          <a:off x="1183537" y="7922328"/>
          <a:ext cx="8827180" cy="4317110"/>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10</xdr:row>
      <xdr:rowOff>100854</xdr:rowOff>
    </xdr:from>
    <xdr:to>
      <xdr:col>29</xdr:col>
      <xdr:colOff>95823</xdr:colOff>
      <xdr:row>14</xdr:row>
      <xdr:rowOff>179295</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647765" y="2274795"/>
          <a:ext cx="2897293" cy="952500"/>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27</xdr:row>
      <xdr:rowOff>24026</xdr:rowOff>
    </xdr:from>
    <xdr:to>
      <xdr:col>34</xdr:col>
      <xdr:colOff>3735</xdr:colOff>
      <xdr:row>29</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41</xdr:row>
      <xdr:rowOff>88705</xdr:rowOff>
    </xdr:from>
    <xdr:to>
      <xdr:col>69</xdr:col>
      <xdr:colOff>164570</xdr:colOff>
      <xdr:row>43</xdr:row>
      <xdr:rowOff>186266</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57</xdr:row>
      <xdr:rowOff>63500</xdr:rowOff>
    </xdr:from>
    <xdr:to>
      <xdr:col>27</xdr:col>
      <xdr:colOff>237032</xdr:colOff>
      <xdr:row>59</xdr:row>
      <xdr:rowOff>121283</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59</xdr:row>
      <xdr:rowOff>164351</xdr:rowOff>
    </xdr:from>
    <xdr:to>
      <xdr:col>27</xdr:col>
      <xdr:colOff>237032</xdr:colOff>
      <xdr:row>62</xdr:row>
      <xdr:rowOff>91398</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36</xdr:row>
      <xdr:rowOff>137583</xdr:rowOff>
    </xdr:from>
    <xdr:to>
      <xdr:col>23</xdr:col>
      <xdr:colOff>76201</xdr:colOff>
      <xdr:row>39</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6010704" y="8463554"/>
          <a:ext cx="766615" cy="698563"/>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46</xdr:row>
      <xdr:rowOff>4759</xdr:rowOff>
    </xdr:from>
    <xdr:to>
      <xdr:col>3</xdr:col>
      <xdr:colOff>238125</xdr:colOff>
      <xdr:row>52</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18</xdr:row>
      <xdr:rowOff>47625</xdr:rowOff>
    </xdr:from>
    <xdr:to>
      <xdr:col>29</xdr:col>
      <xdr:colOff>31389</xdr:colOff>
      <xdr:row>21</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16</xdr:row>
      <xdr:rowOff>26566</xdr:rowOff>
    </xdr:from>
    <xdr:to>
      <xdr:col>34</xdr:col>
      <xdr:colOff>248589</xdr:colOff>
      <xdr:row>17</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40</xdr:row>
      <xdr:rowOff>117476</xdr:rowOff>
    </xdr:from>
    <xdr:to>
      <xdr:col>53</xdr:col>
      <xdr:colOff>207752</xdr:colOff>
      <xdr:row>43</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512028" y="4795834"/>
          <a:ext cx="3380240" cy="778555"/>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41350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90666</xdr:colOff>
      <xdr:row>5</xdr:row>
      <xdr:rowOff>116417</xdr:rowOff>
    </xdr:from>
    <xdr:to>
      <xdr:col>33</xdr:col>
      <xdr:colOff>116833</xdr:colOff>
      <xdr:row>11</xdr:row>
      <xdr:rowOff>72046</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244249" y="1301750"/>
          <a:ext cx="37303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1"/>
  <sheetViews>
    <sheetView tabSelected="1" view="pageBreakPreview" zoomScale="70" zoomScaleNormal="75" zoomScaleSheetLayoutView="70" workbookViewId="0">
      <selection activeCell="M7" sqref="M7:M8"/>
    </sheetView>
  </sheetViews>
  <sheetFormatPr defaultColWidth="9" defaultRowHeight="13.5" x14ac:dyDescent="0.15"/>
  <cols>
    <col min="1" max="1" width="2.375" style="159" customWidth="1"/>
    <col min="2" max="3" width="8.625" style="159" customWidth="1"/>
    <col min="4" max="4" width="18.75" style="159" customWidth="1"/>
    <col min="5" max="5" width="64.75" style="159" customWidth="1"/>
    <col min="6" max="6" width="36.75" style="159" customWidth="1"/>
    <col min="7" max="9" width="10.25" style="159" customWidth="1"/>
    <col min="10" max="10" width="10.25" style="161" customWidth="1"/>
    <col min="11" max="11" width="10.25" style="159" customWidth="1"/>
    <col min="12" max="12" width="12.375" style="161" customWidth="1"/>
    <col min="13" max="13" width="250.75" style="159" customWidth="1"/>
    <col min="14" max="16384" width="9" style="159"/>
  </cols>
  <sheetData>
    <row r="1" spans="2:14" ht="15" thickBot="1" x14ac:dyDescent="0.2">
      <c r="E1" s="160"/>
      <c r="M1" s="162" t="s">
        <v>0</v>
      </c>
    </row>
    <row r="2" spans="2:14" ht="41.25" customHeight="1" thickBot="1" x14ac:dyDescent="0.2">
      <c r="B2" s="345" t="s">
        <v>1</v>
      </c>
      <c r="C2" s="346"/>
      <c r="D2" s="163" t="s">
        <v>2</v>
      </c>
      <c r="F2" s="164"/>
      <c r="G2" s="120" t="s">
        <v>3</v>
      </c>
      <c r="H2" s="34"/>
      <c r="I2" s="165" t="s">
        <v>304</v>
      </c>
      <c r="J2" s="166"/>
      <c r="K2" s="166"/>
      <c r="M2" s="167"/>
      <c r="N2" s="163"/>
    </row>
    <row r="3" spans="2:14" s="168" customFormat="1" ht="20.100000000000001" customHeight="1" x14ac:dyDescent="0.15">
      <c r="B3" s="349" t="s">
        <v>4</v>
      </c>
      <c r="C3" s="350"/>
      <c r="D3" s="272" t="s">
        <v>5</v>
      </c>
      <c r="E3" s="272" t="s">
        <v>6</v>
      </c>
      <c r="F3" s="304" t="s">
        <v>7</v>
      </c>
      <c r="G3" s="305"/>
      <c r="H3" s="306"/>
      <c r="I3" s="290" t="s">
        <v>8</v>
      </c>
      <c r="J3" s="291"/>
      <c r="K3" s="292"/>
      <c r="L3" s="264" t="s">
        <v>9</v>
      </c>
      <c r="M3" s="284" t="s">
        <v>10</v>
      </c>
    </row>
    <row r="4" spans="2:14" s="168" customFormat="1" ht="30" customHeight="1" thickBot="1" x14ac:dyDescent="0.2">
      <c r="B4" s="307"/>
      <c r="C4" s="309"/>
      <c r="D4" s="347"/>
      <c r="E4" s="347"/>
      <c r="F4" s="307"/>
      <c r="G4" s="308"/>
      <c r="H4" s="309"/>
      <c r="I4" s="169" t="s">
        <v>11</v>
      </c>
      <c r="J4" s="169" t="s">
        <v>12</v>
      </c>
      <c r="K4" s="170" t="s">
        <v>13</v>
      </c>
      <c r="L4" s="289"/>
      <c r="M4" s="285"/>
    </row>
    <row r="5" spans="2:14" s="168" customFormat="1" ht="20.100000000000001" customHeight="1" thickTop="1" x14ac:dyDescent="0.15">
      <c r="B5" s="298" t="s">
        <v>14</v>
      </c>
      <c r="C5" s="261" t="s">
        <v>15</v>
      </c>
      <c r="D5" s="348" t="s">
        <v>16</v>
      </c>
      <c r="E5" s="357" t="s">
        <v>17</v>
      </c>
      <c r="F5" s="310" t="s">
        <v>305</v>
      </c>
      <c r="G5" s="311"/>
      <c r="H5" s="312"/>
      <c r="I5" s="171">
        <v>10</v>
      </c>
      <c r="J5" s="320">
        <v>10</v>
      </c>
      <c r="K5" s="316">
        <f>SUM(J5:J49)</f>
        <v>100</v>
      </c>
      <c r="L5" s="256" t="s">
        <v>18</v>
      </c>
      <c r="M5" s="296" t="s">
        <v>307</v>
      </c>
    </row>
    <row r="6" spans="2:14" s="168" customFormat="1" ht="20.100000000000001" customHeight="1" x14ac:dyDescent="0.15">
      <c r="B6" s="254"/>
      <c r="C6" s="262"/>
      <c r="D6" s="260"/>
      <c r="E6" s="358"/>
      <c r="F6" s="293" t="s">
        <v>306</v>
      </c>
      <c r="G6" s="294"/>
      <c r="H6" s="295"/>
      <c r="I6" s="172">
        <v>0</v>
      </c>
      <c r="J6" s="270"/>
      <c r="K6" s="317"/>
      <c r="L6" s="257"/>
      <c r="M6" s="297"/>
    </row>
    <row r="7" spans="2:14" s="168" customFormat="1" ht="25.15" customHeight="1" x14ac:dyDescent="0.15">
      <c r="B7" s="254"/>
      <c r="C7" s="262"/>
      <c r="D7" s="259" t="s">
        <v>310</v>
      </c>
      <c r="E7" s="352" t="s">
        <v>20</v>
      </c>
      <c r="F7" s="325" t="s">
        <v>21</v>
      </c>
      <c r="G7" s="326"/>
      <c r="H7" s="327"/>
      <c r="I7" s="172">
        <v>10</v>
      </c>
      <c r="J7" s="268">
        <v>10</v>
      </c>
      <c r="K7" s="317"/>
      <c r="L7" s="257"/>
      <c r="M7" s="286" t="s">
        <v>321</v>
      </c>
    </row>
    <row r="8" spans="2:14" s="168" customFormat="1" ht="25.15" customHeight="1" x14ac:dyDescent="0.15">
      <c r="B8" s="254"/>
      <c r="C8" s="262"/>
      <c r="D8" s="259"/>
      <c r="E8" s="353"/>
      <c r="F8" s="325" t="s">
        <v>19</v>
      </c>
      <c r="G8" s="326"/>
      <c r="H8" s="327"/>
      <c r="I8" s="172">
        <v>0</v>
      </c>
      <c r="J8" s="269"/>
      <c r="K8" s="317"/>
      <c r="L8" s="257"/>
      <c r="M8" s="286"/>
    </row>
    <row r="9" spans="2:14" s="168" customFormat="1" ht="25.15" customHeight="1" x14ac:dyDescent="0.15">
      <c r="B9" s="254"/>
      <c r="C9" s="262"/>
      <c r="D9" s="259"/>
      <c r="E9" s="351" t="s">
        <v>22</v>
      </c>
      <c r="F9" s="325" t="s">
        <v>23</v>
      </c>
      <c r="G9" s="326"/>
      <c r="H9" s="327"/>
      <c r="I9" s="124">
        <v>3</v>
      </c>
      <c r="J9" s="268">
        <v>3</v>
      </c>
      <c r="K9" s="317"/>
      <c r="L9" s="257"/>
      <c r="M9" s="287" t="s">
        <v>308</v>
      </c>
    </row>
    <row r="10" spans="2:14" s="168" customFormat="1" ht="25.15" customHeight="1" x14ac:dyDescent="0.15">
      <c r="B10" s="254"/>
      <c r="C10" s="262"/>
      <c r="D10" s="259"/>
      <c r="E10" s="351"/>
      <c r="F10" s="325" t="s">
        <v>19</v>
      </c>
      <c r="G10" s="326"/>
      <c r="H10" s="327"/>
      <c r="I10" s="172">
        <v>0</v>
      </c>
      <c r="J10" s="269"/>
      <c r="K10" s="317"/>
      <c r="L10" s="257"/>
      <c r="M10" s="288"/>
    </row>
    <row r="11" spans="2:14" s="168" customFormat="1" ht="90" customHeight="1" x14ac:dyDescent="0.15">
      <c r="B11" s="254"/>
      <c r="C11" s="262"/>
      <c r="D11" s="259"/>
      <c r="E11" s="264" t="s">
        <v>24</v>
      </c>
      <c r="F11" s="354" t="s">
        <v>25</v>
      </c>
      <c r="G11" s="355"/>
      <c r="H11" s="356"/>
      <c r="I11" s="125">
        <v>9</v>
      </c>
      <c r="J11" s="268">
        <v>9</v>
      </c>
      <c r="K11" s="317"/>
      <c r="L11" s="257"/>
      <c r="M11" s="318" t="s">
        <v>309</v>
      </c>
    </row>
    <row r="12" spans="2:14" s="168" customFormat="1" ht="90" customHeight="1" x14ac:dyDescent="0.15">
      <c r="B12" s="254"/>
      <c r="C12" s="262"/>
      <c r="D12" s="259"/>
      <c r="E12" s="259"/>
      <c r="F12" s="354" t="s">
        <v>26</v>
      </c>
      <c r="G12" s="355"/>
      <c r="H12" s="356"/>
      <c r="I12" s="125">
        <v>7</v>
      </c>
      <c r="J12" s="269"/>
      <c r="K12" s="317"/>
      <c r="L12" s="257"/>
      <c r="M12" s="319"/>
    </row>
    <row r="13" spans="2:14" s="168" customFormat="1" ht="90" customHeight="1" x14ac:dyDescent="0.15">
      <c r="B13" s="254"/>
      <c r="C13" s="262"/>
      <c r="D13" s="259"/>
      <c r="E13" s="259"/>
      <c r="F13" s="354" t="s">
        <v>27</v>
      </c>
      <c r="G13" s="355"/>
      <c r="H13" s="356"/>
      <c r="I13" s="125">
        <v>3</v>
      </c>
      <c r="J13" s="269"/>
      <c r="K13" s="317"/>
      <c r="L13" s="257"/>
      <c r="M13" s="319"/>
    </row>
    <row r="14" spans="2:14" s="168" customFormat="1" ht="90" customHeight="1" x14ac:dyDescent="0.15">
      <c r="B14" s="254"/>
      <c r="C14" s="263"/>
      <c r="D14" s="260"/>
      <c r="E14" s="260"/>
      <c r="F14" s="265" t="s">
        <v>28</v>
      </c>
      <c r="G14" s="266"/>
      <c r="H14" s="267"/>
      <c r="I14" s="125">
        <v>0</v>
      </c>
      <c r="J14" s="270"/>
      <c r="K14" s="317"/>
      <c r="L14" s="257"/>
      <c r="M14" s="297"/>
    </row>
    <row r="15" spans="2:14" s="168" customFormat="1" ht="90" customHeight="1" x14ac:dyDescent="0.15">
      <c r="B15" s="254"/>
      <c r="C15" s="343" t="s">
        <v>29</v>
      </c>
      <c r="D15" s="272" t="s">
        <v>30</v>
      </c>
      <c r="E15" s="301" t="s">
        <v>31</v>
      </c>
      <c r="F15" s="331" t="s">
        <v>32</v>
      </c>
      <c r="G15" s="332"/>
      <c r="H15" s="332"/>
      <c r="I15" s="333"/>
      <c r="J15" s="363">
        <v>4</v>
      </c>
      <c r="K15" s="317"/>
      <c r="L15" s="257"/>
      <c r="M15" s="318" t="s">
        <v>313</v>
      </c>
    </row>
    <row r="16" spans="2:14" s="168" customFormat="1" ht="90" customHeight="1" x14ac:dyDescent="0.15">
      <c r="B16" s="254"/>
      <c r="C16" s="262"/>
      <c r="D16" s="273"/>
      <c r="E16" s="302"/>
      <c r="F16" s="271" t="s">
        <v>33</v>
      </c>
      <c r="G16" s="271"/>
      <c r="H16" s="271"/>
      <c r="I16" s="126">
        <v>4</v>
      </c>
      <c r="J16" s="364"/>
      <c r="K16" s="317"/>
      <c r="L16" s="257"/>
      <c r="M16" s="319"/>
    </row>
    <row r="17" spans="2:13" s="168" customFormat="1" ht="90" customHeight="1" x14ac:dyDescent="0.15">
      <c r="B17" s="254"/>
      <c r="C17" s="262"/>
      <c r="D17" s="273"/>
      <c r="E17" s="302"/>
      <c r="F17" s="271" t="s">
        <v>34</v>
      </c>
      <c r="G17" s="271"/>
      <c r="H17" s="271"/>
      <c r="I17" s="126">
        <v>3</v>
      </c>
      <c r="J17" s="364"/>
      <c r="K17" s="317"/>
      <c r="L17" s="257"/>
      <c r="M17" s="319"/>
    </row>
    <row r="18" spans="2:13" s="168" customFormat="1" ht="90" customHeight="1" x14ac:dyDescent="0.15">
      <c r="B18" s="254"/>
      <c r="C18" s="262"/>
      <c r="D18" s="273"/>
      <c r="E18" s="302"/>
      <c r="F18" s="271" t="s">
        <v>35</v>
      </c>
      <c r="G18" s="271"/>
      <c r="H18" s="271"/>
      <c r="I18" s="126">
        <v>2</v>
      </c>
      <c r="J18" s="364"/>
      <c r="K18" s="317"/>
      <c r="L18" s="257"/>
      <c r="M18" s="319"/>
    </row>
    <row r="19" spans="2:13" s="168" customFormat="1" ht="90" customHeight="1" x14ac:dyDescent="0.15">
      <c r="B19" s="254"/>
      <c r="C19" s="262"/>
      <c r="D19" s="273"/>
      <c r="E19" s="302"/>
      <c r="F19" s="271" t="s">
        <v>36</v>
      </c>
      <c r="G19" s="271"/>
      <c r="H19" s="271"/>
      <c r="I19" s="126">
        <v>1</v>
      </c>
      <c r="J19" s="364"/>
      <c r="K19" s="317"/>
      <c r="L19" s="257"/>
      <c r="M19" s="319"/>
    </row>
    <row r="20" spans="2:13" s="168" customFormat="1" ht="90" customHeight="1" x14ac:dyDescent="0.15">
      <c r="B20" s="254"/>
      <c r="C20" s="263"/>
      <c r="D20" s="273"/>
      <c r="E20" s="303"/>
      <c r="F20" s="271" t="s">
        <v>37</v>
      </c>
      <c r="G20" s="271"/>
      <c r="H20" s="271"/>
      <c r="I20" s="126">
        <v>0</v>
      </c>
      <c r="J20" s="365"/>
      <c r="K20" s="317"/>
      <c r="L20" s="257"/>
      <c r="M20" s="297"/>
    </row>
    <row r="21" spans="2:13" s="168" customFormat="1" ht="90" customHeight="1" x14ac:dyDescent="0.15">
      <c r="B21" s="254"/>
      <c r="C21" s="299" t="s">
        <v>39</v>
      </c>
      <c r="D21" s="281" t="s">
        <v>40</v>
      </c>
      <c r="E21" s="278" t="s">
        <v>41</v>
      </c>
      <c r="F21" s="265" t="s">
        <v>42</v>
      </c>
      <c r="G21" s="266"/>
      <c r="H21" s="267"/>
      <c r="I21" s="123">
        <v>2</v>
      </c>
      <c r="J21" s="315">
        <v>2</v>
      </c>
      <c r="K21" s="317"/>
      <c r="L21" s="257"/>
      <c r="M21" s="313" t="s">
        <v>43</v>
      </c>
    </row>
    <row r="22" spans="2:13" s="168" customFormat="1" ht="90" customHeight="1" x14ac:dyDescent="0.15">
      <c r="B22" s="254"/>
      <c r="C22" s="299"/>
      <c r="D22" s="257"/>
      <c r="E22" s="279"/>
      <c r="F22" s="275" t="s">
        <v>44</v>
      </c>
      <c r="G22" s="276"/>
      <c r="H22" s="277"/>
      <c r="I22" s="123">
        <v>0</v>
      </c>
      <c r="J22" s="315"/>
      <c r="K22" s="317"/>
      <c r="L22" s="257"/>
      <c r="M22" s="314"/>
    </row>
    <row r="23" spans="2:13" s="168" customFormat="1" ht="90" customHeight="1" x14ac:dyDescent="0.15">
      <c r="B23" s="254"/>
      <c r="C23" s="299"/>
      <c r="D23" s="257"/>
      <c r="E23" s="278" t="s">
        <v>45</v>
      </c>
      <c r="F23" s="265" t="s">
        <v>42</v>
      </c>
      <c r="G23" s="266"/>
      <c r="H23" s="267"/>
      <c r="I23" s="123">
        <v>1</v>
      </c>
      <c r="J23" s="315">
        <v>1</v>
      </c>
      <c r="K23" s="317"/>
      <c r="L23" s="257"/>
      <c r="M23" s="313" t="s">
        <v>46</v>
      </c>
    </row>
    <row r="24" spans="2:13" s="168" customFormat="1" ht="90" customHeight="1" x14ac:dyDescent="0.15">
      <c r="B24" s="254"/>
      <c r="C24" s="299"/>
      <c r="D24" s="257"/>
      <c r="E24" s="279"/>
      <c r="F24" s="275" t="s">
        <v>44</v>
      </c>
      <c r="G24" s="276"/>
      <c r="H24" s="277"/>
      <c r="I24" s="123">
        <v>0</v>
      </c>
      <c r="J24" s="315"/>
      <c r="K24" s="317"/>
      <c r="L24" s="257"/>
      <c r="M24" s="314"/>
    </row>
    <row r="25" spans="2:13" s="168" customFormat="1" ht="109.9" customHeight="1" x14ac:dyDescent="0.15">
      <c r="B25" s="254"/>
      <c r="C25" s="299"/>
      <c r="D25" s="257"/>
      <c r="E25" s="280" t="s">
        <v>47</v>
      </c>
      <c r="F25" s="265" t="s">
        <v>42</v>
      </c>
      <c r="G25" s="266"/>
      <c r="H25" s="267"/>
      <c r="I25" s="123">
        <v>1</v>
      </c>
      <c r="J25" s="315">
        <v>1</v>
      </c>
      <c r="K25" s="317"/>
      <c r="L25" s="257"/>
      <c r="M25" s="313" t="s">
        <v>48</v>
      </c>
    </row>
    <row r="26" spans="2:13" s="168" customFormat="1" ht="110.1" customHeight="1" x14ac:dyDescent="0.15">
      <c r="B26" s="254"/>
      <c r="C26" s="300"/>
      <c r="D26" s="282"/>
      <c r="E26" s="279"/>
      <c r="F26" s="275" t="s">
        <v>44</v>
      </c>
      <c r="G26" s="276"/>
      <c r="H26" s="277"/>
      <c r="I26" s="123">
        <v>0</v>
      </c>
      <c r="J26" s="315"/>
      <c r="K26" s="317"/>
      <c r="L26" s="257"/>
      <c r="M26" s="314"/>
    </row>
    <row r="27" spans="2:13" s="168" customFormat="1" ht="57.75" customHeight="1" x14ac:dyDescent="0.15">
      <c r="B27" s="254"/>
      <c r="C27" s="343" t="s">
        <v>49</v>
      </c>
      <c r="D27" s="272" t="s">
        <v>50</v>
      </c>
      <c r="E27" s="281" t="s">
        <v>51</v>
      </c>
      <c r="F27" s="322" t="s">
        <v>322</v>
      </c>
      <c r="G27" s="323"/>
      <c r="H27" s="324"/>
      <c r="I27" s="124">
        <v>20</v>
      </c>
      <c r="J27" s="269">
        <v>20</v>
      </c>
      <c r="K27" s="317"/>
      <c r="L27" s="257"/>
      <c r="M27" s="361" t="s">
        <v>324</v>
      </c>
    </row>
    <row r="28" spans="2:13" s="168" customFormat="1" ht="57.75" customHeight="1" x14ac:dyDescent="0.15">
      <c r="B28" s="254"/>
      <c r="C28" s="262"/>
      <c r="D28" s="274"/>
      <c r="E28" s="321"/>
      <c r="F28" s="265" t="s">
        <v>52</v>
      </c>
      <c r="G28" s="266"/>
      <c r="H28" s="267"/>
      <c r="I28" s="172">
        <v>0</v>
      </c>
      <c r="J28" s="270"/>
      <c r="K28" s="317"/>
      <c r="L28" s="257"/>
      <c r="M28" s="362"/>
    </row>
    <row r="29" spans="2:13" s="168" customFormat="1" ht="20.100000000000001" customHeight="1" x14ac:dyDescent="0.15">
      <c r="B29" s="254"/>
      <c r="C29" s="262"/>
      <c r="D29" s="272" t="s">
        <v>53</v>
      </c>
      <c r="E29" s="264" t="s">
        <v>54</v>
      </c>
      <c r="F29" s="331" t="s">
        <v>55</v>
      </c>
      <c r="G29" s="332"/>
      <c r="H29" s="333"/>
      <c r="I29" s="123">
        <v>20</v>
      </c>
      <c r="J29" s="366">
        <v>20</v>
      </c>
      <c r="K29" s="317"/>
      <c r="L29" s="257"/>
      <c r="M29" s="287" t="s">
        <v>56</v>
      </c>
    </row>
    <row r="30" spans="2:13" s="168" customFormat="1" ht="20.100000000000001" customHeight="1" x14ac:dyDescent="0.15">
      <c r="B30" s="254"/>
      <c r="C30" s="262"/>
      <c r="D30" s="273"/>
      <c r="E30" s="259"/>
      <c r="F30" s="331" t="s">
        <v>57</v>
      </c>
      <c r="G30" s="332"/>
      <c r="H30" s="333"/>
      <c r="I30" s="230"/>
      <c r="J30" s="367"/>
      <c r="K30" s="317"/>
      <c r="L30" s="257"/>
      <c r="M30" s="288"/>
    </row>
    <row r="31" spans="2:13" s="168" customFormat="1" ht="20.100000000000001" customHeight="1" x14ac:dyDescent="0.15">
      <c r="B31" s="254"/>
      <c r="C31" s="262"/>
      <c r="D31" s="273"/>
      <c r="E31" s="259"/>
      <c r="F31" s="334"/>
      <c r="G31" s="335"/>
      <c r="H31" s="336"/>
      <c r="I31" s="129" t="s">
        <v>58</v>
      </c>
      <c r="J31" s="367"/>
      <c r="K31" s="317"/>
      <c r="L31" s="257"/>
      <c r="M31" s="288"/>
    </row>
    <row r="32" spans="2:13" s="168" customFormat="1" ht="20.100000000000001" customHeight="1" x14ac:dyDescent="0.15">
      <c r="B32" s="254"/>
      <c r="C32" s="262"/>
      <c r="D32" s="273"/>
      <c r="E32" s="259"/>
      <c r="F32" s="337"/>
      <c r="G32" s="338"/>
      <c r="H32" s="339"/>
      <c r="I32" s="174"/>
      <c r="J32" s="367"/>
      <c r="K32" s="317"/>
      <c r="L32" s="257"/>
      <c r="M32" s="288"/>
    </row>
    <row r="33" spans="2:13" s="168" customFormat="1" ht="20.100000000000001" customHeight="1" x14ac:dyDescent="0.15">
      <c r="B33" s="254"/>
      <c r="C33" s="262"/>
      <c r="D33" s="273"/>
      <c r="E33" s="259"/>
      <c r="F33" s="337" t="s">
        <v>59</v>
      </c>
      <c r="G33" s="338"/>
      <c r="H33" s="339"/>
      <c r="I33" s="174">
        <v>10</v>
      </c>
      <c r="J33" s="367"/>
      <c r="K33" s="317"/>
      <c r="L33" s="257"/>
      <c r="M33" s="288"/>
    </row>
    <row r="34" spans="2:13" s="168" customFormat="1" ht="20.100000000000001" customHeight="1" x14ac:dyDescent="0.15">
      <c r="B34" s="254"/>
      <c r="C34" s="262"/>
      <c r="D34" s="273"/>
      <c r="E34" s="259"/>
      <c r="F34" s="331" t="s">
        <v>60</v>
      </c>
      <c r="G34" s="332"/>
      <c r="H34" s="333"/>
      <c r="I34" s="123">
        <v>10</v>
      </c>
      <c r="J34" s="367"/>
      <c r="K34" s="317"/>
      <c r="L34" s="257"/>
      <c r="M34" s="288"/>
    </row>
    <row r="35" spans="2:13" s="168" customFormat="1" ht="20.100000000000001" customHeight="1" x14ac:dyDescent="0.15">
      <c r="B35" s="254"/>
      <c r="C35" s="262"/>
      <c r="D35" s="273"/>
      <c r="E35" s="259"/>
      <c r="F35" s="331" t="s">
        <v>61</v>
      </c>
      <c r="G35" s="332"/>
      <c r="H35" s="333"/>
      <c r="I35" s="128"/>
      <c r="J35" s="367"/>
      <c r="K35" s="317"/>
      <c r="L35" s="257"/>
      <c r="M35" s="288"/>
    </row>
    <row r="36" spans="2:13" s="168" customFormat="1" ht="20.100000000000001" customHeight="1" x14ac:dyDescent="0.15">
      <c r="B36" s="254"/>
      <c r="C36" s="262"/>
      <c r="D36" s="273"/>
      <c r="E36" s="259"/>
      <c r="F36" s="334"/>
      <c r="G36" s="335"/>
      <c r="H36" s="336"/>
      <c r="I36" s="129" t="s">
        <v>58</v>
      </c>
      <c r="J36" s="367"/>
      <c r="K36" s="317"/>
      <c r="L36" s="257"/>
      <c r="M36" s="288"/>
    </row>
    <row r="37" spans="2:13" s="168" customFormat="1" ht="20.100000000000001" customHeight="1" x14ac:dyDescent="0.15">
      <c r="B37" s="254"/>
      <c r="C37" s="262"/>
      <c r="D37" s="273"/>
      <c r="E37" s="259"/>
      <c r="F37" s="337"/>
      <c r="G37" s="338"/>
      <c r="H37" s="339"/>
      <c r="I37" s="174"/>
      <c r="J37" s="367"/>
      <c r="K37" s="317"/>
      <c r="L37" s="257"/>
      <c r="M37" s="288"/>
    </row>
    <row r="38" spans="2:13" s="168" customFormat="1" ht="20.100000000000001" customHeight="1" x14ac:dyDescent="0.15">
      <c r="B38" s="254"/>
      <c r="C38" s="262"/>
      <c r="D38" s="274"/>
      <c r="E38" s="260"/>
      <c r="F38" s="340" t="s">
        <v>62</v>
      </c>
      <c r="G38" s="341"/>
      <c r="H38" s="342"/>
      <c r="I38" s="175">
        <v>0</v>
      </c>
      <c r="J38" s="368"/>
      <c r="K38" s="317"/>
      <c r="L38" s="257"/>
      <c r="M38" s="360"/>
    </row>
    <row r="39" spans="2:13" s="168" customFormat="1" ht="20.100000000000001" customHeight="1" x14ac:dyDescent="0.15">
      <c r="B39" s="254" t="s">
        <v>314</v>
      </c>
      <c r="C39" s="262" t="s">
        <v>312</v>
      </c>
      <c r="D39" s="264" t="s">
        <v>63</v>
      </c>
      <c r="E39" s="264" t="s">
        <v>64</v>
      </c>
      <c r="F39" s="330" t="s">
        <v>23</v>
      </c>
      <c r="G39" s="291"/>
      <c r="H39" s="292"/>
      <c r="I39" s="172">
        <v>3</v>
      </c>
      <c r="J39" s="366">
        <v>3</v>
      </c>
      <c r="K39" s="317"/>
      <c r="L39" s="257" t="s">
        <v>315</v>
      </c>
      <c r="M39" s="371" t="s">
        <v>65</v>
      </c>
    </row>
    <row r="40" spans="2:13" s="168" customFormat="1" ht="20.100000000000001" customHeight="1" x14ac:dyDescent="0.15">
      <c r="B40" s="254"/>
      <c r="C40" s="262"/>
      <c r="D40" s="273"/>
      <c r="E40" s="259"/>
      <c r="F40" s="304" t="s">
        <v>66</v>
      </c>
      <c r="G40" s="305"/>
      <c r="H40" s="306"/>
      <c r="I40" s="172">
        <v>0</v>
      </c>
      <c r="J40" s="368"/>
      <c r="K40" s="317"/>
      <c r="L40" s="257"/>
      <c r="M40" s="371"/>
    </row>
    <row r="41" spans="2:13" s="168" customFormat="1" ht="20.100000000000001" customHeight="1" x14ac:dyDescent="0.15">
      <c r="B41" s="254"/>
      <c r="C41" s="262"/>
      <c r="D41" s="264" t="s">
        <v>67</v>
      </c>
      <c r="E41" s="328" t="s">
        <v>68</v>
      </c>
      <c r="F41" s="325" t="s">
        <v>21</v>
      </c>
      <c r="G41" s="326"/>
      <c r="H41" s="327"/>
      <c r="I41" s="172">
        <v>5</v>
      </c>
      <c r="J41" s="372">
        <v>5</v>
      </c>
      <c r="K41" s="317"/>
      <c r="L41" s="257"/>
      <c r="M41" s="287" t="s">
        <v>69</v>
      </c>
    </row>
    <row r="42" spans="2:13" s="168" customFormat="1" ht="20.100000000000001" customHeight="1" x14ac:dyDescent="0.15">
      <c r="B42" s="254"/>
      <c r="C42" s="262"/>
      <c r="D42" s="359"/>
      <c r="E42" s="329"/>
      <c r="F42" s="325" t="s">
        <v>19</v>
      </c>
      <c r="G42" s="326"/>
      <c r="H42" s="327"/>
      <c r="I42" s="172">
        <v>0</v>
      </c>
      <c r="J42" s="372"/>
      <c r="K42" s="317"/>
      <c r="L42" s="257"/>
      <c r="M42" s="360"/>
    </row>
    <row r="43" spans="2:13" s="168" customFormat="1" ht="20.100000000000001" customHeight="1" x14ac:dyDescent="0.15">
      <c r="B43" s="254"/>
      <c r="C43" s="262"/>
      <c r="D43" s="283" t="s">
        <v>70</v>
      </c>
      <c r="E43" s="391" t="s">
        <v>71</v>
      </c>
      <c r="F43" s="265" t="s">
        <v>21</v>
      </c>
      <c r="G43" s="266"/>
      <c r="H43" s="267"/>
      <c r="I43" s="128">
        <v>2</v>
      </c>
      <c r="J43" s="369">
        <v>2</v>
      </c>
      <c r="K43" s="317"/>
      <c r="L43" s="257"/>
      <c r="M43" s="318" t="s">
        <v>72</v>
      </c>
    </row>
    <row r="44" spans="2:13" s="168" customFormat="1" ht="20.100000000000001" customHeight="1" x14ac:dyDescent="0.15">
      <c r="B44" s="254"/>
      <c r="C44" s="262"/>
      <c r="D44" s="283"/>
      <c r="E44" s="391"/>
      <c r="F44" s="265" t="s">
        <v>19</v>
      </c>
      <c r="G44" s="266"/>
      <c r="H44" s="267"/>
      <c r="I44" s="128">
        <v>0</v>
      </c>
      <c r="J44" s="370"/>
      <c r="K44" s="317"/>
      <c r="L44" s="257"/>
      <c r="M44" s="297"/>
    </row>
    <row r="45" spans="2:13" s="168" customFormat="1" ht="45" customHeight="1" x14ac:dyDescent="0.15">
      <c r="B45" s="254"/>
      <c r="C45" s="262"/>
      <c r="D45" s="264" t="s">
        <v>73</v>
      </c>
      <c r="E45" s="384" t="s">
        <v>74</v>
      </c>
      <c r="F45" s="330" t="s">
        <v>75</v>
      </c>
      <c r="G45" s="291"/>
      <c r="H45" s="292"/>
      <c r="I45" s="176">
        <v>10</v>
      </c>
      <c r="J45" s="366">
        <v>10</v>
      </c>
      <c r="K45" s="317"/>
      <c r="L45" s="257"/>
      <c r="M45" s="286" t="s">
        <v>76</v>
      </c>
    </row>
    <row r="46" spans="2:13" s="168" customFormat="1" ht="45" customHeight="1" x14ac:dyDescent="0.15">
      <c r="B46" s="254"/>
      <c r="C46" s="262"/>
      <c r="D46" s="259"/>
      <c r="E46" s="384"/>
      <c r="F46" s="381" t="s">
        <v>77</v>
      </c>
      <c r="G46" s="382"/>
      <c r="H46" s="383"/>
      <c r="I46" s="177"/>
      <c r="J46" s="367"/>
      <c r="K46" s="317"/>
      <c r="L46" s="257"/>
      <c r="M46" s="286"/>
    </row>
    <row r="47" spans="2:13" s="168" customFormat="1" ht="45" customHeight="1" x14ac:dyDescent="0.15">
      <c r="B47" s="254"/>
      <c r="C47" s="262"/>
      <c r="D47" s="259"/>
      <c r="E47" s="390"/>
      <c r="F47" s="384"/>
      <c r="G47" s="385"/>
      <c r="H47" s="386"/>
      <c r="I47" s="178" t="s">
        <v>58</v>
      </c>
      <c r="J47" s="367"/>
      <c r="K47" s="317"/>
      <c r="L47" s="257"/>
      <c r="M47" s="371"/>
    </row>
    <row r="48" spans="2:13" s="168" customFormat="1" ht="45" customHeight="1" x14ac:dyDescent="0.15">
      <c r="B48" s="254"/>
      <c r="C48" s="262"/>
      <c r="D48" s="259"/>
      <c r="E48" s="390"/>
      <c r="F48" s="340"/>
      <c r="G48" s="341"/>
      <c r="H48" s="342"/>
      <c r="I48" s="124"/>
      <c r="J48" s="367"/>
      <c r="K48" s="317"/>
      <c r="L48" s="257"/>
      <c r="M48" s="380"/>
    </row>
    <row r="49" spans="2:13" s="168" customFormat="1" ht="45" customHeight="1" thickBot="1" x14ac:dyDescent="0.2">
      <c r="B49" s="255"/>
      <c r="C49" s="344"/>
      <c r="D49" s="259"/>
      <c r="E49" s="390"/>
      <c r="F49" s="384" t="s">
        <v>78</v>
      </c>
      <c r="G49" s="385"/>
      <c r="H49" s="386"/>
      <c r="I49" s="179">
        <v>0</v>
      </c>
      <c r="J49" s="367"/>
      <c r="K49" s="317"/>
      <c r="L49" s="258"/>
      <c r="M49" s="380"/>
    </row>
    <row r="50" spans="2:13" s="168" customFormat="1" ht="107.25" customHeight="1" thickTop="1" x14ac:dyDescent="0.15">
      <c r="B50" s="392" t="s">
        <v>79</v>
      </c>
      <c r="C50" s="298" t="s">
        <v>79</v>
      </c>
      <c r="D50" s="348" t="s">
        <v>80</v>
      </c>
      <c r="E50" s="256" t="s">
        <v>81</v>
      </c>
      <c r="F50" s="375" t="s">
        <v>323</v>
      </c>
      <c r="G50" s="376"/>
      <c r="H50" s="377"/>
      <c r="I50" s="180">
        <v>20</v>
      </c>
      <c r="J50" s="320">
        <v>20</v>
      </c>
      <c r="K50" s="378">
        <f>SUM(J50:J54)</f>
        <v>25</v>
      </c>
      <c r="L50" s="256" t="s">
        <v>82</v>
      </c>
      <c r="M50" s="296" t="s">
        <v>325</v>
      </c>
    </row>
    <row r="51" spans="2:13" s="168" customFormat="1" ht="107.25" customHeight="1" x14ac:dyDescent="0.15">
      <c r="B51" s="393"/>
      <c r="C51" s="254"/>
      <c r="D51" s="260"/>
      <c r="E51" s="282"/>
      <c r="F51" s="354" t="s">
        <v>52</v>
      </c>
      <c r="G51" s="355"/>
      <c r="H51" s="356"/>
      <c r="I51" s="172">
        <v>0</v>
      </c>
      <c r="J51" s="270"/>
      <c r="K51" s="367"/>
      <c r="L51" s="257"/>
      <c r="M51" s="297"/>
    </row>
    <row r="52" spans="2:13" s="168" customFormat="1" ht="35.1" customHeight="1" x14ac:dyDescent="0.15">
      <c r="B52" s="393"/>
      <c r="C52" s="254"/>
      <c r="D52" s="264" t="s">
        <v>83</v>
      </c>
      <c r="E52" s="264" t="s">
        <v>84</v>
      </c>
      <c r="F52" s="340" t="s">
        <v>85</v>
      </c>
      <c r="G52" s="341"/>
      <c r="H52" s="342"/>
      <c r="I52" s="173">
        <v>5</v>
      </c>
      <c r="J52" s="366">
        <v>5</v>
      </c>
      <c r="K52" s="367"/>
      <c r="L52" s="257"/>
      <c r="M52" s="318" t="s">
        <v>86</v>
      </c>
    </row>
    <row r="53" spans="2:13" s="168" customFormat="1" ht="35.1" customHeight="1" x14ac:dyDescent="0.15">
      <c r="B53" s="393"/>
      <c r="C53" s="254"/>
      <c r="D53" s="259"/>
      <c r="E53" s="259"/>
      <c r="F53" s="330" t="s">
        <v>87</v>
      </c>
      <c r="G53" s="291"/>
      <c r="H53" s="292"/>
      <c r="I53" s="181">
        <v>3</v>
      </c>
      <c r="J53" s="367"/>
      <c r="K53" s="367"/>
      <c r="L53" s="257"/>
      <c r="M53" s="319"/>
    </row>
    <row r="54" spans="2:13" s="168" customFormat="1" ht="35.1" customHeight="1" thickBot="1" x14ac:dyDescent="0.2">
      <c r="B54" s="393"/>
      <c r="C54" s="254"/>
      <c r="D54" s="259"/>
      <c r="E54" s="259"/>
      <c r="F54" s="354" t="s">
        <v>88</v>
      </c>
      <c r="G54" s="355"/>
      <c r="H54" s="356"/>
      <c r="I54" s="172">
        <v>0</v>
      </c>
      <c r="J54" s="367"/>
      <c r="K54" s="379"/>
      <c r="L54" s="258"/>
      <c r="M54" s="319"/>
    </row>
    <row r="55" spans="2:13" s="168" customFormat="1" ht="20.100000000000001" customHeight="1" thickTop="1" x14ac:dyDescent="0.15">
      <c r="B55" s="392" t="s">
        <v>89</v>
      </c>
      <c r="C55" s="402" t="s">
        <v>97</v>
      </c>
      <c r="D55" s="394" t="s">
        <v>90</v>
      </c>
      <c r="E55" s="404" t="s">
        <v>311</v>
      </c>
      <c r="F55" s="182" t="s">
        <v>98</v>
      </c>
      <c r="G55" s="398" t="s">
        <v>91</v>
      </c>
      <c r="H55" s="399"/>
      <c r="I55" s="415" t="s">
        <v>92</v>
      </c>
      <c r="J55" s="387">
        <v>60</v>
      </c>
      <c r="K55" s="378">
        <f>SUM(J55:J60)</f>
        <v>60</v>
      </c>
      <c r="L55" s="256" t="s">
        <v>99</v>
      </c>
      <c r="M55" s="412" t="s">
        <v>326</v>
      </c>
    </row>
    <row r="56" spans="2:13" s="168" customFormat="1" ht="20.100000000000001" customHeight="1" x14ac:dyDescent="0.15">
      <c r="B56" s="393"/>
      <c r="C56" s="403"/>
      <c r="D56" s="395"/>
      <c r="E56" s="405"/>
      <c r="F56" s="183" t="s">
        <v>93</v>
      </c>
      <c r="G56" s="373">
        <v>20</v>
      </c>
      <c r="H56" s="374"/>
      <c r="I56" s="416"/>
      <c r="J56" s="388"/>
      <c r="K56" s="367"/>
      <c r="L56" s="257"/>
      <c r="M56" s="413"/>
    </row>
    <row r="57" spans="2:13" s="168" customFormat="1" ht="20.100000000000001" customHeight="1" x14ac:dyDescent="0.15">
      <c r="B57" s="393"/>
      <c r="C57" s="403"/>
      <c r="D57" s="395"/>
      <c r="E57" s="405"/>
      <c r="F57" s="184" t="s">
        <v>94</v>
      </c>
      <c r="G57" s="373">
        <v>15</v>
      </c>
      <c r="H57" s="374"/>
      <c r="I57" s="416"/>
      <c r="J57" s="388"/>
      <c r="K57" s="367"/>
      <c r="L57" s="257"/>
      <c r="M57" s="413"/>
    </row>
    <row r="58" spans="2:13" s="168" customFormat="1" ht="20.100000000000001" customHeight="1" x14ac:dyDescent="0.15">
      <c r="B58" s="393"/>
      <c r="C58" s="403"/>
      <c r="D58" s="395"/>
      <c r="E58" s="405"/>
      <c r="F58" s="184" t="s">
        <v>95</v>
      </c>
      <c r="G58" s="373">
        <v>10</v>
      </c>
      <c r="H58" s="374"/>
      <c r="I58" s="416"/>
      <c r="J58" s="388"/>
      <c r="K58" s="367"/>
      <c r="L58" s="257"/>
      <c r="M58" s="413"/>
    </row>
    <row r="59" spans="2:13" s="168" customFormat="1" ht="20.100000000000001" customHeight="1" x14ac:dyDescent="0.15">
      <c r="B59" s="393"/>
      <c r="C59" s="403"/>
      <c r="D59" s="395"/>
      <c r="E59" s="405"/>
      <c r="F59" s="184" t="s">
        <v>96</v>
      </c>
      <c r="G59" s="373">
        <v>5</v>
      </c>
      <c r="H59" s="374"/>
      <c r="I59" s="416"/>
      <c r="J59" s="388"/>
      <c r="K59" s="367"/>
      <c r="L59" s="257"/>
      <c r="M59" s="413"/>
    </row>
    <row r="60" spans="2:13" s="168" customFormat="1" ht="20.100000000000001" customHeight="1" thickBot="1" x14ac:dyDescent="0.2">
      <c r="B60" s="393"/>
      <c r="C60" s="403"/>
      <c r="D60" s="396"/>
      <c r="E60" s="405"/>
      <c r="F60" s="183" t="s">
        <v>38</v>
      </c>
      <c r="G60" s="373">
        <v>0</v>
      </c>
      <c r="H60" s="374"/>
      <c r="I60" s="417"/>
      <c r="J60" s="389"/>
      <c r="K60" s="367"/>
      <c r="L60" s="282"/>
      <c r="M60" s="414"/>
    </row>
    <row r="61" spans="2:13" s="168" customFormat="1" ht="157.5" customHeight="1" thickTop="1" x14ac:dyDescent="0.15">
      <c r="B61" s="409" t="s">
        <v>100</v>
      </c>
      <c r="C61" s="410"/>
      <c r="D61" s="411"/>
      <c r="E61" s="406" t="s">
        <v>101</v>
      </c>
      <c r="F61" s="407"/>
      <c r="G61" s="407"/>
      <c r="H61" s="408"/>
      <c r="I61" s="185" t="s">
        <v>102</v>
      </c>
      <c r="J61" s="186"/>
      <c r="K61" s="187"/>
      <c r="L61" s="182" t="s">
        <v>103</v>
      </c>
      <c r="M61" s="188" t="s">
        <v>104</v>
      </c>
    </row>
    <row r="62" spans="2:13" s="168" customFormat="1" ht="157.5" customHeight="1" x14ac:dyDescent="0.15">
      <c r="B62" s="271" t="s">
        <v>105</v>
      </c>
      <c r="C62" s="271"/>
      <c r="D62" s="271"/>
      <c r="E62" s="400" t="s">
        <v>106</v>
      </c>
      <c r="F62" s="400"/>
      <c r="G62" s="400"/>
      <c r="H62" s="400"/>
      <c r="I62" s="189" t="s">
        <v>107</v>
      </c>
      <c r="J62" s="190"/>
      <c r="K62" s="191"/>
      <c r="L62" s="183" t="s">
        <v>108</v>
      </c>
      <c r="M62" s="192" t="s">
        <v>109</v>
      </c>
    </row>
    <row r="63" spans="2:13" s="168" customFormat="1" ht="45" customHeight="1" x14ac:dyDescent="0.15">
      <c r="I63" s="193" t="s">
        <v>110</v>
      </c>
      <c r="J63" s="194">
        <f>SUM(K5:K60)</f>
        <v>185</v>
      </c>
      <c r="K63" s="195"/>
      <c r="L63" s="196"/>
      <c r="M63" s="197" t="s">
        <v>111</v>
      </c>
    </row>
    <row r="64" spans="2:13" s="168" customFormat="1" ht="45" customHeight="1" x14ac:dyDescent="0.15">
      <c r="I64" s="193" t="s">
        <v>112</v>
      </c>
      <c r="J64" s="198">
        <f>IF(B2="簡易型Ａ",10,IF(B2="簡易型Ｂ",20,IF(B2="簡易型Ｃ",25,IF(B2="標準型",35,"型選択"))))</f>
        <v>20</v>
      </c>
      <c r="K64" s="195"/>
      <c r="L64" s="196"/>
      <c r="M64" s="35"/>
    </row>
    <row r="65" spans="1:14" s="168" customFormat="1" ht="14.25" x14ac:dyDescent="0.15">
      <c r="I65" s="199"/>
      <c r="J65" s="196"/>
      <c r="L65" s="196"/>
    </row>
    <row r="66" spans="1:14" s="168" customFormat="1" ht="66" customHeight="1" x14ac:dyDescent="0.15">
      <c r="B66" s="400" t="s">
        <v>113</v>
      </c>
      <c r="C66" s="400"/>
      <c r="D66" s="400"/>
      <c r="E66" s="400" t="s">
        <v>114</v>
      </c>
      <c r="F66" s="400"/>
      <c r="G66" s="400"/>
      <c r="H66" s="400"/>
      <c r="I66" s="400"/>
      <c r="J66" s="400"/>
      <c r="K66" s="400"/>
      <c r="L66" s="401"/>
      <c r="M66" s="401"/>
    </row>
    <row r="67" spans="1:14" ht="23.25" customHeight="1" x14ac:dyDescent="0.15">
      <c r="C67" s="168"/>
      <c r="D67" s="168"/>
      <c r="E67" s="168"/>
    </row>
    <row r="68" spans="1:14" x14ac:dyDescent="0.15">
      <c r="E68" s="200"/>
      <c r="K68" s="201"/>
    </row>
    <row r="69" spans="1:14" s="161" customFormat="1" x14ac:dyDescent="0.15">
      <c r="A69" s="159"/>
      <c r="B69" s="159"/>
      <c r="C69" s="159"/>
      <c r="D69" s="159"/>
      <c r="E69" s="397"/>
      <c r="F69" s="397"/>
      <c r="G69" s="159"/>
      <c r="H69" s="159"/>
      <c r="I69" s="159"/>
      <c r="J69" s="159"/>
      <c r="K69" s="159"/>
      <c r="M69" s="159"/>
      <c r="N69" s="159"/>
    </row>
    <row r="70" spans="1:14" s="161" customFormat="1" x14ac:dyDescent="0.15">
      <c r="A70" s="159"/>
      <c r="B70" s="159"/>
      <c r="C70" s="159"/>
      <c r="D70" s="159"/>
      <c r="E70" s="159"/>
      <c r="F70" s="159"/>
      <c r="G70" s="159"/>
      <c r="H70" s="159"/>
      <c r="I70" s="159"/>
      <c r="K70" s="159"/>
      <c r="M70" s="159"/>
      <c r="N70" s="159"/>
    </row>
    <row r="71" spans="1:14" s="161" customFormat="1" x14ac:dyDescent="0.15">
      <c r="A71" s="159"/>
      <c r="B71" s="159"/>
      <c r="C71" s="159"/>
      <c r="D71" s="159"/>
      <c r="E71" s="159"/>
      <c r="F71" s="159"/>
      <c r="G71" s="159"/>
      <c r="H71" s="159"/>
      <c r="I71" s="159"/>
      <c r="K71" s="159"/>
      <c r="M71" s="159"/>
      <c r="N71" s="159"/>
    </row>
  </sheetData>
  <sheetProtection sheet="1" selectLockedCells="1" selectUnlockedCells="1"/>
  <mergeCells count="148">
    <mergeCell ref="B50:B54"/>
    <mergeCell ref="G56:H56"/>
    <mergeCell ref="C50:C54"/>
    <mergeCell ref="D55:D60"/>
    <mergeCell ref="E69:F69"/>
    <mergeCell ref="G55:H55"/>
    <mergeCell ref="B66:D66"/>
    <mergeCell ref="E66:M66"/>
    <mergeCell ref="C55:C60"/>
    <mergeCell ref="E55:E60"/>
    <mergeCell ref="E61:H61"/>
    <mergeCell ref="B61:D61"/>
    <mergeCell ref="L55:L60"/>
    <mergeCell ref="G58:H58"/>
    <mergeCell ref="G59:H59"/>
    <mergeCell ref="B62:D62"/>
    <mergeCell ref="E62:H62"/>
    <mergeCell ref="M55:M60"/>
    <mergeCell ref="B55:B60"/>
    <mergeCell ref="D50:D51"/>
    <mergeCell ref="L50:L54"/>
    <mergeCell ref="M52:M54"/>
    <mergeCell ref="I55:I60"/>
    <mergeCell ref="G57:H57"/>
    <mergeCell ref="D52:D54"/>
    <mergeCell ref="F34:H34"/>
    <mergeCell ref="F45:H45"/>
    <mergeCell ref="D45:D49"/>
    <mergeCell ref="E45:E49"/>
    <mergeCell ref="E50:E51"/>
    <mergeCell ref="E52:E54"/>
    <mergeCell ref="F53:H53"/>
    <mergeCell ref="F49:H49"/>
    <mergeCell ref="F43:H43"/>
    <mergeCell ref="F44:H44"/>
    <mergeCell ref="F52:H52"/>
    <mergeCell ref="E43:E44"/>
    <mergeCell ref="F35:H37"/>
    <mergeCell ref="G60:H60"/>
    <mergeCell ref="F50:H50"/>
    <mergeCell ref="F54:H54"/>
    <mergeCell ref="J50:J51"/>
    <mergeCell ref="J45:J49"/>
    <mergeCell ref="K50:K54"/>
    <mergeCell ref="J52:J54"/>
    <mergeCell ref="M45:M49"/>
    <mergeCell ref="M50:M51"/>
    <mergeCell ref="F46:H48"/>
    <mergeCell ref="J55:J60"/>
    <mergeCell ref="K55:K60"/>
    <mergeCell ref="F51:H51"/>
    <mergeCell ref="M29:M38"/>
    <mergeCell ref="M43:M44"/>
    <mergeCell ref="M27:M28"/>
    <mergeCell ref="J15:J20"/>
    <mergeCell ref="J27:J28"/>
    <mergeCell ref="J29:J38"/>
    <mergeCell ref="M11:M14"/>
    <mergeCell ref="J43:J44"/>
    <mergeCell ref="M39:M40"/>
    <mergeCell ref="J39:J40"/>
    <mergeCell ref="M41:M42"/>
    <mergeCell ref="J41:J42"/>
    <mergeCell ref="C27:C38"/>
    <mergeCell ref="C39:C49"/>
    <mergeCell ref="F21:H21"/>
    <mergeCell ref="F22:H22"/>
    <mergeCell ref="B2:C2"/>
    <mergeCell ref="F8:H8"/>
    <mergeCell ref="D3:D4"/>
    <mergeCell ref="D5:D6"/>
    <mergeCell ref="B3:C4"/>
    <mergeCell ref="F15:I15"/>
    <mergeCell ref="F9:H9"/>
    <mergeCell ref="E9:E10"/>
    <mergeCell ref="E3:E4"/>
    <mergeCell ref="F7:H7"/>
    <mergeCell ref="F10:H10"/>
    <mergeCell ref="E7:E8"/>
    <mergeCell ref="F13:H13"/>
    <mergeCell ref="F11:H11"/>
    <mergeCell ref="E5:E6"/>
    <mergeCell ref="F12:H12"/>
    <mergeCell ref="C15:C20"/>
    <mergeCell ref="D15:D20"/>
    <mergeCell ref="F40:H40"/>
    <mergeCell ref="D41:D42"/>
    <mergeCell ref="E27:E28"/>
    <mergeCell ref="D27:D28"/>
    <mergeCell ref="F27:H27"/>
    <mergeCell ref="F41:H41"/>
    <mergeCell ref="E41:E42"/>
    <mergeCell ref="F42:H42"/>
    <mergeCell ref="F39:H39"/>
    <mergeCell ref="E29:E38"/>
    <mergeCell ref="F29:H29"/>
    <mergeCell ref="F30:H32"/>
    <mergeCell ref="D39:D40"/>
    <mergeCell ref="F33:H33"/>
    <mergeCell ref="F38:H38"/>
    <mergeCell ref="M3:M4"/>
    <mergeCell ref="M7:M8"/>
    <mergeCell ref="M9:M10"/>
    <mergeCell ref="L3:L4"/>
    <mergeCell ref="I3:K3"/>
    <mergeCell ref="F6:H6"/>
    <mergeCell ref="M5:M6"/>
    <mergeCell ref="J9:J10"/>
    <mergeCell ref="B5:B38"/>
    <mergeCell ref="C21:C26"/>
    <mergeCell ref="E15:E20"/>
    <mergeCell ref="F17:H17"/>
    <mergeCell ref="F3:H4"/>
    <mergeCell ref="F5:H5"/>
    <mergeCell ref="M25:M26"/>
    <mergeCell ref="M23:M24"/>
    <mergeCell ref="M21:M22"/>
    <mergeCell ref="J25:J26"/>
    <mergeCell ref="J23:J24"/>
    <mergeCell ref="J21:J22"/>
    <mergeCell ref="K5:K49"/>
    <mergeCell ref="M15:M20"/>
    <mergeCell ref="J5:J6"/>
    <mergeCell ref="J7:J8"/>
    <mergeCell ref="B39:B49"/>
    <mergeCell ref="L5:L38"/>
    <mergeCell ref="L39:L49"/>
    <mergeCell ref="D7:D14"/>
    <mergeCell ref="C5:C14"/>
    <mergeCell ref="E11:E14"/>
    <mergeCell ref="F14:H14"/>
    <mergeCell ref="J11:J14"/>
    <mergeCell ref="F20:H20"/>
    <mergeCell ref="F18:H18"/>
    <mergeCell ref="D29:D38"/>
    <mergeCell ref="F19:H19"/>
    <mergeCell ref="F16:H16"/>
    <mergeCell ref="F23:H23"/>
    <mergeCell ref="F24:H24"/>
    <mergeCell ref="F25:H25"/>
    <mergeCell ref="F26:H26"/>
    <mergeCell ref="E23:E24"/>
    <mergeCell ref="E25:E26"/>
    <mergeCell ref="F28:H28"/>
    <mergeCell ref="E21:E22"/>
    <mergeCell ref="D21:D26"/>
    <mergeCell ref="D43:D44"/>
    <mergeCell ref="E39:E40"/>
  </mergeCells>
  <phoneticPr fontId="2"/>
  <conditionalFormatting sqref="J64">
    <cfRule type="expression" dxfId="40" priority="1" stopIfTrue="1">
      <formula>$J$64="型選択"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orientation="landscape" useFirstPageNumber="1" r:id="rId1"/>
  <headerFooter alignWithMargins="0">
    <oddHeader>&amp;R&amp;18&amp;P／&amp;N</oddHeader>
  </headerFooter>
  <rowBreaks count="1" manualBreakCount="1">
    <brk id="38"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3" zoomScaleNormal="100" zoomScaleSheetLayoutView="100" workbookViewId="0">
      <selection activeCell="G20" sqref="G20"/>
    </sheetView>
  </sheetViews>
  <sheetFormatPr defaultColWidth="3.125" defaultRowHeight="18" customHeight="1" x14ac:dyDescent="0.15"/>
  <cols>
    <col min="1" max="16384" width="3.125" style="221"/>
  </cols>
  <sheetData>
    <row r="3" spans="1:27" ht="18" customHeight="1" x14ac:dyDescent="0.15">
      <c r="AA3" s="222" t="s">
        <v>115</v>
      </c>
    </row>
    <row r="5" spans="1:27" ht="18" customHeight="1" x14ac:dyDescent="0.15">
      <c r="A5" s="419" t="s">
        <v>116</v>
      </c>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row>
    <row r="6" spans="1:27" ht="18" customHeight="1" x14ac:dyDescent="0.15">
      <c r="A6" s="419"/>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row>
    <row r="9" spans="1:27" ht="18" customHeight="1" x14ac:dyDescent="0.15">
      <c r="B9" s="418" t="s">
        <v>117</v>
      </c>
      <c r="C9" s="418"/>
      <c r="D9" s="418"/>
      <c r="E9" s="418"/>
      <c r="F9" s="418"/>
      <c r="H9" s="221" t="s">
        <v>118</v>
      </c>
    </row>
    <row r="11" spans="1:27" ht="18" customHeight="1" x14ac:dyDescent="0.15">
      <c r="O11" s="221" t="s">
        <v>119</v>
      </c>
    </row>
    <row r="13" spans="1:27" ht="18" customHeight="1" x14ac:dyDescent="0.15">
      <c r="O13" s="221" t="s">
        <v>120</v>
      </c>
    </row>
    <row r="15" spans="1:27" ht="18" customHeight="1" x14ac:dyDescent="0.15">
      <c r="O15" s="221" t="s">
        <v>121</v>
      </c>
    </row>
    <row r="18" spans="2:21" ht="18" customHeight="1" x14ac:dyDescent="0.15">
      <c r="E18" s="222" t="s">
        <v>122</v>
      </c>
      <c r="F18" s="221" t="s">
        <v>123</v>
      </c>
      <c r="G18" s="252" t="s">
        <v>318</v>
      </c>
      <c r="H18" s="252"/>
      <c r="I18" s="252"/>
      <c r="J18" s="252"/>
      <c r="K18" s="252"/>
      <c r="L18" s="252"/>
      <c r="M18" s="252"/>
      <c r="N18" s="252"/>
      <c r="O18" s="252"/>
      <c r="P18" s="252"/>
      <c r="Q18" s="252"/>
      <c r="R18" s="252"/>
      <c r="S18" s="252"/>
      <c r="T18" s="252"/>
      <c r="U18" s="252"/>
    </row>
    <row r="19" spans="2:21" ht="18" customHeight="1" x14ac:dyDescent="0.15">
      <c r="G19" s="252" t="s">
        <v>319</v>
      </c>
      <c r="H19" s="252"/>
      <c r="I19" s="252"/>
      <c r="J19" s="252"/>
      <c r="K19" s="252"/>
      <c r="L19" s="252"/>
      <c r="M19" s="252"/>
      <c r="N19" s="252"/>
      <c r="O19" s="252"/>
      <c r="P19" s="252"/>
      <c r="Q19" s="252"/>
      <c r="R19" s="252"/>
      <c r="S19" s="252"/>
      <c r="T19" s="252"/>
      <c r="U19" s="252"/>
    </row>
    <row r="20" spans="2:21" ht="18" customHeight="1" x14ac:dyDescent="0.15">
      <c r="G20" s="252" t="s">
        <v>317</v>
      </c>
      <c r="H20" s="252"/>
      <c r="I20" s="252"/>
      <c r="J20" s="252"/>
      <c r="K20" s="252"/>
      <c r="L20" s="252"/>
      <c r="M20" s="252"/>
      <c r="N20" s="252"/>
      <c r="O20" s="252"/>
      <c r="P20" s="252"/>
      <c r="Q20" s="252"/>
      <c r="R20" s="252"/>
      <c r="S20" s="252"/>
      <c r="T20" s="252"/>
      <c r="U20" s="252"/>
    </row>
    <row r="21" spans="2:21" ht="18" customHeight="1" x14ac:dyDescent="0.15">
      <c r="E21" s="222"/>
      <c r="G21" s="252"/>
      <c r="H21" s="252"/>
      <c r="I21" s="252"/>
      <c r="J21" s="252"/>
      <c r="K21" s="252"/>
      <c r="L21" s="252"/>
      <c r="M21" s="252"/>
      <c r="N21" s="252"/>
      <c r="O21" s="252"/>
      <c r="P21" s="252"/>
      <c r="Q21" s="252"/>
      <c r="R21" s="252"/>
      <c r="S21" s="252"/>
      <c r="T21" s="252"/>
      <c r="U21" s="252"/>
    </row>
    <row r="22" spans="2:21" ht="18" customHeight="1" x14ac:dyDescent="0.15">
      <c r="G22" s="253"/>
      <c r="H22" s="253"/>
      <c r="I22" s="253"/>
      <c r="J22" s="253"/>
      <c r="K22" s="253"/>
      <c r="L22" s="253"/>
      <c r="M22" s="253"/>
      <c r="N22" s="253"/>
      <c r="O22" s="253"/>
      <c r="P22" s="253"/>
      <c r="Q22" s="253"/>
      <c r="R22" s="253"/>
      <c r="S22" s="253"/>
      <c r="T22" s="253"/>
      <c r="U22" s="252"/>
    </row>
    <row r="25" spans="2:21" ht="18" customHeight="1" x14ac:dyDescent="0.15">
      <c r="B25" s="221" t="s">
        <v>124</v>
      </c>
    </row>
    <row r="26" spans="2:21" ht="18" customHeight="1" x14ac:dyDescent="0.15">
      <c r="B26" s="221" t="s">
        <v>125</v>
      </c>
    </row>
    <row r="27" spans="2:21" ht="18" customHeight="1" x14ac:dyDescent="0.15">
      <c r="B27" s="221" t="s">
        <v>126</v>
      </c>
    </row>
    <row r="30" spans="2:21" ht="18" customHeight="1" x14ac:dyDescent="0.15">
      <c r="C30" s="221" t="s">
        <v>127</v>
      </c>
    </row>
    <row r="31" spans="2:21" ht="18" customHeight="1" x14ac:dyDescent="0.15">
      <c r="D31" s="221" t="s">
        <v>128</v>
      </c>
      <c r="G31" s="221" t="s">
        <v>123</v>
      </c>
      <c r="H31" s="221" t="s">
        <v>129</v>
      </c>
    </row>
    <row r="32" spans="2:21" ht="18" customHeight="1" x14ac:dyDescent="0.15">
      <c r="D32" s="221" t="s">
        <v>130</v>
      </c>
      <c r="G32" s="221" t="s">
        <v>123</v>
      </c>
      <c r="H32" s="221" t="s">
        <v>131</v>
      </c>
    </row>
    <row r="33" spans="1:27" ht="18" customHeight="1" x14ac:dyDescent="0.15">
      <c r="D33" s="221" t="s">
        <v>119</v>
      </c>
      <c r="G33" s="221" t="s">
        <v>123</v>
      </c>
      <c r="H33" s="221" t="s">
        <v>132</v>
      </c>
    </row>
    <row r="34" spans="1:27" ht="18" customHeight="1" x14ac:dyDescent="0.15">
      <c r="D34" s="221" t="s">
        <v>133</v>
      </c>
      <c r="G34" s="221" t="s">
        <v>123</v>
      </c>
      <c r="H34" s="221" t="s">
        <v>134</v>
      </c>
    </row>
    <row r="35" spans="1:27" ht="18" customHeight="1" x14ac:dyDescent="0.15">
      <c r="D35" s="221" t="s">
        <v>135</v>
      </c>
      <c r="G35" s="221" t="s">
        <v>123</v>
      </c>
      <c r="H35" s="221" t="s">
        <v>134</v>
      </c>
    </row>
    <row r="36" spans="1:27" ht="18" customHeight="1" x14ac:dyDescent="0.15">
      <c r="D36" s="221" t="s">
        <v>136</v>
      </c>
      <c r="G36" s="221" t="s">
        <v>123</v>
      </c>
      <c r="H36" s="223"/>
    </row>
    <row r="44" spans="1:27" ht="18" customHeight="1" x14ac:dyDescent="0.15">
      <c r="A44" s="224"/>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6"/>
  <sheetViews>
    <sheetView view="pageBreakPreview" zoomScale="70" zoomScaleNormal="71" zoomScaleSheetLayoutView="70" workbookViewId="0">
      <selection activeCell="F21" sqref="F21:F22"/>
    </sheetView>
  </sheetViews>
  <sheetFormatPr defaultColWidth="8.75" defaultRowHeight="13.5" x14ac:dyDescent="0.15"/>
  <cols>
    <col min="1" max="1" width="2.375" style="33" customWidth="1"/>
    <col min="2" max="3" width="6.25" style="33" customWidth="1"/>
    <col min="4" max="4" width="17.75" style="33" customWidth="1"/>
    <col min="5" max="5" width="60.125" style="33" customWidth="1"/>
    <col min="6" max="7" width="10.75" style="33" customWidth="1"/>
    <col min="8" max="8" width="32.875" style="33" customWidth="1"/>
    <col min="9" max="9" width="16.75" style="33" customWidth="1"/>
    <col min="10" max="10" width="20.75" style="140" customWidth="1"/>
    <col min="11" max="11" width="15.75" style="33" customWidth="1"/>
    <col min="12" max="13" width="10.75" style="33" customWidth="1"/>
    <col min="14" max="16" width="8.75" style="33"/>
    <col min="17" max="17" width="10.375" style="33" bestFit="1" customWidth="1"/>
    <col min="18" max="16384" width="8.75" style="33"/>
  </cols>
  <sheetData>
    <row r="1" spans="2:13" ht="30.75" customHeight="1" x14ac:dyDescent="0.15">
      <c r="B1" s="34" t="s">
        <v>137</v>
      </c>
      <c r="C1" s="117"/>
      <c r="D1" s="117"/>
      <c r="G1" s="118"/>
      <c r="H1" s="476"/>
      <c r="I1" s="476"/>
      <c r="J1" s="476"/>
      <c r="K1" s="476"/>
    </row>
    <row r="2" spans="2:13" ht="23.25" x14ac:dyDescent="0.15">
      <c r="B2" s="119"/>
      <c r="C2" s="119"/>
      <c r="D2" s="119"/>
      <c r="E2" s="119"/>
      <c r="F2" s="485" t="s">
        <v>120</v>
      </c>
      <c r="G2" s="486"/>
      <c r="H2" s="477"/>
      <c r="I2" s="478"/>
      <c r="J2" s="478"/>
      <c r="K2" s="479"/>
      <c r="L2" s="120"/>
      <c r="M2" s="120"/>
    </row>
    <row r="3" spans="2:13" ht="20.100000000000001" customHeight="1" x14ac:dyDescent="0.15">
      <c r="B3" s="497" t="s">
        <v>4</v>
      </c>
      <c r="C3" s="498"/>
      <c r="D3" s="493" t="s">
        <v>5</v>
      </c>
      <c r="E3" s="493" t="s">
        <v>6</v>
      </c>
      <c r="F3" s="493" t="s">
        <v>8</v>
      </c>
      <c r="G3" s="505" t="s">
        <v>138</v>
      </c>
      <c r="H3" s="506"/>
      <c r="I3" s="507"/>
      <c r="J3" s="423" t="s">
        <v>139</v>
      </c>
      <c r="K3" s="481" t="s">
        <v>140</v>
      </c>
    </row>
    <row r="4" spans="2:13" ht="43.5" customHeight="1" thickBot="1" x14ac:dyDescent="0.2">
      <c r="B4" s="487"/>
      <c r="C4" s="488"/>
      <c r="D4" s="499"/>
      <c r="E4" s="499"/>
      <c r="F4" s="499"/>
      <c r="G4" s="121" t="s">
        <v>11</v>
      </c>
      <c r="H4" s="487" t="s">
        <v>141</v>
      </c>
      <c r="I4" s="488"/>
      <c r="J4" s="480"/>
      <c r="K4" s="482"/>
    </row>
    <row r="5" spans="2:13" ht="24.4" customHeight="1" thickTop="1" x14ac:dyDescent="0.15">
      <c r="B5" s="461" t="str">
        <f>IF('評価項目(標準)'!B5="","",+'評価項目(標準)'!B5)</f>
        <v>企　業　の　能　力　等</v>
      </c>
      <c r="C5" s="471" t="str">
        <f>IF(+'評価項目(標準)'!C5="","",+'評価項目(標準)'!C5)</f>
        <v>地域精通度・貢献度</v>
      </c>
      <c r="D5" s="503" t="str">
        <f>IF(+'評価項目(標準)'!D5="","",+'評価項目(標準)'!D5)</f>
        <v>地域精通度</v>
      </c>
      <c r="E5" s="465" t="str">
        <f>IF(+'評価項目(標準)'!E5="","",+'評価項目(標準)'!E5)</f>
        <v>本店等所在地</v>
      </c>
      <c r="F5" s="483">
        <f>+IF(+'評価項目(標準)'!J5="","",+'評価項目(標準)'!J5)</f>
        <v>10</v>
      </c>
      <c r="G5" s="122">
        <f>+IF(+'評価項目(標準)'!I5="","",+'評価項目(標準)'!I5)</f>
        <v>10</v>
      </c>
      <c r="H5" s="489" t="str">
        <f>+IF(+'評価項目(標準)'!F5="","",+'評価項目(標準)'!F5)</f>
        <v>度会郡　南伊勢町　内</v>
      </c>
      <c r="I5" s="490"/>
      <c r="J5" s="504"/>
      <c r="K5" s="484" t="str">
        <f>IF(J5="","",VLOOKUP(J5,'評価項目(標準)'!F5:I6,4,FALSE))</f>
        <v/>
      </c>
    </row>
    <row r="6" spans="2:13" ht="24.4" customHeight="1" x14ac:dyDescent="0.15">
      <c r="B6" s="462"/>
      <c r="C6" s="472"/>
      <c r="D6" s="470"/>
      <c r="E6" s="460"/>
      <c r="F6" s="466"/>
      <c r="G6" s="123">
        <f>+IF(+'評価項目(標準)'!I6="","",+'評価項目(標準)'!I6)</f>
        <v>0</v>
      </c>
      <c r="H6" s="474" t="str">
        <f>+IF(+'評価項目(標準)'!F6="","",+'評価項目(標準)'!F6)</f>
        <v>上記以外の伊勢建設事務所管内</v>
      </c>
      <c r="I6" s="475"/>
      <c r="J6" s="430"/>
      <c r="K6" s="433"/>
    </row>
    <row r="7" spans="2:13" ht="24.4" customHeight="1" x14ac:dyDescent="0.15">
      <c r="B7" s="462"/>
      <c r="C7" s="472"/>
      <c r="D7" s="469" t="s">
        <v>316</v>
      </c>
      <c r="E7" s="423" t="str">
        <f>IF(+'評価項目(標準)'!E7="","",+'評価項目(標準)'!E7)</f>
        <v>地域維持型維持修繕業務委託（小規模業務）元請実績</v>
      </c>
      <c r="F7" s="458">
        <f>+IF(+'評価項目(標準)'!J7="","",+'評価項目(標準)'!J7)</f>
        <v>10</v>
      </c>
      <c r="G7" s="123">
        <f>+IF(+'評価項目(標準)'!I7="","",+'評価項目(標準)'!I7)</f>
        <v>10</v>
      </c>
      <c r="H7" s="474" t="str">
        <f>+IF(+'評価項目(標準)'!F7="","",+'評価項目(標準)'!F7)</f>
        <v>有</v>
      </c>
      <c r="I7" s="475"/>
      <c r="J7" s="429"/>
      <c r="K7" s="432" t="str">
        <f>IF(J7="","",IF(J7=H7,G7,IF(J7=H8,G8)))</f>
        <v/>
      </c>
    </row>
    <row r="8" spans="2:13" ht="24.4" customHeight="1" x14ac:dyDescent="0.15">
      <c r="B8" s="462"/>
      <c r="C8" s="472"/>
      <c r="D8" s="469"/>
      <c r="E8" s="424"/>
      <c r="F8" s="466"/>
      <c r="G8" s="123">
        <f>+IF(+'評価項目(標準)'!I8="","",+'評価項目(標準)'!I8)</f>
        <v>0</v>
      </c>
      <c r="H8" s="474" t="str">
        <f>+IF(+'評価項目(標準)'!F8="","",+'評価項目(標準)'!F8)</f>
        <v>無</v>
      </c>
      <c r="I8" s="475"/>
      <c r="J8" s="430"/>
      <c r="K8" s="433"/>
    </row>
    <row r="9" spans="2:13" ht="24.4" customHeight="1" x14ac:dyDescent="0.15">
      <c r="B9" s="462"/>
      <c r="C9" s="472"/>
      <c r="D9" s="469"/>
      <c r="E9" s="423" t="str">
        <f>IF(+'評価項目(標準)'!E9="","",+'評価項目(標準)'!E9)</f>
        <v>　公共施設美化活動実績</v>
      </c>
      <c r="F9" s="426">
        <f>+IF(+'評価項目(標準)'!J9="","",+'評価項目(標準)'!J9)</f>
        <v>3</v>
      </c>
      <c r="G9" s="123">
        <f>+IF(+'評価項目(標準)'!I9="","",+'評価項目(標準)'!I9)</f>
        <v>3</v>
      </c>
      <c r="H9" s="474" t="str">
        <f>+IF(+'評価項目(標準)'!F9="","",+'評価項目(標準)'!F9)</f>
        <v>有</v>
      </c>
      <c r="I9" s="475"/>
      <c r="J9" s="429"/>
      <c r="K9" s="432" t="str">
        <f>IF(J9="","",IF(J9=H9,G9,IF(J9=H10,G10)))</f>
        <v/>
      </c>
    </row>
    <row r="10" spans="2:13" ht="24.4" customHeight="1" x14ac:dyDescent="0.15">
      <c r="B10" s="462"/>
      <c r="C10" s="472"/>
      <c r="D10" s="469"/>
      <c r="E10" s="424"/>
      <c r="F10" s="427"/>
      <c r="G10" s="123">
        <f>+IF(+'評価項目(標準)'!I10="","",+'評価項目(標準)'!I10)</f>
        <v>0</v>
      </c>
      <c r="H10" s="474" t="str">
        <f>+IF(+'評価項目(標準)'!F10="","",+'評価項目(標準)'!F10)</f>
        <v>無</v>
      </c>
      <c r="I10" s="475"/>
      <c r="J10" s="430"/>
      <c r="K10" s="433"/>
    </row>
    <row r="11" spans="2:13" ht="24.4" customHeight="1" x14ac:dyDescent="0.15">
      <c r="B11" s="462"/>
      <c r="C11" s="472"/>
      <c r="D11" s="469"/>
      <c r="E11" s="423" t="str">
        <f>IF(+'評価項目(標準)'!E11="","",+'評価項目(標準)'!E11)</f>
        <v>災害協定の評価</v>
      </c>
      <c r="F11" s="426">
        <f>+IF(+'評価項目(標準)'!J11="","",+'評価項目(標準)'!J11)</f>
        <v>9</v>
      </c>
      <c r="G11" s="123">
        <f>+IF(+'評価項目(標準)'!I11="","",+'評価項目(標準)'!I11)</f>
        <v>9</v>
      </c>
      <c r="H11" s="437" t="str">
        <f>+IF(+'評価項目(標準)'!F11="","",+'評価項目(標準)'!F11)</f>
        <v>災害協定に基づく訓練１への参加実績あり</v>
      </c>
      <c r="I11" s="439"/>
      <c r="J11" s="429"/>
      <c r="K11" s="432" t="str">
        <f>IF(J11="","",VLOOKUP(J11,'評価項目(標準)'!F11:I14,4,FALSE))</f>
        <v/>
      </c>
    </row>
    <row r="12" spans="2:13" ht="24.4" customHeight="1" x14ac:dyDescent="0.15">
      <c r="B12" s="462"/>
      <c r="C12" s="472"/>
      <c r="D12" s="469"/>
      <c r="E12" s="424"/>
      <c r="F12" s="427"/>
      <c r="G12" s="123">
        <f>+IF(+'評価項目(標準)'!I12="","",+'評価項目(標準)'!I12)</f>
        <v>7</v>
      </c>
      <c r="H12" s="437" t="str">
        <f>+IF(+'評価項目(標準)'!F12="","",+'評価項目(標準)'!F12)</f>
        <v>災害協定に基づく訓練２への参加実績あり</v>
      </c>
      <c r="I12" s="439"/>
      <c r="J12" s="430"/>
      <c r="K12" s="433"/>
    </row>
    <row r="13" spans="2:13" ht="24.4" customHeight="1" x14ac:dyDescent="0.15">
      <c r="B13" s="462"/>
      <c r="C13" s="472"/>
      <c r="D13" s="469"/>
      <c r="E13" s="424"/>
      <c r="F13" s="427"/>
      <c r="G13" s="123">
        <f>+IF(+'評価項目(標準)'!I13="","",+'評価項目(標準)'!I13)</f>
        <v>3</v>
      </c>
      <c r="H13" s="491" t="str">
        <f>+IF(+'評価項目(標準)'!F13="","",+'評価項目(標準)'!F13)</f>
        <v>防災協定の締結実績あり</v>
      </c>
      <c r="I13" s="492"/>
      <c r="J13" s="430"/>
      <c r="K13" s="433"/>
    </row>
    <row r="14" spans="2:13" ht="24.4" customHeight="1" x14ac:dyDescent="0.15">
      <c r="B14" s="462"/>
      <c r="C14" s="473"/>
      <c r="D14" s="470"/>
      <c r="E14" s="425"/>
      <c r="F14" s="428"/>
      <c r="G14" s="123">
        <f>+IF(+'評価項目(標準)'!I14="","",+'評価項目(標準)'!I14)</f>
        <v>0</v>
      </c>
      <c r="H14" s="491" t="str">
        <f>+IF(+'評価項目(標準)'!F14="","",+'評価項目(標準)'!F14)</f>
        <v>実績なし</v>
      </c>
      <c r="I14" s="492"/>
      <c r="J14" s="431"/>
      <c r="K14" s="434"/>
    </row>
    <row r="15" spans="2:13" ht="35.65" customHeight="1" x14ac:dyDescent="0.15">
      <c r="B15" s="462"/>
      <c r="C15" s="464" t="str">
        <f>IF(+'評価項目(標準)'!C15="","",+'評価項目(標準)'!C15)</f>
        <v>社会貢献度</v>
      </c>
      <c r="D15" s="493" t="str">
        <f>IF(+'評価項目(標準)'!D15="","",+'評価項目(標準)'!D15)</f>
        <v>社会貢献度</v>
      </c>
      <c r="E15" s="500" t="str">
        <f>IF(+'評価項目(標準)'!E15="","",+'評価項目(標準)'!E15)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5" s="426">
        <f>+IF(+'評価項目(標準)'!J15="","",+'評価項目(標準)'!J15)</f>
        <v>4</v>
      </c>
      <c r="G15" s="437" t="s">
        <v>142</v>
      </c>
      <c r="H15" s="438"/>
      <c r="I15" s="439"/>
      <c r="J15" s="429"/>
      <c r="K15" s="458" t="str">
        <f>IF(J15="","",IF(J15=H16,G16,IF(J15=H17,G17,IF(J15=H18,G18,IF(J15=H19,G19,IF(J15=H20,G20))))))</f>
        <v/>
      </c>
    </row>
    <row r="16" spans="2:13" ht="35.65" customHeight="1" x14ac:dyDescent="0.15">
      <c r="B16" s="462"/>
      <c r="C16" s="462"/>
      <c r="D16" s="460"/>
      <c r="E16" s="501"/>
      <c r="F16" s="427"/>
      <c r="G16" s="125">
        <f>+IF(+'評価項目(標準)'!I16="","",+'評価項目(標準)'!I16)</f>
        <v>4</v>
      </c>
      <c r="H16" s="440" t="str">
        <f>+IF(+'評価項目(標準)'!F16="","",+'評価項目(標準)'!F16)</f>
        <v>４点</v>
      </c>
      <c r="I16" s="441"/>
      <c r="J16" s="430"/>
      <c r="K16" s="466"/>
    </row>
    <row r="17" spans="2:11" ht="35.65" customHeight="1" x14ac:dyDescent="0.15">
      <c r="B17" s="462"/>
      <c r="C17" s="462"/>
      <c r="D17" s="460"/>
      <c r="E17" s="501"/>
      <c r="F17" s="427"/>
      <c r="G17" s="123">
        <f>+IF(+'評価項目(標準)'!I17="","",+'評価項目(標準)'!I17)</f>
        <v>3</v>
      </c>
      <c r="H17" s="435" t="str">
        <f>+IF(+'評価項目(標準)'!F17="","",+'評価項目(標準)'!F17)</f>
        <v>３点</v>
      </c>
      <c r="I17" s="436"/>
      <c r="J17" s="430"/>
      <c r="K17" s="466"/>
    </row>
    <row r="18" spans="2:11" ht="35.65" customHeight="1" x14ac:dyDescent="0.15">
      <c r="B18" s="462"/>
      <c r="C18" s="462"/>
      <c r="D18" s="460"/>
      <c r="E18" s="501"/>
      <c r="F18" s="427"/>
      <c r="G18" s="123">
        <f>+IF(+'評価項目(標準)'!I18="","",+'評価項目(標準)'!I18)</f>
        <v>2</v>
      </c>
      <c r="H18" s="435" t="str">
        <f>+IF(+'評価項目(標準)'!F18="","",+'評価項目(標準)'!F18)</f>
        <v>２点</v>
      </c>
      <c r="I18" s="436"/>
      <c r="J18" s="430"/>
      <c r="K18" s="466"/>
    </row>
    <row r="19" spans="2:11" ht="35.65" customHeight="1" x14ac:dyDescent="0.15">
      <c r="B19" s="462"/>
      <c r="C19" s="462"/>
      <c r="D19" s="460"/>
      <c r="E19" s="501"/>
      <c r="F19" s="427"/>
      <c r="G19" s="123">
        <f>+IF(+'評価項目(標準)'!I19="","",+'評価項目(標準)'!I19)</f>
        <v>1</v>
      </c>
      <c r="H19" s="435" t="str">
        <f>+IF(+'評価項目(標準)'!F19="","",+'評価項目(標準)'!F19)</f>
        <v>１点</v>
      </c>
      <c r="I19" s="436"/>
      <c r="J19" s="430"/>
      <c r="K19" s="466"/>
    </row>
    <row r="20" spans="2:11" ht="35.65" customHeight="1" x14ac:dyDescent="0.15">
      <c r="B20" s="462"/>
      <c r="C20" s="462"/>
      <c r="D20" s="460"/>
      <c r="E20" s="502"/>
      <c r="F20" s="428"/>
      <c r="G20" s="126">
        <f>+IF(+'評価項目(標準)'!I20="","",+'評価項目(標準)'!I20)</f>
        <v>0</v>
      </c>
      <c r="H20" s="435" t="str">
        <f>+IF(+'評価項目(標準)'!F20="","",+'評価項目(標準)'!F20)</f>
        <v>実績（取得点）なし</v>
      </c>
      <c r="I20" s="436"/>
      <c r="J20" s="431"/>
      <c r="K20" s="459"/>
    </row>
    <row r="21" spans="2:11" ht="32.65" customHeight="1" x14ac:dyDescent="0.15">
      <c r="B21" s="462"/>
      <c r="C21" s="464" t="str">
        <f>IF(+'評価項目(標準)'!C21="","",+'評価項目(標準)'!C21)</f>
        <v>企業の雇用に関する取組</v>
      </c>
      <c r="D21" s="423" t="str">
        <f>IF(+'評価項目(標準)'!D21="","",+'評価項目(標準)'!D21)</f>
        <v>担い手確保・育成への取組</v>
      </c>
      <c r="E21" s="423" t="str">
        <f>IF(+'評価項目(標準)'!E21="","",+'評価項目(標準)'!E21)</f>
        <v>建設業者団体の取組実績</v>
      </c>
      <c r="F21" s="426">
        <f>+IF(+'評価項目(標準)'!J21="","",+'評価項目(標準)'!J21)</f>
        <v>2</v>
      </c>
      <c r="G21" s="126">
        <f>+IF(+'評価項目(標準)'!I21="","",+'評価項目(標準)'!I21)</f>
        <v>2</v>
      </c>
      <c r="H21" s="495" t="str">
        <f>+IF(+'評価項目(標準)'!F21="","",+'評価項目(標準)'!F21)</f>
        <v>取組の実績あり</v>
      </c>
      <c r="I21" s="496"/>
      <c r="J21" s="429"/>
      <c r="K21" s="458" t="str">
        <f>IF(J21="","",IF(J21=H21,G21,IF(J21=H22,G22)))</f>
        <v/>
      </c>
    </row>
    <row r="22" spans="2:11" ht="32.65" customHeight="1" x14ac:dyDescent="0.15">
      <c r="B22" s="462"/>
      <c r="C22" s="462"/>
      <c r="D22" s="424"/>
      <c r="E22" s="424"/>
      <c r="F22" s="427"/>
      <c r="G22" s="126">
        <f>+IF(+'評価項目(標準)'!I22="","",+'評価項目(標準)'!I22)</f>
        <v>0</v>
      </c>
      <c r="H22" s="495" t="str">
        <f>+IF(+'評価項目(標準)'!F22="","",+'評価項目(標準)'!F22)</f>
        <v>取組の実績なし</v>
      </c>
      <c r="I22" s="496"/>
      <c r="J22" s="430"/>
      <c r="K22" s="459"/>
    </row>
    <row r="23" spans="2:11" ht="32.65" customHeight="1" x14ac:dyDescent="0.15">
      <c r="B23" s="462"/>
      <c r="C23" s="462"/>
      <c r="D23" s="424"/>
      <c r="E23" s="423" t="str">
        <f>IF(+'評価項目(標準)'!E23="","",+'評価項目(標準)'!E23)</f>
        <v>建設業者団体地域組織の取組実績</v>
      </c>
      <c r="F23" s="426">
        <f>+IF(+'評価項目(標準)'!J23="","",+'評価項目(標準)'!J23)</f>
        <v>1</v>
      </c>
      <c r="G23" s="126">
        <f>+IF(+'評価項目(標準)'!I23="","",+'評価項目(標準)'!I23)</f>
        <v>1</v>
      </c>
      <c r="H23" s="495" t="str">
        <f>+IF(+'評価項目(標準)'!F23="","",+'評価項目(標準)'!F23)</f>
        <v>取組の実績あり</v>
      </c>
      <c r="I23" s="496"/>
      <c r="J23" s="429"/>
      <c r="K23" s="458" t="str">
        <f t="shared" ref="K23" si="0">IF(J23="","",IF(J23=H23,G23,IF(J23=H24,G24)))</f>
        <v/>
      </c>
    </row>
    <row r="24" spans="2:11" ht="32.65" customHeight="1" x14ac:dyDescent="0.15">
      <c r="B24" s="462"/>
      <c r="C24" s="462"/>
      <c r="D24" s="424"/>
      <c r="E24" s="424"/>
      <c r="F24" s="428"/>
      <c r="G24" s="126">
        <f>+IF(+'評価項目(標準)'!I24="","",+'評価項目(標準)'!I24)</f>
        <v>0</v>
      </c>
      <c r="H24" s="495" t="str">
        <f>+IF(+'評価項目(標準)'!F24="","",+'評価項目(標準)'!F24)</f>
        <v>取組の実績なし</v>
      </c>
      <c r="I24" s="496"/>
      <c r="J24" s="430"/>
      <c r="K24" s="459"/>
    </row>
    <row r="25" spans="2:11" ht="32.65" customHeight="1" x14ac:dyDescent="0.15">
      <c r="B25" s="462"/>
      <c r="C25" s="462"/>
      <c r="D25" s="424"/>
      <c r="E25" s="423" t="str">
        <f>IF(+'評価項目(標準)'!E25="","",+'評価項目(標準)'!E25)</f>
        <v>建設企業の取組実績</v>
      </c>
      <c r="F25" s="426">
        <f>+IF(+'評価項目(標準)'!J25="","",+'評価項目(標準)'!J25)</f>
        <v>1</v>
      </c>
      <c r="G25" s="126">
        <f>+IF(+'評価項目(標準)'!I25="","",+'評価項目(標準)'!I25)</f>
        <v>1</v>
      </c>
      <c r="H25" s="495" t="str">
        <f>+IF(+'評価項目(標準)'!F25="","",+'評価項目(標準)'!F25)</f>
        <v>取組の実績あり</v>
      </c>
      <c r="I25" s="496"/>
      <c r="J25" s="429"/>
      <c r="K25" s="458" t="str">
        <f t="shared" ref="K25" si="1">IF(J25="","",IF(J25=H25,G25,IF(J25=H26,G26)))</f>
        <v/>
      </c>
    </row>
    <row r="26" spans="2:11" ht="32.65" customHeight="1" x14ac:dyDescent="0.15">
      <c r="B26" s="462"/>
      <c r="C26" s="462"/>
      <c r="D26" s="424"/>
      <c r="E26" s="424"/>
      <c r="F26" s="428"/>
      <c r="G26" s="126">
        <f>+IF(+'評価項目(標準)'!I26="","",+'評価項目(標準)'!I26)</f>
        <v>0</v>
      </c>
      <c r="H26" s="495" t="str">
        <f>+IF(+'評価項目(標準)'!F26="","",+'評価項目(標準)'!F26)</f>
        <v>取組の実績なし</v>
      </c>
      <c r="I26" s="496"/>
      <c r="J26" s="430"/>
      <c r="K26" s="459"/>
    </row>
    <row r="27" spans="2:11" ht="24.4" customHeight="1" x14ac:dyDescent="0.15">
      <c r="B27" s="462"/>
      <c r="C27" s="464" t="str">
        <f>IF(+'評価項目(標準)'!C27="","",+'評価項目(標準)'!C27)</f>
        <v>企業の技術力等</v>
      </c>
      <c r="D27" s="493" t="str">
        <f>IF(+'評価項目(標準)'!D27="","",+'評価項目(標準)'!D27)</f>
        <v>工事実績</v>
      </c>
      <c r="E27" s="423" t="str">
        <f>IF(+'評価項目(標準)'!E27="","",+'評価項目(標準)'!E27)</f>
        <v>企業の工事実績</v>
      </c>
      <c r="F27" s="426">
        <f>+IF(+'評価項目(標準)'!J27="","",+'評価項目(標準)'!J27)</f>
        <v>20</v>
      </c>
      <c r="G27" s="126">
        <f>+IF(+'評価項目(標準)'!I27="","",+'評価項目(標準)'!I27)</f>
        <v>20</v>
      </c>
      <c r="H27" s="435" t="str">
        <f>+IF(+'評価項目(標準)'!F27="","",+'評価項目(標準)'!F27)</f>
        <v>評価対象工事①の実績あり</v>
      </c>
      <c r="I27" s="436"/>
      <c r="J27" s="429"/>
      <c r="K27" s="432" t="str">
        <f>IF(J27="","",VLOOKUP(J27,'評価項目(標準)'!F27:I28,4,FALSE))</f>
        <v/>
      </c>
    </row>
    <row r="28" spans="2:11" ht="24.4" customHeight="1" x14ac:dyDescent="0.15">
      <c r="B28" s="462"/>
      <c r="C28" s="462"/>
      <c r="D28" s="494"/>
      <c r="E28" s="425"/>
      <c r="F28" s="428"/>
      <c r="G28" s="126">
        <f>+IF(+'評価項目(標準)'!I28="","",+'評価項目(標準)'!I28)</f>
        <v>0</v>
      </c>
      <c r="H28" s="435" t="str">
        <f>+IF(+'評価項目(標準)'!F28="","",+'評価項目(標準)'!F28)</f>
        <v>評価対象工事の実績なし</v>
      </c>
      <c r="I28" s="436"/>
      <c r="J28" s="431"/>
      <c r="K28" s="434"/>
    </row>
    <row r="29" spans="2:11" ht="25.9" customHeight="1" x14ac:dyDescent="0.15">
      <c r="B29" s="462"/>
      <c r="C29" s="462"/>
      <c r="D29" s="493" t="str">
        <f>IF(+'評価項目(標準)'!D29="","",+'評価項目(標準)'!D29)</f>
        <v>工事成績</v>
      </c>
      <c r="E29" s="423" t="str">
        <f>IF(+'評価項目(標準)'!E29="","",+'評価項目(標準)'!E29)</f>
        <v>申告工事成績点又は総合点</v>
      </c>
      <c r="F29" s="426">
        <f>+IF(+'評価項目(標準)'!J29="","",+'評価項目(標準)'!J29)</f>
        <v>20</v>
      </c>
      <c r="G29" s="123">
        <f>IF(+'評価項目(標準)'!I29="","",+'評価項目(標準)'!I29)</f>
        <v>20</v>
      </c>
      <c r="H29" s="435" t="str">
        <f>IF(+'評価項目(標準)'!F29="","",+'評価項目(標準)'!F29)</f>
        <v xml:space="preserve">申告工事成績点が８５点以上の場合 </v>
      </c>
      <c r="I29" s="436"/>
      <c r="J29" s="127" t="s">
        <v>143</v>
      </c>
      <c r="K29" s="450" t="str">
        <f>IF(COUNTA(J32,J35)=0,"",IF(COUNTA(J32,J35)=2,"入力は【申告工事成績点】、【総合点】のいずれかにして下さい",IF(AND(COUNTA(J32)=1,J30=""),"いずれの【申告工事成績点】なのか、「三重県、中部地整、近畿地整」より選択してください",IF(J35&gt;=970,10,IF(AND(J35&lt;970,J35&gt;=840),ROUNDDOWN((J35-840)/(970-840)*10,1),IF(J35&lt;840,0,)))+IF(J32&gt;=85,F29,IF(AND(J32&lt;75,J32&gt;=1),10,IF(AND(J32&lt;85,J32&gt;=75),(J32-75)+10))))))</f>
        <v/>
      </c>
    </row>
    <row r="30" spans="2:11" ht="25.9" customHeight="1" x14ac:dyDescent="0.15">
      <c r="B30" s="462"/>
      <c r="C30" s="462"/>
      <c r="D30" s="460"/>
      <c r="E30" s="424"/>
      <c r="F30" s="427"/>
      <c r="G30" s="230" t="str">
        <f>IF(+'評価項目(標準)'!I30="","",+'評価項目(標準)'!I30)</f>
        <v/>
      </c>
      <c r="H30" s="437" t="str">
        <f>IF(+'評価項目(標準)'!F30="","",+'評価項目(標準)'!F30)</f>
        <v>申告工事成績点が７５点以上８５点未満の場合
計算式１
（申告工事成績点－７５点）＋１０点</v>
      </c>
      <c r="I30" s="439"/>
      <c r="J30" s="442" t="s">
        <v>144</v>
      </c>
      <c r="K30" s="451"/>
    </row>
    <row r="31" spans="2:11" ht="25.9" customHeight="1" x14ac:dyDescent="0.15">
      <c r="B31" s="462"/>
      <c r="C31" s="462"/>
      <c r="D31" s="460"/>
      <c r="E31" s="424"/>
      <c r="F31" s="427"/>
      <c r="G31" s="129" t="str">
        <f>IF(+'評価項目(標準)'!I31="","",+'評価項目(標準)'!I31)</f>
        <v>～</v>
      </c>
      <c r="H31" s="437"/>
      <c r="I31" s="439"/>
      <c r="J31" s="443"/>
      <c r="K31" s="451"/>
    </row>
    <row r="32" spans="2:11" ht="26.25" customHeight="1" x14ac:dyDescent="0.15">
      <c r="B32" s="462"/>
      <c r="C32" s="462"/>
      <c r="D32" s="460"/>
      <c r="E32" s="424"/>
      <c r="F32" s="427"/>
      <c r="G32" s="125" t="str">
        <f>IF(+'評価項目(標準)'!I32="","",+'評価項目(標準)'!I32)</f>
        <v/>
      </c>
      <c r="H32" s="437"/>
      <c r="I32" s="439"/>
      <c r="J32" s="444"/>
      <c r="K32" s="452"/>
    </row>
    <row r="33" spans="2:11" ht="26.25" customHeight="1" x14ac:dyDescent="0.15">
      <c r="B33" s="462"/>
      <c r="C33" s="462"/>
      <c r="D33" s="460"/>
      <c r="E33" s="424"/>
      <c r="F33" s="427"/>
      <c r="G33" s="123">
        <f>IF(+'評価項目(標準)'!I33="","",+'評価項目(標準)'!I33)</f>
        <v>10</v>
      </c>
      <c r="H33" s="435" t="str">
        <f>IF(+'評価項目(標準)'!F33="","",+'評価項目(標準)'!F33)</f>
        <v>申告工事成績点が７５点未満の場合</v>
      </c>
      <c r="I33" s="436"/>
      <c r="J33" s="445"/>
      <c r="K33" s="452"/>
    </row>
    <row r="34" spans="2:11" ht="26.25" customHeight="1" x14ac:dyDescent="0.15">
      <c r="B34" s="462"/>
      <c r="C34" s="462"/>
      <c r="D34" s="460" t="str">
        <f>IF(+'評価項目(標準)'!D39="","",+'評価項目(標準)'!D39)</f>
        <v>品質
マネジメント</v>
      </c>
      <c r="E34" s="424" t="str">
        <f>IF(+'評価項目(標準)'!E39="","",+'評価項目(標準)'!E39)</f>
        <v>品質マネジメントシステムの認証</v>
      </c>
      <c r="F34" s="427"/>
      <c r="G34" s="123">
        <f>IF(+'評価項目(標準)'!I34="","",+'評価項目(標準)'!I34)</f>
        <v>10</v>
      </c>
      <c r="H34" s="435" t="str">
        <f>IF(+'評価項目(標準)'!F34="","",+'評価項目(標準)'!F34)</f>
        <v xml:space="preserve">総合点が９７０点以上の場合 </v>
      </c>
      <c r="I34" s="436"/>
      <c r="J34" s="130" t="s">
        <v>145</v>
      </c>
      <c r="K34" s="452"/>
    </row>
    <row r="35" spans="2:11" ht="26.25" customHeight="1" x14ac:dyDescent="0.15">
      <c r="B35" s="462"/>
      <c r="C35" s="462"/>
      <c r="D35" s="460"/>
      <c r="E35" s="424"/>
      <c r="F35" s="427"/>
      <c r="G35" s="128" t="str">
        <f>IF(+'評価項目(標準)'!I35="","",+'評価項目(標準)'!I35)</f>
        <v/>
      </c>
      <c r="H35" s="437" t="str">
        <f>IF(+'評価項目(標準)'!F35="","",+'評価項目(標準)'!F35)</f>
        <v>総合点が８４０点以上９７０点未満の場合
計算式２
（総合点－８４０）／（９７０－８４０）×１０</v>
      </c>
      <c r="I35" s="439"/>
      <c r="J35" s="447"/>
      <c r="K35" s="452"/>
    </row>
    <row r="36" spans="2:11" ht="26.25" customHeight="1" x14ac:dyDescent="0.15">
      <c r="B36" s="462"/>
      <c r="C36" s="462"/>
      <c r="D36" s="460"/>
      <c r="E36" s="424"/>
      <c r="F36" s="427"/>
      <c r="G36" s="129" t="str">
        <f>IF(+'評価項目(標準)'!I36="","",+'評価項目(標準)'!I36)</f>
        <v>～</v>
      </c>
      <c r="H36" s="437"/>
      <c r="I36" s="439"/>
      <c r="J36" s="447"/>
      <c r="K36" s="452"/>
    </row>
    <row r="37" spans="2:11" ht="26.25" customHeight="1" x14ac:dyDescent="0.15">
      <c r="B37" s="462"/>
      <c r="C37" s="462"/>
      <c r="D37" s="460"/>
      <c r="E37" s="424"/>
      <c r="F37" s="427"/>
      <c r="G37" s="125" t="str">
        <f>IF(+'評価項目(標準)'!I37="","",+'評価項目(標準)'!I37)</f>
        <v/>
      </c>
      <c r="H37" s="437"/>
      <c r="I37" s="439"/>
      <c r="J37" s="447"/>
      <c r="K37" s="452"/>
    </row>
    <row r="38" spans="2:11" ht="25.9" customHeight="1" x14ac:dyDescent="0.15">
      <c r="B38" s="462"/>
      <c r="C38" s="462"/>
      <c r="D38" s="494"/>
      <c r="E38" s="425"/>
      <c r="F38" s="428"/>
      <c r="G38" s="123">
        <f>IF(+'評価項目(標準)'!I38="","",+'評価項目(標準)'!I38)</f>
        <v>0</v>
      </c>
      <c r="H38" s="435" t="str">
        <f>IF(+'評価項目(標準)'!F38="","",+'評価項目(標準)'!F38)</f>
        <v>総合点が８４０点未満の場合</v>
      </c>
      <c r="I38" s="436"/>
      <c r="J38" s="448"/>
      <c r="K38" s="453"/>
    </row>
    <row r="39" spans="2:11" ht="25.9" customHeight="1" x14ac:dyDescent="0.15">
      <c r="B39" s="462"/>
      <c r="C39" s="462"/>
      <c r="D39" s="423" t="str">
        <f>IF(+'評価項目(標準)'!D39="","",+'評価項目(標準)'!D39)</f>
        <v>品質
マネジメント</v>
      </c>
      <c r="E39" s="423" t="str">
        <f>IF(+'評価項目(標準)'!E39="","",+'評価項目(標準)'!E39)</f>
        <v>品質マネジメントシステムの認証</v>
      </c>
      <c r="F39" s="426">
        <f>+IF(+'評価項目(標準)'!J39="","",+'評価項目(標準)'!J39)</f>
        <v>3</v>
      </c>
      <c r="G39" s="126">
        <f>+IF(+'評価項目(標準)'!I39="","",+'評価項目(標準)'!I39)</f>
        <v>3</v>
      </c>
      <c r="H39" s="435" t="str">
        <f>+IF(+'評価項目(標準)'!F39="","",+'評価項目(標準)'!F39)</f>
        <v>有</v>
      </c>
      <c r="I39" s="436"/>
      <c r="J39" s="429"/>
      <c r="K39" s="458" t="str">
        <f>IF(J39="","",IF(J39=H39,G39,IF(J39=H40,G40)))</f>
        <v/>
      </c>
    </row>
    <row r="40" spans="2:11" ht="26.25" customHeight="1" x14ac:dyDescent="0.15">
      <c r="B40" s="462"/>
      <c r="C40" s="462"/>
      <c r="D40" s="460"/>
      <c r="E40" s="425"/>
      <c r="F40" s="428"/>
      <c r="G40" s="126">
        <f>+IF(+'評価項目(標準)'!I40="","",+'評価項目(標準)'!I40)</f>
        <v>0</v>
      </c>
      <c r="H40" s="435" t="str">
        <f>+IF(+'評価項目(標準)'!F40="","",+'評価項目(標準)'!F40)</f>
        <v>無</v>
      </c>
      <c r="I40" s="436"/>
      <c r="J40" s="431"/>
      <c r="K40" s="459"/>
    </row>
    <row r="41" spans="2:11" ht="25.9" customHeight="1" x14ac:dyDescent="0.15">
      <c r="B41" s="462"/>
      <c r="C41" s="462"/>
      <c r="D41" s="493" t="str">
        <f>IF(+'評価項目(標準)'!D41="","",+'評価項目(標準)'!D41)</f>
        <v>労働安全
衛生管理</v>
      </c>
      <c r="E41" s="423" t="str">
        <f>IF(+'評価項目(標準)'!E41="","",+'評価項目(標準)'!E41)</f>
        <v>労働安全衛生マネジメントシステムの認証</v>
      </c>
      <c r="F41" s="426">
        <f>+IF(+'評価項目(標準)'!J41="","",+'評価項目(標準)'!J41)</f>
        <v>5</v>
      </c>
      <c r="G41" s="126">
        <f>+IF(+'評価項目(標準)'!I41="","",+'評価項目(標準)'!I41)</f>
        <v>5</v>
      </c>
      <c r="H41" s="437" t="str">
        <f>IF(+'評価項目(標準)'!F41="","",+'評価項目(標準)'!F41)</f>
        <v>有</v>
      </c>
      <c r="I41" s="439"/>
      <c r="J41" s="446"/>
      <c r="K41" s="458" t="str">
        <f>IF(J41="","",IF(J41=H41,G41,IF(J41=H42,G42)))</f>
        <v/>
      </c>
    </row>
    <row r="42" spans="2:11" ht="25.9" customHeight="1" x14ac:dyDescent="0.15">
      <c r="B42" s="462"/>
      <c r="C42" s="462"/>
      <c r="D42" s="525"/>
      <c r="E42" s="425"/>
      <c r="F42" s="428"/>
      <c r="G42" s="126">
        <f>+IF(+'評価項目(標準)'!I42="","",+'評価項目(標準)'!I42)</f>
        <v>0</v>
      </c>
      <c r="H42" s="437" t="str">
        <f>IF(+'評価項目(標準)'!F42="","",+'評価項目(標準)'!F42)</f>
        <v>無</v>
      </c>
      <c r="I42" s="439"/>
      <c r="J42" s="446"/>
      <c r="K42" s="459"/>
    </row>
    <row r="43" spans="2:11" ht="25.9" customHeight="1" x14ac:dyDescent="0.15">
      <c r="B43" s="462"/>
      <c r="C43" s="462"/>
      <c r="D43" s="423" t="str">
        <f>IF(+'評価項目(標準)'!D43="","",+'評価項目(標準)'!D43)</f>
        <v>災害時の
事業継続力</v>
      </c>
      <c r="E43" s="423" t="str">
        <f>IF(+'評価項目(標準)'!E43="","",+'評価項目(標準)'!E43)</f>
        <v>事業継続計画 （ＢＣＰ）策定の有無</v>
      </c>
      <c r="F43" s="426">
        <f>+IF(+'評価項目(標準)'!J43="","",+'評価項目(標準)'!J43)</f>
        <v>2</v>
      </c>
      <c r="G43" s="126">
        <f>+IF(+'評価項目(標準)'!I43="","",+'評価項目(標準)'!I43)</f>
        <v>2</v>
      </c>
      <c r="H43" s="437" t="str">
        <f>IF(+'評価項目(標準)'!F43="","",+'評価項目(標準)'!F43)</f>
        <v>有</v>
      </c>
      <c r="I43" s="439"/>
      <c r="J43" s="446"/>
      <c r="K43" s="458" t="str">
        <f>IF(J43="","",IF(J43=H43,G43,IF(J43=H44,G44)))</f>
        <v/>
      </c>
    </row>
    <row r="44" spans="2:11" ht="25.9" customHeight="1" x14ac:dyDescent="0.15">
      <c r="B44" s="462"/>
      <c r="C44" s="462"/>
      <c r="D44" s="470"/>
      <c r="E44" s="425"/>
      <c r="F44" s="428"/>
      <c r="G44" s="126">
        <f>+IF(+'評価項目(標準)'!I44="","",+'評価項目(標準)'!I44)</f>
        <v>0</v>
      </c>
      <c r="H44" s="437" t="str">
        <f>IF(+'評価項目(標準)'!F44="","",+'評価項目(標準)'!F44)</f>
        <v>無</v>
      </c>
      <c r="I44" s="439"/>
      <c r="J44" s="446"/>
      <c r="K44" s="459"/>
    </row>
    <row r="45" spans="2:11" ht="25.9" customHeight="1" x14ac:dyDescent="0.15">
      <c r="B45" s="462"/>
      <c r="C45" s="462"/>
      <c r="D45" s="423" t="str">
        <f>IF(+'評価項目(標準)'!D45="","",+'評価項目(標準)'!D45)</f>
        <v>受注工事高</v>
      </c>
      <c r="E45" s="423" t="str">
        <f>IF(+'評価項目(標準)'!E45="","",+'評価項目(標準)'!E45)</f>
        <v>１級技術者１人あたりの公共機関等発注の
契約金額２千５百万円以上の土木一式工事の契約金額</v>
      </c>
      <c r="F45" s="426">
        <f>+IF(+'評価項目(標準)'!J45="","",+'評価項目(標準)'!J45)</f>
        <v>10</v>
      </c>
      <c r="G45" s="128">
        <f>IF(+'評価項目(標準)'!I45="","",+'評価項目(標準)'!I45)</f>
        <v>10</v>
      </c>
      <c r="H45" s="437" t="str">
        <f>IF(+'評価項目(標準)'!F45="","",+'評価項目(標準)'!F45)</f>
        <v>５千万円未満の場合</v>
      </c>
      <c r="I45" s="439"/>
      <c r="J45" s="127" t="s">
        <v>146</v>
      </c>
      <c r="K45" s="458" t="str">
        <f>IF(J46="","",IF(J46="－",0,IF(J46&lt;50000000,F45,IF(J46&lt;150000000,ROUNDDOWN(F45-((J46-50000000)*F45/100000000),0),IF(J46&gt;=150000000,0)))))</f>
        <v/>
      </c>
    </row>
    <row r="46" spans="2:11" ht="25.9" customHeight="1" x14ac:dyDescent="0.15">
      <c r="B46" s="462"/>
      <c r="C46" s="462"/>
      <c r="D46" s="424"/>
      <c r="E46" s="424"/>
      <c r="F46" s="427"/>
      <c r="G46" s="128" t="str">
        <f>IF(+'評価項目(標準)'!I46="","",+'評価項目(標準)'!I46)</f>
        <v/>
      </c>
      <c r="H46" s="437" t="str">
        <f>IF(+'評価項目(標準)'!F46="","",+'評価項目(標準)'!F46)</f>
        <v>５千万円以上１億５千万円未満の場合
計算式３
１０－〔受注工事高－５千万円〕×１０/１億円</v>
      </c>
      <c r="I46" s="439"/>
      <c r="J46" s="510"/>
      <c r="K46" s="466"/>
    </row>
    <row r="47" spans="2:11" ht="25.9" customHeight="1" x14ac:dyDescent="0.15">
      <c r="B47" s="462"/>
      <c r="C47" s="462"/>
      <c r="D47" s="424"/>
      <c r="E47" s="424"/>
      <c r="F47" s="427"/>
      <c r="G47" s="519" t="str">
        <f>IF(+'評価項目(標準)'!I47="","",+'評価項目(標準)'!I47)</f>
        <v>～</v>
      </c>
      <c r="H47" s="437"/>
      <c r="I47" s="439"/>
      <c r="J47" s="510"/>
      <c r="K47" s="466"/>
    </row>
    <row r="48" spans="2:11" ht="25.9" customHeight="1" x14ac:dyDescent="0.15">
      <c r="B48" s="462"/>
      <c r="C48" s="462"/>
      <c r="D48" s="424"/>
      <c r="E48" s="424"/>
      <c r="F48" s="427"/>
      <c r="G48" s="519"/>
      <c r="H48" s="437"/>
      <c r="I48" s="439"/>
      <c r="J48" s="510"/>
      <c r="K48" s="466"/>
    </row>
    <row r="49" spans="1:13" ht="26.25" customHeight="1" x14ac:dyDescent="0.15">
      <c r="B49" s="462"/>
      <c r="C49" s="462"/>
      <c r="D49" s="424"/>
      <c r="E49" s="424"/>
      <c r="F49" s="427"/>
      <c r="G49" s="131" t="str">
        <f>IF(+'評価項目(標準)'!I48="","",+'評価項目(標準)'!I48)</f>
        <v/>
      </c>
      <c r="H49" s="437"/>
      <c r="I49" s="439"/>
      <c r="J49" s="510"/>
      <c r="K49" s="466"/>
    </row>
    <row r="50" spans="1:13" ht="26.25" customHeight="1" x14ac:dyDescent="0.15">
      <c r="B50" s="463"/>
      <c r="C50" s="463"/>
      <c r="D50" s="425"/>
      <c r="E50" s="425"/>
      <c r="F50" s="428"/>
      <c r="G50" s="125">
        <f>IF(+'評価項目(標準)'!I49="","",+'評価項目(標準)'!I49)</f>
        <v>0</v>
      </c>
      <c r="H50" s="437" t="str">
        <f>IF(+'評価項目(標準)'!F49="","",+'評価項目(標準)'!F49)</f>
        <v>１億５千万円以上の場合</v>
      </c>
      <c r="I50" s="439"/>
      <c r="J50" s="511"/>
      <c r="K50" s="459"/>
    </row>
    <row r="51" spans="1:13" ht="25.9" customHeight="1" thickBot="1" x14ac:dyDescent="0.2">
      <c r="B51" s="456" t="str">
        <f>IF('評価項目(標準)'!B50="","",+'評価項目(標準)'!B50)</f>
        <v>技術者の能力</v>
      </c>
      <c r="C51" s="462" t="str">
        <f>IF(+'評価項目(標準)'!C50="","",+'評価項目(標準)'!C50)</f>
        <v>技術者の能力</v>
      </c>
      <c r="D51" s="424" t="str">
        <f>IF(+'評価項目(標準)'!D50="","",+'評価項目(標準)'!D50)</f>
        <v>配置予定
技術者の
工事実績</v>
      </c>
      <c r="E51" s="424" t="str">
        <f>IF(+'評価項目(標準)'!E50="","",+'評価項目(標準)'!E50)</f>
        <v>主任（監理）技術者又は
現場代理人としての工事実績</v>
      </c>
      <c r="F51" s="427">
        <f>+IF(+'評価項目(標準)'!J50="","",+'評価項目(標準)'!J50)</f>
        <v>20</v>
      </c>
      <c r="G51" s="132">
        <f>+IF(+'評価項目(標準)'!I50="","",+'評価項目(標準)'!I50)</f>
        <v>20</v>
      </c>
      <c r="H51" s="440" t="str">
        <f>+IF(+'評価項目(標準)'!F50="","",+'評価項目(標準)'!F50)</f>
        <v>評価対象工事②の実績あり</v>
      </c>
      <c r="I51" s="441"/>
      <c r="J51" s="517"/>
      <c r="K51" s="433" t="str">
        <f>IF(J51="","",VLOOKUP(J51,'評価項目(標準)'!F50:I51,4,FALSE))</f>
        <v/>
      </c>
    </row>
    <row r="52" spans="1:13" ht="26.25" customHeight="1" thickTop="1" x14ac:dyDescent="0.15">
      <c r="B52" s="456"/>
      <c r="C52" s="462"/>
      <c r="D52" s="425"/>
      <c r="E52" s="425"/>
      <c r="F52" s="428"/>
      <c r="G52" s="126">
        <f>+IF(+'評価項目(標準)'!I51="","",+'評価項目(標準)'!I51)</f>
        <v>0</v>
      </c>
      <c r="H52" s="435" t="str">
        <f>+IF(+'評価項目(標準)'!F51="","",+'評価項目(標準)'!F51)</f>
        <v>評価対象工事の実績なし</v>
      </c>
      <c r="I52" s="436"/>
      <c r="J52" s="518"/>
      <c r="K52" s="434"/>
    </row>
    <row r="53" spans="1:13" ht="26.25" customHeight="1" x14ac:dyDescent="0.15">
      <c r="B53" s="456"/>
      <c r="C53" s="462"/>
      <c r="D53" s="423" t="str">
        <f>IF(+'評価項目(標準)'!D52="","",+'評価項目(標準)'!D52)</f>
        <v>配置予定技術者
のCPD
（継続学習制度）
取組実績</v>
      </c>
      <c r="E53" s="423" t="str">
        <f>IF(+'評価項目(標準)'!E52="","",+'評価項目(標準)'!E52)</f>
        <v>各団体が発行するCPDの取組実績</v>
      </c>
      <c r="F53" s="426">
        <f>+IF(+'評価項目(標準)'!J52="","",+'評価項目(標準)'!J52)</f>
        <v>5</v>
      </c>
      <c r="G53" s="126">
        <f>+IF(+'評価項目(標準)'!I52="","",+'評価項目(標準)'!I52)</f>
        <v>5</v>
      </c>
      <c r="H53" s="435" t="str">
        <f>+IF(+'評価項目(標準)'!F52="","",+'評価項目(標準)'!F52)</f>
        <v>換算後の単位数の合計が推奨単位以上</v>
      </c>
      <c r="I53" s="436"/>
      <c r="J53" s="521"/>
      <c r="K53" s="432" t="str">
        <f>IF(J53="","",IF(J53=H53,G53,IF(J53=H54,G54,IF(J53=H55,G55))))</f>
        <v/>
      </c>
    </row>
    <row r="54" spans="1:13" ht="26.25" customHeight="1" x14ac:dyDescent="0.15">
      <c r="B54" s="456"/>
      <c r="C54" s="462"/>
      <c r="D54" s="424"/>
      <c r="E54" s="424"/>
      <c r="F54" s="427"/>
      <c r="G54" s="126">
        <f>+IF(+'評価項目(標準)'!I53="","",+'評価項目(標準)'!I53)</f>
        <v>3</v>
      </c>
      <c r="H54" s="435" t="str">
        <f>+IF(+'評価項目(標準)'!F53="","",+'評価項目(標準)'!F53)</f>
        <v>換算後の単位数の合計が推奨単位の1/2以上</v>
      </c>
      <c r="I54" s="436"/>
      <c r="J54" s="521"/>
      <c r="K54" s="433"/>
    </row>
    <row r="55" spans="1:13" ht="26.25" customHeight="1" thickBot="1" x14ac:dyDescent="0.2">
      <c r="B55" s="457"/>
      <c r="C55" s="516"/>
      <c r="D55" s="480"/>
      <c r="E55" s="480"/>
      <c r="F55" s="520"/>
      <c r="G55" s="133">
        <f>+IF(+'評価項目(標準)'!I54="","",+'評価項目(標準)'!I54)</f>
        <v>0</v>
      </c>
      <c r="H55" s="523" t="str">
        <f>+IF(+'評価項目(標準)'!F54="","",+'評価項目(標準)'!F54)</f>
        <v>換算後の単位数の合計が推奨単位の1/2未満</v>
      </c>
      <c r="I55" s="524"/>
      <c r="J55" s="522"/>
      <c r="K55" s="515"/>
    </row>
    <row r="56" spans="1:13" ht="58.9" customHeight="1" thickTop="1" x14ac:dyDescent="0.15">
      <c r="B56" s="512" t="str">
        <f>IF(+'評価項目(標準)'!B61="","",+'評価項目(標準)'!B61)</f>
        <v>総合評価方式の不履行による
加算点の減点</v>
      </c>
      <c r="C56" s="513"/>
      <c r="D56" s="514"/>
      <c r="E56" s="420" t="str">
        <f>IF(+'評価項目(標準)'!E61="","",+'評価項目(標準)'!E61)</f>
        <v>当該工事の入札公告日が、三重県が総合評価方式で発注した工事で不履行による減点措置が課されている期間内である場合、「技術提案等不履行確定通知書等」に記載した減点を行います。</v>
      </c>
      <c r="F56" s="421"/>
      <c r="G56" s="422"/>
      <c r="H56" s="467" t="str">
        <f>IF('評価項目(標準)'!I61="","",+'評価項目(標準)'!I61)</f>
        <v>△換算前
加算点満点
×1割
×件数</v>
      </c>
      <c r="I56" s="468"/>
      <c r="J56" s="134"/>
      <c r="K56" s="135" t="str">
        <f>IF(+J56="","",-(+'評価項目(標準)'!J63*0.1*J56))</f>
        <v/>
      </c>
    </row>
    <row r="57" spans="1:13" ht="59.25" customHeight="1" x14ac:dyDescent="0.15">
      <c r="B57" s="508" t="str">
        <f>IF(+'評価項目(標準)'!B62="","",+'評価項目(標準)'!B62)</f>
        <v>指名停止措置による
加算点の減点</v>
      </c>
      <c r="C57" s="508"/>
      <c r="D57" s="508"/>
      <c r="E57" s="509" t="str">
        <f>IF(+'評価項目(標準)'!E62="","",+'評価項目(標準)'!E62)</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57" s="509"/>
      <c r="G57" s="509"/>
      <c r="H57" s="437" t="str">
        <f>IF('評価項目(標準)'!I62="","",+'評価項目(標準)'!I62)</f>
        <v>△換算前
加算点満点
×1割</v>
      </c>
      <c r="I57" s="439"/>
      <c r="J57" s="134"/>
      <c r="K57" s="135" t="str">
        <f>IF(+J57="","",-(+'評価項目(標準)'!J63*0.1))</f>
        <v/>
      </c>
    </row>
    <row r="58" spans="1:13" ht="26.25" customHeight="1" x14ac:dyDescent="0.15">
      <c r="E58" s="136"/>
      <c r="F58" s="137"/>
      <c r="G58" s="138"/>
      <c r="J58" s="139" t="s">
        <v>147</v>
      </c>
      <c r="K58" s="238">
        <f>SUM(K5:K57)</f>
        <v>0</v>
      </c>
    </row>
    <row r="59" spans="1:13" ht="14.25" thickBot="1" x14ac:dyDescent="0.2"/>
    <row r="60" spans="1:13" s="140" customFormat="1" ht="21.75" customHeight="1" x14ac:dyDescent="0.15">
      <c r="A60" s="33"/>
      <c r="B60" s="146" t="s">
        <v>148</v>
      </c>
      <c r="C60" s="147"/>
      <c r="D60" s="147"/>
      <c r="E60" s="148"/>
      <c r="F60" s="148"/>
      <c r="G60" s="148"/>
      <c r="H60" s="148"/>
      <c r="I60" s="148"/>
      <c r="J60" s="148"/>
      <c r="K60" s="149"/>
      <c r="L60" s="33"/>
      <c r="M60" s="33"/>
    </row>
    <row r="61" spans="1:13" s="140" customFormat="1" ht="21.75" customHeight="1" x14ac:dyDescent="0.15">
      <c r="A61" s="33"/>
      <c r="B61" s="141" t="s">
        <v>149</v>
      </c>
      <c r="C61" s="150"/>
      <c r="D61" s="454" t="s">
        <v>150</v>
      </c>
      <c r="E61" s="454"/>
      <c r="F61" s="454"/>
      <c r="G61" s="454"/>
      <c r="H61" s="454"/>
      <c r="I61" s="454"/>
      <c r="J61" s="454"/>
      <c r="K61" s="455"/>
      <c r="L61" s="33"/>
      <c r="M61" s="33"/>
    </row>
    <row r="62" spans="1:13" ht="21.75" customHeight="1" x14ac:dyDescent="0.15">
      <c r="B62" s="141" t="s">
        <v>149</v>
      </c>
      <c r="C62" s="151"/>
      <c r="D62" s="454" t="s">
        <v>151</v>
      </c>
      <c r="E62" s="454"/>
      <c r="F62" s="454"/>
      <c r="G62" s="454"/>
      <c r="H62" s="454"/>
      <c r="I62" s="454"/>
      <c r="J62" s="454"/>
      <c r="K62" s="455"/>
    </row>
    <row r="63" spans="1:13" ht="21.75" customHeight="1" x14ac:dyDescent="0.15">
      <c r="B63" s="142" t="s">
        <v>152</v>
      </c>
      <c r="C63" s="152" t="s">
        <v>153</v>
      </c>
      <c r="D63" s="153"/>
      <c r="E63" s="153"/>
      <c r="F63" s="153"/>
      <c r="G63" s="153"/>
      <c r="H63" s="153"/>
      <c r="I63" s="153"/>
      <c r="J63" s="153"/>
      <c r="K63" s="154"/>
    </row>
    <row r="64" spans="1:13" ht="21.75" customHeight="1" thickBot="1" x14ac:dyDescent="0.2">
      <c r="B64" s="143" t="s">
        <v>152</v>
      </c>
      <c r="C64" s="155" t="s">
        <v>154</v>
      </c>
      <c r="D64" s="156"/>
      <c r="E64" s="156"/>
      <c r="F64" s="156"/>
      <c r="G64" s="156"/>
      <c r="H64" s="156"/>
      <c r="I64" s="156"/>
      <c r="J64" s="156"/>
      <c r="K64" s="157"/>
    </row>
    <row r="65" spans="1:14" ht="7.5" customHeight="1" x14ac:dyDescent="0.15">
      <c r="B65" s="144"/>
      <c r="C65" s="144"/>
      <c r="D65" s="144"/>
      <c r="E65" s="145"/>
      <c r="F65" s="145"/>
      <c r="G65" s="145"/>
      <c r="H65" s="145"/>
      <c r="I65" s="145"/>
      <c r="J65" s="145"/>
      <c r="K65" s="145"/>
    </row>
    <row r="66" spans="1:14" ht="24" customHeight="1" x14ac:dyDescent="0.15">
      <c r="A66" s="449"/>
      <c r="B66" s="449"/>
      <c r="C66" s="449"/>
      <c r="D66" s="449"/>
      <c r="E66" s="449"/>
      <c r="F66" s="449"/>
      <c r="G66" s="449"/>
      <c r="H66" s="449"/>
      <c r="I66" s="449"/>
      <c r="J66" s="449"/>
      <c r="K66" s="449"/>
      <c r="L66" s="118"/>
      <c r="M66" s="118"/>
      <c r="N66" s="118"/>
    </row>
  </sheetData>
  <sheetProtection selectLockedCells="1"/>
  <mergeCells count="150">
    <mergeCell ref="D53:D55"/>
    <mergeCell ref="E51:E52"/>
    <mergeCell ref="F51:F52"/>
    <mergeCell ref="H53:I53"/>
    <mergeCell ref="H54:I54"/>
    <mergeCell ref="H55:I55"/>
    <mergeCell ref="H38:I38"/>
    <mergeCell ref="H39:I39"/>
    <mergeCell ref="H40:I40"/>
    <mergeCell ref="H41:I41"/>
    <mergeCell ref="E43:E44"/>
    <mergeCell ref="F43:F44"/>
    <mergeCell ref="H52:I52"/>
    <mergeCell ref="E39:E40"/>
    <mergeCell ref="H45:I45"/>
    <mergeCell ref="H46:I49"/>
    <mergeCell ref="H50:I50"/>
    <mergeCell ref="D41:D42"/>
    <mergeCell ref="D43:D44"/>
    <mergeCell ref="H43:I43"/>
    <mergeCell ref="H44:I44"/>
    <mergeCell ref="H51:I51"/>
    <mergeCell ref="C21:C26"/>
    <mergeCell ref="D21:D26"/>
    <mergeCell ref="B57:D57"/>
    <mergeCell ref="E57:G57"/>
    <mergeCell ref="K41:K42"/>
    <mergeCell ref="K27:K28"/>
    <mergeCell ref="K51:K52"/>
    <mergeCell ref="J46:J50"/>
    <mergeCell ref="B56:D56"/>
    <mergeCell ref="K53:K55"/>
    <mergeCell ref="C51:C55"/>
    <mergeCell ref="J51:J52"/>
    <mergeCell ref="E45:E50"/>
    <mergeCell ref="G47:G48"/>
    <mergeCell ref="E53:E55"/>
    <mergeCell ref="F53:F55"/>
    <mergeCell ref="J53:J55"/>
    <mergeCell ref="D29:D38"/>
    <mergeCell ref="J43:J44"/>
    <mergeCell ref="F41:F42"/>
    <mergeCell ref="J39:J40"/>
    <mergeCell ref="H35:I37"/>
    <mergeCell ref="F27:F28"/>
    <mergeCell ref="J27:J28"/>
    <mergeCell ref="B3:C4"/>
    <mergeCell ref="D3:D4"/>
    <mergeCell ref="D15:D20"/>
    <mergeCell ref="C15:C20"/>
    <mergeCell ref="K7:K8"/>
    <mergeCell ref="K9:K10"/>
    <mergeCell ref="E15:E20"/>
    <mergeCell ref="D5:D6"/>
    <mergeCell ref="J15:J20"/>
    <mergeCell ref="K15:K20"/>
    <mergeCell ref="E3:E4"/>
    <mergeCell ref="H12:I12"/>
    <mergeCell ref="H13:I13"/>
    <mergeCell ref="H7:I7"/>
    <mergeCell ref="H8:I8"/>
    <mergeCell ref="F15:F20"/>
    <mergeCell ref="J7:J8"/>
    <mergeCell ref="F3:F4"/>
    <mergeCell ref="F9:F10"/>
    <mergeCell ref="J5:J6"/>
    <mergeCell ref="G3:I3"/>
    <mergeCell ref="H11:I11"/>
    <mergeCell ref="E7:E8"/>
    <mergeCell ref="E9:E10"/>
    <mergeCell ref="D27:D28"/>
    <mergeCell ref="E21:E22"/>
    <mergeCell ref="E23:E24"/>
    <mergeCell ref="E25:E26"/>
    <mergeCell ref="H22:I22"/>
    <mergeCell ref="H23:I23"/>
    <mergeCell ref="H24:I24"/>
    <mergeCell ref="H25:I25"/>
    <mergeCell ref="H21:I21"/>
    <mergeCell ref="F21:F22"/>
    <mergeCell ref="F23:F24"/>
    <mergeCell ref="F25:F26"/>
    <mergeCell ref="H26:I26"/>
    <mergeCell ref="E27:E28"/>
    <mergeCell ref="H28:I28"/>
    <mergeCell ref="H9:I9"/>
    <mergeCell ref="H10:I10"/>
    <mergeCell ref="K21:K22"/>
    <mergeCell ref="K23:K24"/>
    <mergeCell ref="H1:K1"/>
    <mergeCell ref="H2:K2"/>
    <mergeCell ref="J3:J4"/>
    <mergeCell ref="K3:K4"/>
    <mergeCell ref="F5:F6"/>
    <mergeCell ref="K5:K6"/>
    <mergeCell ref="F2:G2"/>
    <mergeCell ref="F7:F8"/>
    <mergeCell ref="H4:I4"/>
    <mergeCell ref="H5:I5"/>
    <mergeCell ref="H6:I6"/>
    <mergeCell ref="J9:J10"/>
    <mergeCell ref="H14:I14"/>
    <mergeCell ref="J21:J22"/>
    <mergeCell ref="J23:J24"/>
    <mergeCell ref="A66:K66"/>
    <mergeCell ref="E29:E38"/>
    <mergeCell ref="F29:F38"/>
    <mergeCell ref="K29:K38"/>
    <mergeCell ref="F39:F40"/>
    <mergeCell ref="D61:K61"/>
    <mergeCell ref="D51:D52"/>
    <mergeCell ref="F45:F50"/>
    <mergeCell ref="B51:B55"/>
    <mergeCell ref="E41:E42"/>
    <mergeCell ref="D62:K62"/>
    <mergeCell ref="K39:K40"/>
    <mergeCell ref="K43:K44"/>
    <mergeCell ref="D39:D40"/>
    <mergeCell ref="B5:B50"/>
    <mergeCell ref="C27:C50"/>
    <mergeCell ref="D45:D50"/>
    <mergeCell ref="E5:E6"/>
    <mergeCell ref="K45:K50"/>
    <mergeCell ref="H56:I56"/>
    <mergeCell ref="K25:K26"/>
    <mergeCell ref="H57:I57"/>
    <mergeCell ref="D7:D14"/>
    <mergeCell ref="C5:C14"/>
    <mergeCell ref="E56:G56"/>
    <mergeCell ref="E11:E14"/>
    <mergeCell ref="F11:F14"/>
    <mergeCell ref="J11:J14"/>
    <mergeCell ref="K11:K14"/>
    <mergeCell ref="H27:I27"/>
    <mergeCell ref="H20:I20"/>
    <mergeCell ref="G15:I15"/>
    <mergeCell ref="H16:I16"/>
    <mergeCell ref="H17:I17"/>
    <mergeCell ref="H18:I18"/>
    <mergeCell ref="H19:I19"/>
    <mergeCell ref="J30:J31"/>
    <mergeCell ref="J32:J33"/>
    <mergeCell ref="J41:J42"/>
    <mergeCell ref="J35:J38"/>
    <mergeCell ref="J25:J26"/>
    <mergeCell ref="H42:I42"/>
    <mergeCell ref="H29:I29"/>
    <mergeCell ref="H30:I32"/>
    <mergeCell ref="H34:I34"/>
    <mergeCell ref="H33:I33"/>
  </mergeCells>
  <phoneticPr fontId="2"/>
  <conditionalFormatting sqref="J5:J6">
    <cfRule type="cellIs" dxfId="39" priority="4" stopIfTrue="1" operator="equal">
      <formula>$F$5</formula>
    </cfRule>
  </conditionalFormatting>
  <conditionalFormatting sqref="J7:J8">
    <cfRule type="cellIs" dxfId="38" priority="28" stopIfTrue="1" operator="equal">
      <formula>$F$7</formula>
    </cfRule>
  </conditionalFormatting>
  <conditionalFormatting sqref="J9:J10">
    <cfRule type="cellIs" dxfId="37" priority="27" stopIfTrue="1" operator="equal">
      <formula>$F$9</formula>
    </cfRule>
  </conditionalFormatting>
  <conditionalFormatting sqref="J11">
    <cfRule type="cellIs" dxfId="36" priority="26" stopIfTrue="1" operator="equal">
      <formula>$F$11</formula>
    </cfRule>
  </conditionalFormatting>
  <conditionalFormatting sqref="J15:J20">
    <cfRule type="cellIs" dxfId="35" priority="21" stopIfTrue="1" operator="equal">
      <formula>$F$15</formula>
    </cfRule>
  </conditionalFormatting>
  <conditionalFormatting sqref="J21 J23 J25">
    <cfRule type="cellIs" dxfId="34" priority="11" stopIfTrue="1" operator="equal">
      <formula>#REF!</formula>
    </cfRule>
  </conditionalFormatting>
  <conditionalFormatting sqref="J27:J28">
    <cfRule type="cellIs" dxfId="33" priority="18" stopIfTrue="1" operator="equal">
      <formula>$F$27</formula>
    </cfRule>
  </conditionalFormatting>
  <conditionalFormatting sqref="J29:J30 J34:J35">
    <cfRule type="cellIs" dxfId="32" priority="3" stopIfTrue="1" operator="equal">
      <formula>#REF!</formula>
    </cfRule>
  </conditionalFormatting>
  <conditionalFormatting sqref="J39:J40">
    <cfRule type="cellIs" dxfId="31" priority="19" stopIfTrue="1" operator="equal">
      <formula>$F$39</formula>
    </cfRule>
  </conditionalFormatting>
  <conditionalFormatting sqref="J41:J44">
    <cfRule type="cellIs" dxfId="30" priority="22" stopIfTrue="1" operator="equal">
      <formula>$F$41</formula>
    </cfRule>
  </conditionalFormatting>
  <conditionalFormatting sqref="J51:J52">
    <cfRule type="cellIs" dxfId="29" priority="9" stopIfTrue="1" operator="equal">
      <formula>$F$51</formula>
    </cfRule>
  </conditionalFormatting>
  <conditionalFormatting sqref="J53:J55">
    <cfRule type="cellIs" dxfId="28" priority="16" stopIfTrue="1" operator="equal">
      <formula>$F$53</formula>
    </cfRule>
  </conditionalFormatting>
  <dataValidations count="15">
    <dataValidation type="list" allowBlank="1" showInputMessage="1" showErrorMessage="1" sqref="J41:J42" xr:uid="{00000000-0002-0000-0300-000000000000}">
      <formula1>$H$41:$H$42</formula1>
    </dataValidation>
    <dataValidation type="list" allowBlank="1" showInputMessage="1" showErrorMessage="1" sqref="J39:J40" xr:uid="{00000000-0002-0000-0300-000003000000}">
      <formula1>$H$39:$H$40</formula1>
    </dataValidation>
    <dataValidation type="list" allowBlank="1" showInputMessage="1" showErrorMessage="1" sqref="J7:J8" xr:uid="{00000000-0002-0000-0300-000009000000}">
      <formula1>$H$7:$H$8</formula1>
    </dataValidation>
    <dataValidation type="list" allowBlank="1" showInputMessage="1" showErrorMessage="1" sqref="J9:J10" xr:uid="{00000000-0002-0000-0300-00000A000000}">
      <formula1>$H$9:$H$10</formula1>
    </dataValidation>
    <dataValidation type="list" allowBlank="1" showInputMessage="1" showErrorMessage="1" sqref="J53:J55" xr:uid="{00000000-0002-0000-0300-00000D000000}">
      <formula1>$H$53:$H$55</formula1>
    </dataValidation>
    <dataValidation type="list" allowBlank="1" showInputMessage="1" showErrorMessage="1" sqref="J30"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35:J38" xr:uid="{00000000-0002-0000-0300-00000F000000}">
      <formula1>0</formula1>
    </dataValidation>
    <dataValidation type="list" allowBlank="1" showInputMessage="1" showErrorMessage="1" sqref="J43:J44" xr:uid="{00000000-0002-0000-0300-000010000000}">
      <formula1>$H$43:$H$44</formula1>
    </dataValidation>
    <dataValidation type="list" allowBlank="1" showInputMessage="1" showErrorMessage="1" sqref="J15:J20" xr:uid="{00000000-0002-0000-0300-000011000000}">
      <formula1>$H$16:$H$20</formula1>
    </dataValidation>
    <dataValidation type="decimal" allowBlank="1" showInputMessage="1" showErrorMessage="1" sqref="J32:J33" xr:uid="{00000000-0002-0000-0300-000012000000}">
      <formula1>1</formula1>
      <formula2>100</formula2>
    </dataValidation>
    <dataValidation type="list" allowBlank="1" showInputMessage="1" showErrorMessage="1" sqref="J21:J26" xr:uid="{00000000-0002-0000-0300-000013000000}">
      <formula1>$H$21:$H$22</formula1>
    </dataValidation>
    <dataValidation type="list" allowBlank="1" showInputMessage="1" showErrorMessage="1" sqref="J11:J14" xr:uid="{A9FAE73B-A603-4554-AF00-7AC03C57FE67}">
      <formula1>$H$11:$H$14</formula1>
    </dataValidation>
    <dataValidation type="list" allowBlank="1" showInputMessage="1" showErrorMessage="1" sqref="J5:J6" xr:uid="{00000000-0002-0000-0300-000006000000}">
      <formula1>$H$5:$H$6</formula1>
    </dataValidation>
    <dataValidation type="list" allowBlank="1" showInputMessage="1" showErrorMessage="1" sqref="J27:J28" xr:uid="{00000000-0002-0000-0300-000004000000}">
      <formula1>$H$27:$H$28</formula1>
    </dataValidation>
    <dataValidation type="list" allowBlank="1" showInputMessage="1" showErrorMessage="1" sqref="J51:J52" xr:uid="{00000000-0002-0000-0300-000005000000}">
      <formula1>$H$51:$H$52</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67"/>
  <sheetViews>
    <sheetView view="pageBreakPreview" zoomScale="70" zoomScaleNormal="71" zoomScaleSheetLayoutView="70" workbookViewId="0">
      <selection activeCell="R50" sqref="R50"/>
    </sheetView>
  </sheetViews>
  <sheetFormatPr defaultColWidth="8.75" defaultRowHeight="13.5" x14ac:dyDescent="0.15"/>
  <cols>
    <col min="1" max="1" width="2.375" style="33" customWidth="1"/>
    <col min="2" max="3" width="6.25" style="33" customWidth="1"/>
    <col min="4" max="4" width="17.75" style="33" customWidth="1"/>
    <col min="5" max="5" width="56.625" style="33" customWidth="1"/>
    <col min="6" max="7" width="10.75" style="33" customWidth="1"/>
    <col min="8" max="8" width="32.25" style="33" customWidth="1"/>
    <col min="9" max="9" width="16.75" style="33" customWidth="1"/>
    <col min="10" max="10" width="20.75" style="140" customWidth="1"/>
    <col min="11" max="11" width="15.75" style="33" customWidth="1"/>
    <col min="12" max="12" width="20.75" style="140" customWidth="1"/>
    <col min="13" max="13" width="15.75" style="33" customWidth="1"/>
    <col min="14" max="14" width="20.75" style="33" customWidth="1"/>
    <col min="15" max="16" width="10.75" style="33" customWidth="1"/>
    <col min="17" max="16384" width="8.75" style="33"/>
  </cols>
  <sheetData>
    <row r="1" spans="2:16" ht="36" customHeight="1" x14ac:dyDescent="0.15"/>
    <row r="2" spans="2:16" ht="30.4" customHeight="1" x14ac:dyDescent="0.15">
      <c r="B2" s="34" t="s">
        <v>137</v>
      </c>
      <c r="C2" s="117"/>
      <c r="D2" s="117"/>
      <c r="G2" s="118"/>
      <c r="H2" s="476"/>
      <c r="I2" s="476"/>
      <c r="J2" s="476"/>
      <c r="K2" s="476"/>
      <c r="L2" s="158"/>
      <c r="M2" s="158"/>
      <c r="N2" s="158"/>
    </row>
    <row r="3" spans="2:16" ht="31.5" customHeight="1" x14ac:dyDescent="0.15">
      <c r="B3" s="119"/>
      <c r="C3" s="119"/>
      <c r="D3" s="119"/>
      <c r="E3" s="119"/>
      <c r="F3" s="485" t="s">
        <v>120</v>
      </c>
      <c r="G3" s="486"/>
      <c r="H3" s="477"/>
      <c r="I3" s="478"/>
      <c r="J3" s="478"/>
      <c r="K3" s="478"/>
      <c r="L3" s="478"/>
      <c r="M3" s="478"/>
      <c r="N3" s="479"/>
      <c r="O3" s="120"/>
      <c r="P3" s="120"/>
    </row>
    <row r="4" spans="2:16" ht="27" customHeight="1" x14ac:dyDescent="0.15">
      <c r="B4" s="497" t="s">
        <v>4</v>
      </c>
      <c r="C4" s="498"/>
      <c r="D4" s="493" t="s">
        <v>5</v>
      </c>
      <c r="E4" s="493" t="s">
        <v>6</v>
      </c>
      <c r="F4" s="493" t="s">
        <v>8</v>
      </c>
      <c r="G4" s="505" t="s">
        <v>155</v>
      </c>
      <c r="H4" s="506"/>
      <c r="I4" s="507"/>
      <c r="J4" s="437" t="s">
        <v>156</v>
      </c>
      <c r="K4" s="439"/>
      <c r="L4" s="437" t="s">
        <v>157</v>
      </c>
      <c r="M4" s="438"/>
      <c r="N4" s="530" t="s">
        <v>158</v>
      </c>
    </row>
    <row r="5" spans="2:16" ht="43.5" customHeight="1" thickBot="1" x14ac:dyDescent="0.2">
      <c r="B5" s="487"/>
      <c r="C5" s="488"/>
      <c r="D5" s="499"/>
      <c r="E5" s="499"/>
      <c r="F5" s="499"/>
      <c r="G5" s="202" t="s">
        <v>159</v>
      </c>
      <c r="H5" s="528" t="s">
        <v>160</v>
      </c>
      <c r="I5" s="529"/>
      <c r="J5" s="121" t="s">
        <v>161</v>
      </c>
      <c r="K5" s="203" t="s">
        <v>162</v>
      </c>
      <c r="L5" s="121" t="s">
        <v>161</v>
      </c>
      <c r="M5" s="204" t="s">
        <v>163</v>
      </c>
      <c r="N5" s="531"/>
    </row>
    <row r="6" spans="2:16" ht="26.25" customHeight="1" thickTop="1" x14ac:dyDescent="0.15">
      <c r="B6" s="461" t="str">
        <f>IF('評価項目(標準)'!B5="","",+'評価項目(標準)'!B5)</f>
        <v>企　業　の　能　力　等</v>
      </c>
      <c r="C6" s="471" t="str">
        <f>IF(+'評価項目(標準)'!C5="","",+'評価項目(標準)'!C5)</f>
        <v>地域精通度・貢献度</v>
      </c>
      <c r="D6" s="503" t="str">
        <f>IF(+'評価項目(標準)'!D5="","",+'評価項目(標準)'!D5)</f>
        <v>地域精通度</v>
      </c>
      <c r="E6" s="465" t="str">
        <f>IF(+'評価項目(標準)'!E5="","",+'評価項目(標準)'!E5)</f>
        <v>本店等所在地</v>
      </c>
      <c r="F6" s="483">
        <f>+IF(+'評価項目(標準)'!J5="","",+'評価項目(標準)'!J5)</f>
        <v>10</v>
      </c>
      <c r="G6" s="122">
        <f>+IF(+'評価項目(標準)'!I5="","",+'評価項目(標準)'!I5)</f>
        <v>10</v>
      </c>
      <c r="H6" s="489" t="str">
        <f>+IF(+'評価項目(標準)'!F5="","",+'評価項目(標準)'!F5)</f>
        <v>度会郡　南伊勢町　内</v>
      </c>
      <c r="I6" s="490"/>
      <c r="J6" s="504"/>
      <c r="K6" s="484" t="str">
        <f>IF(J6="","",VLOOKUP(J6,'評価項目(標準)'!F5:I6,4,FALSE))</f>
        <v/>
      </c>
      <c r="L6" s="256" t="s">
        <v>164</v>
      </c>
      <c r="M6" s="532" t="s">
        <v>165</v>
      </c>
      <c r="N6" s="484" t="str">
        <f>K6</f>
        <v/>
      </c>
    </row>
    <row r="7" spans="2:16" ht="26.25" customHeight="1" x14ac:dyDescent="0.15">
      <c r="B7" s="462"/>
      <c r="C7" s="472"/>
      <c r="D7" s="469"/>
      <c r="E7" s="460"/>
      <c r="F7" s="466"/>
      <c r="G7" s="123">
        <f>+IF(+'評価項目(標準)'!I6="","",+'評価項目(標準)'!I6)</f>
        <v>0</v>
      </c>
      <c r="H7" s="474" t="str">
        <f>+IF(+'評価項目(標準)'!F6="","",+'評価項目(標準)'!F6)</f>
        <v>上記以外の伊勢建設事務所管内</v>
      </c>
      <c r="I7" s="475"/>
      <c r="J7" s="430"/>
      <c r="K7" s="433"/>
      <c r="L7" s="257"/>
      <c r="M7" s="533"/>
      <c r="N7" s="433"/>
    </row>
    <row r="8" spans="2:16" ht="26.25" customHeight="1" x14ac:dyDescent="0.15">
      <c r="B8" s="462"/>
      <c r="C8" s="472"/>
      <c r="D8" s="469"/>
      <c r="E8" s="423" t="str">
        <f>IF(+'評価項目(標準)'!E7="","",+'評価項目(標準)'!E7)</f>
        <v>地域維持型維持修繕業務委託（小規模業務）元請実績</v>
      </c>
      <c r="F8" s="458">
        <f>+IF(+'評価項目(標準)'!J7="","",+'評価項目(標準)'!J7)</f>
        <v>10</v>
      </c>
      <c r="G8" s="123">
        <f>+IF(+'評価項目(標準)'!I7="","",+'評価項目(標準)'!I7)</f>
        <v>10</v>
      </c>
      <c r="H8" s="474" t="str">
        <f>+IF(+'評価項目(標準)'!F7="","",+'評価項目(標準)'!F7)</f>
        <v>有</v>
      </c>
      <c r="I8" s="475"/>
      <c r="J8" s="429"/>
      <c r="K8" s="432" t="str">
        <f>IF(J8="","",IF(J8=H8,G8,IF(J8=H9,G9)))</f>
        <v/>
      </c>
      <c r="L8" s="429"/>
      <c r="M8" s="432" t="str">
        <f>IF(L8="","",IF(L8=H8,G8,IF(L8=H9,G9)))</f>
        <v/>
      </c>
      <c r="N8" s="458" t="str">
        <f>IF(K8="","",IF(M8="","",ROUNDUP(AVERAGE(K8,M8),1)))</f>
        <v/>
      </c>
    </row>
    <row r="9" spans="2:16" ht="26.25" customHeight="1" x14ac:dyDescent="0.15">
      <c r="B9" s="462"/>
      <c r="C9" s="472"/>
      <c r="D9" s="469"/>
      <c r="E9" s="424"/>
      <c r="F9" s="466"/>
      <c r="G9" s="123">
        <f>+IF(+'評価項目(標準)'!I8="","",+'評価項目(標準)'!I8)</f>
        <v>0</v>
      </c>
      <c r="H9" s="474" t="str">
        <f>+IF(+'評価項目(標準)'!F8="","",+'評価項目(標準)'!F8)</f>
        <v>無</v>
      </c>
      <c r="I9" s="475"/>
      <c r="J9" s="430"/>
      <c r="K9" s="433"/>
      <c r="L9" s="430"/>
      <c r="M9" s="433"/>
      <c r="N9" s="466"/>
    </row>
    <row r="10" spans="2:16" ht="26.25" customHeight="1" x14ac:dyDescent="0.15">
      <c r="B10" s="462"/>
      <c r="C10" s="472"/>
      <c r="D10" s="469"/>
      <c r="E10" s="423" t="str">
        <f>IF(+'評価項目(標準)'!E9="","",+'評価項目(標準)'!E9)</f>
        <v>　公共施設美化活動実績</v>
      </c>
      <c r="F10" s="426">
        <f>+IF(+'評価項目(標準)'!J9="","",+'評価項目(標準)'!J9)</f>
        <v>3</v>
      </c>
      <c r="G10" s="123">
        <f>+IF(+'評価項目(標準)'!I9="","",+'評価項目(標準)'!I9)</f>
        <v>3</v>
      </c>
      <c r="H10" s="474" t="str">
        <f>+IF(+'評価項目(標準)'!F9="","",+'評価項目(標準)'!F9)</f>
        <v>有</v>
      </c>
      <c r="I10" s="475"/>
      <c r="J10" s="429"/>
      <c r="K10" s="432" t="str">
        <f>IF(J10="","",IF(J10=H10,G10,IF(J10=H11,G11)))</f>
        <v/>
      </c>
      <c r="L10" s="429"/>
      <c r="M10" s="432" t="str">
        <f>IF(L10="","",IF(L10=H10,G10,IF(L10=H11,G11)))</f>
        <v/>
      </c>
      <c r="N10" s="458" t="str">
        <f>IF(K10="","",IF(M10="","",ROUNDUP(AVERAGE(K10,M10),1)))</f>
        <v/>
      </c>
    </row>
    <row r="11" spans="2:16" ht="26.25" customHeight="1" x14ac:dyDescent="0.15">
      <c r="B11" s="462"/>
      <c r="C11" s="472"/>
      <c r="D11" s="469"/>
      <c r="E11" s="424"/>
      <c r="F11" s="427"/>
      <c r="G11" s="123">
        <f>+IF(+'評価項目(標準)'!I10="","",+'評価項目(標準)'!I10)</f>
        <v>0</v>
      </c>
      <c r="H11" s="474" t="str">
        <f>+IF(+'評価項目(標準)'!F10="","",+'評価項目(標準)'!F10)</f>
        <v>無</v>
      </c>
      <c r="I11" s="475"/>
      <c r="J11" s="430"/>
      <c r="K11" s="433"/>
      <c r="L11" s="430"/>
      <c r="M11" s="433"/>
      <c r="N11" s="466"/>
    </row>
    <row r="12" spans="2:16" ht="26.25" customHeight="1" x14ac:dyDescent="0.15">
      <c r="B12" s="462"/>
      <c r="C12" s="472"/>
      <c r="D12" s="469"/>
      <c r="E12" s="423" t="str">
        <f>IF(+'評価項目(標準)'!E11="","",+'評価項目(標準)'!E11)</f>
        <v>災害協定の評価</v>
      </c>
      <c r="F12" s="426">
        <f>+IF(+'評価項目(標準)'!J11="","",+'評価項目(標準)'!J11)</f>
        <v>9</v>
      </c>
      <c r="G12" s="123">
        <f>+IF(+'評価項目(標準)'!I11="","",+'評価項目(標準)'!I11)</f>
        <v>9</v>
      </c>
      <c r="H12" s="437" t="str">
        <f>+IF(+'評価項目(標準)'!F11="","",+'評価項目(標準)'!F11)</f>
        <v>災害協定に基づく訓練１への参加実績あり</v>
      </c>
      <c r="I12" s="439"/>
      <c r="J12" s="429"/>
      <c r="K12" s="432" t="str">
        <f>IF(J12="","",VLOOKUP(J12,'評価項目(標準)'!F11:I14,4,FALSE))</f>
        <v/>
      </c>
      <c r="L12" s="429"/>
      <c r="M12" s="432" t="str">
        <f>IF(L12="","",VLOOKUP(L12,'評価項目(標準)'!F11:I14,4,FALSE))</f>
        <v/>
      </c>
      <c r="N12" s="458" t="str">
        <f>IF(K12="","",IF(M12="","",ROUNDUP(AVERAGE(K12,M12),1)))</f>
        <v/>
      </c>
    </row>
    <row r="13" spans="2:16" ht="26.25" customHeight="1" x14ac:dyDescent="0.15">
      <c r="B13" s="462"/>
      <c r="C13" s="472"/>
      <c r="D13" s="469"/>
      <c r="E13" s="424"/>
      <c r="F13" s="427"/>
      <c r="G13" s="123">
        <f>+IF(+'評価項目(標準)'!I12="","",+'評価項目(標準)'!I12)</f>
        <v>7</v>
      </c>
      <c r="H13" s="437" t="str">
        <f>+IF(+'評価項目(標準)'!F12="","",+'評価項目(標準)'!F12)</f>
        <v>災害協定に基づく訓練２への参加実績あり</v>
      </c>
      <c r="I13" s="439"/>
      <c r="J13" s="430"/>
      <c r="K13" s="433"/>
      <c r="L13" s="430"/>
      <c r="M13" s="433"/>
      <c r="N13" s="466"/>
    </row>
    <row r="14" spans="2:16" ht="26.25" customHeight="1" x14ac:dyDescent="0.15">
      <c r="B14" s="462"/>
      <c r="C14" s="472"/>
      <c r="D14" s="469"/>
      <c r="E14" s="424"/>
      <c r="F14" s="427"/>
      <c r="G14" s="123">
        <f>+IF(+'評価項目(標準)'!I13="","",+'評価項目(標準)'!I13)</f>
        <v>3</v>
      </c>
      <c r="H14" s="474" t="str">
        <f>+IF(+'評価項目(標準)'!F13="","",+'評価項目(標準)'!F13)</f>
        <v>防災協定の締結実績あり</v>
      </c>
      <c r="I14" s="475"/>
      <c r="J14" s="430"/>
      <c r="K14" s="433"/>
      <c r="L14" s="430"/>
      <c r="M14" s="433"/>
      <c r="N14" s="466"/>
    </row>
    <row r="15" spans="2:16" ht="26.25" customHeight="1" x14ac:dyDescent="0.15">
      <c r="B15" s="462"/>
      <c r="C15" s="473"/>
      <c r="D15" s="470"/>
      <c r="E15" s="425"/>
      <c r="F15" s="428"/>
      <c r="G15" s="123">
        <f>+IF(+'評価項目(標準)'!I14="","",+'評価項目(標準)'!I14)</f>
        <v>0</v>
      </c>
      <c r="H15" s="474" t="str">
        <f>+IF(+'評価項目(標準)'!F14="","",+'評価項目(標準)'!F14)</f>
        <v>実績なし</v>
      </c>
      <c r="I15" s="475"/>
      <c r="J15" s="431"/>
      <c r="K15" s="434"/>
      <c r="L15" s="431"/>
      <c r="M15" s="434"/>
      <c r="N15" s="459"/>
    </row>
    <row r="16" spans="2:16" ht="40.15" customHeight="1" x14ac:dyDescent="0.15">
      <c r="B16" s="462"/>
      <c r="C16" s="464" t="str">
        <f>IF(+'評価項目(標準)'!C15="","",+'評価項目(標準)'!C15)</f>
        <v>社会貢献度</v>
      </c>
      <c r="D16" s="493" t="str">
        <f>IF(+'評価項目(標準)'!D15="","",+'評価項目(標準)'!D15)</f>
        <v>社会貢献度</v>
      </c>
      <c r="E16" s="500" t="str">
        <f>IF(+'評価項目(標準)'!E15="","",+'評価項目(標準)'!E15)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426">
        <f>+IF(+'評価項目(標準)'!J15="","",+'評価項目(標準)'!J15)</f>
        <v>4</v>
      </c>
      <c r="G16" s="437" t="s">
        <v>142</v>
      </c>
      <c r="H16" s="438"/>
      <c r="I16" s="439"/>
      <c r="J16" s="429"/>
      <c r="K16" s="458" t="str">
        <f>IF(J16="","",IF(J16=H17,G17,IF(J16=H18,G18,IF(J16=H19,G19,IF(J16=H20,G20,IF(J16=H21,G21))))))</f>
        <v/>
      </c>
      <c r="L16" s="429"/>
      <c r="M16" s="458" t="str">
        <f>IF(L16="","",IF(L16=H17,G17,IF(L16=H18,G18,IF(L16=H19,G19,IF(L16=H20,G20,IF(L16=H21,G21))))))</f>
        <v/>
      </c>
      <c r="N16" s="458" t="str">
        <f>IF(K16="","",IF(M16="","",ROUNDUP(AVERAGE(K16,M16),1)))</f>
        <v/>
      </c>
    </row>
    <row r="17" spans="2:14" ht="40.15" customHeight="1" x14ac:dyDescent="0.15">
      <c r="B17" s="462"/>
      <c r="C17" s="462"/>
      <c r="D17" s="460"/>
      <c r="E17" s="501"/>
      <c r="F17" s="427"/>
      <c r="G17" s="126">
        <f>+IF(+'評価項目(標準)'!I16="","",+'評価項目(標準)'!I16)</f>
        <v>4</v>
      </c>
      <c r="H17" s="435" t="str">
        <f>+IF(+'評価項目(標準)'!F16="","",+'評価項目(標準)'!F16)</f>
        <v>４点</v>
      </c>
      <c r="I17" s="436"/>
      <c r="J17" s="430"/>
      <c r="K17" s="466"/>
      <c r="L17" s="430"/>
      <c r="M17" s="466"/>
      <c r="N17" s="466"/>
    </row>
    <row r="18" spans="2:14" ht="40.15" customHeight="1" x14ac:dyDescent="0.15">
      <c r="B18" s="462"/>
      <c r="C18" s="462"/>
      <c r="D18" s="460"/>
      <c r="E18" s="501"/>
      <c r="F18" s="427"/>
      <c r="G18" s="126">
        <f>+IF(+'評価項目(標準)'!I17="","",+'評価項目(標準)'!I17)</f>
        <v>3</v>
      </c>
      <c r="H18" s="435" t="str">
        <f>+IF(+'評価項目(標準)'!F17="","",+'評価項目(標準)'!F17)</f>
        <v>３点</v>
      </c>
      <c r="I18" s="436"/>
      <c r="J18" s="430"/>
      <c r="K18" s="466"/>
      <c r="L18" s="430"/>
      <c r="M18" s="466"/>
      <c r="N18" s="466"/>
    </row>
    <row r="19" spans="2:14" ht="40.15" customHeight="1" x14ac:dyDescent="0.15">
      <c r="B19" s="462"/>
      <c r="C19" s="462"/>
      <c r="D19" s="460"/>
      <c r="E19" s="501"/>
      <c r="F19" s="427"/>
      <c r="G19" s="126">
        <f>+IF(+'評価項目(標準)'!I18="","",+'評価項目(標準)'!I18)</f>
        <v>2</v>
      </c>
      <c r="H19" s="435" t="str">
        <f>+IF(+'評価項目(標準)'!F18="","",+'評価項目(標準)'!F18)</f>
        <v>２点</v>
      </c>
      <c r="I19" s="436"/>
      <c r="J19" s="430"/>
      <c r="K19" s="466"/>
      <c r="L19" s="430"/>
      <c r="M19" s="466"/>
      <c r="N19" s="466"/>
    </row>
    <row r="20" spans="2:14" ht="40.15" customHeight="1" x14ac:dyDescent="0.15">
      <c r="B20" s="462"/>
      <c r="C20" s="462"/>
      <c r="D20" s="460"/>
      <c r="E20" s="501"/>
      <c r="F20" s="427"/>
      <c r="G20" s="126">
        <f>+IF(+'評価項目(標準)'!I19="","",+'評価項目(標準)'!I19)</f>
        <v>1</v>
      </c>
      <c r="H20" s="435" t="str">
        <f>+IF(+'評価項目(標準)'!F19="","",+'評価項目(標準)'!F19)</f>
        <v>１点</v>
      </c>
      <c r="I20" s="436"/>
      <c r="J20" s="430"/>
      <c r="K20" s="466"/>
      <c r="L20" s="430"/>
      <c r="M20" s="466"/>
      <c r="N20" s="466"/>
    </row>
    <row r="21" spans="2:14" ht="40.15" customHeight="1" x14ac:dyDescent="0.15">
      <c r="B21" s="462"/>
      <c r="C21" s="462"/>
      <c r="D21" s="460"/>
      <c r="E21" s="502"/>
      <c r="F21" s="428"/>
      <c r="G21" s="126">
        <f>+IF(+'評価項目(標準)'!I20="","",+'評価項目(標準)'!I20)</f>
        <v>0</v>
      </c>
      <c r="H21" s="435" t="str">
        <f>+IF(+'評価項目(標準)'!F20="","",+'評価項目(標準)'!F20)</f>
        <v>実績（取得点）なし</v>
      </c>
      <c r="I21" s="436"/>
      <c r="J21" s="431"/>
      <c r="K21" s="459"/>
      <c r="L21" s="431"/>
      <c r="M21" s="459"/>
      <c r="N21" s="459"/>
    </row>
    <row r="22" spans="2:14" ht="25.9" customHeight="1" x14ac:dyDescent="0.15">
      <c r="B22" s="462"/>
      <c r="C22" s="464" t="str">
        <f>IF(+'評価項目(標準)'!C21="","",+'評価項目(標準)'!C21)</f>
        <v>企業の雇用に関する取組</v>
      </c>
      <c r="D22" s="423" t="str">
        <f>IF(+'評価項目(標準)'!D21="","",+'評価項目(標準)'!D21)</f>
        <v>担い手確保・育成への取組</v>
      </c>
      <c r="E22" s="423" t="str">
        <f>IF(+'評価項目(標準)'!E21="","",+'評価項目(標準)'!E21)</f>
        <v>建設業者団体の取組実績</v>
      </c>
      <c r="F22" s="426">
        <f>+IF(+'評価項目(標準)'!J21="","",+'評価項目(標準)'!J21)</f>
        <v>2</v>
      </c>
      <c r="G22" s="126">
        <f>+IF(+'評価項目(標準)'!I21="","",+'評価項目(標準)'!I21)</f>
        <v>2</v>
      </c>
      <c r="H22" s="534" t="str">
        <f>+IF(+'評価項目(標準)'!F21="","",+'評価項目(標準)'!F21)</f>
        <v>取組の実績あり</v>
      </c>
      <c r="I22" s="535"/>
      <c r="J22" s="429"/>
      <c r="K22" s="458" t="str">
        <f>IF(J22="","",IF(J22=H22,G22,IF(J22=H23,G23)))</f>
        <v/>
      </c>
      <c r="L22" s="429"/>
      <c r="M22" s="458" t="str">
        <f>IF(L22="","",IF(L22=H22,G22,IF(L22=H23,G23)))</f>
        <v/>
      </c>
      <c r="N22" s="458" t="str">
        <f>IF(K22="","",IF(M22="","",ROUNDUP(AVERAGE(K22,M22),1)))</f>
        <v/>
      </c>
    </row>
    <row r="23" spans="2:14" ht="26.25" customHeight="1" x14ac:dyDescent="0.15">
      <c r="B23" s="462"/>
      <c r="C23" s="462"/>
      <c r="D23" s="424"/>
      <c r="E23" s="424"/>
      <c r="F23" s="427"/>
      <c r="G23" s="126">
        <f>+IF(+'評価項目(標準)'!I22="","",+'評価項目(標準)'!I22)</f>
        <v>0</v>
      </c>
      <c r="H23" s="534" t="str">
        <f>+IF(+'評価項目(標準)'!F22="","",+'評価項目(標準)'!F22)</f>
        <v>取組の実績なし</v>
      </c>
      <c r="I23" s="535"/>
      <c r="J23" s="431"/>
      <c r="K23" s="466"/>
      <c r="L23" s="431"/>
      <c r="M23" s="466"/>
      <c r="N23" s="466"/>
    </row>
    <row r="24" spans="2:14" ht="26.25" customHeight="1" x14ac:dyDescent="0.15">
      <c r="B24" s="462"/>
      <c r="C24" s="462"/>
      <c r="D24" s="424"/>
      <c r="E24" s="423" t="str">
        <f>IF(+'評価項目(標準)'!E23="","",+'評価項目(標準)'!E23)</f>
        <v>建設業者団体地域組織の取組実績</v>
      </c>
      <c r="F24" s="426">
        <f>+IF(+'評価項目(標準)'!J23="","",+'評価項目(標準)'!J23)</f>
        <v>1</v>
      </c>
      <c r="G24" s="126">
        <f>+IF(+'評価項目(標準)'!I23="","",+'評価項目(標準)'!I23)</f>
        <v>1</v>
      </c>
      <c r="H24" s="534" t="str">
        <f>+IF(+'評価項目(標準)'!F23="","",+'評価項目(標準)'!F23)</f>
        <v>取組の実績あり</v>
      </c>
      <c r="I24" s="535"/>
      <c r="J24" s="429"/>
      <c r="K24" s="458" t="str">
        <f t="shared" ref="K24" si="0">IF(J24="","",IF(J24=H24,G24,IF(J24=H25,G25)))</f>
        <v/>
      </c>
      <c r="L24" s="429"/>
      <c r="M24" s="458" t="str">
        <f t="shared" ref="M24" si="1">IF(L24="","",IF(L24=H24,G24,IF(L24=H25,G25)))</f>
        <v/>
      </c>
      <c r="N24" s="458" t="str">
        <f>IF(K24="","",IF(M24="","",ROUNDUP(AVERAGE(K24,M24),1)))</f>
        <v/>
      </c>
    </row>
    <row r="25" spans="2:14" ht="26.25" customHeight="1" x14ac:dyDescent="0.15">
      <c r="B25" s="462"/>
      <c r="C25" s="462"/>
      <c r="D25" s="424"/>
      <c r="E25" s="424"/>
      <c r="F25" s="427"/>
      <c r="G25" s="126">
        <f>+IF(+'評価項目(標準)'!I24="","",+'評価項目(標準)'!I24)</f>
        <v>0</v>
      </c>
      <c r="H25" s="534" t="str">
        <f>+IF(+'評価項目(標準)'!F24="","",+'評価項目(標準)'!F24)</f>
        <v>取組の実績なし</v>
      </c>
      <c r="I25" s="535"/>
      <c r="J25" s="431"/>
      <c r="K25" s="466"/>
      <c r="L25" s="431"/>
      <c r="M25" s="466"/>
      <c r="N25" s="466"/>
    </row>
    <row r="26" spans="2:14" ht="26.25" customHeight="1" x14ac:dyDescent="0.15">
      <c r="B26" s="462"/>
      <c r="C26" s="462"/>
      <c r="D26" s="424"/>
      <c r="E26" s="423" t="str">
        <f>IF(+'評価項目(標準)'!E25="","",+'評価項目(標準)'!E25)</f>
        <v>建設企業の取組実績</v>
      </c>
      <c r="F26" s="426">
        <f>+IF(+'評価項目(標準)'!J25="","",+'評価項目(標準)'!J25)</f>
        <v>1</v>
      </c>
      <c r="G26" s="126">
        <f>+IF(+'評価項目(標準)'!I25="","",+'評価項目(標準)'!I25)</f>
        <v>1</v>
      </c>
      <c r="H26" s="534" t="str">
        <f>+IF(+'評価項目(標準)'!F25="","",+'評価項目(標準)'!F25)</f>
        <v>取組の実績あり</v>
      </c>
      <c r="I26" s="535"/>
      <c r="J26" s="429"/>
      <c r="K26" s="458" t="str">
        <f t="shared" ref="K26" si="2">IF(J26="","",IF(J26=H26,G26,IF(J26=H27,G27)))</f>
        <v/>
      </c>
      <c r="L26" s="429"/>
      <c r="M26" s="458" t="str">
        <f t="shared" ref="M26" si="3">IF(L26="","",IF(L26=H26,G26,IF(L26=H27,G27)))</f>
        <v/>
      </c>
      <c r="N26" s="458" t="str">
        <f>IF(K26="","",IF(M26="","",ROUNDUP(AVERAGE(K26,M26),1)))</f>
        <v/>
      </c>
    </row>
    <row r="27" spans="2:14" ht="26.25" customHeight="1" x14ac:dyDescent="0.15">
      <c r="B27" s="462"/>
      <c r="C27" s="462"/>
      <c r="D27" s="424"/>
      <c r="E27" s="424"/>
      <c r="F27" s="427"/>
      <c r="G27" s="126">
        <f>+IF(+'評価項目(標準)'!I26="","",+'評価項目(標準)'!I26)</f>
        <v>0</v>
      </c>
      <c r="H27" s="534" t="str">
        <f>+IF(+'評価項目(標準)'!F26="","",+'評価項目(標準)'!F26)</f>
        <v>取組の実績なし</v>
      </c>
      <c r="I27" s="535"/>
      <c r="J27" s="431"/>
      <c r="K27" s="466"/>
      <c r="L27" s="431"/>
      <c r="M27" s="466"/>
      <c r="N27" s="466"/>
    </row>
    <row r="28" spans="2:14" ht="26.25" customHeight="1" x14ac:dyDescent="0.15">
      <c r="B28" s="462"/>
      <c r="C28" s="464" t="str">
        <f>IF(+'評価項目(標準)'!C27="","",+'評価項目(標準)'!C27)</f>
        <v>企業の技術力等</v>
      </c>
      <c r="D28" s="493" t="str">
        <f>IF(+'評価項目(標準)'!D27="","",+'評価項目(標準)'!D27)</f>
        <v>工事実績</v>
      </c>
      <c r="E28" s="423" t="str">
        <f>IF(+'評価項目(標準)'!E27="","",+'評価項目(標準)'!E27)</f>
        <v>企業の工事実績</v>
      </c>
      <c r="F28" s="426">
        <f>+IF(+'評価項目(標準)'!J27="","",+'評価項目(標準)'!J27)</f>
        <v>20</v>
      </c>
      <c r="G28" s="126">
        <f>+IF(+'評価項目(標準)'!I27="","",+'評価項目(標準)'!I27)</f>
        <v>20</v>
      </c>
      <c r="H28" s="435" t="str">
        <f>+IF(+'評価項目(標準)'!F27="","",+'評価項目(標準)'!F27)</f>
        <v>評価対象工事①の実績あり</v>
      </c>
      <c r="I28" s="436"/>
      <c r="J28" s="429"/>
      <c r="K28" s="432" t="str">
        <f>IF(J28="","",VLOOKUP(J28,'評価項目(標準)'!F27:I28,4,FALSE))</f>
        <v/>
      </c>
      <c r="L28" s="429"/>
      <c r="M28" s="432" t="str">
        <f>IF(L28="","",VLOOKUP(L28,'評価項目(標準)'!F27:I28,4,FALSE))</f>
        <v/>
      </c>
      <c r="N28" s="458" t="str">
        <f>IF(K28="","",IF(M28="","",ROUNDUP(AVERAGE(K28,M28),1)))</f>
        <v/>
      </c>
    </row>
    <row r="29" spans="2:14" ht="25.9" customHeight="1" x14ac:dyDescent="0.15">
      <c r="B29" s="462"/>
      <c r="C29" s="462"/>
      <c r="D29" s="494"/>
      <c r="E29" s="425"/>
      <c r="F29" s="428"/>
      <c r="G29" s="126">
        <f>+IF(+'評価項目(標準)'!I28="","",+'評価項目(標準)'!I28)</f>
        <v>0</v>
      </c>
      <c r="H29" s="435" t="str">
        <f>+IF(+'評価項目(標準)'!F28="","",+'評価項目(標準)'!F28)</f>
        <v>評価対象工事の実績なし</v>
      </c>
      <c r="I29" s="436"/>
      <c r="J29" s="431"/>
      <c r="K29" s="434"/>
      <c r="L29" s="431"/>
      <c r="M29" s="434"/>
      <c r="N29" s="459"/>
    </row>
    <row r="30" spans="2:14" ht="26.25" customHeight="1" x14ac:dyDescent="0.15">
      <c r="B30" s="462"/>
      <c r="C30" s="462"/>
      <c r="D30" s="493" t="str">
        <f>IF(+'評価項目(標準)'!D29="","",+'評価項目(標準)'!D29)</f>
        <v>工事成績</v>
      </c>
      <c r="E30" s="423" t="str">
        <f>IF(+'評価項目(標準)'!E29="","",+'評価項目(標準)'!E29)</f>
        <v>申告工事成績点又は総合点</v>
      </c>
      <c r="F30" s="426">
        <f>+IF(+'評価項目(標準)'!J29="","",+'評価項目(標準)'!J29)</f>
        <v>20</v>
      </c>
      <c r="G30" s="123">
        <f>IF(+'評価項目(標準)'!I29="","",+'評価項目(標準)'!I29)</f>
        <v>20</v>
      </c>
      <c r="H30" s="435" t="str">
        <f>IF(+'評価項目(標準)'!F29="","",+'評価項目(標準)'!F29)</f>
        <v xml:space="preserve">申告工事成績点が８５点以上の場合 </v>
      </c>
      <c r="I30" s="436"/>
      <c r="J30" s="127" t="s">
        <v>143</v>
      </c>
      <c r="K30" s="450" t="str">
        <f>IF(COUNTA(J33,J36)=0,"",IF(COUNTA(J33,J36)=2,"入力は【申告工事成績点】、【総合点】のいずれかにして下さい",IF(AND(COUNTA(J33)=1,J31=""),"いずれの【申告工事成績点】なのか、「三重県、中部地整、近畿地整」より選択してください",IF(J36&gt;=970,10,IF(AND(J36&lt;970,J36&gt;=840),ROUNDDOWN((J36-840)/(970-840)*10,1),IF(J36&lt;840,0,)))+IF(J33&gt;=85,F30,IF(AND(J33&lt;75,J33&gt;=1),10,IF(AND(J33&lt;85,J33&gt;=75),(J33-75)+10))))))</f>
        <v/>
      </c>
      <c r="L30" s="127" t="s">
        <v>143</v>
      </c>
      <c r="M30" s="450" t="str">
        <f>IF(COUNTA(L33,L36)=0,"",IF(COUNTA(L33,L36)=2,"入力は【申告工事成績点】、【総合点】のいずれかにして下さい",IF(AND(COUNTA(L33)=1,L31=""),"いずれの【申告工事成績点】なのか、「三重県、中部地整、近畿地整」より選択してください",IF(L36&gt;=970,10,IF(AND(L36&lt;970,L36&gt;=840),ROUNDDOWN((L36-840)/(970-840)*10,1),IF(L36&lt;840,0,)))+IF(L33&gt;=85,F30,IF(AND(L33&lt;75,L33&gt;=1),10,IF(AND(L33&lt;85,L33&gt;=75),(L33-75)+10))))))</f>
        <v/>
      </c>
      <c r="N30" s="526" t="str">
        <f>IF(K30="","",IF(M30="","",ROUNDUP(AVERAGE(K30,M30),1)))</f>
        <v/>
      </c>
    </row>
    <row r="31" spans="2:14" ht="26.25" customHeight="1" x14ac:dyDescent="0.15">
      <c r="B31" s="462"/>
      <c r="C31" s="462"/>
      <c r="D31" s="460"/>
      <c r="E31" s="424"/>
      <c r="F31" s="427"/>
      <c r="G31" s="230" t="str">
        <f>IF(+'評価項目(標準)'!I30="","",+'評価項目(標準)'!I30)</f>
        <v/>
      </c>
      <c r="H31" s="437" t="str">
        <f>IF(+'評価項目(標準)'!F30="","",+'評価項目(標準)'!F30)</f>
        <v>申告工事成績点が７５点以上８５点未満の場合
計算式１
（申告工事成績点－７５点）＋１０点</v>
      </c>
      <c r="I31" s="439"/>
      <c r="J31" s="442" t="s">
        <v>144</v>
      </c>
      <c r="K31" s="452"/>
      <c r="L31" s="442" t="s">
        <v>144</v>
      </c>
      <c r="M31" s="452"/>
      <c r="N31" s="526"/>
    </row>
    <row r="32" spans="2:14" ht="25.9" customHeight="1" x14ac:dyDescent="0.15">
      <c r="B32" s="462"/>
      <c r="C32" s="462"/>
      <c r="D32" s="460"/>
      <c r="E32" s="424"/>
      <c r="F32" s="427"/>
      <c r="G32" s="129" t="str">
        <f>IF(+'評価項目(標準)'!I31="","",+'評価項目(標準)'!I31)</f>
        <v>～</v>
      </c>
      <c r="H32" s="437"/>
      <c r="I32" s="439"/>
      <c r="J32" s="443"/>
      <c r="K32" s="452"/>
      <c r="L32" s="443"/>
      <c r="M32" s="452"/>
      <c r="N32" s="526">
        <f>K32</f>
        <v>0</v>
      </c>
    </row>
    <row r="33" spans="2:14" ht="26.25" customHeight="1" x14ac:dyDescent="0.15">
      <c r="B33" s="462"/>
      <c r="C33" s="462"/>
      <c r="D33" s="460"/>
      <c r="E33" s="424"/>
      <c r="F33" s="427"/>
      <c r="G33" s="125" t="str">
        <f>IF(+'評価項目(標準)'!I32="","",+'評価項目(標準)'!I32)</f>
        <v/>
      </c>
      <c r="H33" s="437"/>
      <c r="I33" s="439"/>
      <c r="J33" s="444"/>
      <c r="K33" s="452"/>
      <c r="L33" s="444"/>
      <c r="M33" s="452"/>
      <c r="N33" s="526"/>
    </row>
    <row r="34" spans="2:14" ht="26.25" customHeight="1" x14ac:dyDescent="0.15">
      <c r="B34" s="462"/>
      <c r="C34" s="462"/>
      <c r="D34" s="460"/>
      <c r="E34" s="424"/>
      <c r="F34" s="427"/>
      <c r="G34" s="123">
        <f>IF(+'評価項目(標準)'!I33="","",+'評価項目(標準)'!I33)</f>
        <v>10</v>
      </c>
      <c r="H34" s="435" t="str">
        <f>IF(+'評価項目(標準)'!F33="","",+'評価項目(標準)'!F33)</f>
        <v>申告工事成績点が７５点未満の場合</v>
      </c>
      <c r="I34" s="436"/>
      <c r="J34" s="445"/>
      <c r="K34" s="452"/>
      <c r="L34" s="445"/>
      <c r="M34" s="452"/>
      <c r="N34" s="526">
        <f>K34</f>
        <v>0</v>
      </c>
    </row>
    <row r="35" spans="2:14" ht="26.25" customHeight="1" x14ac:dyDescent="0.15">
      <c r="B35" s="462"/>
      <c r="C35" s="462"/>
      <c r="D35" s="460" t="str">
        <f>IF(+'評価項目(標準)'!D46="","",+'評価項目(標準)'!D46)</f>
        <v/>
      </c>
      <c r="E35" s="424" t="str">
        <f>IF(+'評価項目(標準)'!E46="","",+'評価項目(標準)'!E46)</f>
        <v/>
      </c>
      <c r="F35" s="427"/>
      <c r="G35" s="123">
        <f>IF(+'評価項目(標準)'!I34="","",+'評価項目(標準)'!I34)</f>
        <v>10</v>
      </c>
      <c r="H35" s="435" t="str">
        <f>IF(+'評価項目(標準)'!F34="","",+'評価項目(標準)'!F34)</f>
        <v xml:space="preserve">総合点が９７０点以上の場合 </v>
      </c>
      <c r="I35" s="436"/>
      <c r="J35" s="130" t="s">
        <v>145</v>
      </c>
      <c r="K35" s="452"/>
      <c r="L35" s="205" t="s">
        <v>145</v>
      </c>
      <c r="M35" s="452"/>
      <c r="N35" s="526"/>
    </row>
    <row r="36" spans="2:14" ht="26.25" customHeight="1" x14ac:dyDescent="0.15">
      <c r="B36" s="462"/>
      <c r="C36" s="462"/>
      <c r="D36" s="460"/>
      <c r="E36" s="424"/>
      <c r="F36" s="427"/>
      <c r="G36" s="128" t="str">
        <f>IF(+'評価項目(標準)'!I35="","",+'評価項目(標準)'!I35)</f>
        <v/>
      </c>
      <c r="H36" s="437" t="str">
        <f>IF(+'評価項目(標準)'!F35="","",+'評価項目(標準)'!F35)</f>
        <v>総合点が８４０点以上９７０点未満の場合
計算式２
（総合点－８４０）／（９７０－８４０）×１０</v>
      </c>
      <c r="I36" s="439"/>
      <c r="J36" s="447"/>
      <c r="K36" s="452"/>
      <c r="L36" s="447"/>
      <c r="M36" s="452"/>
      <c r="N36" s="526">
        <f>K36</f>
        <v>0</v>
      </c>
    </row>
    <row r="37" spans="2:14" ht="26.25" customHeight="1" x14ac:dyDescent="0.15">
      <c r="B37" s="462"/>
      <c r="C37" s="462"/>
      <c r="D37" s="460"/>
      <c r="E37" s="424"/>
      <c r="F37" s="427"/>
      <c r="G37" s="129" t="str">
        <f>IF(+'評価項目(標準)'!I36="","",+'評価項目(標準)'!I36)</f>
        <v>～</v>
      </c>
      <c r="H37" s="437"/>
      <c r="I37" s="439"/>
      <c r="J37" s="447"/>
      <c r="K37" s="452"/>
      <c r="L37" s="447"/>
      <c r="M37" s="452"/>
      <c r="N37" s="526"/>
    </row>
    <row r="38" spans="2:14" ht="26.25" customHeight="1" x14ac:dyDescent="0.15">
      <c r="B38" s="462"/>
      <c r="C38" s="462"/>
      <c r="D38" s="460"/>
      <c r="E38" s="424"/>
      <c r="F38" s="427"/>
      <c r="G38" s="125" t="str">
        <f>IF(+'評価項目(標準)'!I37="","",+'評価項目(標準)'!I37)</f>
        <v/>
      </c>
      <c r="H38" s="437"/>
      <c r="I38" s="439"/>
      <c r="J38" s="447"/>
      <c r="K38" s="452"/>
      <c r="L38" s="447"/>
      <c r="M38" s="452"/>
      <c r="N38" s="526">
        <f>K38</f>
        <v>0</v>
      </c>
    </row>
    <row r="39" spans="2:14" ht="26.25" customHeight="1" x14ac:dyDescent="0.15">
      <c r="B39" s="462"/>
      <c r="C39" s="462"/>
      <c r="D39" s="494"/>
      <c r="E39" s="425"/>
      <c r="F39" s="428"/>
      <c r="G39" s="123">
        <f>IF(+'評価項目(標準)'!I38="","",+'評価項目(標準)'!I38)</f>
        <v>0</v>
      </c>
      <c r="H39" s="435" t="str">
        <f>IF(+'評価項目(標準)'!F38="","",+'評価項目(標準)'!F38)</f>
        <v>総合点が８４０点未満の場合</v>
      </c>
      <c r="I39" s="436"/>
      <c r="J39" s="448"/>
      <c r="K39" s="453"/>
      <c r="L39" s="448"/>
      <c r="M39" s="453"/>
      <c r="N39" s="526"/>
    </row>
    <row r="40" spans="2:14" ht="26.25" customHeight="1" x14ac:dyDescent="0.15">
      <c r="B40" s="462"/>
      <c r="C40" s="462"/>
      <c r="D40" s="423" t="str">
        <f>IF(+'評価項目(標準)'!D39="","",+'評価項目(標準)'!D39)</f>
        <v>品質
マネジメント</v>
      </c>
      <c r="E40" s="423" t="str">
        <f>IF(+'評価項目(標準)'!E39="","",+'評価項目(標準)'!E39)</f>
        <v>品質マネジメントシステムの認証</v>
      </c>
      <c r="F40" s="426">
        <f>+IF(+'評価項目(標準)'!J39="","",+'評価項目(標準)'!J39)</f>
        <v>3</v>
      </c>
      <c r="G40" s="126">
        <f>+IF(+'評価項目(標準)'!I39="","",+'評価項目(標準)'!I39)</f>
        <v>3</v>
      </c>
      <c r="H40" s="435" t="str">
        <f>+IF(+'評価項目(標準)'!F39="","",+'評価項目(標準)'!F39)</f>
        <v>有</v>
      </c>
      <c r="I40" s="436"/>
      <c r="J40" s="429"/>
      <c r="K40" s="458" t="str">
        <f>IF(J40="","",IF(J40=H40,G40,IF(J40=H41,G41)))</f>
        <v/>
      </c>
      <c r="L40" s="429"/>
      <c r="M40" s="458" t="str">
        <f>IF(L40="","",IF(L40=H40,G40,IF(L40=H41,G41)))</f>
        <v/>
      </c>
      <c r="N40" s="458" t="str">
        <f>IF(K40="","",IF(M40="","",ROUNDUP(AVERAGE(K40,M40),1)))</f>
        <v/>
      </c>
    </row>
    <row r="41" spans="2:14" ht="26.25" customHeight="1" x14ac:dyDescent="0.15">
      <c r="B41" s="462"/>
      <c r="C41" s="462"/>
      <c r="D41" s="424"/>
      <c r="E41" s="425"/>
      <c r="F41" s="428"/>
      <c r="G41" s="126">
        <f>+IF(+'評価項目(標準)'!I40="","",+'評価項目(標準)'!I40)</f>
        <v>0</v>
      </c>
      <c r="H41" s="435" t="str">
        <f>+IF(+'評価項目(標準)'!F40="","",+'評価項目(標準)'!F40)</f>
        <v>無</v>
      </c>
      <c r="I41" s="436"/>
      <c r="J41" s="431"/>
      <c r="K41" s="459"/>
      <c r="L41" s="431"/>
      <c r="M41" s="459"/>
      <c r="N41" s="459"/>
    </row>
    <row r="42" spans="2:14" ht="26.25" customHeight="1" x14ac:dyDescent="0.15">
      <c r="B42" s="462"/>
      <c r="C42" s="462"/>
      <c r="D42" s="423" t="str">
        <f>IF(+'評価項目(標準)'!D41="","",+'評価項目(標準)'!D41)</f>
        <v>労働安全
衛生管理</v>
      </c>
      <c r="E42" s="423" t="str">
        <f>IF(+'評価項目(標準)'!E41="","",+'評価項目(標準)'!E41)</f>
        <v>労働安全衛生マネジメントシステムの認証</v>
      </c>
      <c r="F42" s="426">
        <f>+IF(+'評価項目(標準)'!J41="","",+'評価項目(標準)'!J41)</f>
        <v>5</v>
      </c>
      <c r="G42" s="126">
        <f>+IF(+'評価項目(標準)'!I41="","",+'評価項目(標準)'!I41)</f>
        <v>5</v>
      </c>
      <c r="H42" s="437" t="str">
        <f>IF(+'評価項目(標準)'!F41="","",+'評価項目(標準)'!F41)</f>
        <v>有</v>
      </c>
      <c r="I42" s="439"/>
      <c r="J42" s="446"/>
      <c r="K42" s="458" t="str">
        <f>IF(J42="","",IF(J42=H42,G42,IF(J42=H43,G43)))</f>
        <v/>
      </c>
      <c r="L42" s="446"/>
      <c r="M42" s="458" t="str">
        <f>IF(L42="","",IF(L42=H42,G42,IF(L42=H43,G43)))</f>
        <v/>
      </c>
      <c r="N42" s="458" t="str">
        <f>IF(K42="","",IF(M42="","",ROUNDUP(AVERAGE(K42,M42),1)))</f>
        <v/>
      </c>
    </row>
    <row r="43" spans="2:14" ht="26.25" customHeight="1" x14ac:dyDescent="0.15">
      <c r="B43" s="462"/>
      <c r="C43" s="462"/>
      <c r="D43" s="470"/>
      <c r="E43" s="425"/>
      <c r="F43" s="428"/>
      <c r="G43" s="126">
        <f>+IF(+'評価項目(標準)'!I42="","",+'評価項目(標準)'!I42)</f>
        <v>0</v>
      </c>
      <c r="H43" s="437" t="str">
        <f>IF(+'評価項目(標準)'!F42="","",+'評価項目(標準)'!F42)</f>
        <v>無</v>
      </c>
      <c r="I43" s="439"/>
      <c r="J43" s="446"/>
      <c r="K43" s="459"/>
      <c r="L43" s="446"/>
      <c r="M43" s="459"/>
      <c r="N43" s="459"/>
    </row>
    <row r="44" spans="2:14" ht="26.25" customHeight="1" x14ac:dyDescent="0.15">
      <c r="B44" s="462"/>
      <c r="C44" s="462"/>
      <c r="D44" s="423" t="str">
        <f>IF(+'評価項目(標準)'!D43="","",+'評価項目(標準)'!D43)</f>
        <v>災害時の
事業継続力</v>
      </c>
      <c r="E44" s="423" t="str">
        <f>IF(+'評価項目(標準)'!E43="","",+'評価項目(標準)'!E43)</f>
        <v>事業継続計画 （ＢＣＰ）策定の有無</v>
      </c>
      <c r="F44" s="426">
        <f>+IF(+'評価項目(標準)'!J43="","",+'評価項目(標準)'!J43)</f>
        <v>2</v>
      </c>
      <c r="G44" s="126">
        <f>+IF(+'評価項目(標準)'!I43="","",+'評価項目(標準)'!I43)</f>
        <v>2</v>
      </c>
      <c r="H44" s="437" t="str">
        <f>IF(+'評価項目(標準)'!F43="","",+'評価項目(標準)'!F43)</f>
        <v>有</v>
      </c>
      <c r="I44" s="439"/>
      <c r="J44" s="446"/>
      <c r="K44" s="458" t="str">
        <f>IF(J44="","",IF(J44=H44,G44,IF(J44=H45,G45)))</f>
        <v/>
      </c>
      <c r="L44" s="446"/>
      <c r="M44" s="458" t="str">
        <f>IF(L44="","",IF(L44=H44,G44,IF(L44=H45,G45)))</f>
        <v/>
      </c>
      <c r="N44" s="458" t="str">
        <f>IF(K44="","",IF(M44="","",ROUNDUP(AVERAGE(K44,M44),1)))</f>
        <v/>
      </c>
    </row>
    <row r="45" spans="2:14" ht="26.25" customHeight="1" x14ac:dyDescent="0.15">
      <c r="B45" s="462"/>
      <c r="C45" s="462"/>
      <c r="D45" s="470"/>
      <c r="E45" s="425"/>
      <c r="F45" s="428"/>
      <c r="G45" s="126">
        <f>+IF(+'評価項目(標準)'!I44="","",+'評価項目(標準)'!I44)</f>
        <v>0</v>
      </c>
      <c r="H45" s="437" t="str">
        <f>IF(+'評価項目(標準)'!F44="","",+'評価項目(標準)'!F44)</f>
        <v>無</v>
      </c>
      <c r="I45" s="439"/>
      <c r="J45" s="446"/>
      <c r="K45" s="459"/>
      <c r="L45" s="446"/>
      <c r="M45" s="459"/>
      <c r="N45" s="459"/>
    </row>
    <row r="46" spans="2:14" ht="26.25" customHeight="1" x14ac:dyDescent="0.15">
      <c r="B46" s="462"/>
      <c r="C46" s="462"/>
      <c r="D46" s="423" t="str">
        <f>IF(+'評価項目(標準)'!D45="","",+'評価項目(標準)'!D45)</f>
        <v>受注工事高</v>
      </c>
      <c r="E46" s="423" t="str">
        <f>IF(+'評価項目(標準)'!E45="","",+'評価項目(標準)'!E45)</f>
        <v>１級技術者１人あたりの公共機関等発注の
契約金額２千５百万円以上の土木一式工事の契約金額</v>
      </c>
      <c r="F46" s="426">
        <f>+IF(+'評価項目(標準)'!J45="","",+'評価項目(標準)'!J45)</f>
        <v>10</v>
      </c>
      <c r="G46" s="123">
        <f>IF(+'評価項目(標準)'!I45="","",+'評価項目(標準)'!I45)</f>
        <v>10</v>
      </c>
      <c r="H46" s="437" t="str">
        <f>IF(+'評価項目(標準)'!F45="","",+'評価項目(標準)'!F45)</f>
        <v>５千万円未満の場合</v>
      </c>
      <c r="I46" s="439"/>
      <c r="J46" s="127" t="s">
        <v>146</v>
      </c>
      <c r="K46" s="458" t="str">
        <f>IF(J47="","",IF(J47="－",0,IF(J47&lt;50000000,F46,IF(J47&lt;150000000,ROUNDDOWN(F46-((J47-50000000)*F46/100000000),0),IF(J47&gt;=150000000,0)))))</f>
        <v/>
      </c>
      <c r="L46" s="127" t="s">
        <v>146</v>
      </c>
      <c r="M46" s="458" t="str">
        <f>IF(L47="","",IF(L47="－",0,IF(L47&lt;50000000,F46,IF(L47&lt;150000000,ROUNDDOWN(F46-((L47-50000000)*F46/100000000),0),IF(L47&gt;=150000000,0)))))</f>
        <v/>
      </c>
      <c r="N46" s="458" t="str">
        <f>IF(K46="","",IF(M46="","",ROUNDUP(AVERAGE(K46,M46),1)))</f>
        <v/>
      </c>
    </row>
    <row r="47" spans="2:14" ht="26.25" customHeight="1" x14ac:dyDescent="0.15">
      <c r="B47" s="462"/>
      <c r="C47" s="462"/>
      <c r="D47" s="424"/>
      <c r="E47" s="424"/>
      <c r="F47" s="427"/>
      <c r="G47" s="128" t="str">
        <f>IF(+'評価項目(標準)'!I46="","",+'評価項目(標準)'!I46)</f>
        <v/>
      </c>
      <c r="H47" s="437" t="str">
        <f>IF(+'評価項目(標準)'!F46="","",+'評価項目(標準)'!F46)</f>
        <v>５千万円以上１億５千万円未満の場合
計算式３
１０－〔受注工事高－５千万円〕×１０/１億円</v>
      </c>
      <c r="I47" s="439"/>
      <c r="J47" s="510"/>
      <c r="K47" s="466"/>
      <c r="L47" s="510"/>
      <c r="M47" s="466"/>
      <c r="N47" s="466"/>
    </row>
    <row r="48" spans="2:14" ht="26.25" customHeight="1" x14ac:dyDescent="0.15">
      <c r="B48" s="462"/>
      <c r="C48" s="462"/>
      <c r="D48" s="424"/>
      <c r="E48" s="424"/>
      <c r="F48" s="427"/>
      <c r="G48" s="519" t="str">
        <f>IF(+'評価項目(標準)'!I47="","",+'評価項目(標準)'!I47)</f>
        <v>～</v>
      </c>
      <c r="H48" s="437"/>
      <c r="I48" s="439"/>
      <c r="J48" s="510"/>
      <c r="K48" s="466"/>
      <c r="L48" s="510"/>
      <c r="M48" s="466"/>
      <c r="N48" s="466"/>
    </row>
    <row r="49" spans="1:16" ht="26.25" customHeight="1" x14ac:dyDescent="0.15">
      <c r="B49" s="462"/>
      <c r="C49" s="462"/>
      <c r="D49" s="424"/>
      <c r="E49" s="424"/>
      <c r="F49" s="427"/>
      <c r="G49" s="519"/>
      <c r="H49" s="437"/>
      <c r="I49" s="439"/>
      <c r="J49" s="510"/>
      <c r="K49" s="466"/>
      <c r="L49" s="510"/>
      <c r="M49" s="466"/>
      <c r="N49" s="466"/>
    </row>
    <row r="50" spans="1:16" ht="26.25" customHeight="1" x14ac:dyDescent="0.15">
      <c r="B50" s="462"/>
      <c r="C50" s="462"/>
      <c r="D50" s="424"/>
      <c r="E50" s="424"/>
      <c r="F50" s="427"/>
      <c r="G50" s="131" t="str">
        <f>IF(+'評価項目(標準)'!I48="","",+'評価項目(標準)'!I48)</f>
        <v/>
      </c>
      <c r="H50" s="437"/>
      <c r="I50" s="439"/>
      <c r="J50" s="510"/>
      <c r="K50" s="466"/>
      <c r="L50" s="510"/>
      <c r="M50" s="466"/>
      <c r="N50" s="466"/>
    </row>
    <row r="51" spans="1:16" ht="26.25" customHeight="1" thickBot="1" x14ac:dyDescent="0.2">
      <c r="B51" s="462"/>
      <c r="C51" s="462"/>
      <c r="D51" s="424"/>
      <c r="E51" s="425"/>
      <c r="F51" s="428"/>
      <c r="G51" s="123">
        <f>IF(+'評価項目(標準)'!I49="","",+'評価項目(標準)'!I49)</f>
        <v>0</v>
      </c>
      <c r="H51" s="437" t="str">
        <f>IF(+'評価項目(標準)'!F49="","",+'評価項目(標準)'!F49)</f>
        <v>１億５千万円以上の場合</v>
      </c>
      <c r="I51" s="439"/>
      <c r="J51" s="511"/>
      <c r="K51" s="459"/>
      <c r="L51" s="511"/>
      <c r="M51" s="459"/>
      <c r="N51" s="459"/>
    </row>
    <row r="52" spans="1:16" ht="26.25" customHeight="1" thickTop="1" x14ac:dyDescent="0.15">
      <c r="B52" s="538" t="str">
        <f>IF('評価項目(標準)'!B50="","",+'評価項目(標準)'!B50)</f>
        <v>技術者の能力</v>
      </c>
      <c r="C52" s="461" t="str">
        <f>IF(+'評価項目(標準)'!C50="","",+'評価項目(標準)'!C50)</f>
        <v>技術者の能力</v>
      </c>
      <c r="D52" s="542" t="str">
        <f>IF(+'評価項目(標準)'!D50="","",+'評価項目(標準)'!D50)</f>
        <v>配置予定
技術者の
工事実績</v>
      </c>
      <c r="E52" s="542" t="str">
        <f>IF(+'評価項目(標準)'!E50="","",+'評価項目(標準)'!E50)</f>
        <v>主任（監理）技術者又は
現場代理人としての工事実績</v>
      </c>
      <c r="F52" s="543">
        <f>+IF(+'評価項目(標準)'!J50="","",+'評価項目(標準)'!J50)</f>
        <v>20</v>
      </c>
      <c r="G52" s="206">
        <f>+IF(+'評価項目(標準)'!I50="","",+'評価項目(標準)'!I50)</f>
        <v>20</v>
      </c>
      <c r="H52" s="536" t="str">
        <f>+IF(+'評価項目(標準)'!F50="","",+'評価項目(標準)'!F50)</f>
        <v>評価対象工事②の実績あり</v>
      </c>
      <c r="I52" s="537"/>
      <c r="J52" s="518"/>
      <c r="K52" s="484" t="str">
        <f>IF(J52="","",VLOOKUP(J52,'評価項目(標準)'!F50:I51,4,FALSE))</f>
        <v/>
      </c>
      <c r="L52" s="518"/>
      <c r="M52" s="484" t="str">
        <f>IF(L52="","",VLOOKUP(L52,'評価項目(標準)'!F50:I51,4,FALSE))</f>
        <v/>
      </c>
      <c r="N52" s="540" t="str">
        <f>IF(K52="","",IF(M52="","",ROUNDUP(AVERAGE(K52,M52),1)))</f>
        <v/>
      </c>
    </row>
    <row r="53" spans="1:16" ht="26.25" customHeight="1" x14ac:dyDescent="0.15">
      <c r="B53" s="456"/>
      <c r="C53" s="462"/>
      <c r="D53" s="425"/>
      <c r="E53" s="425"/>
      <c r="F53" s="428"/>
      <c r="G53" s="126">
        <f>+IF(+'評価項目(標準)'!I51="","",+'評価項目(標準)'!I51)</f>
        <v>0</v>
      </c>
      <c r="H53" s="435" t="str">
        <f>+IF(+'評価項目(標準)'!F51="","",+'評価項目(標準)'!F51)</f>
        <v>評価対象工事の実績なし</v>
      </c>
      <c r="I53" s="436"/>
      <c r="J53" s="521"/>
      <c r="K53" s="434"/>
      <c r="L53" s="521"/>
      <c r="M53" s="434"/>
      <c r="N53" s="541"/>
    </row>
    <row r="54" spans="1:16" ht="26.25" customHeight="1" x14ac:dyDescent="0.15">
      <c r="B54" s="456"/>
      <c r="C54" s="462"/>
      <c r="D54" s="423" t="str">
        <f>IF(+'評価項目(標準)'!D52="","",+'評価項目(標準)'!D52)</f>
        <v>配置予定技術者
のCPD
（継続学習制度）
取組実績</v>
      </c>
      <c r="E54" s="423" t="str">
        <f>IF(+'評価項目(標準)'!E52="","",+'評価項目(標準)'!E52)</f>
        <v>各団体が発行するCPDの取組実績</v>
      </c>
      <c r="F54" s="426">
        <f>+IF(+'評価項目(標準)'!J52="","",+'評価項目(標準)'!J52)</f>
        <v>5</v>
      </c>
      <c r="G54" s="126">
        <f>+IF(+'評価項目(標準)'!I52="","",+'評価項目(標準)'!I52)</f>
        <v>5</v>
      </c>
      <c r="H54" s="435" t="str">
        <f>+IF(+'評価項目(標準)'!F52="","",+'評価項目(標準)'!F52)</f>
        <v>換算後の単位数の合計が推奨単位以上</v>
      </c>
      <c r="I54" s="436"/>
      <c r="J54" s="521"/>
      <c r="K54" s="432" t="str">
        <f>IF(J54="","",IF(J54=H54,G54,IF(J54=H55,G55,IF(J54=H56,G56))))</f>
        <v/>
      </c>
      <c r="L54" s="521"/>
      <c r="M54" s="432" t="str">
        <f>IF(L54="","",IF(L54=H54,G54,IF(L54=H55,G55,IF(L54=H56,G56))))</f>
        <v/>
      </c>
      <c r="N54" s="458" t="str">
        <f>IF(K54="","",IF(M54="","",ROUNDUP(AVERAGE(K54,M54),1)))</f>
        <v/>
      </c>
    </row>
    <row r="55" spans="1:16" ht="26.25" customHeight="1" x14ac:dyDescent="0.15">
      <c r="B55" s="456"/>
      <c r="C55" s="462"/>
      <c r="D55" s="424"/>
      <c r="E55" s="424"/>
      <c r="F55" s="427"/>
      <c r="G55" s="126">
        <f>+IF(+'評価項目(標準)'!I53="","",+'評価項目(標準)'!I53)</f>
        <v>3</v>
      </c>
      <c r="H55" s="435" t="str">
        <f>+IF(+'評価項目(標準)'!F53="","",+'評価項目(標準)'!F53)</f>
        <v>換算後の単位数の合計が推奨単位の1/2以上</v>
      </c>
      <c r="I55" s="436"/>
      <c r="J55" s="521"/>
      <c r="K55" s="433"/>
      <c r="L55" s="521"/>
      <c r="M55" s="433"/>
      <c r="N55" s="466"/>
    </row>
    <row r="56" spans="1:16" ht="26.25" customHeight="1" thickBot="1" x14ac:dyDescent="0.2">
      <c r="B56" s="457"/>
      <c r="C56" s="516"/>
      <c r="D56" s="480"/>
      <c r="E56" s="480"/>
      <c r="F56" s="520"/>
      <c r="G56" s="133">
        <f>+IF(+'評価項目(標準)'!I54="","",+'評価項目(標準)'!I54)</f>
        <v>0</v>
      </c>
      <c r="H56" s="523" t="str">
        <f>+IF(+'評価項目(標準)'!F54="","",+'評価項目(標準)'!F54)</f>
        <v>換算後の単位数の合計が推奨単位の1/2未満</v>
      </c>
      <c r="I56" s="524"/>
      <c r="J56" s="522"/>
      <c r="K56" s="515"/>
      <c r="L56" s="522"/>
      <c r="M56" s="515"/>
      <c r="N56" s="539"/>
    </row>
    <row r="57" spans="1:16" ht="61.5" customHeight="1" thickTop="1" x14ac:dyDescent="0.15">
      <c r="B57" s="467" t="str">
        <f>IF(+'評価項目(標準)'!B61="","",+'評価項目(標準)'!B61)</f>
        <v>総合評価方式の不履行による
加算点の減点</v>
      </c>
      <c r="C57" s="527"/>
      <c r="D57" s="468"/>
      <c r="E57" s="420" t="str">
        <f>IF(+'評価項目(標準)'!E61="","",+'評価項目(標準)'!E61)</f>
        <v>当該工事の入札公告日が、三重県が総合評価方式で発注した工事で不履行による減点措置が課されている期間内である場合、「技術提案等不履行確定通知書等」に記載した減点を行います。</v>
      </c>
      <c r="F57" s="421"/>
      <c r="G57" s="422"/>
      <c r="H57" s="512" t="str">
        <f>IF('評価項目(標準)'!I61="","",+'評価項目(標準)'!I61)</f>
        <v>△換算前
加算点満点
×1割
×件数</v>
      </c>
      <c r="I57" s="514"/>
      <c r="J57" s="134"/>
      <c r="K57" s="135">
        <f>IF(+J57="",0,-(+'評価項目(標準)'!J63*0.1*J57))</f>
        <v>0</v>
      </c>
      <c r="L57" s="134"/>
      <c r="M57" s="207">
        <f>IF(+L57="",0,-(+'評価項目(標準)'!J63*0.1*L57))</f>
        <v>0</v>
      </c>
      <c r="N57" s="208" t="str">
        <f>IF(K57+M57=0,"",K57+M57)</f>
        <v/>
      </c>
    </row>
    <row r="58" spans="1:16" ht="61.5" customHeight="1" thickBot="1" x14ac:dyDescent="0.2">
      <c r="B58" s="508" t="s">
        <v>166</v>
      </c>
      <c r="C58" s="508"/>
      <c r="D58" s="508"/>
      <c r="E58" s="509" t="s">
        <v>167</v>
      </c>
      <c r="F58" s="509"/>
      <c r="G58" s="509"/>
      <c r="H58" s="437" t="s">
        <v>168</v>
      </c>
      <c r="I58" s="439"/>
      <c r="J58" s="134"/>
      <c r="K58" s="135"/>
      <c r="L58" s="134"/>
      <c r="M58" s="209"/>
      <c r="N58" s="210" t="str">
        <f>IF(J58+L58&gt;0,-('評価項目(標準)'!J63*0.1),"")</f>
        <v/>
      </c>
    </row>
    <row r="59" spans="1:16" ht="26.25" customHeight="1" thickBot="1" x14ac:dyDescent="0.2">
      <c r="E59" s="136"/>
      <c r="F59" s="137"/>
      <c r="G59" s="138"/>
      <c r="J59" s="211"/>
      <c r="K59" s="212"/>
      <c r="L59" s="213"/>
      <c r="M59" s="214" t="s">
        <v>147</v>
      </c>
      <c r="N59" s="239">
        <f>ROUNDDOWN(SUM(N6:N56),1)+SUM(N57:N58)</f>
        <v>0</v>
      </c>
    </row>
    <row r="60" spans="1:16" ht="14.25" thickBot="1" x14ac:dyDescent="0.2"/>
    <row r="61" spans="1:16" s="140" customFormat="1" ht="21.75" customHeight="1" x14ac:dyDescent="0.15">
      <c r="A61" s="33"/>
      <c r="B61" s="146" t="s">
        <v>148</v>
      </c>
      <c r="C61" s="147"/>
      <c r="D61" s="147"/>
      <c r="E61" s="148"/>
      <c r="F61" s="148"/>
      <c r="G61" s="148"/>
      <c r="H61" s="148"/>
      <c r="I61" s="148"/>
      <c r="J61" s="148"/>
      <c r="K61" s="148"/>
      <c r="L61" s="148"/>
      <c r="M61" s="149"/>
      <c r="N61" s="33"/>
      <c r="O61" s="33"/>
      <c r="P61" s="33"/>
    </row>
    <row r="62" spans="1:16" s="140" customFormat="1" ht="21.75" customHeight="1" x14ac:dyDescent="0.15">
      <c r="A62" s="33"/>
      <c r="B62" s="141" t="s">
        <v>149</v>
      </c>
      <c r="C62" s="150"/>
      <c r="D62" s="454" t="s">
        <v>150</v>
      </c>
      <c r="E62" s="454"/>
      <c r="F62" s="454"/>
      <c r="G62" s="454"/>
      <c r="H62" s="454"/>
      <c r="I62" s="454"/>
      <c r="J62" s="454"/>
      <c r="K62" s="454"/>
      <c r="L62" s="215"/>
      <c r="M62" s="216"/>
      <c r="N62" s="33"/>
      <c r="O62" s="33"/>
      <c r="P62" s="33"/>
    </row>
    <row r="63" spans="1:16" ht="21.75" customHeight="1" x14ac:dyDescent="0.15">
      <c r="B63" s="141" t="s">
        <v>149</v>
      </c>
      <c r="C63" s="151"/>
      <c r="D63" s="454" t="s">
        <v>151</v>
      </c>
      <c r="E63" s="454"/>
      <c r="F63" s="454"/>
      <c r="G63" s="454"/>
      <c r="H63" s="454"/>
      <c r="I63" s="454"/>
      <c r="J63" s="454"/>
      <c r="K63" s="454"/>
      <c r="L63" s="215"/>
      <c r="M63" s="216"/>
    </row>
    <row r="64" spans="1:16" ht="21.75" customHeight="1" x14ac:dyDescent="0.15">
      <c r="B64" s="142" t="s">
        <v>152</v>
      </c>
      <c r="C64" s="152" t="s">
        <v>153</v>
      </c>
      <c r="D64" s="153"/>
      <c r="E64" s="153"/>
      <c r="F64" s="153"/>
      <c r="G64" s="153"/>
      <c r="H64" s="153"/>
      <c r="I64" s="153"/>
      <c r="J64" s="153"/>
      <c r="K64" s="153"/>
      <c r="L64" s="217"/>
      <c r="M64" s="218"/>
    </row>
    <row r="65" spans="1:14" ht="21.75" customHeight="1" thickBot="1" x14ac:dyDescent="0.2">
      <c r="B65" s="143" t="s">
        <v>152</v>
      </c>
      <c r="C65" s="155" t="s">
        <v>169</v>
      </c>
      <c r="D65" s="156"/>
      <c r="E65" s="156"/>
      <c r="F65" s="156"/>
      <c r="G65" s="156"/>
      <c r="H65" s="156"/>
      <c r="I65" s="156"/>
      <c r="J65" s="156"/>
      <c r="K65" s="156"/>
      <c r="L65" s="219"/>
      <c r="M65" s="220"/>
    </row>
    <row r="66" spans="1:14" ht="7.5" customHeight="1" x14ac:dyDescent="0.15">
      <c r="B66" s="144"/>
      <c r="C66" s="144"/>
      <c r="D66" s="144"/>
      <c r="E66" s="145"/>
      <c r="F66" s="145"/>
      <c r="G66" s="145"/>
      <c r="H66" s="145"/>
      <c r="I66" s="145"/>
      <c r="J66" s="145"/>
      <c r="K66" s="145"/>
      <c r="L66" s="145"/>
      <c r="M66" s="145"/>
    </row>
    <row r="67" spans="1:14" ht="23.25" customHeight="1" x14ac:dyDescent="0.15">
      <c r="A67" s="449"/>
      <c r="B67" s="449"/>
      <c r="C67" s="449"/>
      <c r="D67" s="449"/>
      <c r="E67" s="449"/>
      <c r="F67" s="449"/>
      <c r="G67" s="449"/>
      <c r="H67" s="449"/>
      <c r="I67" s="449"/>
      <c r="J67" s="449"/>
      <c r="K67" s="449"/>
      <c r="L67" s="449"/>
      <c r="M67" s="449"/>
      <c r="N67" s="449"/>
    </row>
  </sheetData>
  <sheetProtection selectLockedCells="1"/>
  <mergeCells count="201">
    <mergeCell ref="K52:K53"/>
    <mergeCell ref="E46:E51"/>
    <mergeCell ref="D30:D39"/>
    <mergeCell ref="M40:M41"/>
    <mergeCell ref="H46:I46"/>
    <mergeCell ref="H28:I28"/>
    <mergeCell ref="E40:E41"/>
    <mergeCell ref="J42:J43"/>
    <mergeCell ref="K42:K43"/>
    <mergeCell ref="M28:M29"/>
    <mergeCell ref="J28:J29"/>
    <mergeCell ref="J52:J53"/>
    <mergeCell ref="C22:C27"/>
    <mergeCell ref="D22:D27"/>
    <mergeCell ref="H45:I45"/>
    <mergeCell ref="D44:D45"/>
    <mergeCell ref="H24:I24"/>
    <mergeCell ref="H25:I25"/>
    <mergeCell ref="D52:D53"/>
    <mergeCell ref="E52:E53"/>
    <mergeCell ref="F52:F53"/>
    <mergeCell ref="D46:D51"/>
    <mergeCell ref="C16:C21"/>
    <mergeCell ref="N10:N11"/>
    <mergeCell ref="N16:N21"/>
    <mergeCell ref="J16:J21"/>
    <mergeCell ref="K16:K21"/>
    <mergeCell ref="J22:J23"/>
    <mergeCell ref="F44:F45"/>
    <mergeCell ref="J44:J45"/>
    <mergeCell ref="K44:K45"/>
    <mergeCell ref="L22:L23"/>
    <mergeCell ref="H18:I18"/>
    <mergeCell ref="N22:N23"/>
    <mergeCell ref="N24:N25"/>
    <mergeCell ref="N26:N27"/>
    <mergeCell ref="N12:N15"/>
    <mergeCell ref="D40:D41"/>
    <mergeCell ref="L44:L45"/>
    <mergeCell ref="K40:K41"/>
    <mergeCell ref="J10:J11"/>
    <mergeCell ref="K10:K11"/>
    <mergeCell ref="H22:I22"/>
    <mergeCell ref="H23:I23"/>
    <mergeCell ref="H29:I29"/>
    <mergeCell ref="H30:I30"/>
    <mergeCell ref="N54:N56"/>
    <mergeCell ref="M52:M53"/>
    <mergeCell ref="L28:L29"/>
    <mergeCell ref="M54:M56"/>
    <mergeCell ref="L54:L56"/>
    <mergeCell ref="N40:N41"/>
    <mergeCell ref="N46:N51"/>
    <mergeCell ref="N42:N43"/>
    <mergeCell ref="N52:N53"/>
    <mergeCell ref="N44:N45"/>
    <mergeCell ref="M44:M45"/>
    <mergeCell ref="L47:L51"/>
    <mergeCell ref="L31:L32"/>
    <mergeCell ref="L33:L34"/>
    <mergeCell ref="L42:L43"/>
    <mergeCell ref="M42:M43"/>
    <mergeCell ref="M46:M51"/>
    <mergeCell ref="L40:L41"/>
    <mergeCell ref="L52:L53"/>
    <mergeCell ref="G16:I16"/>
    <mergeCell ref="H17:I17"/>
    <mergeCell ref="H15:I15"/>
    <mergeCell ref="D63:K63"/>
    <mergeCell ref="E57:G57"/>
    <mergeCell ref="D62:K62"/>
    <mergeCell ref="E54:E56"/>
    <mergeCell ref="F54:F56"/>
    <mergeCell ref="J54:J56"/>
    <mergeCell ref="K54:K56"/>
    <mergeCell ref="E44:E45"/>
    <mergeCell ref="K26:K27"/>
    <mergeCell ref="H26:I26"/>
    <mergeCell ref="H27:I27"/>
    <mergeCell ref="H52:I52"/>
    <mergeCell ref="H53:I53"/>
    <mergeCell ref="B58:D58"/>
    <mergeCell ref="E58:G58"/>
    <mergeCell ref="D54:D56"/>
    <mergeCell ref="F46:F51"/>
    <mergeCell ref="B6:B51"/>
    <mergeCell ref="C28:C51"/>
    <mergeCell ref="B52:B56"/>
    <mergeCell ref="C52:C56"/>
    <mergeCell ref="L6:L7"/>
    <mergeCell ref="M6:M7"/>
    <mergeCell ref="L8:L9"/>
    <mergeCell ref="M30:M39"/>
    <mergeCell ref="L16:L21"/>
    <mergeCell ref="M16:M21"/>
    <mergeCell ref="L10:L11"/>
    <mergeCell ref="M24:M25"/>
    <mergeCell ref="L26:L27"/>
    <mergeCell ref="M26:M27"/>
    <mergeCell ref="M22:M23"/>
    <mergeCell ref="L24:L25"/>
    <mergeCell ref="F6:F7"/>
    <mergeCell ref="D16:D21"/>
    <mergeCell ref="E16:E21"/>
    <mergeCell ref="F16:F21"/>
    <mergeCell ref="E30:E39"/>
    <mergeCell ref="E28:E29"/>
    <mergeCell ref="F28:F29"/>
    <mergeCell ref="E22:E23"/>
    <mergeCell ref="E24:E25"/>
    <mergeCell ref="E26:E27"/>
    <mergeCell ref="F26:F27"/>
    <mergeCell ref="D8:D15"/>
    <mergeCell ref="F10:F11"/>
    <mergeCell ref="E10:E11"/>
    <mergeCell ref="D28:D29"/>
    <mergeCell ref="H2:K2"/>
    <mergeCell ref="H3:N3"/>
    <mergeCell ref="N4:N5"/>
    <mergeCell ref="L4:M4"/>
    <mergeCell ref="F8:F9"/>
    <mergeCell ref="K28:K29"/>
    <mergeCell ref="J6:J7"/>
    <mergeCell ref="N6:N7"/>
    <mergeCell ref="N8:N9"/>
    <mergeCell ref="M8:M9"/>
    <mergeCell ref="M10:M11"/>
    <mergeCell ref="N28:N29"/>
    <mergeCell ref="F3:G3"/>
    <mergeCell ref="F22:F23"/>
    <mergeCell ref="F24:F25"/>
    <mergeCell ref="J24:J25"/>
    <mergeCell ref="J26:J27"/>
    <mergeCell ref="K22:K23"/>
    <mergeCell ref="K24:K25"/>
    <mergeCell ref="H10:I10"/>
    <mergeCell ref="H11:I11"/>
    <mergeCell ref="H12:I12"/>
    <mergeCell ref="H13:I13"/>
    <mergeCell ref="H14:I14"/>
    <mergeCell ref="H57:I57"/>
    <mergeCell ref="H58:I58"/>
    <mergeCell ref="H47:I50"/>
    <mergeCell ref="H51:I51"/>
    <mergeCell ref="B4:C5"/>
    <mergeCell ref="D4:D5"/>
    <mergeCell ref="E4:E5"/>
    <mergeCell ref="F4:F5"/>
    <mergeCell ref="J4:K4"/>
    <mergeCell ref="J8:J9"/>
    <mergeCell ref="K6:K7"/>
    <mergeCell ref="D6:D7"/>
    <mergeCell ref="K8:K9"/>
    <mergeCell ref="E8:E9"/>
    <mergeCell ref="G4:I4"/>
    <mergeCell ref="H5:I5"/>
    <mergeCell ref="H6:I6"/>
    <mergeCell ref="H7:I7"/>
    <mergeCell ref="H8:I8"/>
    <mergeCell ref="H9:I9"/>
    <mergeCell ref="E6:E7"/>
    <mergeCell ref="C6:C15"/>
    <mergeCell ref="E12:E15"/>
    <mergeCell ref="F12:F15"/>
    <mergeCell ref="J12:J15"/>
    <mergeCell ref="L12:L15"/>
    <mergeCell ref="K12:K15"/>
    <mergeCell ref="M12:M15"/>
    <mergeCell ref="A67:N67"/>
    <mergeCell ref="N30:N39"/>
    <mergeCell ref="K30:K39"/>
    <mergeCell ref="J36:J39"/>
    <mergeCell ref="L36:L39"/>
    <mergeCell ref="J31:J32"/>
    <mergeCell ref="J33:J34"/>
    <mergeCell ref="F40:F41"/>
    <mergeCell ref="J40:J41"/>
    <mergeCell ref="F42:F43"/>
    <mergeCell ref="G48:G49"/>
    <mergeCell ref="F30:F39"/>
    <mergeCell ref="D42:D43"/>
    <mergeCell ref="B57:D57"/>
    <mergeCell ref="J47:J51"/>
    <mergeCell ref="K46:K51"/>
    <mergeCell ref="E42:E43"/>
    <mergeCell ref="H56:I56"/>
    <mergeCell ref="H19:I19"/>
    <mergeCell ref="H20:I20"/>
    <mergeCell ref="H55:I55"/>
    <mergeCell ref="H21:I21"/>
    <mergeCell ref="H36:I38"/>
    <mergeCell ref="H39:I39"/>
    <mergeCell ref="H40:I40"/>
    <mergeCell ref="H41:I41"/>
    <mergeCell ref="H42:I42"/>
    <mergeCell ref="H43:I43"/>
    <mergeCell ref="H44:I44"/>
    <mergeCell ref="H54:I54"/>
    <mergeCell ref="H31:I33"/>
    <mergeCell ref="H34:I34"/>
    <mergeCell ref="H35:I35"/>
  </mergeCells>
  <phoneticPr fontId="2"/>
  <conditionalFormatting sqref="J6:J7">
    <cfRule type="cellIs" dxfId="27" priority="18" stopIfTrue="1" operator="equal">
      <formula>$F$6</formula>
    </cfRule>
  </conditionalFormatting>
  <conditionalFormatting sqref="J8:J9">
    <cfRule type="cellIs" dxfId="26" priority="59" stopIfTrue="1" operator="equal">
      <formula>$F$8</formula>
    </cfRule>
  </conditionalFormatting>
  <conditionalFormatting sqref="J10:J11">
    <cfRule type="cellIs" dxfId="25" priority="58" stopIfTrue="1" operator="equal">
      <formula>$F$10</formula>
    </cfRule>
  </conditionalFormatting>
  <conditionalFormatting sqref="J12">
    <cfRule type="cellIs" dxfId="24" priority="57" stopIfTrue="1" operator="equal">
      <formula>$F$12</formula>
    </cfRule>
  </conditionalFormatting>
  <conditionalFormatting sqref="J16:J21 L16:L21">
    <cfRule type="cellIs" dxfId="23" priority="55" stopIfTrue="1" operator="equal">
      <formula>$F$16</formula>
    </cfRule>
  </conditionalFormatting>
  <conditionalFormatting sqref="J22 J24 L24 J26 L26">
    <cfRule type="cellIs" dxfId="22" priority="32" stopIfTrue="1" operator="equal">
      <formula>#REF!</formula>
    </cfRule>
  </conditionalFormatting>
  <conditionalFormatting sqref="J28:J29 L28:L29">
    <cfRule type="cellIs" dxfId="21" priority="52" stopIfTrue="1" operator="equal">
      <formula>$F$28</formula>
    </cfRule>
  </conditionalFormatting>
  <conditionalFormatting sqref="J30:J31">
    <cfRule type="cellIs" dxfId="20" priority="12" stopIfTrue="1" operator="equal">
      <formula>#REF!</formula>
    </cfRule>
  </conditionalFormatting>
  <conditionalFormatting sqref="J36">
    <cfRule type="cellIs" dxfId="19" priority="14" stopIfTrue="1" operator="equal">
      <formula>#REF!</formula>
    </cfRule>
  </conditionalFormatting>
  <conditionalFormatting sqref="J40:J41">
    <cfRule type="cellIs" dxfId="18" priority="53" stopIfTrue="1" operator="equal">
      <formula>$F$40</formula>
    </cfRule>
  </conditionalFormatting>
  <conditionalFormatting sqref="J42:J45">
    <cfRule type="cellIs" dxfId="17" priority="56" stopIfTrue="1" operator="equal">
      <formula>$F$42</formula>
    </cfRule>
  </conditionalFormatting>
  <conditionalFormatting sqref="J52:J53 L52:L53">
    <cfRule type="cellIs" dxfId="16" priority="27" stopIfTrue="1" operator="equal">
      <formula>$F$52</formula>
    </cfRule>
  </conditionalFormatting>
  <conditionalFormatting sqref="J54:J56">
    <cfRule type="cellIs" dxfId="15" priority="51" stopIfTrue="1" operator="equal">
      <formula>$F$54</formula>
    </cfRule>
  </conditionalFormatting>
  <conditionalFormatting sqref="L6">
    <cfRule type="cellIs" dxfId="14" priority="38" stopIfTrue="1" operator="equal">
      <formula>$F$6</formula>
    </cfRule>
  </conditionalFormatting>
  <conditionalFormatting sqref="L8:L9">
    <cfRule type="cellIs" dxfId="13" priority="47" stopIfTrue="1" operator="equal">
      <formula>$F$8</formula>
    </cfRule>
  </conditionalFormatting>
  <conditionalFormatting sqref="L10:L11">
    <cfRule type="cellIs" dxfId="12" priority="46" stopIfTrue="1" operator="equal">
      <formula>$F$10</formula>
    </cfRule>
  </conditionalFormatting>
  <conditionalFormatting sqref="L12">
    <cfRule type="cellIs" dxfId="11" priority="1" stopIfTrue="1" operator="equal">
      <formula>$F$12</formula>
    </cfRule>
  </conditionalFormatting>
  <conditionalFormatting sqref="L22">
    <cfRule type="cellIs" dxfId="10" priority="2" stopIfTrue="1" operator="equal">
      <formula>#REF!</formula>
    </cfRule>
  </conditionalFormatting>
  <conditionalFormatting sqref="L30:L31">
    <cfRule type="cellIs" dxfId="9" priority="11" stopIfTrue="1" operator="equal">
      <formula>#REF!</formula>
    </cfRule>
  </conditionalFormatting>
  <conditionalFormatting sqref="L36">
    <cfRule type="cellIs" dxfId="8" priority="13" stopIfTrue="1" operator="equal">
      <formula>#REF!</formula>
    </cfRule>
  </conditionalFormatting>
  <conditionalFormatting sqref="L40:L41">
    <cfRule type="cellIs" dxfId="7" priority="41" stopIfTrue="1" operator="equal">
      <formula>$F$40</formula>
    </cfRule>
  </conditionalFormatting>
  <conditionalFormatting sqref="L42:L45">
    <cfRule type="cellIs" dxfId="6" priority="5" stopIfTrue="1" operator="equal">
      <formula>$F$42</formula>
    </cfRule>
  </conditionalFormatting>
  <conditionalFormatting sqref="L54:L56">
    <cfRule type="cellIs" dxfId="5" priority="39" stopIfTrue="1" operator="equal">
      <formula>$F$54</formula>
    </cfRule>
  </conditionalFormatting>
  <dataValidations count="15">
    <dataValidation type="list" allowBlank="1" showInputMessage="1" showErrorMessage="1" sqref="J40:J41 L40:L41" xr:uid="{00000000-0002-0000-0400-000004000000}">
      <formula1>$H$40:$H$41</formula1>
    </dataValidation>
    <dataValidation type="list" allowBlank="1" showInputMessage="1" showErrorMessage="1" sqref="J42:J43 L42:L43" xr:uid="{00000000-0002-0000-0400-000007000000}">
      <formula1>$H$42:$H$43</formula1>
    </dataValidation>
    <dataValidation type="list" allowBlank="1" showInputMessage="1" showErrorMessage="1" sqref="J10:J11 L10:L11" xr:uid="{00000000-0002-0000-0400-000008000000}">
      <formula1>$H$10:$H$11</formula1>
    </dataValidation>
    <dataValidation type="list" allowBlank="1" showInputMessage="1" showErrorMessage="1" sqref="J8:J9 L8:L9" xr:uid="{00000000-0002-0000-0400-000009000000}">
      <formula1>$H$8:$H$9</formula1>
    </dataValidation>
    <dataValidation type="list" allowBlank="1" showInputMessage="1" showErrorMessage="1" sqref="J54:J56 L54:L56" xr:uid="{00000000-0002-0000-0400-00000C000000}">
      <formula1>$H$54:$H$56</formula1>
    </dataValidation>
    <dataValidation type="list" allowBlank="1" showInputMessage="1" showErrorMessage="1" sqref="J31 L31"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36:J39 L36:L39" xr:uid="{00000000-0002-0000-0400-00000F000000}">
      <formula1>0</formula1>
    </dataValidation>
    <dataValidation type="list" allowBlank="1" showInputMessage="1" showErrorMessage="1" sqref="J44:J45 L44:L45" xr:uid="{00000000-0002-0000-0400-000010000000}">
      <formula1>$H$44:$H$45</formula1>
    </dataValidation>
    <dataValidation type="list" allowBlank="1" showInputMessage="1" showErrorMessage="1" sqref="J16:J21 L16:L21" xr:uid="{00000000-0002-0000-0400-000011000000}">
      <formula1>$H$17:$H$21</formula1>
    </dataValidation>
    <dataValidation type="decimal" allowBlank="1" showInputMessage="1" showErrorMessage="1" sqref="J33:J34 L33:L34" xr:uid="{00000000-0002-0000-0400-000012000000}">
      <formula1>1</formula1>
      <formula2>100</formula2>
    </dataValidation>
    <dataValidation type="list" allowBlank="1" showInputMessage="1" showErrorMessage="1" sqref="L22:L27 J22:J27" xr:uid="{00000000-0002-0000-0400-000013000000}">
      <formula1>$H$22:$H$23</formula1>
    </dataValidation>
    <dataValidation type="list" allowBlank="1" showInputMessage="1" showErrorMessage="1" sqref="J12:J15 L12:L15" xr:uid="{2C52DFEB-0E84-4B44-9AD3-E9CD110DF20D}">
      <formula1>$H$12:$H$15</formula1>
    </dataValidation>
    <dataValidation type="list" allowBlank="1" showInputMessage="1" showErrorMessage="1" sqref="J6:J7" xr:uid="{00000000-0002-0000-0400-000001000000}">
      <formula1>$H$6:$H$7</formula1>
    </dataValidation>
    <dataValidation type="list" allowBlank="1" showInputMessage="1" showErrorMessage="1" sqref="L28:L29 J28:J29" xr:uid="{00000000-0002-0000-0400-000003000000}">
      <formula1>$H$28:$H$29</formula1>
    </dataValidation>
    <dataValidation type="list" allowBlank="1" showInputMessage="1" showErrorMessage="1" sqref="L52:L53 J52:J53" xr:uid="{00000000-0002-0000-0400-000002000000}">
      <formula1>$H$52:$H$53</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4"/>
  <sheetViews>
    <sheetView showGridLines="0" view="pageBreakPreview" zoomScale="85" zoomScaleNormal="60" zoomScaleSheetLayoutView="85" workbookViewId="0">
      <selection activeCell="K27" sqref="K27"/>
    </sheetView>
  </sheetViews>
  <sheetFormatPr defaultColWidth="3.125" defaultRowHeight="18" customHeight="1" x14ac:dyDescent="0.15"/>
  <cols>
    <col min="1" max="34" width="3.875" style="39" customWidth="1"/>
    <col min="35" max="35" width="4.25" style="39" customWidth="1"/>
    <col min="36" max="86" width="3.875" style="39" customWidth="1"/>
    <col min="87" max="16384" width="3.125" style="39"/>
  </cols>
  <sheetData>
    <row r="1" spans="1:77" ht="22.5" customHeight="1" x14ac:dyDescent="0.15">
      <c r="A1" s="88" t="s">
        <v>170</v>
      </c>
      <c r="O1" s="40"/>
      <c r="P1" s="40"/>
      <c r="Q1" s="40"/>
      <c r="R1" s="41"/>
      <c r="S1" s="41"/>
      <c r="T1" s="41"/>
      <c r="U1" s="41"/>
      <c r="V1" s="41"/>
      <c r="W1" s="41"/>
      <c r="X1" s="41"/>
      <c r="Y1" s="41"/>
      <c r="Z1" s="41"/>
      <c r="AA1" s="41"/>
      <c r="AB1" s="41"/>
      <c r="AC1" s="41"/>
      <c r="AD1" s="41"/>
      <c r="AE1" s="41"/>
      <c r="AF1" s="41"/>
      <c r="AG1" s="41"/>
      <c r="AH1" s="41"/>
      <c r="AI1" s="41"/>
      <c r="AJ1" s="660" t="s">
        <v>171</v>
      </c>
      <c r="AK1" s="661"/>
      <c r="AL1" s="661"/>
      <c r="AM1" s="661"/>
      <c r="AN1" s="661"/>
      <c r="AO1" s="661"/>
      <c r="AP1" s="661"/>
      <c r="AQ1" s="661"/>
      <c r="AR1" s="661"/>
      <c r="AS1" s="661"/>
      <c r="AT1" s="661"/>
      <c r="AU1" s="661"/>
      <c r="AV1" s="661"/>
      <c r="AW1" s="661"/>
      <c r="AX1" s="661"/>
      <c r="AY1" s="661"/>
      <c r="AZ1" s="661"/>
      <c r="BA1" s="661"/>
      <c r="BB1" s="661"/>
      <c r="BC1" s="661"/>
      <c r="BD1" s="661"/>
      <c r="BE1" s="661"/>
      <c r="BF1" s="661"/>
      <c r="BG1" s="661"/>
      <c r="BH1" s="661"/>
      <c r="BI1" s="661"/>
      <c r="BJ1" s="661"/>
      <c r="BK1" s="661"/>
      <c r="BL1" s="661"/>
      <c r="BM1" s="661"/>
      <c r="BN1" s="661"/>
      <c r="BO1" s="661"/>
      <c r="BP1" s="661"/>
      <c r="BQ1" s="661"/>
      <c r="BR1" s="661"/>
    </row>
    <row r="2" spans="1:77" ht="22.5" customHeight="1" thickBot="1" x14ac:dyDescent="0.2">
      <c r="O2" s="663" t="s">
        <v>172</v>
      </c>
      <c r="P2" s="664"/>
      <c r="Q2" s="665"/>
      <c r="R2" s="666"/>
      <c r="S2" s="667"/>
      <c r="T2" s="667"/>
      <c r="U2" s="667"/>
      <c r="V2" s="667"/>
      <c r="W2" s="667"/>
      <c r="X2" s="667"/>
      <c r="Y2" s="667"/>
      <c r="Z2" s="667"/>
      <c r="AA2" s="667"/>
      <c r="AB2" s="667"/>
      <c r="AC2" s="667"/>
      <c r="AD2" s="667"/>
      <c r="AE2" s="667"/>
      <c r="AF2" s="667"/>
      <c r="AG2" s="667"/>
      <c r="AH2" s="667"/>
      <c r="AI2" s="668"/>
      <c r="AJ2" s="662"/>
      <c r="AK2" s="662"/>
      <c r="AL2" s="662"/>
      <c r="AM2" s="662"/>
      <c r="AN2" s="662"/>
      <c r="AO2" s="662"/>
      <c r="AP2" s="662"/>
      <c r="AQ2" s="662"/>
      <c r="AR2" s="662"/>
      <c r="AS2" s="662"/>
      <c r="AT2" s="662"/>
      <c r="AU2" s="662"/>
      <c r="AV2" s="662"/>
      <c r="AW2" s="662"/>
      <c r="AX2" s="662"/>
      <c r="AY2" s="662"/>
      <c r="AZ2" s="662"/>
      <c r="BA2" s="662"/>
      <c r="BB2" s="662"/>
      <c r="BC2" s="662"/>
      <c r="BD2" s="662"/>
      <c r="BE2" s="662"/>
      <c r="BF2" s="662"/>
      <c r="BG2" s="662"/>
      <c r="BH2" s="662"/>
      <c r="BI2" s="662"/>
      <c r="BJ2" s="662"/>
      <c r="BK2" s="662"/>
      <c r="BL2" s="662"/>
      <c r="BM2" s="662"/>
      <c r="BN2" s="662"/>
      <c r="BO2" s="662"/>
      <c r="BP2" s="662"/>
      <c r="BQ2" s="662"/>
      <c r="BR2" s="662"/>
    </row>
    <row r="3" spans="1:77" ht="15" customHeight="1" x14ac:dyDescent="0.15">
      <c r="A3" s="669" t="s">
        <v>173</v>
      </c>
      <c r="B3" s="670"/>
      <c r="C3" s="670"/>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c r="AD3" s="670"/>
      <c r="AE3" s="670"/>
      <c r="AF3" s="670"/>
      <c r="AG3" s="670"/>
      <c r="AH3" s="670"/>
      <c r="AI3" s="671"/>
      <c r="AJ3" s="669" t="s">
        <v>174</v>
      </c>
      <c r="AK3" s="670"/>
      <c r="AL3" s="670"/>
      <c r="AM3" s="670"/>
      <c r="AN3" s="670"/>
      <c r="AO3" s="670"/>
      <c r="AP3" s="670"/>
      <c r="AQ3" s="670"/>
      <c r="AR3" s="670"/>
      <c r="AS3" s="670"/>
      <c r="AT3" s="670"/>
      <c r="AU3" s="670"/>
      <c r="AV3" s="670"/>
      <c r="AW3" s="670"/>
      <c r="AX3" s="670"/>
      <c r="AY3" s="670"/>
      <c r="AZ3" s="670"/>
      <c r="BA3" s="670"/>
      <c r="BB3" s="670"/>
      <c r="BC3" s="670"/>
      <c r="BD3" s="670"/>
      <c r="BE3" s="670"/>
      <c r="BF3" s="670"/>
      <c r="BG3" s="670"/>
      <c r="BH3" s="670"/>
      <c r="BI3" s="670"/>
      <c r="BJ3" s="670"/>
      <c r="BK3" s="670"/>
      <c r="BL3" s="670"/>
      <c r="BM3" s="670"/>
      <c r="BN3" s="670"/>
      <c r="BO3" s="670"/>
      <c r="BP3" s="670"/>
      <c r="BQ3" s="670"/>
      <c r="BR3" s="671"/>
    </row>
    <row r="4" spans="1:77" ht="15" customHeight="1" x14ac:dyDescent="0.15">
      <c r="A4" s="642"/>
      <c r="B4" s="643"/>
      <c r="C4" s="643"/>
      <c r="D4" s="643"/>
      <c r="E4" s="643"/>
      <c r="F4" s="643"/>
      <c r="G4" s="643"/>
      <c r="H4" s="643"/>
      <c r="I4" s="643"/>
      <c r="J4" s="643"/>
      <c r="K4" s="643"/>
      <c r="L4" s="643"/>
      <c r="M4" s="643"/>
      <c r="N4" s="643"/>
      <c r="O4" s="643"/>
      <c r="P4" s="643"/>
      <c r="Q4" s="643"/>
      <c r="R4" s="643"/>
      <c r="S4" s="643"/>
      <c r="T4" s="643"/>
      <c r="U4" s="643"/>
      <c r="V4" s="643"/>
      <c r="W4" s="643"/>
      <c r="X4" s="643"/>
      <c r="Y4" s="643"/>
      <c r="Z4" s="643"/>
      <c r="AA4" s="643"/>
      <c r="AB4" s="643"/>
      <c r="AC4" s="643"/>
      <c r="AD4" s="643"/>
      <c r="AE4" s="643"/>
      <c r="AF4" s="643"/>
      <c r="AG4" s="643"/>
      <c r="AH4" s="643"/>
      <c r="AI4" s="644"/>
      <c r="AJ4" s="642"/>
      <c r="AK4" s="643"/>
      <c r="AL4" s="643"/>
      <c r="AM4" s="643"/>
      <c r="AN4" s="643"/>
      <c r="AO4" s="643"/>
      <c r="AP4" s="643"/>
      <c r="AQ4" s="643"/>
      <c r="AR4" s="643"/>
      <c r="AS4" s="643"/>
      <c r="AT4" s="643"/>
      <c r="AU4" s="643"/>
      <c r="AV4" s="643"/>
      <c r="AW4" s="643"/>
      <c r="AX4" s="643"/>
      <c r="AY4" s="643"/>
      <c r="AZ4" s="643"/>
      <c r="BA4" s="643"/>
      <c r="BB4" s="643"/>
      <c r="BC4" s="643"/>
      <c r="BD4" s="643"/>
      <c r="BE4" s="643"/>
      <c r="BF4" s="643"/>
      <c r="BG4" s="643"/>
      <c r="BH4" s="643"/>
      <c r="BI4" s="643"/>
      <c r="BJ4" s="643"/>
      <c r="BK4" s="643"/>
      <c r="BL4" s="643"/>
      <c r="BM4" s="643"/>
      <c r="BN4" s="643"/>
      <c r="BO4" s="643"/>
      <c r="BP4" s="643"/>
      <c r="BQ4" s="643"/>
      <c r="BR4" s="644"/>
    </row>
    <row r="5" spans="1:77" ht="16.149999999999999" customHeight="1" x14ac:dyDescent="0.15">
      <c r="A5" s="678" t="s">
        <v>17</v>
      </c>
      <c r="B5" s="679"/>
      <c r="C5" s="679"/>
      <c r="D5" s="680"/>
      <c r="E5" s="683" t="s">
        <v>175</v>
      </c>
      <c r="F5" s="684"/>
      <c r="G5" s="684"/>
      <c r="H5" s="684"/>
      <c r="I5" s="685"/>
      <c r="J5" s="616"/>
      <c r="K5" s="616"/>
      <c r="L5" s="616"/>
      <c r="M5" s="616"/>
      <c r="N5" s="616"/>
      <c r="O5" s="616"/>
      <c r="P5" s="616"/>
      <c r="Q5" s="616"/>
      <c r="R5" s="616"/>
      <c r="S5" s="616"/>
      <c r="T5" s="616"/>
      <c r="U5" s="616"/>
      <c r="V5" s="616"/>
      <c r="W5" s="616"/>
      <c r="X5" s="616"/>
      <c r="Y5" s="616"/>
      <c r="Z5" s="616"/>
      <c r="AA5" s="616"/>
      <c r="AB5" s="616"/>
      <c r="AC5" s="616"/>
      <c r="AD5" s="616"/>
      <c r="AE5" s="616"/>
      <c r="AF5" s="616"/>
      <c r="AG5" s="616"/>
      <c r="AH5" s="616"/>
      <c r="AI5" s="617"/>
      <c r="AJ5" s="551" t="s">
        <v>176</v>
      </c>
      <c r="AK5" s="552"/>
      <c r="AL5" s="566" t="s">
        <v>177</v>
      </c>
      <c r="AM5" s="555"/>
      <c r="AN5" s="555"/>
      <c r="AO5" s="555"/>
      <c r="AP5" s="555"/>
      <c r="AQ5" s="555"/>
      <c r="AR5" s="555"/>
      <c r="AS5" s="555"/>
      <c r="AT5" s="555"/>
      <c r="AU5" s="555"/>
      <c r="AV5" s="555"/>
      <c r="AW5" s="555"/>
      <c r="AX5" s="555"/>
      <c r="AY5" s="555"/>
      <c r="AZ5" s="555"/>
      <c r="BA5" s="555"/>
      <c r="BB5" s="555"/>
      <c r="BC5" s="555"/>
      <c r="BD5" s="555"/>
      <c r="BE5" s="555"/>
      <c r="BF5" s="555"/>
      <c r="BG5" s="555"/>
      <c r="BH5" s="555"/>
      <c r="BI5" s="555"/>
      <c r="BJ5" s="555"/>
      <c r="BK5" s="555"/>
      <c r="BL5" s="555"/>
      <c r="BM5" s="555"/>
      <c r="BN5" s="555"/>
      <c r="BO5" s="555"/>
      <c r="BP5" s="555"/>
      <c r="BQ5" s="555"/>
      <c r="BR5" s="556"/>
    </row>
    <row r="6" spans="1:77" ht="16.149999999999999" customHeight="1" x14ac:dyDescent="0.15">
      <c r="A6" s="681"/>
      <c r="B6" s="576"/>
      <c r="C6" s="576"/>
      <c r="D6" s="577"/>
      <c r="E6" s="572"/>
      <c r="F6" s="573"/>
      <c r="G6" s="573"/>
      <c r="H6" s="573"/>
      <c r="I6" s="574"/>
      <c r="J6" s="564"/>
      <c r="K6" s="564"/>
      <c r="L6" s="564"/>
      <c r="M6" s="564"/>
      <c r="N6" s="564"/>
      <c r="O6" s="564"/>
      <c r="P6" s="564"/>
      <c r="Q6" s="564"/>
      <c r="R6" s="564"/>
      <c r="S6" s="564"/>
      <c r="T6" s="564"/>
      <c r="U6" s="564"/>
      <c r="V6" s="564"/>
      <c r="W6" s="564"/>
      <c r="X6" s="564"/>
      <c r="Y6" s="564"/>
      <c r="Z6" s="564"/>
      <c r="AA6" s="564"/>
      <c r="AB6" s="564"/>
      <c r="AC6" s="564"/>
      <c r="AD6" s="564"/>
      <c r="AE6" s="564"/>
      <c r="AF6" s="564"/>
      <c r="AG6" s="564"/>
      <c r="AH6" s="564"/>
      <c r="AI6" s="565"/>
      <c r="AJ6" s="553"/>
      <c r="AK6" s="554"/>
      <c r="AL6" s="557"/>
      <c r="AM6" s="557"/>
      <c r="AN6" s="557"/>
      <c r="AO6" s="557"/>
      <c r="AP6" s="557"/>
      <c r="AQ6" s="557"/>
      <c r="AR6" s="557"/>
      <c r="AS6" s="557"/>
      <c r="AT6" s="557"/>
      <c r="AU6" s="557"/>
      <c r="AV6" s="557"/>
      <c r="AW6" s="557"/>
      <c r="AX6" s="557"/>
      <c r="AY6" s="557"/>
      <c r="AZ6" s="557"/>
      <c r="BA6" s="557"/>
      <c r="BB6" s="557"/>
      <c r="BC6" s="557"/>
      <c r="BD6" s="557"/>
      <c r="BE6" s="557"/>
      <c r="BF6" s="557"/>
      <c r="BG6" s="557"/>
      <c r="BH6" s="557"/>
      <c r="BI6" s="557"/>
      <c r="BJ6" s="557"/>
      <c r="BK6" s="557"/>
      <c r="BL6" s="557"/>
      <c r="BM6" s="557"/>
      <c r="BN6" s="557"/>
      <c r="BO6" s="557"/>
      <c r="BP6" s="557"/>
      <c r="BQ6" s="557"/>
      <c r="BR6" s="558"/>
    </row>
    <row r="7" spans="1:77" ht="16.149999999999999" customHeight="1" x14ac:dyDescent="0.15">
      <c r="A7" s="681"/>
      <c r="B7" s="576"/>
      <c r="C7" s="576"/>
      <c r="D7" s="577"/>
      <c r="E7" s="547" t="s">
        <v>178</v>
      </c>
      <c r="F7" s="548"/>
      <c r="G7" s="548"/>
      <c r="H7" s="548"/>
      <c r="I7" s="550"/>
      <c r="J7" s="620" t="s">
        <v>179</v>
      </c>
      <c r="K7" s="621"/>
      <c r="L7" s="621"/>
      <c r="M7" s="621"/>
      <c r="N7" s="621"/>
      <c r="O7" s="621"/>
      <c r="P7" s="621"/>
      <c r="Q7" s="621"/>
      <c r="R7" s="621"/>
      <c r="S7" s="621"/>
      <c r="T7" s="621"/>
      <c r="U7" s="621"/>
      <c r="V7" s="621"/>
      <c r="W7" s="621"/>
      <c r="X7" s="621"/>
      <c r="Y7" s="621"/>
      <c r="Z7" s="621"/>
      <c r="AA7" s="621"/>
      <c r="AB7" s="621"/>
      <c r="AC7" s="621"/>
      <c r="AD7" s="621"/>
      <c r="AE7" s="621"/>
      <c r="AF7" s="621"/>
      <c r="AG7" s="621"/>
      <c r="AH7" s="621"/>
      <c r="AI7" s="622"/>
      <c r="AJ7" s="559" t="s">
        <v>180</v>
      </c>
      <c r="AK7" s="554"/>
      <c r="AL7" s="567" t="s">
        <v>181</v>
      </c>
      <c r="AM7" s="567"/>
      <c r="AN7" s="567"/>
      <c r="AO7" s="567"/>
      <c r="AP7" s="567"/>
      <c r="AQ7" s="567"/>
      <c r="AR7" s="567"/>
      <c r="AS7" s="567"/>
      <c r="AT7" s="567"/>
      <c r="AU7" s="567"/>
      <c r="AV7" s="567"/>
      <c r="AW7" s="567"/>
      <c r="AX7" s="567"/>
      <c r="AY7" s="567"/>
      <c r="AZ7" s="567"/>
      <c r="BA7" s="567"/>
      <c r="BB7" s="567"/>
      <c r="BC7" s="567"/>
      <c r="BD7" s="567"/>
      <c r="BE7" s="567"/>
      <c r="BF7" s="567"/>
      <c r="BG7" s="567"/>
      <c r="BH7" s="567"/>
      <c r="BI7" s="567"/>
      <c r="BJ7" s="567"/>
      <c r="BK7" s="567"/>
      <c r="BL7" s="567"/>
      <c r="BM7" s="567"/>
      <c r="BN7" s="567"/>
      <c r="BO7" s="567"/>
      <c r="BP7" s="567"/>
      <c r="BQ7" s="567"/>
      <c r="BR7" s="568"/>
    </row>
    <row r="8" spans="1:77" ht="16.149999999999999" customHeight="1" x14ac:dyDescent="0.15">
      <c r="A8" s="681"/>
      <c r="B8" s="576"/>
      <c r="C8" s="576"/>
      <c r="D8" s="577"/>
      <c r="E8" s="569" t="s">
        <v>182</v>
      </c>
      <c r="F8" s="570"/>
      <c r="G8" s="570"/>
      <c r="H8" s="570"/>
      <c r="I8" s="571"/>
      <c r="J8" s="562"/>
      <c r="K8" s="562"/>
      <c r="L8" s="562"/>
      <c r="M8" s="562"/>
      <c r="N8" s="562"/>
      <c r="O8" s="562"/>
      <c r="P8" s="562"/>
      <c r="Q8" s="562"/>
      <c r="R8" s="562"/>
      <c r="S8" s="562"/>
      <c r="T8" s="562"/>
      <c r="U8" s="562"/>
      <c r="V8" s="562"/>
      <c r="W8" s="562"/>
      <c r="X8" s="562"/>
      <c r="Y8" s="562"/>
      <c r="Z8" s="562"/>
      <c r="AA8" s="562"/>
      <c r="AB8" s="562"/>
      <c r="AC8" s="562"/>
      <c r="AD8" s="562"/>
      <c r="AE8" s="562"/>
      <c r="AF8" s="562"/>
      <c r="AG8" s="562"/>
      <c r="AH8" s="562"/>
      <c r="AI8" s="563"/>
      <c r="AJ8" s="553"/>
      <c r="AK8" s="554"/>
      <c r="AL8" s="567"/>
      <c r="AM8" s="567"/>
      <c r="AN8" s="567"/>
      <c r="AO8" s="567"/>
      <c r="AP8" s="567"/>
      <c r="AQ8" s="567"/>
      <c r="AR8" s="567"/>
      <c r="AS8" s="567"/>
      <c r="AT8" s="567"/>
      <c r="AU8" s="567"/>
      <c r="AV8" s="567"/>
      <c r="AW8" s="567"/>
      <c r="AX8" s="567"/>
      <c r="AY8" s="567"/>
      <c r="AZ8" s="567"/>
      <c r="BA8" s="567"/>
      <c r="BB8" s="567"/>
      <c r="BC8" s="567"/>
      <c r="BD8" s="567"/>
      <c r="BE8" s="567"/>
      <c r="BF8" s="567"/>
      <c r="BG8" s="567"/>
      <c r="BH8" s="567"/>
      <c r="BI8" s="567"/>
      <c r="BJ8" s="567"/>
      <c r="BK8" s="567"/>
      <c r="BL8" s="567"/>
      <c r="BM8" s="567"/>
      <c r="BN8" s="567"/>
      <c r="BO8" s="567"/>
      <c r="BP8" s="567"/>
      <c r="BQ8" s="567"/>
      <c r="BR8" s="568"/>
    </row>
    <row r="9" spans="1:77" ht="16.149999999999999" customHeight="1" x14ac:dyDescent="0.15">
      <c r="A9" s="681"/>
      <c r="B9" s="576"/>
      <c r="C9" s="576"/>
      <c r="D9" s="577"/>
      <c r="E9" s="572"/>
      <c r="F9" s="573"/>
      <c r="G9" s="573"/>
      <c r="H9" s="573"/>
      <c r="I9" s="574"/>
      <c r="J9" s="564"/>
      <c r="K9" s="564"/>
      <c r="L9" s="564"/>
      <c r="M9" s="564"/>
      <c r="N9" s="564"/>
      <c r="O9" s="564"/>
      <c r="P9" s="564"/>
      <c r="Q9" s="564"/>
      <c r="R9" s="564"/>
      <c r="S9" s="564"/>
      <c r="T9" s="564"/>
      <c r="U9" s="564"/>
      <c r="V9" s="564"/>
      <c r="W9" s="564"/>
      <c r="X9" s="564"/>
      <c r="Y9" s="564"/>
      <c r="Z9" s="564"/>
      <c r="AA9" s="564"/>
      <c r="AB9" s="564"/>
      <c r="AC9" s="564"/>
      <c r="AD9" s="564"/>
      <c r="AE9" s="564"/>
      <c r="AF9" s="564"/>
      <c r="AG9" s="564"/>
      <c r="AH9" s="564"/>
      <c r="AI9" s="565"/>
      <c r="AJ9" s="553"/>
      <c r="AK9" s="554"/>
      <c r="AL9" s="567"/>
      <c r="AM9" s="567"/>
      <c r="AN9" s="567"/>
      <c r="AO9" s="567"/>
      <c r="AP9" s="567"/>
      <c r="AQ9" s="567"/>
      <c r="AR9" s="567"/>
      <c r="AS9" s="567"/>
      <c r="AT9" s="567"/>
      <c r="AU9" s="567"/>
      <c r="AV9" s="567"/>
      <c r="AW9" s="567"/>
      <c r="AX9" s="567"/>
      <c r="AY9" s="567"/>
      <c r="AZ9" s="567"/>
      <c r="BA9" s="567"/>
      <c r="BB9" s="567"/>
      <c r="BC9" s="567"/>
      <c r="BD9" s="567"/>
      <c r="BE9" s="567"/>
      <c r="BF9" s="567"/>
      <c r="BG9" s="567"/>
      <c r="BH9" s="567"/>
      <c r="BI9" s="567"/>
      <c r="BJ9" s="567"/>
      <c r="BK9" s="567"/>
      <c r="BL9" s="567"/>
      <c r="BM9" s="567"/>
      <c r="BN9" s="567"/>
      <c r="BO9" s="567"/>
      <c r="BP9" s="567"/>
      <c r="BQ9" s="567"/>
      <c r="BR9" s="568"/>
    </row>
    <row r="10" spans="1:77" ht="16.149999999999999" customHeight="1" x14ac:dyDescent="0.15">
      <c r="A10" s="681"/>
      <c r="B10" s="576"/>
      <c r="C10" s="576"/>
      <c r="D10" s="577"/>
      <c r="E10" s="575" t="s">
        <v>183</v>
      </c>
      <c r="F10" s="576"/>
      <c r="G10" s="576"/>
      <c r="H10" s="576"/>
      <c r="I10" s="577"/>
      <c r="J10" s="557"/>
      <c r="K10" s="557"/>
      <c r="L10" s="557"/>
      <c r="M10" s="557"/>
      <c r="N10" s="557"/>
      <c r="O10" s="557"/>
      <c r="P10" s="557"/>
      <c r="Q10" s="557"/>
      <c r="R10" s="557"/>
      <c r="S10" s="557"/>
      <c r="T10" s="557"/>
      <c r="U10" s="557"/>
      <c r="V10" s="557"/>
      <c r="W10" s="557"/>
      <c r="X10" s="557"/>
      <c r="Y10" s="557"/>
      <c r="Z10" s="557"/>
      <c r="AA10" s="557"/>
      <c r="AB10" s="557"/>
      <c r="AC10" s="557"/>
      <c r="AD10" s="557"/>
      <c r="AE10" s="557"/>
      <c r="AF10" s="557"/>
      <c r="AG10" s="557"/>
      <c r="AH10" s="557"/>
      <c r="AI10" s="558"/>
      <c r="AJ10" s="553" t="s">
        <v>184</v>
      </c>
      <c r="AK10" s="554"/>
      <c r="AL10" s="567" t="s">
        <v>185</v>
      </c>
      <c r="AM10" s="557"/>
      <c r="AN10" s="557"/>
      <c r="AO10" s="557"/>
      <c r="AP10" s="557"/>
      <c r="AQ10" s="557"/>
      <c r="AR10" s="557"/>
      <c r="AS10" s="557"/>
      <c r="AT10" s="557"/>
      <c r="AU10" s="557"/>
      <c r="AV10" s="557"/>
      <c r="AW10" s="557"/>
      <c r="AX10" s="557"/>
      <c r="AY10" s="557"/>
      <c r="AZ10" s="557"/>
      <c r="BA10" s="557"/>
      <c r="BB10" s="557"/>
      <c r="BC10" s="557"/>
      <c r="BD10" s="557"/>
      <c r="BE10" s="557"/>
      <c r="BF10" s="557"/>
      <c r="BG10" s="557"/>
      <c r="BH10" s="557"/>
      <c r="BI10" s="557"/>
      <c r="BJ10" s="557"/>
      <c r="BK10" s="557"/>
      <c r="BL10" s="557"/>
      <c r="BM10" s="557"/>
      <c r="BN10" s="557"/>
      <c r="BO10" s="557"/>
      <c r="BP10" s="557"/>
      <c r="BQ10" s="557"/>
      <c r="BR10" s="558"/>
    </row>
    <row r="11" spans="1:77" ht="16.149999999999999" customHeight="1" thickBot="1" x14ac:dyDescent="0.2">
      <c r="A11" s="682"/>
      <c r="B11" s="579"/>
      <c r="C11" s="579"/>
      <c r="D11" s="580"/>
      <c r="E11" s="578"/>
      <c r="F11" s="579"/>
      <c r="G11" s="579"/>
      <c r="H11" s="579"/>
      <c r="I11" s="580"/>
      <c r="J11" s="618"/>
      <c r="K11" s="618"/>
      <c r="L11" s="618"/>
      <c r="M11" s="618"/>
      <c r="N11" s="618"/>
      <c r="O11" s="618"/>
      <c r="P11" s="618"/>
      <c r="Q11" s="618"/>
      <c r="R11" s="618"/>
      <c r="S11" s="618"/>
      <c r="T11" s="618"/>
      <c r="U11" s="618"/>
      <c r="V11" s="618"/>
      <c r="W11" s="618"/>
      <c r="X11" s="618"/>
      <c r="Y11" s="618"/>
      <c r="Z11" s="618"/>
      <c r="AA11" s="618"/>
      <c r="AB11" s="618"/>
      <c r="AC11" s="618"/>
      <c r="AD11" s="618"/>
      <c r="AE11" s="618"/>
      <c r="AF11" s="618"/>
      <c r="AG11" s="618"/>
      <c r="AH11" s="618"/>
      <c r="AI11" s="619"/>
      <c r="AJ11" s="553"/>
      <c r="AK11" s="554"/>
      <c r="AL11" s="557"/>
      <c r="AM11" s="557"/>
      <c r="AN11" s="557"/>
      <c r="AO11" s="557"/>
      <c r="AP11" s="557"/>
      <c r="AQ11" s="557"/>
      <c r="AR11" s="557"/>
      <c r="AS11" s="557"/>
      <c r="AT11" s="557"/>
      <c r="AU11" s="557"/>
      <c r="AV11" s="557"/>
      <c r="AW11" s="557"/>
      <c r="AX11" s="557"/>
      <c r="AY11" s="557"/>
      <c r="AZ11" s="557"/>
      <c r="BA11" s="557"/>
      <c r="BB11" s="557"/>
      <c r="BC11" s="557"/>
      <c r="BD11" s="557"/>
      <c r="BE11" s="557"/>
      <c r="BF11" s="557"/>
      <c r="BG11" s="557"/>
      <c r="BH11" s="557"/>
      <c r="BI11" s="557"/>
      <c r="BJ11" s="557"/>
      <c r="BK11" s="557"/>
      <c r="BL11" s="557"/>
      <c r="BM11" s="557"/>
      <c r="BN11" s="557"/>
      <c r="BO11" s="557"/>
      <c r="BP11" s="557"/>
      <c r="BQ11" s="557"/>
      <c r="BR11" s="558"/>
    </row>
    <row r="12" spans="1:77" ht="15" customHeight="1" thickTop="1" x14ac:dyDescent="0.15">
      <c r="A12" s="92"/>
      <c r="B12" s="93"/>
      <c r="C12" s="93"/>
      <c r="D12" s="93"/>
      <c r="E12" s="93"/>
      <c r="F12" s="93"/>
      <c r="G12" s="611" t="s">
        <v>188</v>
      </c>
      <c r="H12" s="611"/>
      <c r="I12" s="611"/>
      <c r="J12" s="611"/>
      <c r="K12" s="611"/>
      <c r="L12" s="611"/>
      <c r="M12" s="611"/>
      <c r="N12" s="611"/>
      <c r="O12" s="611"/>
      <c r="P12" s="611"/>
      <c r="Q12" s="611"/>
      <c r="R12" s="611"/>
      <c r="S12" s="611"/>
      <c r="T12" s="611"/>
      <c r="U12" s="611"/>
      <c r="V12" s="611"/>
      <c r="W12" s="611"/>
      <c r="X12" s="611"/>
      <c r="Y12" s="611"/>
      <c r="Z12" s="611"/>
      <c r="AA12" s="611"/>
      <c r="AB12" s="611"/>
      <c r="AC12" s="611"/>
      <c r="AD12" s="48"/>
      <c r="AE12" s="48"/>
      <c r="AF12" s="48"/>
      <c r="AG12" s="48"/>
      <c r="AH12" s="48"/>
      <c r="AI12" s="49"/>
      <c r="AJ12" s="610" t="s">
        <v>189</v>
      </c>
      <c r="AK12" s="611"/>
      <c r="AL12" s="611"/>
      <c r="AM12" s="611"/>
      <c r="AN12" s="611"/>
      <c r="AO12" s="611"/>
      <c r="AP12" s="611"/>
      <c r="AQ12" s="611"/>
      <c r="AR12" s="611"/>
      <c r="AS12" s="611"/>
      <c r="AT12" s="611"/>
      <c r="AU12" s="611"/>
      <c r="AV12" s="611"/>
      <c r="AW12" s="611"/>
      <c r="AX12" s="611"/>
      <c r="AY12" s="611"/>
      <c r="AZ12" s="611"/>
      <c r="BA12" s="611"/>
      <c r="BB12" s="611"/>
      <c r="BC12" s="611"/>
      <c r="BD12" s="611"/>
      <c r="BE12" s="611"/>
      <c r="BF12" s="611"/>
      <c r="BG12" s="611"/>
      <c r="BH12" s="611"/>
      <c r="BI12" s="611"/>
      <c r="BJ12" s="611"/>
      <c r="BK12" s="611"/>
      <c r="BL12" s="611"/>
      <c r="BM12" s="611"/>
      <c r="BN12" s="611"/>
      <c r="BO12" s="611"/>
      <c r="BP12" s="611"/>
      <c r="BQ12" s="611"/>
      <c r="BR12" s="612"/>
      <c r="BS12" s="41"/>
    </row>
    <row r="13" spans="1:77" ht="15" customHeight="1" x14ac:dyDescent="0.15">
      <c r="A13" s="94"/>
      <c r="B13" s="95"/>
      <c r="C13" s="95"/>
      <c r="D13" s="95"/>
      <c r="E13" s="95"/>
      <c r="F13" s="95"/>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546" t="s">
        <v>190</v>
      </c>
      <c r="AE13" s="546"/>
      <c r="AF13" s="546"/>
      <c r="AG13" s="547" t="s">
        <v>191</v>
      </c>
      <c r="AH13" s="548"/>
      <c r="AI13" s="549"/>
      <c r="AJ13" s="613"/>
      <c r="AK13" s="614"/>
      <c r="AL13" s="614"/>
      <c r="AM13" s="614"/>
      <c r="AN13" s="614"/>
      <c r="AO13" s="614"/>
      <c r="AP13" s="614"/>
      <c r="AQ13" s="614"/>
      <c r="AR13" s="614"/>
      <c r="AS13" s="614"/>
      <c r="AT13" s="614"/>
      <c r="AU13" s="614"/>
      <c r="AV13" s="614"/>
      <c r="AW13" s="614"/>
      <c r="AX13" s="614"/>
      <c r="AY13" s="614"/>
      <c r="AZ13" s="614"/>
      <c r="BA13" s="614"/>
      <c r="BB13" s="614"/>
      <c r="BC13" s="614"/>
      <c r="BD13" s="614"/>
      <c r="BE13" s="614"/>
      <c r="BF13" s="614"/>
      <c r="BG13" s="614"/>
      <c r="BH13" s="614"/>
      <c r="BI13" s="614"/>
      <c r="BJ13" s="614"/>
      <c r="BK13" s="614"/>
      <c r="BL13" s="614"/>
      <c r="BM13" s="614"/>
      <c r="BN13" s="614"/>
      <c r="BO13" s="614"/>
      <c r="BP13" s="614"/>
      <c r="BQ13" s="614"/>
      <c r="BR13" s="615"/>
      <c r="BS13" s="41"/>
      <c r="BU13" s="50"/>
      <c r="BV13" s="50"/>
      <c r="BW13" s="50"/>
      <c r="BX13" s="50"/>
      <c r="BY13" s="50"/>
    </row>
    <row r="14" spans="1:77" ht="22.5" customHeight="1" x14ac:dyDescent="0.15">
      <c r="A14" s="698" t="s">
        <v>30</v>
      </c>
      <c r="B14" s="673"/>
      <c r="C14" s="673"/>
      <c r="D14" s="673"/>
      <c r="E14" s="225" t="s">
        <v>192</v>
      </c>
      <c r="F14" s="52" t="s">
        <v>193</v>
      </c>
      <c r="G14" s="52"/>
      <c r="H14" s="51"/>
      <c r="I14" s="51"/>
      <c r="J14" s="51"/>
      <c r="K14" s="51"/>
      <c r="L14" s="51"/>
      <c r="M14" s="51"/>
      <c r="N14" s="51"/>
      <c r="O14" s="51"/>
      <c r="P14" s="51"/>
      <c r="Q14" s="51"/>
      <c r="R14" s="51"/>
      <c r="S14" s="51"/>
      <c r="T14" s="51"/>
      <c r="U14" s="51"/>
      <c r="V14" s="51"/>
      <c r="W14" s="51"/>
      <c r="X14" s="51"/>
      <c r="Y14" s="51"/>
      <c r="Z14" s="51"/>
      <c r="AA14" s="51"/>
      <c r="AB14" s="51"/>
      <c r="AC14" s="51"/>
      <c r="AD14" s="547"/>
      <c r="AE14" s="548"/>
      <c r="AF14" s="550"/>
      <c r="AG14" s="547"/>
      <c r="AH14" s="548"/>
      <c r="AI14" s="549"/>
      <c r="AJ14" s="551" t="s">
        <v>176</v>
      </c>
      <c r="AK14" s="552"/>
      <c r="AL14" s="555" t="s">
        <v>194</v>
      </c>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c r="BO14" s="555"/>
      <c r="BP14" s="555"/>
      <c r="BQ14" s="555"/>
      <c r="BR14" s="556"/>
      <c r="BS14" s="40"/>
      <c r="BW14" s="50"/>
      <c r="BX14" s="50"/>
      <c r="BY14" s="50"/>
    </row>
    <row r="15" spans="1:77" ht="22.5" customHeight="1" x14ac:dyDescent="0.15">
      <c r="A15" s="699"/>
      <c r="B15" s="686"/>
      <c r="C15" s="686"/>
      <c r="D15" s="686"/>
      <c r="E15" s="225" t="s">
        <v>195</v>
      </c>
      <c r="F15" s="52" t="s">
        <v>196</v>
      </c>
      <c r="G15" s="52"/>
      <c r="H15" s="51"/>
      <c r="I15" s="51"/>
      <c r="J15" s="51"/>
      <c r="K15" s="51"/>
      <c r="L15" s="51"/>
      <c r="M15" s="51"/>
      <c r="N15" s="51"/>
      <c r="O15" s="51"/>
      <c r="P15" s="51"/>
      <c r="Q15" s="51"/>
      <c r="R15" s="51"/>
      <c r="S15" s="51"/>
      <c r="T15" s="51"/>
      <c r="U15" s="51"/>
      <c r="V15" s="51"/>
      <c r="W15" s="51"/>
      <c r="X15" s="51"/>
      <c r="Y15" s="51"/>
      <c r="Z15" s="51"/>
      <c r="AA15" s="51"/>
      <c r="AB15" s="51"/>
      <c r="AC15" s="51"/>
      <c r="AD15" s="547"/>
      <c r="AE15" s="548"/>
      <c r="AF15" s="550"/>
      <c r="AG15" s="547"/>
      <c r="AH15" s="548"/>
      <c r="AI15" s="549"/>
      <c r="AJ15" s="553"/>
      <c r="AK15" s="554"/>
      <c r="AL15" s="557"/>
      <c r="AM15" s="557"/>
      <c r="AN15" s="557"/>
      <c r="AO15" s="557"/>
      <c r="AP15" s="557"/>
      <c r="AQ15" s="557"/>
      <c r="AR15" s="557"/>
      <c r="AS15" s="557"/>
      <c r="AT15" s="557"/>
      <c r="AU15" s="557"/>
      <c r="AV15" s="557"/>
      <c r="AW15" s="557"/>
      <c r="AX15" s="557"/>
      <c r="AY15" s="557"/>
      <c r="AZ15" s="557"/>
      <c r="BA15" s="557"/>
      <c r="BB15" s="557"/>
      <c r="BC15" s="557"/>
      <c r="BD15" s="557"/>
      <c r="BE15" s="557"/>
      <c r="BF15" s="557"/>
      <c r="BG15" s="557"/>
      <c r="BH15" s="557"/>
      <c r="BI15" s="557"/>
      <c r="BJ15" s="557"/>
      <c r="BK15" s="557"/>
      <c r="BL15" s="557"/>
      <c r="BM15" s="557"/>
      <c r="BN15" s="557"/>
      <c r="BO15" s="557"/>
      <c r="BP15" s="557"/>
      <c r="BQ15" s="557"/>
      <c r="BR15" s="558"/>
      <c r="BS15" s="40"/>
      <c r="BW15" s="50"/>
      <c r="BX15" s="50"/>
      <c r="BY15" s="50"/>
    </row>
    <row r="16" spans="1:77" ht="22.5" customHeight="1" x14ac:dyDescent="0.15">
      <c r="A16" s="699"/>
      <c r="B16" s="686"/>
      <c r="C16" s="686"/>
      <c r="D16" s="686"/>
      <c r="E16" s="225" t="s">
        <v>197</v>
      </c>
      <c r="F16" s="52" t="s">
        <v>198</v>
      </c>
      <c r="G16" s="52"/>
      <c r="H16" s="51"/>
      <c r="I16" s="51"/>
      <c r="J16" s="51"/>
      <c r="K16" s="51"/>
      <c r="L16" s="51"/>
      <c r="M16" s="51"/>
      <c r="N16" s="51"/>
      <c r="O16" s="51"/>
      <c r="P16" s="51"/>
      <c r="Q16" s="51"/>
      <c r="R16" s="51"/>
      <c r="S16" s="51"/>
      <c r="T16" s="51"/>
      <c r="U16" s="51"/>
      <c r="V16" s="51"/>
      <c r="W16" s="51"/>
      <c r="X16" s="51"/>
      <c r="Y16" s="51"/>
      <c r="Z16" s="51"/>
      <c r="AA16" s="51"/>
      <c r="AB16" s="51"/>
      <c r="AC16" s="51"/>
      <c r="AD16" s="547"/>
      <c r="AE16" s="548"/>
      <c r="AF16" s="550"/>
      <c r="AG16" s="675"/>
      <c r="AH16" s="676"/>
      <c r="AI16" s="677"/>
      <c r="AJ16" s="553" t="s">
        <v>199</v>
      </c>
      <c r="AK16" s="554"/>
      <c r="AL16" s="567" t="s">
        <v>200</v>
      </c>
      <c r="AM16" s="557"/>
      <c r="AN16" s="557"/>
      <c r="AO16" s="557"/>
      <c r="AP16" s="557"/>
      <c r="AQ16" s="557"/>
      <c r="AR16" s="557"/>
      <c r="AS16" s="557"/>
      <c r="AT16" s="557"/>
      <c r="AU16" s="557"/>
      <c r="AV16" s="557"/>
      <c r="AW16" s="557"/>
      <c r="AX16" s="557"/>
      <c r="AY16" s="557"/>
      <c r="AZ16" s="557"/>
      <c r="BA16" s="557"/>
      <c r="BB16" s="557"/>
      <c r="BC16" s="557"/>
      <c r="BD16" s="557"/>
      <c r="BE16" s="557"/>
      <c r="BF16" s="557"/>
      <c r="BG16" s="557"/>
      <c r="BH16" s="557"/>
      <c r="BI16" s="557"/>
      <c r="BJ16" s="557"/>
      <c r="BK16" s="557"/>
      <c r="BL16" s="557"/>
      <c r="BM16" s="557"/>
      <c r="BN16" s="557"/>
      <c r="BO16" s="557"/>
      <c r="BP16" s="557"/>
      <c r="BQ16" s="557"/>
      <c r="BR16" s="558"/>
      <c r="BW16" s="50"/>
      <c r="BX16" s="50"/>
      <c r="BY16" s="50"/>
    </row>
    <row r="17" spans="1:77" ht="22.5" customHeight="1" x14ac:dyDescent="0.15">
      <c r="A17" s="699"/>
      <c r="B17" s="686"/>
      <c r="C17" s="686"/>
      <c r="D17" s="686"/>
      <c r="E17" s="225" t="s">
        <v>201</v>
      </c>
      <c r="F17" s="52" t="s">
        <v>202</v>
      </c>
      <c r="G17" s="52"/>
      <c r="H17" s="53"/>
      <c r="I17" s="53"/>
      <c r="J17" s="53"/>
      <c r="K17" s="53"/>
      <c r="L17" s="53"/>
      <c r="M17" s="226"/>
      <c r="N17" s="226"/>
      <c r="O17" s="226"/>
      <c r="P17" s="226"/>
      <c r="Q17" s="226"/>
      <c r="R17" s="226"/>
      <c r="S17" s="226"/>
      <c r="T17" s="226"/>
      <c r="U17" s="226"/>
      <c r="V17" s="226"/>
      <c r="W17" s="226"/>
      <c r="X17" s="226"/>
      <c r="Y17" s="226"/>
      <c r="Z17" s="226"/>
      <c r="AA17" s="226"/>
      <c r="AB17" s="226"/>
      <c r="AC17" s="226"/>
      <c r="AD17" s="547"/>
      <c r="AE17" s="548"/>
      <c r="AF17" s="550"/>
      <c r="AG17" s="547"/>
      <c r="AH17" s="548"/>
      <c r="AI17" s="549"/>
      <c r="AJ17" s="553"/>
      <c r="AK17" s="554"/>
      <c r="AL17" s="557"/>
      <c r="AM17" s="557"/>
      <c r="AN17" s="557"/>
      <c r="AO17" s="557"/>
      <c r="AP17" s="557"/>
      <c r="AQ17" s="557"/>
      <c r="AR17" s="557"/>
      <c r="AS17" s="557"/>
      <c r="AT17" s="557"/>
      <c r="AU17" s="557"/>
      <c r="AV17" s="557"/>
      <c r="AW17" s="557"/>
      <c r="AX17" s="557"/>
      <c r="AY17" s="557"/>
      <c r="AZ17" s="557"/>
      <c r="BA17" s="557"/>
      <c r="BB17" s="557"/>
      <c r="BC17" s="557"/>
      <c r="BD17" s="557"/>
      <c r="BE17" s="557"/>
      <c r="BF17" s="557"/>
      <c r="BG17" s="557"/>
      <c r="BH17" s="557"/>
      <c r="BI17" s="557"/>
      <c r="BJ17" s="557"/>
      <c r="BK17" s="557"/>
      <c r="BL17" s="557"/>
      <c r="BM17" s="557"/>
      <c r="BN17" s="557"/>
      <c r="BO17" s="557"/>
      <c r="BP17" s="557"/>
      <c r="BQ17" s="557"/>
      <c r="BR17" s="558"/>
      <c r="BW17" s="50"/>
      <c r="BX17" s="50"/>
      <c r="BY17" s="50"/>
    </row>
    <row r="18" spans="1:77" ht="22.5" customHeight="1" x14ac:dyDescent="0.15">
      <c r="A18" s="699"/>
      <c r="B18" s="686"/>
      <c r="C18" s="686"/>
      <c r="D18" s="686"/>
      <c r="E18" s="225" t="s">
        <v>203</v>
      </c>
      <c r="F18" s="52" t="s">
        <v>204</v>
      </c>
      <c r="G18" s="52"/>
      <c r="H18" s="53"/>
      <c r="I18" s="53"/>
      <c r="J18" s="53"/>
      <c r="K18" s="53"/>
      <c r="L18" s="53"/>
      <c r="M18" s="226"/>
      <c r="N18" s="226"/>
      <c r="O18" s="226"/>
      <c r="P18" s="226"/>
      <c r="Q18" s="226"/>
      <c r="R18" s="226"/>
      <c r="S18" s="226"/>
      <c r="T18" s="226"/>
      <c r="U18" s="226"/>
      <c r="V18" s="226"/>
      <c r="W18" s="226"/>
      <c r="X18" s="226"/>
      <c r="Y18" s="226"/>
      <c r="Z18" s="226"/>
      <c r="AA18" s="226"/>
      <c r="AB18" s="226"/>
      <c r="AC18" s="226"/>
      <c r="AD18" s="547"/>
      <c r="AE18" s="548"/>
      <c r="AF18" s="550"/>
      <c r="AG18" s="547"/>
      <c r="AH18" s="548"/>
      <c r="AI18" s="549"/>
      <c r="AJ18" s="54"/>
      <c r="AK18" s="47"/>
      <c r="AL18" s="41"/>
      <c r="BR18" s="55"/>
      <c r="BW18" s="50"/>
      <c r="BX18" s="50"/>
      <c r="BY18" s="50"/>
    </row>
    <row r="19" spans="1:77" ht="22.5" customHeight="1" x14ac:dyDescent="0.15">
      <c r="A19" s="699"/>
      <c r="B19" s="686"/>
      <c r="C19" s="686"/>
      <c r="D19" s="686"/>
      <c r="E19" s="225" t="s">
        <v>205</v>
      </c>
      <c r="F19" s="52" t="s">
        <v>206</v>
      </c>
      <c r="G19" s="52"/>
      <c r="H19" s="53"/>
      <c r="I19" s="53"/>
      <c r="J19" s="53"/>
      <c r="K19" s="53"/>
      <c r="L19" s="53"/>
      <c r="M19" s="226"/>
      <c r="N19" s="226"/>
      <c r="O19" s="226"/>
      <c r="P19" s="226"/>
      <c r="Q19" s="226"/>
      <c r="R19" s="226"/>
      <c r="S19" s="226"/>
      <c r="T19" s="226"/>
      <c r="U19" s="226"/>
      <c r="V19" s="226"/>
      <c r="W19" s="226"/>
      <c r="X19" s="226"/>
      <c r="Y19" s="226"/>
      <c r="Z19" s="226"/>
      <c r="AA19" s="226"/>
      <c r="AB19" s="226"/>
      <c r="AC19" s="226"/>
      <c r="AD19" s="547"/>
      <c r="AE19" s="548"/>
      <c r="AF19" s="550"/>
      <c r="AG19" s="547"/>
      <c r="AH19" s="548"/>
      <c r="AI19" s="549"/>
      <c r="AJ19" s="54"/>
      <c r="AK19" s="47"/>
      <c r="AL19" s="41"/>
      <c r="BR19" s="55"/>
      <c r="BW19" s="50"/>
      <c r="BX19" s="50"/>
      <c r="BY19" s="50"/>
    </row>
    <row r="20" spans="1:77" ht="22.5" customHeight="1" x14ac:dyDescent="0.15">
      <c r="A20" s="699"/>
      <c r="B20" s="686"/>
      <c r="C20" s="686"/>
      <c r="D20" s="686"/>
      <c r="E20" s="672" t="s">
        <v>207</v>
      </c>
      <c r="F20" s="51" t="s">
        <v>208</v>
      </c>
      <c r="G20" s="51"/>
      <c r="H20" s="53"/>
      <c r="I20" s="53"/>
      <c r="J20" s="53"/>
      <c r="K20" s="53"/>
      <c r="L20" s="53"/>
      <c r="M20" s="226"/>
      <c r="N20" s="226"/>
      <c r="O20" s="226"/>
      <c r="P20" s="226"/>
      <c r="Q20" s="226"/>
      <c r="R20" s="226"/>
      <c r="S20" s="226"/>
      <c r="T20" s="226"/>
      <c r="U20" s="226"/>
      <c r="V20" s="226"/>
      <c r="W20" s="226"/>
      <c r="X20" s="226"/>
      <c r="Y20" s="226"/>
      <c r="Z20" s="226"/>
      <c r="AA20" s="226"/>
      <c r="AB20" s="226"/>
      <c r="AC20" s="226"/>
      <c r="AD20" s="547"/>
      <c r="AE20" s="548"/>
      <c r="AF20" s="550"/>
      <c r="AG20" s="547"/>
      <c r="AH20" s="548"/>
      <c r="AI20" s="549"/>
      <c r="AJ20" s="54"/>
      <c r="AK20" s="47"/>
      <c r="AL20" s="41"/>
      <c r="BR20" s="55"/>
      <c r="BW20" s="50"/>
      <c r="BX20" s="50"/>
      <c r="BY20" s="50"/>
    </row>
    <row r="21" spans="1:77" ht="22.5" customHeight="1" thickBot="1" x14ac:dyDescent="0.2">
      <c r="A21" s="699"/>
      <c r="B21" s="686"/>
      <c r="C21" s="686"/>
      <c r="D21" s="686"/>
      <c r="E21" s="700"/>
      <c r="F21" s="60" t="s">
        <v>209</v>
      </c>
      <c r="G21" s="60"/>
      <c r="H21" s="228"/>
      <c r="I21" s="53"/>
      <c r="J21" s="53"/>
      <c r="K21" s="53"/>
      <c r="L21" s="53"/>
      <c r="M21" s="226"/>
      <c r="N21" s="226"/>
      <c r="O21" s="226"/>
      <c r="P21" s="226"/>
      <c r="Q21" s="226"/>
      <c r="R21" s="226"/>
      <c r="S21" s="226"/>
      <c r="T21" s="226"/>
      <c r="U21" s="226"/>
      <c r="V21" s="226"/>
      <c r="W21" s="226"/>
      <c r="X21" s="226"/>
      <c r="Y21" s="226"/>
      <c r="Z21" s="226"/>
      <c r="AA21" s="226"/>
      <c r="AB21" s="226"/>
      <c r="AC21" s="226"/>
      <c r="AD21" s="672"/>
      <c r="AE21" s="673"/>
      <c r="AF21" s="674"/>
      <c r="AG21" s="547"/>
      <c r="AH21" s="548"/>
      <c r="AI21" s="549"/>
      <c r="AJ21" s="57"/>
      <c r="AK21" s="58"/>
      <c r="AL21" s="59"/>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1"/>
      <c r="BW21" s="50"/>
      <c r="BX21" s="50"/>
      <c r="BY21" s="50"/>
    </row>
    <row r="22" spans="1:77" ht="15" customHeight="1" thickTop="1" x14ac:dyDescent="0.15">
      <c r="A22" s="92"/>
      <c r="B22" s="93"/>
      <c r="C22" s="93"/>
      <c r="D22" s="93"/>
      <c r="E22" s="93"/>
      <c r="F22" s="93"/>
      <c r="G22" s="628" t="s">
        <v>210</v>
      </c>
      <c r="H22" s="611"/>
      <c r="I22" s="611"/>
      <c r="J22" s="611"/>
      <c r="K22" s="611"/>
      <c r="L22" s="611"/>
      <c r="M22" s="611"/>
      <c r="N22" s="611"/>
      <c r="O22" s="611"/>
      <c r="P22" s="611"/>
      <c r="Q22" s="611"/>
      <c r="R22" s="611"/>
      <c r="S22" s="611"/>
      <c r="T22" s="611"/>
      <c r="U22" s="611"/>
      <c r="V22" s="611"/>
      <c r="W22" s="611"/>
      <c r="X22" s="611"/>
      <c r="Y22" s="611"/>
      <c r="Z22" s="611"/>
      <c r="AA22" s="611"/>
      <c r="AB22" s="611"/>
      <c r="AC22" s="611"/>
      <c r="AD22" s="48"/>
      <c r="AE22" s="48"/>
      <c r="AF22" s="48"/>
      <c r="AG22" s="48"/>
      <c r="AH22" s="48"/>
      <c r="AI22" s="49"/>
      <c r="AJ22" s="610" t="s">
        <v>210</v>
      </c>
      <c r="AK22" s="611"/>
      <c r="AL22" s="611"/>
      <c r="AM22" s="611"/>
      <c r="AN22" s="611"/>
      <c r="AO22" s="611"/>
      <c r="AP22" s="611"/>
      <c r="AQ22" s="611"/>
      <c r="AR22" s="611"/>
      <c r="AS22" s="611"/>
      <c r="AT22" s="611"/>
      <c r="AU22" s="611"/>
      <c r="AV22" s="611"/>
      <c r="AW22" s="611"/>
      <c r="AX22" s="611"/>
      <c r="AY22" s="611"/>
      <c r="AZ22" s="611"/>
      <c r="BA22" s="611"/>
      <c r="BB22" s="611"/>
      <c r="BC22" s="611"/>
      <c r="BD22" s="611"/>
      <c r="BE22" s="611"/>
      <c r="BF22" s="611"/>
      <c r="BG22" s="611"/>
      <c r="BH22" s="611"/>
      <c r="BI22" s="611"/>
      <c r="BJ22" s="611"/>
      <c r="BK22" s="611"/>
      <c r="BL22" s="611"/>
      <c r="BM22" s="611"/>
      <c r="BN22" s="611"/>
      <c r="BO22" s="611"/>
      <c r="BP22" s="611"/>
      <c r="BQ22" s="611"/>
      <c r="BR22" s="612"/>
    </row>
    <row r="23" spans="1:77" ht="15" customHeight="1" x14ac:dyDescent="0.15">
      <c r="A23" s="94"/>
      <c r="B23" s="95"/>
      <c r="C23" s="95"/>
      <c r="D23" s="95"/>
      <c r="E23" s="95"/>
      <c r="F23" s="95"/>
      <c r="G23" s="614"/>
      <c r="H23" s="614"/>
      <c r="I23" s="614"/>
      <c r="J23" s="614"/>
      <c r="K23" s="614"/>
      <c r="L23" s="614"/>
      <c r="M23" s="614"/>
      <c r="N23" s="614"/>
      <c r="O23" s="614"/>
      <c r="P23" s="614"/>
      <c r="Q23" s="614"/>
      <c r="R23" s="614"/>
      <c r="S23" s="614"/>
      <c r="T23" s="614"/>
      <c r="U23" s="614"/>
      <c r="V23" s="614"/>
      <c r="W23" s="614"/>
      <c r="X23" s="614"/>
      <c r="Y23" s="614"/>
      <c r="Z23" s="614"/>
      <c r="AA23" s="614"/>
      <c r="AB23" s="614"/>
      <c r="AC23" s="614"/>
      <c r="AD23" s="546" t="s">
        <v>190</v>
      </c>
      <c r="AE23" s="546"/>
      <c r="AF23" s="546"/>
      <c r="AG23" s="547" t="s">
        <v>191</v>
      </c>
      <c r="AH23" s="548"/>
      <c r="AI23" s="549"/>
      <c r="AJ23" s="613"/>
      <c r="AK23" s="614"/>
      <c r="AL23" s="614"/>
      <c r="AM23" s="614"/>
      <c r="AN23" s="614"/>
      <c r="AO23" s="614"/>
      <c r="AP23" s="614"/>
      <c r="AQ23" s="614"/>
      <c r="AR23" s="614"/>
      <c r="AS23" s="614"/>
      <c r="AT23" s="614"/>
      <c r="AU23" s="614"/>
      <c r="AV23" s="614"/>
      <c r="AW23" s="614"/>
      <c r="AX23" s="614"/>
      <c r="AY23" s="614"/>
      <c r="AZ23" s="614"/>
      <c r="BA23" s="614"/>
      <c r="BB23" s="614"/>
      <c r="BC23" s="614"/>
      <c r="BD23" s="614"/>
      <c r="BE23" s="614"/>
      <c r="BF23" s="614"/>
      <c r="BG23" s="614"/>
      <c r="BH23" s="614"/>
      <c r="BI23" s="614"/>
      <c r="BJ23" s="614"/>
      <c r="BK23" s="614"/>
      <c r="BL23" s="614"/>
      <c r="BM23" s="614"/>
      <c r="BN23" s="614"/>
      <c r="BO23" s="614"/>
      <c r="BP23" s="614"/>
      <c r="BQ23" s="614"/>
      <c r="BR23" s="615"/>
    </row>
    <row r="24" spans="1:77" ht="20.65" customHeight="1" x14ac:dyDescent="0.15">
      <c r="A24" s="678" t="s">
        <v>211</v>
      </c>
      <c r="B24" s="673"/>
      <c r="C24" s="673"/>
      <c r="D24" s="674"/>
      <c r="E24" s="225" t="s">
        <v>192</v>
      </c>
      <c r="F24" s="52" t="s">
        <v>212</v>
      </c>
      <c r="G24" s="231"/>
      <c r="H24" s="232"/>
      <c r="I24" s="232"/>
      <c r="J24" s="232"/>
      <c r="K24" s="232"/>
      <c r="L24" s="232"/>
      <c r="M24" s="232"/>
      <c r="N24" s="232"/>
      <c r="O24" s="232"/>
      <c r="P24" s="232"/>
      <c r="Q24" s="232"/>
      <c r="R24" s="232"/>
      <c r="S24" s="232"/>
      <c r="T24" s="232"/>
      <c r="U24" s="232"/>
      <c r="V24" s="232"/>
      <c r="W24" s="232"/>
      <c r="X24" s="232"/>
      <c r="Y24" s="232"/>
      <c r="Z24" s="232"/>
      <c r="AA24" s="232"/>
      <c r="AB24" s="232"/>
      <c r="AC24" s="51"/>
      <c r="AD24" s="547"/>
      <c r="AE24" s="548"/>
      <c r="AF24" s="550"/>
      <c r="AG24" s="547"/>
      <c r="AH24" s="548"/>
      <c r="AI24" s="549"/>
      <c r="AJ24" s="551" t="s">
        <v>176</v>
      </c>
      <c r="AK24" s="552"/>
      <c r="AL24" s="555" t="s">
        <v>213</v>
      </c>
      <c r="AM24" s="555"/>
      <c r="AN24" s="555"/>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c r="BO24" s="555"/>
      <c r="BP24" s="555"/>
      <c r="BQ24" s="555"/>
      <c r="BR24" s="556"/>
    </row>
    <row r="25" spans="1:77" ht="20.65" customHeight="1" x14ac:dyDescent="0.15">
      <c r="A25" s="699"/>
      <c r="B25" s="686"/>
      <c r="C25" s="686"/>
      <c r="D25" s="706"/>
      <c r="E25" s="225" t="s">
        <v>195</v>
      </c>
      <c r="F25" s="52" t="s">
        <v>214</v>
      </c>
      <c r="G25" s="231"/>
      <c r="H25" s="232"/>
      <c r="I25" s="232"/>
      <c r="J25" s="232"/>
      <c r="K25" s="232"/>
      <c r="L25" s="232"/>
      <c r="M25" s="232"/>
      <c r="N25" s="232"/>
      <c r="O25" s="232"/>
      <c r="P25" s="232"/>
      <c r="Q25" s="232"/>
      <c r="R25" s="232"/>
      <c r="S25" s="232"/>
      <c r="T25" s="232"/>
      <c r="U25" s="232"/>
      <c r="V25" s="232"/>
      <c r="W25" s="232"/>
      <c r="X25" s="232"/>
      <c r="Y25" s="232"/>
      <c r="Z25" s="232"/>
      <c r="AA25" s="232"/>
      <c r="AB25" s="232"/>
      <c r="AC25" s="51"/>
      <c r="AD25" s="547"/>
      <c r="AE25" s="548"/>
      <c r="AF25" s="550"/>
      <c r="AG25" s="547"/>
      <c r="AH25" s="548"/>
      <c r="AI25" s="549"/>
      <c r="AJ25" s="553"/>
      <c r="AK25" s="554"/>
      <c r="AL25" s="557"/>
      <c r="AM25" s="557"/>
      <c r="AN25" s="557"/>
      <c r="AO25" s="557"/>
      <c r="AP25" s="557"/>
      <c r="AQ25" s="557"/>
      <c r="AR25" s="557"/>
      <c r="AS25" s="557"/>
      <c r="AT25" s="557"/>
      <c r="AU25" s="557"/>
      <c r="AV25" s="557"/>
      <c r="AW25" s="557"/>
      <c r="AX25" s="557"/>
      <c r="AY25" s="557"/>
      <c r="AZ25" s="557"/>
      <c r="BA25" s="557"/>
      <c r="BB25" s="557"/>
      <c r="BC25" s="557"/>
      <c r="BD25" s="557"/>
      <c r="BE25" s="557"/>
      <c r="BF25" s="557"/>
      <c r="BG25" s="557"/>
      <c r="BH25" s="557"/>
      <c r="BI25" s="557"/>
      <c r="BJ25" s="557"/>
      <c r="BK25" s="557"/>
      <c r="BL25" s="557"/>
      <c r="BM25" s="557"/>
      <c r="BN25" s="557"/>
      <c r="BO25" s="557"/>
      <c r="BP25" s="557"/>
      <c r="BQ25" s="557"/>
      <c r="BR25" s="558"/>
    </row>
    <row r="26" spans="1:77" ht="20.65" customHeight="1" x14ac:dyDescent="0.15">
      <c r="A26" s="699"/>
      <c r="B26" s="686"/>
      <c r="C26" s="686"/>
      <c r="D26" s="706"/>
      <c r="E26" s="225" t="s">
        <v>197</v>
      </c>
      <c r="F26" s="52" t="s">
        <v>215</v>
      </c>
      <c r="G26" s="231"/>
      <c r="H26" s="232"/>
      <c r="I26" s="232"/>
      <c r="J26" s="232"/>
      <c r="K26" s="232"/>
      <c r="L26" s="232"/>
      <c r="M26" s="232"/>
      <c r="N26" s="232"/>
      <c r="O26" s="232"/>
      <c r="P26" s="232"/>
      <c r="Q26" s="232"/>
      <c r="R26" s="232"/>
      <c r="S26" s="232"/>
      <c r="T26" s="232"/>
      <c r="U26" s="232"/>
      <c r="V26" s="232"/>
      <c r="W26" s="232"/>
      <c r="X26" s="232"/>
      <c r="Y26" s="232"/>
      <c r="Z26" s="232"/>
      <c r="AA26" s="232"/>
      <c r="AB26" s="232"/>
      <c r="AC26" s="51"/>
      <c r="AD26" s="547"/>
      <c r="AE26" s="548"/>
      <c r="AF26" s="550"/>
      <c r="AG26" s="547"/>
      <c r="AH26" s="548"/>
      <c r="AI26" s="549"/>
      <c r="AJ26" s="553" t="s">
        <v>199</v>
      </c>
      <c r="AK26" s="554"/>
      <c r="AL26" s="567" t="s">
        <v>200</v>
      </c>
      <c r="AM26" s="557"/>
      <c r="AN26" s="557"/>
      <c r="AO26" s="557"/>
      <c r="AP26" s="557"/>
      <c r="AQ26" s="557"/>
      <c r="AR26" s="557"/>
      <c r="AS26" s="557"/>
      <c r="AT26" s="557"/>
      <c r="AU26" s="557"/>
      <c r="AV26" s="557"/>
      <c r="AW26" s="557"/>
      <c r="AX26" s="557"/>
      <c r="AY26" s="557"/>
      <c r="AZ26" s="557"/>
      <c r="BA26" s="557"/>
      <c r="BB26" s="557"/>
      <c r="BC26" s="557"/>
      <c r="BD26" s="557"/>
      <c r="BE26" s="557"/>
      <c r="BF26" s="557"/>
      <c r="BG26" s="557"/>
      <c r="BH26" s="557"/>
      <c r="BI26" s="557"/>
      <c r="BJ26" s="557"/>
      <c r="BK26" s="557"/>
      <c r="BL26" s="557"/>
      <c r="BM26" s="557"/>
      <c r="BN26" s="557"/>
      <c r="BO26" s="557"/>
      <c r="BP26" s="557"/>
      <c r="BQ26" s="557"/>
      <c r="BR26" s="558"/>
    </row>
    <row r="27" spans="1:77" ht="20.65" customHeight="1" thickBot="1" x14ac:dyDescent="0.2">
      <c r="A27" s="707"/>
      <c r="B27" s="708"/>
      <c r="C27" s="708"/>
      <c r="D27" s="709"/>
      <c r="E27" s="225" t="s">
        <v>201</v>
      </c>
      <c r="F27" s="52" t="s">
        <v>216</v>
      </c>
      <c r="G27" s="231"/>
      <c r="H27" s="233"/>
      <c r="I27" s="233"/>
      <c r="J27" s="233"/>
      <c r="K27" s="233"/>
      <c r="L27" s="233"/>
      <c r="M27" s="234"/>
      <c r="N27" s="234"/>
      <c r="O27" s="234"/>
      <c r="P27" s="234"/>
      <c r="Q27" s="234"/>
      <c r="R27" s="234"/>
      <c r="S27" s="234"/>
      <c r="T27" s="234"/>
      <c r="U27" s="234"/>
      <c r="V27" s="234"/>
      <c r="W27" s="234"/>
      <c r="X27" s="234"/>
      <c r="Y27" s="234"/>
      <c r="Z27" s="234"/>
      <c r="AA27" s="234"/>
      <c r="AB27" s="234"/>
      <c r="AC27" s="226"/>
      <c r="AD27" s="547"/>
      <c r="AE27" s="548"/>
      <c r="AF27" s="550"/>
      <c r="AG27" s="547"/>
      <c r="AH27" s="548"/>
      <c r="AI27" s="549"/>
      <c r="AJ27" s="553"/>
      <c r="AK27" s="554"/>
      <c r="AL27" s="557"/>
      <c r="AM27" s="557"/>
      <c r="AN27" s="557"/>
      <c r="AO27" s="557"/>
      <c r="AP27" s="557"/>
      <c r="AQ27" s="557"/>
      <c r="AR27" s="557"/>
      <c r="AS27" s="557"/>
      <c r="AT27" s="557"/>
      <c r="AU27" s="557"/>
      <c r="AV27" s="557"/>
      <c r="AW27" s="557"/>
      <c r="AX27" s="557"/>
      <c r="AY27" s="557"/>
      <c r="AZ27" s="557"/>
      <c r="BA27" s="557"/>
      <c r="BB27" s="557"/>
      <c r="BC27" s="557"/>
      <c r="BD27" s="557"/>
      <c r="BE27" s="557"/>
      <c r="BF27" s="557"/>
      <c r="BG27" s="557"/>
      <c r="BH27" s="557"/>
      <c r="BI27" s="557"/>
      <c r="BJ27" s="557"/>
      <c r="BK27" s="557"/>
      <c r="BL27" s="557"/>
      <c r="BM27" s="557"/>
      <c r="BN27" s="557"/>
      <c r="BO27" s="557"/>
      <c r="BP27" s="557"/>
      <c r="BQ27" s="557"/>
      <c r="BR27" s="558"/>
    </row>
    <row r="28" spans="1:77" ht="15" customHeight="1" thickTop="1" thickBot="1" x14ac:dyDescent="0.2">
      <c r="A28" s="654" t="s">
        <v>217</v>
      </c>
      <c r="B28" s="655"/>
      <c r="C28" s="655"/>
      <c r="D28" s="655"/>
      <c r="E28" s="655"/>
      <c r="F28" s="655"/>
      <c r="G28" s="655"/>
      <c r="H28" s="655"/>
      <c r="I28" s="655"/>
      <c r="J28" s="655"/>
      <c r="K28" s="655"/>
      <c r="L28" s="655"/>
      <c r="M28" s="655"/>
      <c r="N28" s="655"/>
      <c r="O28" s="655"/>
      <c r="P28" s="655"/>
      <c r="Q28" s="655"/>
      <c r="R28" s="655"/>
      <c r="S28" s="655"/>
      <c r="T28" s="655"/>
      <c r="U28" s="655"/>
      <c r="V28" s="655"/>
      <c r="W28" s="655"/>
      <c r="X28" s="655"/>
      <c r="Y28" s="655"/>
      <c r="Z28" s="655"/>
      <c r="AA28" s="655"/>
      <c r="AB28" s="655"/>
      <c r="AC28" s="655"/>
      <c r="AD28" s="655"/>
      <c r="AE28" s="655"/>
      <c r="AF28" s="655"/>
      <c r="AG28" s="655"/>
      <c r="AH28" s="655"/>
      <c r="AI28" s="656"/>
      <c r="AJ28" s="639" t="s">
        <v>218</v>
      </c>
      <c r="AK28" s="640"/>
      <c r="AL28" s="640"/>
      <c r="AM28" s="640"/>
      <c r="AN28" s="640"/>
      <c r="AO28" s="640"/>
      <c r="AP28" s="640"/>
      <c r="AQ28" s="640"/>
      <c r="AR28" s="640"/>
      <c r="AS28" s="640"/>
      <c r="AT28" s="640"/>
      <c r="AU28" s="640"/>
      <c r="AV28" s="640"/>
      <c r="AW28" s="640"/>
      <c r="AX28" s="640"/>
      <c r="AY28" s="640"/>
      <c r="AZ28" s="640"/>
      <c r="BA28" s="640"/>
      <c r="BB28" s="640"/>
      <c r="BC28" s="640"/>
      <c r="BD28" s="640"/>
      <c r="BE28" s="640"/>
      <c r="BF28" s="640"/>
      <c r="BG28" s="640"/>
      <c r="BH28" s="640"/>
      <c r="BI28" s="640"/>
      <c r="BJ28" s="640"/>
      <c r="BK28" s="640"/>
      <c r="BL28" s="640"/>
      <c r="BM28" s="640"/>
      <c r="BN28" s="640"/>
      <c r="BO28" s="640"/>
      <c r="BP28" s="640"/>
      <c r="BQ28" s="640"/>
      <c r="BR28" s="641"/>
    </row>
    <row r="29" spans="1:77" ht="15" customHeight="1" thickTop="1" x14ac:dyDescent="0.15">
      <c r="A29" s="657"/>
      <c r="B29" s="658"/>
      <c r="C29" s="658"/>
      <c r="D29" s="658"/>
      <c r="E29" s="658"/>
      <c r="F29" s="658"/>
      <c r="G29" s="658"/>
      <c r="H29" s="658"/>
      <c r="I29" s="658"/>
      <c r="J29" s="658"/>
      <c r="K29" s="658"/>
      <c r="L29" s="658"/>
      <c r="M29" s="658"/>
      <c r="N29" s="658"/>
      <c r="O29" s="658"/>
      <c r="P29" s="658"/>
      <c r="Q29" s="658"/>
      <c r="R29" s="658"/>
      <c r="S29" s="658"/>
      <c r="T29" s="658"/>
      <c r="U29" s="658"/>
      <c r="V29" s="658"/>
      <c r="W29" s="658"/>
      <c r="X29" s="658"/>
      <c r="Y29" s="658"/>
      <c r="Z29" s="658"/>
      <c r="AA29" s="658"/>
      <c r="AB29" s="658"/>
      <c r="AC29" s="658"/>
      <c r="AD29" s="658"/>
      <c r="AE29" s="658"/>
      <c r="AF29" s="658"/>
      <c r="AG29" s="658"/>
      <c r="AH29" s="658"/>
      <c r="AI29" s="659"/>
      <c r="AJ29" s="642"/>
      <c r="AK29" s="643"/>
      <c r="AL29" s="643"/>
      <c r="AM29" s="643"/>
      <c r="AN29" s="643"/>
      <c r="AO29" s="643"/>
      <c r="AP29" s="643"/>
      <c r="AQ29" s="643"/>
      <c r="AR29" s="643"/>
      <c r="AS29" s="643"/>
      <c r="AT29" s="643"/>
      <c r="AU29" s="643"/>
      <c r="AV29" s="643"/>
      <c r="AW29" s="643"/>
      <c r="AX29" s="643"/>
      <c r="AY29" s="643"/>
      <c r="AZ29" s="643"/>
      <c r="BA29" s="643"/>
      <c r="BB29" s="643"/>
      <c r="BC29" s="643"/>
      <c r="BD29" s="643"/>
      <c r="BE29" s="643"/>
      <c r="BF29" s="643"/>
      <c r="BG29" s="643"/>
      <c r="BH29" s="643"/>
      <c r="BI29" s="643"/>
      <c r="BJ29" s="643"/>
      <c r="BK29" s="643"/>
      <c r="BL29" s="643"/>
      <c r="BM29" s="643"/>
      <c r="BN29" s="643"/>
      <c r="BO29" s="643"/>
      <c r="BP29" s="643"/>
      <c r="BQ29" s="643"/>
      <c r="BR29" s="644"/>
    </row>
    <row r="30" spans="1:77" ht="15" customHeight="1" x14ac:dyDescent="0.15">
      <c r="A30" s="678" t="s">
        <v>50</v>
      </c>
      <c r="B30" s="679"/>
      <c r="C30" s="679"/>
      <c r="D30" s="679"/>
      <c r="E30" s="701" t="s">
        <v>186</v>
      </c>
      <c r="F30" s="701"/>
      <c r="G30" s="701"/>
      <c r="H30" s="701"/>
      <c r="I30" s="701"/>
      <c r="J30" s="648"/>
      <c r="K30" s="648"/>
      <c r="L30" s="648"/>
      <c r="M30" s="648"/>
      <c r="N30" s="648"/>
      <c r="O30" s="648"/>
      <c r="P30" s="648"/>
      <c r="Q30" s="648"/>
      <c r="R30" s="648"/>
      <c r="S30" s="648"/>
      <c r="T30" s="648"/>
      <c r="U30" s="648"/>
      <c r="V30" s="648"/>
      <c r="W30" s="648"/>
      <c r="X30" s="648"/>
      <c r="Y30" s="648"/>
      <c r="Z30" s="648"/>
      <c r="AA30" s="648"/>
      <c r="AB30" s="648"/>
      <c r="AC30" s="648"/>
      <c r="AD30" s="648"/>
      <c r="AE30" s="648"/>
      <c r="AF30" s="648"/>
      <c r="AG30" s="648"/>
      <c r="AH30" s="648"/>
      <c r="AI30" s="649"/>
      <c r="AJ30" s="62"/>
      <c r="AK30" s="63"/>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64"/>
    </row>
    <row r="31" spans="1:77" ht="15" customHeight="1" x14ac:dyDescent="0.15">
      <c r="A31" s="681"/>
      <c r="B31" s="576"/>
      <c r="C31" s="576"/>
      <c r="D31" s="576"/>
      <c r="E31" s="701" t="s">
        <v>187</v>
      </c>
      <c r="F31" s="701"/>
      <c r="G31" s="701"/>
      <c r="H31" s="701"/>
      <c r="I31" s="701"/>
      <c r="J31" s="650"/>
      <c r="K31" s="650"/>
      <c r="L31" s="650"/>
      <c r="M31" s="650"/>
      <c r="N31" s="650"/>
      <c r="O31" s="650"/>
      <c r="P31" s="650"/>
      <c r="Q31" s="650"/>
      <c r="R31" s="650"/>
      <c r="S31" s="650"/>
      <c r="T31" s="650"/>
      <c r="U31" s="650"/>
      <c r="V31" s="650"/>
      <c r="W31" s="650"/>
      <c r="X31" s="650"/>
      <c r="Y31" s="650"/>
      <c r="Z31" s="650"/>
      <c r="AA31" s="650"/>
      <c r="AB31" s="650"/>
      <c r="AC31" s="650"/>
      <c r="AD31" s="650"/>
      <c r="AE31" s="650"/>
      <c r="AF31" s="650"/>
      <c r="AG31" s="650"/>
      <c r="AH31" s="650"/>
      <c r="AI31" s="651"/>
      <c r="AJ31" s="42"/>
      <c r="AK31" s="65"/>
      <c r="AL31" s="646" t="s">
        <v>219</v>
      </c>
      <c r="AM31" s="646"/>
      <c r="AN31" s="646"/>
      <c r="AO31" s="646"/>
      <c r="AP31" s="646"/>
      <c r="AQ31" s="646"/>
      <c r="AR31" s="646"/>
      <c r="AS31" s="646"/>
      <c r="AT31" s="646"/>
      <c r="AU31" s="646"/>
      <c r="AV31" s="646"/>
      <c r="AW31" s="646"/>
      <c r="AX31" s="646"/>
      <c r="AY31" s="646"/>
      <c r="AZ31" s="646"/>
      <c r="BA31" s="646"/>
      <c r="BB31" s="646"/>
      <c r="BC31" s="646"/>
      <c r="BD31" s="646"/>
      <c r="BE31" s="646"/>
      <c r="BF31" s="646"/>
      <c r="BG31" s="646"/>
      <c r="BH31" s="646"/>
      <c r="BI31" s="646"/>
      <c r="BJ31" s="646"/>
      <c r="BK31" s="646"/>
      <c r="BL31" s="646"/>
      <c r="BM31" s="646"/>
      <c r="BN31" s="646"/>
      <c r="BO31" s="646"/>
      <c r="BP31" s="646"/>
      <c r="BQ31" s="646"/>
      <c r="BR31" s="647"/>
    </row>
    <row r="32" spans="1:77" ht="15" customHeight="1" x14ac:dyDescent="0.15">
      <c r="A32" s="681"/>
      <c r="B32" s="576"/>
      <c r="C32" s="576"/>
      <c r="D32" s="576"/>
      <c r="E32" s="701"/>
      <c r="F32" s="701"/>
      <c r="G32" s="701"/>
      <c r="H32" s="701"/>
      <c r="I32" s="701"/>
      <c r="J32" s="650"/>
      <c r="K32" s="650"/>
      <c r="L32" s="650"/>
      <c r="M32" s="650"/>
      <c r="N32" s="650"/>
      <c r="O32" s="650"/>
      <c r="P32" s="650"/>
      <c r="Q32" s="650"/>
      <c r="R32" s="650"/>
      <c r="S32" s="650"/>
      <c r="T32" s="650"/>
      <c r="U32" s="650"/>
      <c r="V32" s="650"/>
      <c r="W32" s="650"/>
      <c r="X32" s="650"/>
      <c r="Y32" s="650"/>
      <c r="Z32" s="650"/>
      <c r="AA32" s="650"/>
      <c r="AB32" s="650"/>
      <c r="AC32" s="650"/>
      <c r="AD32" s="650"/>
      <c r="AE32" s="650"/>
      <c r="AF32" s="650"/>
      <c r="AG32" s="650"/>
      <c r="AH32" s="650"/>
      <c r="AI32" s="651"/>
      <c r="AJ32" s="42"/>
      <c r="AK32" s="43"/>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5"/>
    </row>
    <row r="33" spans="1:70" ht="15" customHeight="1" x14ac:dyDescent="0.15">
      <c r="A33" s="682"/>
      <c r="B33" s="579"/>
      <c r="C33" s="579"/>
      <c r="D33" s="579"/>
      <c r="E33" s="701"/>
      <c r="F33" s="701"/>
      <c r="G33" s="701"/>
      <c r="H33" s="701"/>
      <c r="I33" s="701"/>
      <c r="J33" s="650"/>
      <c r="K33" s="650"/>
      <c r="L33" s="650"/>
      <c r="M33" s="650"/>
      <c r="N33" s="650"/>
      <c r="O33" s="650"/>
      <c r="P33" s="650"/>
      <c r="Q33" s="650"/>
      <c r="R33" s="650"/>
      <c r="S33" s="650"/>
      <c r="T33" s="650"/>
      <c r="U33" s="650"/>
      <c r="V33" s="650"/>
      <c r="W33" s="650"/>
      <c r="X33" s="650"/>
      <c r="Y33" s="650"/>
      <c r="Z33" s="650"/>
      <c r="AA33" s="650"/>
      <c r="AB33" s="650"/>
      <c r="AC33" s="650"/>
      <c r="AD33" s="650"/>
      <c r="AE33" s="650"/>
      <c r="AF33" s="650"/>
      <c r="AG33" s="650"/>
      <c r="AH33" s="650"/>
      <c r="AI33" s="651"/>
      <c r="AJ33" s="66" t="s">
        <v>220</v>
      </c>
      <c r="AK33" s="43"/>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5"/>
    </row>
    <row r="34" spans="1:70" ht="19.899999999999999" customHeight="1" x14ac:dyDescent="0.15">
      <c r="A34" s="678" t="s">
        <v>53</v>
      </c>
      <c r="B34" s="679"/>
      <c r="C34" s="679"/>
      <c r="D34" s="679"/>
      <c r="E34" s="702" t="s">
        <v>221</v>
      </c>
      <c r="F34" s="702"/>
      <c r="G34" s="702"/>
      <c r="H34" s="704" t="s">
        <v>222</v>
      </c>
      <c r="I34" s="704"/>
      <c r="J34" s="704"/>
      <c r="K34" s="704"/>
      <c r="L34" s="704"/>
      <c r="M34" s="704"/>
      <c r="N34" s="704"/>
      <c r="O34" s="704"/>
      <c r="P34" s="704"/>
      <c r="Q34" s="704"/>
      <c r="R34" s="704"/>
      <c r="S34" s="704"/>
      <c r="T34" s="632"/>
      <c r="U34" s="710"/>
      <c r="V34" s="711"/>
      <c r="W34" s="711"/>
      <c r="X34" s="545"/>
      <c r="Y34" s="545"/>
      <c r="Z34" s="545"/>
      <c r="AA34" s="545"/>
      <c r="AB34" s="631"/>
      <c r="AC34" s="632"/>
      <c r="AD34" s="633" t="s">
        <v>223</v>
      </c>
      <c r="AE34" s="633"/>
      <c r="AF34" s="633"/>
      <c r="AG34" s="633"/>
      <c r="AH34" s="633"/>
      <c r="AI34" s="634"/>
      <c r="AJ34" s="559" t="s">
        <v>224</v>
      </c>
      <c r="AK34" s="554"/>
      <c r="AL34" s="567" t="s">
        <v>225</v>
      </c>
      <c r="AM34" s="557"/>
      <c r="AN34" s="557"/>
      <c r="AO34" s="557"/>
      <c r="AP34" s="557"/>
      <c r="AQ34" s="557"/>
      <c r="AR34" s="557"/>
      <c r="AS34" s="557"/>
      <c r="AT34" s="557"/>
      <c r="AU34" s="557"/>
      <c r="AV34" s="557"/>
      <c r="AW34" s="557"/>
      <c r="AX34" s="557"/>
      <c r="AY34" s="557"/>
      <c r="AZ34" s="557"/>
      <c r="BA34" s="557"/>
      <c r="BB34" s="557"/>
      <c r="BC34" s="557"/>
      <c r="BD34" s="557"/>
      <c r="BE34" s="557"/>
      <c r="BF34" s="557"/>
      <c r="BG34" s="557"/>
      <c r="BH34" s="557"/>
      <c r="BI34" s="557"/>
      <c r="BJ34" s="557"/>
      <c r="BK34" s="557"/>
      <c r="BL34" s="557"/>
      <c r="BM34" s="557"/>
      <c r="BN34" s="557"/>
      <c r="BO34" s="557"/>
      <c r="BP34" s="557"/>
      <c r="BQ34" s="557"/>
      <c r="BR34" s="558"/>
    </row>
    <row r="35" spans="1:70" ht="19.899999999999999" customHeight="1" x14ac:dyDescent="0.15">
      <c r="A35" s="682"/>
      <c r="B35" s="579"/>
      <c r="C35" s="579"/>
      <c r="D35" s="579"/>
      <c r="E35" s="703"/>
      <c r="F35" s="703"/>
      <c r="G35" s="703"/>
      <c r="H35" s="705"/>
      <c r="I35" s="705"/>
      <c r="J35" s="705"/>
      <c r="K35" s="705"/>
      <c r="L35" s="705"/>
      <c r="M35" s="705"/>
      <c r="N35" s="705"/>
      <c r="O35" s="705"/>
      <c r="P35" s="705"/>
      <c r="Q35" s="705"/>
      <c r="R35" s="705"/>
      <c r="S35" s="705"/>
      <c r="T35" s="630"/>
      <c r="U35" s="645"/>
      <c r="V35" s="544"/>
      <c r="W35" s="544"/>
      <c r="X35" s="544"/>
      <c r="Y35" s="544"/>
      <c r="Z35" s="544"/>
      <c r="AA35" s="544"/>
      <c r="AB35" s="629"/>
      <c r="AC35" s="630"/>
      <c r="AD35" s="560" t="str">
        <f>IF(COUNTA(T34:AC35)=0,"",ROUNDDOWN(((SUM(T34:AC35)+75))/(COUNTA(T34:AC35)+1),1))</f>
        <v/>
      </c>
      <c r="AE35" s="560"/>
      <c r="AF35" s="560"/>
      <c r="AG35" s="560"/>
      <c r="AH35" s="561"/>
      <c r="AI35" s="67" t="s">
        <v>226</v>
      </c>
      <c r="AJ35" s="553"/>
      <c r="AK35" s="554"/>
      <c r="AL35" s="557"/>
      <c r="AM35" s="557"/>
      <c r="AN35" s="557"/>
      <c r="AO35" s="557"/>
      <c r="AP35" s="557"/>
      <c r="AQ35" s="557"/>
      <c r="AR35" s="557"/>
      <c r="AS35" s="557"/>
      <c r="AT35" s="557"/>
      <c r="AU35" s="557"/>
      <c r="AV35" s="557"/>
      <c r="AW35" s="557"/>
      <c r="AX35" s="557"/>
      <c r="AY35" s="557"/>
      <c r="AZ35" s="557"/>
      <c r="BA35" s="557"/>
      <c r="BB35" s="557"/>
      <c r="BC35" s="557"/>
      <c r="BD35" s="557"/>
      <c r="BE35" s="557"/>
      <c r="BF35" s="557"/>
      <c r="BG35" s="557"/>
      <c r="BH35" s="557"/>
      <c r="BI35" s="557"/>
      <c r="BJ35" s="557"/>
      <c r="BK35" s="557"/>
      <c r="BL35" s="557"/>
      <c r="BM35" s="557"/>
      <c r="BN35" s="557"/>
      <c r="BO35" s="557"/>
      <c r="BP35" s="557"/>
      <c r="BQ35" s="557"/>
      <c r="BR35" s="558"/>
    </row>
    <row r="36" spans="1:70" ht="15" customHeight="1" x14ac:dyDescent="0.15">
      <c r="A36" s="712" t="s">
        <v>227</v>
      </c>
      <c r="B36" s="713"/>
      <c r="C36" s="713"/>
      <c r="D36" s="713"/>
      <c r="E36" s="547" t="s">
        <v>228</v>
      </c>
      <c r="F36" s="548"/>
      <c r="G36" s="548"/>
      <c r="H36" s="548"/>
      <c r="I36" s="548"/>
      <c r="J36" s="548"/>
      <c r="K36" s="548"/>
      <c r="L36" s="548"/>
      <c r="M36" s="548"/>
      <c r="N36" s="548"/>
      <c r="O36" s="548"/>
      <c r="P36" s="548"/>
      <c r="Q36" s="548"/>
      <c r="R36" s="548"/>
      <c r="S36" s="550"/>
      <c r="T36" s="626" t="s">
        <v>229</v>
      </c>
      <c r="U36" s="626"/>
      <c r="V36" s="626"/>
      <c r="W36" s="626"/>
      <c r="X36" s="626"/>
      <c r="Y36" s="626"/>
      <c r="Z36" s="626" t="s">
        <v>230</v>
      </c>
      <c r="AA36" s="627"/>
      <c r="AB36" s="627"/>
      <c r="AC36" s="627"/>
      <c r="AD36" s="653" t="s">
        <v>231</v>
      </c>
      <c r="AE36" s="653"/>
      <c r="AF36" s="697"/>
      <c r="AG36" s="697"/>
      <c r="AH36" s="626" t="s">
        <v>232</v>
      </c>
      <c r="AI36" s="652"/>
      <c r="AJ36" s="68"/>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69"/>
    </row>
    <row r="37" spans="1:70" ht="32.65" customHeight="1" x14ac:dyDescent="0.15">
      <c r="A37" s="714"/>
      <c r="B37" s="715"/>
      <c r="C37" s="715"/>
      <c r="D37" s="715"/>
      <c r="E37" s="547"/>
      <c r="F37" s="548"/>
      <c r="G37" s="548"/>
      <c r="H37" s="548"/>
      <c r="I37" s="548"/>
      <c r="J37" s="548"/>
      <c r="K37" s="548"/>
      <c r="L37" s="548"/>
      <c r="M37" s="548"/>
      <c r="N37" s="548"/>
      <c r="O37" s="548"/>
      <c r="P37" s="548"/>
      <c r="Q37" s="548"/>
      <c r="R37" s="548"/>
      <c r="S37" s="550"/>
      <c r="T37" s="653" t="s">
        <v>233</v>
      </c>
      <c r="U37" s="653"/>
      <c r="V37" s="653"/>
      <c r="W37" s="653" t="s">
        <v>234</v>
      </c>
      <c r="X37" s="653"/>
      <c r="Y37" s="653"/>
      <c r="Z37" s="627"/>
      <c r="AA37" s="627"/>
      <c r="AB37" s="627"/>
      <c r="AC37" s="627"/>
      <c r="AD37" s="697"/>
      <c r="AE37" s="697"/>
      <c r="AF37" s="697"/>
      <c r="AG37" s="697"/>
      <c r="AH37" s="627"/>
      <c r="AI37" s="652"/>
      <c r="AJ37" s="70"/>
      <c r="AK37" s="242"/>
      <c r="AL37" s="243" t="s">
        <v>235</v>
      </c>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44"/>
      <c r="BQ37" s="244"/>
      <c r="BR37" s="71"/>
    </row>
    <row r="38" spans="1:70" ht="15" customHeight="1" x14ac:dyDescent="0.15">
      <c r="A38" s="714"/>
      <c r="B38" s="715"/>
      <c r="C38" s="715"/>
      <c r="D38" s="715"/>
      <c r="E38" s="718"/>
      <c r="F38" s="719"/>
      <c r="G38" s="719"/>
      <c r="H38" s="719"/>
      <c r="I38" s="719"/>
      <c r="J38" s="719"/>
      <c r="K38" s="719"/>
      <c r="L38" s="719"/>
      <c r="M38" s="719"/>
      <c r="N38" s="719"/>
      <c r="O38" s="719"/>
      <c r="P38" s="719"/>
      <c r="Q38" s="719"/>
      <c r="R38" s="719"/>
      <c r="S38" s="720"/>
      <c r="T38" s="590"/>
      <c r="U38" s="591"/>
      <c r="V38" s="592"/>
      <c r="W38" s="590"/>
      <c r="X38" s="591"/>
      <c r="Y38" s="592"/>
      <c r="Z38" s="581"/>
      <c r="AA38" s="582"/>
      <c r="AB38" s="582"/>
      <c r="AC38" s="583"/>
      <c r="AD38" s="593" t="str">
        <f>IF(Z38=0,"",ROUNDDOWN(Z38*W40/T40*IF(AH38=0,1,AH38/100),0))</f>
        <v/>
      </c>
      <c r="AE38" s="594"/>
      <c r="AF38" s="594"/>
      <c r="AG38" s="595"/>
      <c r="AH38" s="604"/>
      <c r="AI38" s="605"/>
      <c r="AJ38" s="72"/>
      <c r="AK38" s="242"/>
      <c r="AL38" s="244"/>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4"/>
      <c r="BN38" s="244"/>
      <c r="BO38" s="244"/>
      <c r="BP38" s="244"/>
      <c r="BQ38" s="244"/>
      <c r="BR38" s="71"/>
    </row>
    <row r="39" spans="1:70" ht="15" customHeight="1" x14ac:dyDescent="0.15">
      <c r="A39" s="714"/>
      <c r="B39" s="715"/>
      <c r="C39" s="715"/>
      <c r="D39" s="715"/>
      <c r="E39" s="718"/>
      <c r="F39" s="719"/>
      <c r="G39" s="719"/>
      <c r="H39" s="719"/>
      <c r="I39" s="719"/>
      <c r="J39" s="719"/>
      <c r="K39" s="719"/>
      <c r="L39" s="719"/>
      <c r="M39" s="719"/>
      <c r="N39" s="719"/>
      <c r="O39" s="719"/>
      <c r="P39" s="719"/>
      <c r="Q39" s="719"/>
      <c r="R39" s="719"/>
      <c r="S39" s="720"/>
      <c r="T39" s="73" t="s">
        <v>58</v>
      </c>
      <c r="U39" s="602"/>
      <c r="V39" s="603"/>
      <c r="W39" s="73" t="s">
        <v>58</v>
      </c>
      <c r="X39" s="602"/>
      <c r="Y39" s="603"/>
      <c r="Z39" s="584"/>
      <c r="AA39" s="585"/>
      <c r="AB39" s="585"/>
      <c r="AC39" s="586"/>
      <c r="AD39" s="596"/>
      <c r="AE39" s="597"/>
      <c r="AF39" s="597"/>
      <c r="AG39" s="598"/>
      <c r="AH39" s="606"/>
      <c r="AI39" s="607"/>
      <c r="AJ39" s="70"/>
      <c r="AK39" s="242"/>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71"/>
    </row>
    <row r="40" spans="1:70" ht="15" customHeight="1" x14ac:dyDescent="0.15">
      <c r="A40" s="714"/>
      <c r="B40" s="715"/>
      <c r="C40" s="715"/>
      <c r="D40" s="715"/>
      <c r="E40" s="229"/>
      <c r="F40" s="52"/>
      <c r="G40" s="52"/>
      <c r="H40" s="226" t="s">
        <v>236</v>
      </c>
      <c r="I40" s="226" t="s">
        <v>237</v>
      </c>
      <c r="J40" s="548" t="s">
        <v>238</v>
      </c>
      <c r="K40" s="548"/>
      <c r="L40" s="226" t="s">
        <v>152</v>
      </c>
      <c r="M40" s="226" t="s">
        <v>237</v>
      </c>
      <c r="N40" s="548" t="s">
        <v>239</v>
      </c>
      <c r="O40" s="548"/>
      <c r="P40" s="548"/>
      <c r="Q40" s="548"/>
      <c r="R40" s="548"/>
      <c r="S40" s="227" t="s">
        <v>240</v>
      </c>
      <c r="T40" s="623" t="str">
        <f>IF(U39=0,"",U39-T38+1)</f>
        <v/>
      </c>
      <c r="U40" s="624"/>
      <c r="V40" s="625"/>
      <c r="W40" s="623" t="str">
        <f>IF(X39=0,"",X39-W38+1)</f>
        <v/>
      </c>
      <c r="X40" s="624"/>
      <c r="Y40" s="625"/>
      <c r="Z40" s="587"/>
      <c r="AA40" s="588"/>
      <c r="AB40" s="588"/>
      <c r="AC40" s="589"/>
      <c r="AD40" s="599"/>
      <c r="AE40" s="600"/>
      <c r="AF40" s="600"/>
      <c r="AG40" s="601"/>
      <c r="AH40" s="608"/>
      <c r="AI40" s="609"/>
      <c r="AJ40" s="72"/>
      <c r="AK40" s="242"/>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71"/>
    </row>
    <row r="41" spans="1:70" ht="15" customHeight="1" x14ac:dyDescent="0.15">
      <c r="A41" s="714"/>
      <c r="B41" s="715"/>
      <c r="C41" s="715"/>
      <c r="D41" s="715"/>
      <c r="E41" s="718"/>
      <c r="F41" s="719"/>
      <c r="G41" s="719"/>
      <c r="H41" s="719"/>
      <c r="I41" s="719"/>
      <c r="J41" s="719"/>
      <c r="K41" s="719"/>
      <c r="L41" s="719"/>
      <c r="M41" s="719"/>
      <c r="N41" s="719"/>
      <c r="O41" s="719"/>
      <c r="P41" s="719"/>
      <c r="Q41" s="719"/>
      <c r="R41" s="719"/>
      <c r="S41" s="720"/>
      <c r="T41" s="590"/>
      <c r="U41" s="591"/>
      <c r="V41" s="592"/>
      <c r="W41" s="590"/>
      <c r="X41" s="591"/>
      <c r="Y41" s="592"/>
      <c r="Z41" s="581"/>
      <c r="AA41" s="582"/>
      <c r="AB41" s="582"/>
      <c r="AC41" s="583"/>
      <c r="AD41" s="593" t="str">
        <f>IF(Z41=0,"",ROUNDDOWN(Z41*W43/T43*IF(AH41=0,1,AH41/100),0))</f>
        <v/>
      </c>
      <c r="AE41" s="594"/>
      <c r="AF41" s="594"/>
      <c r="AG41" s="595"/>
      <c r="AH41" s="604"/>
      <c r="AI41" s="605"/>
      <c r="AJ41" s="74"/>
      <c r="AK41" s="245"/>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71"/>
    </row>
    <row r="42" spans="1:70" ht="15" customHeight="1" x14ac:dyDescent="0.15">
      <c r="A42" s="714"/>
      <c r="B42" s="715"/>
      <c r="C42" s="715"/>
      <c r="D42" s="715"/>
      <c r="E42" s="718"/>
      <c r="F42" s="719"/>
      <c r="G42" s="719"/>
      <c r="H42" s="719"/>
      <c r="I42" s="719"/>
      <c r="J42" s="719"/>
      <c r="K42" s="719"/>
      <c r="L42" s="719"/>
      <c r="M42" s="719"/>
      <c r="N42" s="719"/>
      <c r="O42" s="719"/>
      <c r="P42" s="719"/>
      <c r="Q42" s="719"/>
      <c r="R42" s="719"/>
      <c r="S42" s="720"/>
      <c r="T42" s="73" t="s">
        <v>58</v>
      </c>
      <c r="U42" s="602"/>
      <c r="V42" s="603"/>
      <c r="W42" s="73" t="s">
        <v>58</v>
      </c>
      <c r="X42" s="602"/>
      <c r="Y42" s="603"/>
      <c r="Z42" s="584"/>
      <c r="AA42" s="585"/>
      <c r="AB42" s="585"/>
      <c r="AC42" s="586"/>
      <c r="AD42" s="596"/>
      <c r="AE42" s="597"/>
      <c r="AF42" s="597"/>
      <c r="AG42" s="598"/>
      <c r="AH42" s="606"/>
      <c r="AI42" s="607"/>
      <c r="AJ42" s="75"/>
      <c r="AK42" s="246"/>
      <c r="AL42" s="243"/>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76"/>
    </row>
    <row r="43" spans="1:70" ht="15" customHeight="1" x14ac:dyDescent="0.15">
      <c r="A43" s="714"/>
      <c r="B43" s="715"/>
      <c r="C43" s="715"/>
      <c r="D43" s="715"/>
      <c r="E43" s="229"/>
      <c r="F43" s="52"/>
      <c r="G43" s="52"/>
      <c r="H43" s="226" t="s">
        <v>236</v>
      </c>
      <c r="I43" s="226" t="s">
        <v>237</v>
      </c>
      <c r="J43" s="548" t="s">
        <v>238</v>
      </c>
      <c r="K43" s="548"/>
      <c r="L43" s="226" t="s">
        <v>152</v>
      </c>
      <c r="M43" s="226" t="s">
        <v>237</v>
      </c>
      <c r="N43" s="548" t="s">
        <v>239</v>
      </c>
      <c r="O43" s="548"/>
      <c r="P43" s="548"/>
      <c r="Q43" s="548"/>
      <c r="R43" s="548"/>
      <c r="S43" s="227" t="s">
        <v>240</v>
      </c>
      <c r="T43" s="623" t="str">
        <f>IF(U42=0,"",U42-T41+1)</f>
        <v/>
      </c>
      <c r="U43" s="624"/>
      <c r="V43" s="625"/>
      <c r="W43" s="623" t="str">
        <f>IF(X42=0,"",X42-W41+1)</f>
        <v/>
      </c>
      <c r="X43" s="624"/>
      <c r="Y43" s="625"/>
      <c r="Z43" s="587"/>
      <c r="AA43" s="588"/>
      <c r="AB43" s="588"/>
      <c r="AC43" s="589"/>
      <c r="AD43" s="599"/>
      <c r="AE43" s="600"/>
      <c r="AF43" s="600"/>
      <c r="AG43" s="601"/>
      <c r="AH43" s="608"/>
      <c r="AI43" s="609"/>
      <c r="AJ43" s="54"/>
      <c r="BR43" s="55"/>
    </row>
    <row r="44" spans="1:70" ht="15" customHeight="1" x14ac:dyDescent="0.15">
      <c r="A44" s="714"/>
      <c r="B44" s="715"/>
      <c r="C44" s="715"/>
      <c r="D44" s="715"/>
      <c r="E44" s="718"/>
      <c r="F44" s="719"/>
      <c r="G44" s="719"/>
      <c r="H44" s="719"/>
      <c r="I44" s="719"/>
      <c r="J44" s="719"/>
      <c r="K44" s="719"/>
      <c r="L44" s="719"/>
      <c r="M44" s="719"/>
      <c r="N44" s="719"/>
      <c r="O44" s="719"/>
      <c r="P44" s="719"/>
      <c r="Q44" s="719"/>
      <c r="R44" s="719"/>
      <c r="S44" s="720"/>
      <c r="T44" s="590"/>
      <c r="U44" s="591"/>
      <c r="V44" s="592"/>
      <c r="W44" s="590"/>
      <c r="X44" s="591"/>
      <c r="Y44" s="592"/>
      <c r="Z44" s="581"/>
      <c r="AA44" s="582"/>
      <c r="AB44" s="582"/>
      <c r="AC44" s="583"/>
      <c r="AD44" s="593" t="str">
        <f>IF(Z44=0,"",ROUNDDOWN(Z44*W46/T46*IF(AH44=0,1,AH44/100),0))</f>
        <v/>
      </c>
      <c r="AE44" s="594"/>
      <c r="AF44" s="594"/>
      <c r="AG44" s="595"/>
      <c r="AH44" s="604"/>
      <c r="AI44" s="605"/>
      <c r="AJ44" s="54"/>
      <c r="BR44" s="55"/>
    </row>
    <row r="45" spans="1:70" ht="15" customHeight="1" x14ac:dyDescent="0.15">
      <c r="A45" s="714"/>
      <c r="B45" s="715"/>
      <c r="C45" s="715"/>
      <c r="D45" s="715"/>
      <c r="E45" s="718"/>
      <c r="F45" s="719"/>
      <c r="G45" s="719"/>
      <c r="H45" s="719"/>
      <c r="I45" s="719"/>
      <c r="J45" s="719"/>
      <c r="K45" s="719"/>
      <c r="L45" s="719"/>
      <c r="M45" s="719"/>
      <c r="N45" s="719"/>
      <c r="O45" s="719"/>
      <c r="P45" s="719"/>
      <c r="Q45" s="719"/>
      <c r="R45" s="719"/>
      <c r="S45" s="720"/>
      <c r="T45" s="73" t="s">
        <v>58</v>
      </c>
      <c r="U45" s="602"/>
      <c r="V45" s="603"/>
      <c r="W45" s="73" t="s">
        <v>58</v>
      </c>
      <c r="X45" s="602"/>
      <c r="Y45" s="603"/>
      <c r="Z45" s="584"/>
      <c r="AA45" s="585"/>
      <c r="AB45" s="585"/>
      <c r="AC45" s="586"/>
      <c r="AD45" s="596"/>
      <c r="AE45" s="597"/>
      <c r="AF45" s="597"/>
      <c r="AG45" s="598"/>
      <c r="AH45" s="606"/>
      <c r="AI45" s="607"/>
      <c r="AJ45" s="54"/>
      <c r="BR45" s="55"/>
    </row>
    <row r="46" spans="1:70" ht="15" customHeight="1" x14ac:dyDescent="0.15">
      <c r="A46" s="714"/>
      <c r="B46" s="715"/>
      <c r="C46" s="715"/>
      <c r="D46" s="715"/>
      <c r="E46" s="229"/>
      <c r="F46" s="52"/>
      <c r="G46" s="52"/>
      <c r="H46" s="226" t="s">
        <v>236</v>
      </c>
      <c r="I46" s="226" t="s">
        <v>237</v>
      </c>
      <c r="J46" s="548" t="s">
        <v>238</v>
      </c>
      <c r="K46" s="548"/>
      <c r="L46" s="226" t="s">
        <v>152</v>
      </c>
      <c r="M46" s="226" t="s">
        <v>237</v>
      </c>
      <c r="N46" s="548" t="s">
        <v>239</v>
      </c>
      <c r="O46" s="548"/>
      <c r="P46" s="548"/>
      <c r="Q46" s="548"/>
      <c r="R46" s="548"/>
      <c r="S46" s="227" t="s">
        <v>240</v>
      </c>
      <c r="T46" s="623" t="str">
        <f>IF(U45=0,"",U45-T44+1)</f>
        <v/>
      </c>
      <c r="U46" s="624"/>
      <c r="V46" s="625"/>
      <c r="W46" s="623" t="str">
        <f>IF(X45=0,"",X45-W44+1)</f>
        <v/>
      </c>
      <c r="X46" s="624"/>
      <c r="Y46" s="625"/>
      <c r="Z46" s="587"/>
      <c r="AA46" s="588"/>
      <c r="AB46" s="588"/>
      <c r="AC46" s="589"/>
      <c r="AD46" s="599"/>
      <c r="AE46" s="600"/>
      <c r="AF46" s="600"/>
      <c r="AG46" s="601"/>
      <c r="AH46" s="608"/>
      <c r="AI46" s="609"/>
      <c r="AJ46" s="46"/>
      <c r="AK46" s="47"/>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76"/>
    </row>
    <row r="47" spans="1:70" ht="15" customHeight="1" x14ac:dyDescent="0.15">
      <c r="A47" s="714"/>
      <c r="B47" s="715"/>
      <c r="C47" s="715"/>
      <c r="D47" s="715"/>
      <c r="E47" s="718"/>
      <c r="F47" s="719"/>
      <c r="G47" s="719"/>
      <c r="H47" s="719"/>
      <c r="I47" s="719"/>
      <c r="J47" s="719"/>
      <c r="K47" s="719"/>
      <c r="L47" s="719"/>
      <c r="M47" s="719"/>
      <c r="N47" s="719"/>
      <c r="O47" s="719"/>
      <c r="P47" s="719"/>
      <c r="Q47" s="719"/>
      <c r="R47" s="719"/>
      <c r="S47" s="720"/>
      <c r="T47" s="590"/>
      <c r="U47" s="591"/>
      <c r="V47" s="592"/>
      <c r="W47" s="590"/>
      <c r="X47" s="591"/>
      <c r="Y47" s="592"/>
      <c r="Z47" s="581"/>
      <c r="AA47" s="582"/>
      <c r="AB47" s="582"/>
      <c r="AC47" s="583"/>
      <c r="AD47" s="593" t="str">
        <f>IF(Z47=0,"",ROUNDDOWN(Z47*W49/T49*IF(AH47=0,1,AH47/100),0))</f>
        <v/>
      </c>
      <c r="AE47" s="594"/>
      <c r="AF47" s="594"/>
      <c r="AG47" s="595"/>
      <c r="AH47" s="604"/>
      <c r="AI47" s="605"/>
      <c r="AJ47" s="42"/>
      <c r="AK47" s="47"/>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5"/>
    </row>
    <row r="48" spans="1:70" ht="15" customHeight="1" x14ac:dyDescent="0.15">
      <c r="A48" s="714"/>
      <c r="B48" s="715"/>
      <c r="C48" s="715"/>
      <c r="D48" s="715"/>
      <c r="E48" s="718"/>
      <c r="F48" s="719"/>
      <c r="G48" s="719"/>
      <c r="H48" s="719"/>
      <c r="I48" s="719"/>
      <c r="J48" s="719"/>
      <c r="K48" s="719"/>
      <c r="L48" s="719"/>
      <c r="M48" s="719"/>
      <c r="N48" s="719"/>
      <c r="O48" s="719"/>
      <c r="P48" s="719"/>
      <c r="Q48" s="719"/>
      <c r="R48" s="719"/>
      <c r="S48" s="720"/>
      <c r="T48" s="73" t="s">
        <v>58</v>
      </c>
      <c r="U48" s="602"/>
      <c r="V48" s="603"/>
      <c r="W48" s="73" t="s">
        <v>58</v>
      </c>
      <c r="X48" s="602"/>
      <c r="Y48" s="603"/>
      <c r="Z48" s="584"/>
      <c r="AA48" s="585"/>
      <c r="AB48" s="585"/>
      <c r="AC48" s="586"/>
      <c r="AD48" s="596"/>
      <c r="AE48" s="597"/>
      <c r="AF48" s="597"/>
      <c r="AG48" s="598"/>
      <c r="AH48" s="606"/>
      <c r="AI48" s="607"/>
      <c r="AJ48" s="75" t="s">
        <v>241</v>
      </c>
      <c r="AK48" s="47"/>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76"/>
    </row>
    <row r="49" spans="1:70" ht="15" customHeight="1" x14ac:dyDescent="0.15">
      <c r="A49" s="714"/>
      <c r="B49" s="715"/>
      <c r="C49" s="715"/>
      <c r="D49" s="715"/>
      <c r="E49" s="229"/>
      <c r="F49" s="52"/>
      <c r="G49" s="52"/>
      <c r="H49" s="226" t="s">
        <v>236</v>
      </c>
      <c r="I49" s="226" t="s">
        <v>237</v>
      </c>
      <c r="J49" s="548" t="s">
        <v>238</v>
      </c>
      <c r="K49" s="548"/>
      <c r="L49" s="226" t="s">
        <v>152</v>
      </c>
      <c r="M49" s="226" t="s">
        <v>237</v>
      </c>
      <c r="N49" s="548" t="s">
        <v>239</v>
      </c>
      <c r="O49" s="548"/>
      <c r="P49" s="548"/>
      <c r="Q49" s="548"/>
      <c r="R49" s="548"/>
      <c r="S49" s="227" t="s">
        <v>240</v>
      </c>
      <c r="T49" s="623" t="str">
        <f>IF(U48=0,"",U48-T47+1)</f>
        <v/>
      </c>
      <c r="U49" s="624"/>
      <c r="V49" s="625"/>
      <c r="W49" s="623" t="str">
        <f>IF(X48=0,"",X48-W47+1)</f>
        <v/>
      </c>
      <c r="X49" s="624"/>
      <c r="Y49" s="625"/>
      <c r="Z49" s="587"/>
      <c r="AA49" s="588"/>
      <c r="AB49" s="588"/>
      <c r="AC49" s="589"/>
      <c r="AD49" s="599"/>
      <c r="AE49" s="600"/>
      <c r="AF49" s="600"/>
      <c r="AG49" s="601"/>
      <c r="AH49" s="608"/>
      <c r="AI49" s="609"/>
      <c r="AJ49" s="559" t="s">
        <v>180</v>
      </c>
      <c r="AK49" s="554"/>
      <c r="AL49" s="635" t="s">
        <v>242</v>
      </c>
      <c r="AM49" s="635"/>
      <c r="AN49" s="635"/>
      <c r="AO49" s="635"/>
      <c r="AP49" s="635"/>
      <c r="AQ49" s="635"/>
      <c r="AR49" s="635"/>
      <c r="AS49" s="635"/>
      <c r="AT49" s="635"/>
      <c r="AU49" s="635"/>
      <c r="AV49" s="635"/>
      <c r="AW49" s="635"/>
      <c r="AX49" s="635"/>
      <c r="AY49" s="635"/>
      <c r="AZ49" s="635"/>
      <c r="BA49" s="635"/>
      <c r="BB49" s="635"/>
      <c r="BC49" s="635"/>
      <c r="BD49" s="635"/>
      <c r="BE49" s="635"/>
      <c r="BF49" s="635"/>
      <c r="BG49" s="635"/>
      <c r="BH49" s="635"/>
      <c r="BI49" s="635"/>
      <c r="BJ49" s="635"/>
      <c r="BK49" s="635"/>
      <c r="BL49" s="635"/>
      <c r="BM49" s="635"/>
      <c r="BN49" s="635"/>
      <c r="BO49" s="635"/>
      <c r="BP49" s="635"/>
      <c r="BQ49" s="635"/>
      <c r="BR49" s="636"/>
    </row>
    <row r="50" spans="1:70" ht="15" customHeight="1" x14ac:dyDescent="0.15">
      <c r="A50" s="714"/>
      <c r="B50" s="715"/>
      <c r="C50" s="715"/>
      <c r="D50" s="715"/>
      <c r="E50" s="718"/>
      <c r="F50" s="719"/>
      <c r="G50" s="719"/>
      <c r="H50" s="719"/>
      <c r="I50" s="719"/>
      <c r="J50" s="719"/>
      <c r="K50" s="719"/>
      <c r="L50" s="719"/>
      <c r="M50" s="719"/>
      <c r="N50" s="719"/>
      <c r="O50" s="719"/>
      <c r="P50" s="719"/>
      <c r="Q50" s="719"/>
      <c r="R50" s="719"/>
      <c r="S50" s="720"/>
      <c r="T50" s="590"/>
      <c r="U50" s="591"/>
      <c r="V50" s="592"/>
      <c r="W50" s="590"/>
      <c r="X50" s="591"/>
      <c r="Y50" s="592"/>
      <c r="Z50" s="581"/>
      <c r="AA50" s="582"/>
      <c r="AB50" s="582"/>
      <c r="AC50" s="583"/>
      <c r="AD50" s="593" t="str">
        <f>IF(Z50=0,"",ROUNDDOWN(Z50*W52/T52*IF(AH50=0,1,AH50/100),0))</f>
        <v/>
      </c>
      <c r="AE50" s="594"/>
      <c r="AF50" s="594"/>
      <c r="AG50" s="595"/>
      <c r="AH50" s="604"/>
      <c r="AI50" s="605"/>
      <c r="AJ50" s="553"/>
      <c r="AK50" s="554"/>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6"/>
    </row>
    <row r="51" spans="1:70" ht="15" customHeight="1" x14ac:dyDescent="0.15">
      <c r="A51" s="714"/>
      <c r="B51" s="715"/>
      <c r="C51" s="715"/>
      <c r="D51" s="715"/>
      <c r="E51" s="718"/>
      <c r="F51" s="719"/>
      <c r="G51" s="719"/>
      <c r="H51" s="719"/>
      <c r="I51" s="719"/>
      <c r="J51" s="719"/>
      <c r="K51" s="719"/>
      <c r="L51" s="719"/>
      <c r="M51" s="719"/>
      <c r="N51" s="719"/>
      <c r="O51" s="719"/>
      <c r="P51" s="719"/>
      <c r="Q51" s="719"/>
      <c r="R51" s="719"/>
      <c r="S51" s="720"/>
      <c r="T51" s="73" t="s">
        <v>58</v>
      </c>
      <c r="U51" s="602"/>
      <c r="V51" s="603"/>
      <c r="W51" s="73" t="s">
        <v>58</v>
      </c>
      <c r="X51" s="602"/>
      <c r="Y51" s="603"/>
      <c r="Z51" s="584"/>
      <c r="AA51" s="585"/>
      <c r="AB51" s="585"/>
      <c r="AC51" s="586"/>
      <c r="AD51" s="596"/>
      <c r="AE51" s="597"/>
      <c r="AF51" s="597"/>
      <c r="AG51" s="598"/>
      <c r="AH51" s="606"/>
      <c r="AI51" s="607"/>
      <c r="AJ51" s="77"/>
      <c r="AK51" s="247"/>
      <c r="AL51" s="248"/>
      <c r="AM51" s="248"/>
      <c r="AN51" s="248"/>
      <c r="AO51" s="248"/>
      <c r="AP51" s="248"/>
      <c r="AQ51" s="248"/>
      <c r="AR51" s="248"/>
      <c r="AS51" s="248"/>
      <c r="AT51" s="248"/>
      <c r="AU51" s="248"/>
      <c r="AV51" s="248"/>
      <c r="AW51" s="248"/>
      <c r="AX51" s="248"/>
      <c r="AY51" s="248"/>
      <c r="AZ51" s="248"/>
      <c r="BA51" s="248"/>
      <c r="BB51" s="248"/>
      <c r="BC51" s="248"/>
      <c r="BD51" s="248"/>
      <c r="BE51" s="248"/>
      <c r="BF51" s="248"/>
      <c r="BG51" s="248"/>
      <c r="BH51" s="248"/>
      <c r="BI51" s="248"/>
      <c r="BJ51" s="248"/>
      <c r="BK51" s="248"/>
      <c r="BL51" s="248"/>
      <c r="BM51" s="248"/>
      <c r="BN51" s="248"/>
      <c r="BO51" s="248"/>
      <c r="BP51" s="248"/>
      <c r="BQ51" s="248"/>
      <c r="BR51" s="78"/>
    </row>
    <row r="52" spans="1:70" ht="15" customHeight="1" x14ac:dyDescent="0.15">
      <c r="A52" s="714"/>
      <c r="B52" s="715"/>
      <c r="C52" s="715"/>
      <c r="D52" s="715"/>
      <c r="E52" s="229"/>
      <c r="F52" s="52"/>
      <c r="G52" s="52"/>
      <c r="H52" s="226" t="s">
        <v>236</v>
      </c>
      <c r="I52" s="226" t="s">
        <v>237</v>
      </c>
      <c r="J52" s="548" t="s">
        <v>238</v>
      </c>
      <c r="K52" s="548"/>
      <c r="L52" s="226" t="s">
        <v>152</v>
      </c>
      <c r="M52" s="226" t="s">
        <v>237</v>
      </c>
      <c r="N52" s="548" t="s">
        <v>239</v>
      </c>
      <c r="O52" s="548"/>
      <c r="P52" s="548"/>
      <c r="Q52" s="548"/>
      <c r="R52" s="548"/>
      <c r="S52" s="227" t="s">
        <v>240</v>
      </c>
      <c r="T52" s="623" t="str">
        <f>IF(U51=0,"",U51-T50+1)</f>
        <v/>
      </c>
      <c r="U52" s="624"/>
      <c r="V52" s="625"/>
      <c r="W52" s="623" t="str">
        <f>IF(X51=0,"",X51-W50+1)</f>
        <v/>
      </c>
      <c r="X52" s="624"/>
      <c r="Y52" s="625"/>
      <c r="Z52" s="587"/>
      <c r="AA52" s="588"/>
      <c r="AB52" s="588"/>
      <c r="AC52" s="589"/>
      <c r="AD52" s="599"/>
      <c r="AE52" s="600"/>
      <c r="AF52" s="600"/>
      <c r="AG52" s="601"/>
      <c r="AH52" s="608"/>
      <c r="AI52" s="609"/>
      <c r="AJ52" s="79"/>
      <c r="AK52" s="247"/>
      <c r="AL52" s="248"/>
      <c r="AM52" s="248"/>
      <c r="AN52" s="248"/>
      <c r="AO52" s="248"/>
      <c r="AP52" s="248"/>
      <c r="AQ52" s="248"/>
      <c r="AR52" s="248"/>
      <c r="AS52" s="248"/>
      <c r="AT52" s="248"/>
      <c r="AU52" s="248"/>
      <c r="AV52" s="248"/>
      <c r="AW52" s="248"/>
      <c r="AX52" s="248"/>
      <c r="AY52" s="248"/>
      <c r="AZ52" s="248"/>
      <c r="BA52" s="248"/>
      <c r="BB52" s="248"/>
      <c r="BC52" s="248"/>
      <c r="BD52" s="248"/>
      <c r="BE52" s="248"/>
      <c r="BF52" s="248"/>
      <c r="BG52" s="248"/>
      <c r="BH52" s="248"/>
      <c r="BI52" s="248"/>
      <c r="BJ52" s="248"/>
      <c r="BK52" s="248"/>
      <c r="BL52" s="248"/>
      <c r="BM52" s="248"/>
      <c r="BN52" s="248"/>
      <c r="BO52" s="248"/>
      <c r="BP52" s="248"/>
      <c r="BQ52" s="248"/>
      <c r="BR52" s="78"/>
    </row>
    <row r="53" spans="1:70" ht="15" customHeight="1" x14ac:dyDescent="0.15">
      <c r="A53" s="714"/>
      <c r="B53" s="715"/>
      <c r="C53" s="715"/>
      <c r="D53" s="715"/>
      <c r="E53" s="718"/>
      <c r="F53" s="719"/>
      <c r="G53" s="719"/>
      <c r="H53" s="719"/>
      <c r="I53" s="719"/>
      <c r="J53" s="719"/>
      <c r="K53" s="719"/>
      <c r="L53" s="719"/>
      <c r="M53" s="719"/>
      <c r="N53" s="719"/>
      <c r="O53" s="719"/>
      <c r="P53" s="719"/>
      <c r="Q53" s="719"/>
      <c r="R53" s="719"/>
      <c r="S53" s="720"/>
      <c r="T53" s="590"/>
      <c r="U53" s="591"/>
      <c r="V53" s="592"/>
      <c r="W53" s="590"/>
      <c r="X53" s="591"/>
      <c r="Y53" s="592"/>
      <c r="Z53" s="581"/>
      <c r="AA53" s="582"/>
      <c r="AB53" s="582"/>
      <c r="AC53" s="583"/>
      <c r="AD53" s="593" t="str">
        <f>IF(Z53=0,"",ROUNDDOWN(Z53*W55/T55*IF(AH53=0,1,AH53/100),0))</f>
        <v/>
      </c>
      <c r="AE53" s="594"/>
      <c r="AF53" s="594"/>
      <c r="AG53" s="595"/>
      <c r="AH53" s="604"/>
      <c r="AI53" s="605"/>
      <c r="AJ53" s="66"/>
      <c r="AK53" s="43"/>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76"/>
    </row>
    <row r="54" spans="1:70" ht="15" customHeight="1" x14ac:dyDescent="0.15">
      <c r="A54" s="714"/>
      <c r="B54" s="715"/>
      <c r="C54" s="715"/>
      <c r="D54" s="715"/>
      <c r="E54" s="718"/>
      <c r="F54" s="719"/>
      <c r="G54" s="719"/>
      <c r="H54" s="719"/>
      <c r="I54" s="719"/>
      <c r="J54" s="719"/>
      <c r="K54" s="719"/>
      <c r="L54" s="719"/>
      <c r="M54" s="719"/>
      <c r="N54" s="719"/>
      <c r="O54" s="719"/>
      <c r="P54" s="719"/>
      <c r="Q54" s="719"/>
      <c r="R54" s="719"/>
      <c r="S54" s="720"/>
      <c r="T54" s="73" t="s">
        <v>58</v>
      </c>
      <c r="U54" s="602"/>
      <c r="V54" s="603"/>
      <c r="W54" s="73" t="s">
        <v>58</v>
      </c>
      <c r="X54" s="602"/>
      <c r="Y54" s="603"/>
      <c r="Z54" s="584"/>
      <c r="AA54" s="585"/>
      <c r="AB54" s="585"/>
      <c r="AC54" s="586"/>
      <c r="AD54" s="596"/>
      <c r="AE54" s="597"/>
      <c r="AF54" s="597"/>
      <c r="AG54" s="598"/>
      <c r="AH54" s="606"/>
      <c r="AI54" s="607"/>
      <c r="AJ54" s="42"/>
      <c r="AK54" s="43"/>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76"/>
    </row>
    <row r="55" spans="1:70" ht="15" customHeight="1" x14ac:dyDescent="0.15">
      <c r="A55" s="714"/>
      <c r="B55" s="715"/>
      <c r="C55" s="715"/>
      <c r="D55" s="715"/>
      <c r="E55" s="229"/>
      <c r="F55" s="52"/>
      <c r="G55" s="52"/>
      <c r="H55" s="226" t="s">
        <v>236</v>
      </c>
      <c r="I55" s="226" t="s">
        <v>237</v>
      </c>
      <c r="J55" s="548" t="s">
        <v>238</v>
      </c>
      <c r="K55" s="548"/>
      <c r="L55" s="226" t="s">
        <v>152</v>
      </c>
      <c r="M55" s="226" t="s">
        <v>237</v>
      </c>
      <c r="N55" s="548" t="s">
        <v>239</v>
      </c>
      <c r="O55" s="548"/>
      <c r="P55" s="548"/>
      <c r="Q55" s="548"/>
      <c r="R55" s="548"/>
      <c r="S55" s="227" t="s">
        <v>240</v>
      </c>
      <c r="T55" s="623" t="str">
        <f>IF(U54=0,"",U54-T53+1)</f>
        <v/>
      </c>
      <c r="U55" s="624"/>
      <c r="V55" s="625"/>
      <c r="W55" s="623" t="str">
        <f>IF(X54=0,"",X54-W53+1)</f>
        <v/>
      </c>
      <c r="X55" s="624"/>
      <c r="Y55" s="625"/>
      <c r="Z55" s="587"/>
      <c r="AA55" s="588"/>
      <c r="AB55" s="588"/>
      <c r="AC55" s="589"/>
      <c r="AD55" s="599"/>
      <c r="AE55" s="600"/>
      <c r="AF55" s="600"/>
      <c r="AG55" s="601"/>
      <c r="AH55" s="608"/>
      <c r="AI55" s="609"/>
      <c r="AJ55" s="75"/>
      <c r="AK55" s="47"/>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76"/>
    </row>
    <row r="56" spans="1:70" ht="15" customHeight="1" x14ac:dyDescent="0.15">
      <c r="A56" s="714"/>
      <c r="B56" s="715"/>
      <c r="C56" s="715"/>
      <c r="D56" s="715"/>
      <c r="E56" s="718"/>
      <c r="F56" s="719"/>
      <c r="G56" s="719"/>
      <c r="H56" s="719"/>
      <c r="I56" s="719"/>
      <c r="J56" s="719"/>
      <c r="K56" s="719"/>
      <c r="L56" s="719"/>
      <c r="M56" s="719"/>
      <c r="N56" s="719"/>
      <c r="O56" s="719"/>
      <c r="P56" s="719"/>
      <c r="Q56" s="719"/>
      <c r="R56" s="719"/>
      <c r="S56" s="720"/>
      <c r="T56" s="590"/>
      <c r="U56" s="591"/>
      <c r="V56" s="592"/>
      <c r="W56" s="590"/>
      <c r="X56" s="591"/>
      <c r="Y56" s="592"/>
      <c r="Z56" s="581"/>
      <c r="AA56" s="582"/>
      <c r="AB56" s="582"/>
      <c r="AC56" s="583"/>
      <c r="AD56" s="593" t="str">
        <f>IF(Z56=0,"",ROUNDDOWN(Z56*W58/T58*IF(AH56=0,1,AH56/100),0))</f>
        <v/>
      </c>
      <c r="AE56" s="594"/>
      <c r="AF56" s="594"/>
      <c r="AG56" s="595"/>
      <c r="AH56" s="604"/>
      <c r="AI56" s="605"/>
      <c r="AJ56" s="80"/>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81"/>
    </row>
    <row r="57" spans="1:70" ht="15" customHeight="1" x14ac:dyDescent="0.15">
      <c r="A57" s="714"/>
      <c r="B57" s="715"/>
      <c r="C57" s="715"/>
      <c r="D57" s="715"/>
      <c r="E57" s="718"/>
      <c r="F57" s="719"/>
      <c r="G57" s="719"/>
      <c r="H57" s="719"/>
      <c r="I57" s="719"/>
      <c r="J57" s="719"/>
      <c r="K57" s="719"/>
      <c r="L57" s="719"/>
      <c r="M57" s="719"/>
      <c r="N57" s="719"/>
      <c r="O57" s="719"/>
      <c r="P57" s="719"/>
      <c r="Q57" s="719"/>
      <c r="R57" s="719"/>
      <c r="S57" s="720"/>
      <c r="T57" s="73" t="s">
        <v>58</v>
      </c>
      <c r="U57" s="602"/>
      <c r="V57" s="603"/>
      <c r="W57" s="73" t="s">
        <v>58</v>
      </c>
      <c r="X57" s="602"/>
      <c r="Y57" s="603"/>
      <c r="Z57" s="584"/>
      <c r="AA57" s="585"/>
      <c r="AB57" s="585"/>
      <c r="AC57" s="586"/>
      <c r="AD57" s="596"/>
      <c r="AE57" s="597"/>
      <c r="AF57" s="597"/>
      <c r="AG57" s="598"/>
      <c r="AH57" s="606"/>
      <c r="AI57" s="607"/>
      <c r="AJ57" s="54"/>
      <c r="AL57" s="249"/>
      <c r="AM57" s="249"/>
      <c r="AN57" s="249"/>
      <c r="AO57" s="249"/>
      <c r="AP57" s="249"/>
      <c r="AQ57" s="249"/>
      <c r="AR57" s="249"/>
      <c r="AS57" s="249"/>
      <c r="AT57" s="249"/>
      <c r="AU57" s="249"/>
      <c r="AV57" s="249"/>
      <c r="AW57" s="249"/>
      <c r="AX57" s="249"/>
      <c r="AY57" s="249"/>
      <c r="AZ57" s="249"/>
      <c r="BA57" s="249"/>
      <c r="BB57" s="249"/>
      <c r="BC57" s="249"/>
      <c r="BD57" s="249"/>
      <c r="BE57" s="249"/>
      <c r="BF57" s="249"/>
      <c r="BG57" s="249"/>
      <c r="BH57" s="249"/>
      <c r="BI57" s="249"/>
      <c r="BJ57" s="249"/>
      <c r="BK57" s="249"/>
      <c r="BL57" s="249"/>
      <c r="BM57" s="249"/>
      <c r="BN57" s="249"/>
      <c r="BO57" s="249"/>
      <c r="BP57" s="249"/>
      <c r="BQ57" s="249"/>
      <c r="BR57" s="81"/>
    </row>
    <row r="58" spans="1:70" ht="15" customHeight="1" x14ac:dyDescent="0.15">
      <c r="A58" s="714"/>
      <c r="B58" s="715"/>
      <c r="C58" s="715"/>
      <c r="D58" s="715"/>
      <c r="E58" s="229"/>
      <c r="F58" s="52"/>
      <c r="G58" s="52"/>
      <c r="H58" s="226" t="s">
        <v>236</v>
      </c>
      <c r="I58" s="226" t="s">
        <v>237</v>
      </c>
      <c r="J58" s="548" t="s">
        <v>238</v>
      </c>
      <c r="K58" s="548"/>
      <c r="L58" s="226" t="s">
        <v>152</v>
      </c>
      <c r="M58" s="226" t="s">
        <v>237</v>
      </c>
      <c r="N58" s="548" t="s">
        <v>239</v>
      </c>
      <c r="O58" s="548"/>
      <c r="P58" s="548"/>
      <c r="Q58" s="548"/>
      <c r="R58" s="548"/>
      <c r="S58" s="227" t="s">
        <v>240</v>
      </c>
      <c r="T58" s="623" t="str">
        <f>IF(U57=0,"",U57-T56+1)</f>
        <v/>
      </c>
      <c r="U58" s="624"/>
      <c r="V58" s="625"/>
      <c r="W58" s="623" t="str">
        <f>IF(X57=0,"",X57-W56+1)</f>
        <v/>
      </c>
      <c r="X58" s="624"/>
      <c r="Y58" s="625"/>
      <c r="Z58" s="587"/>
      <c r="AA58" s="588"/>
      <c r="AB58" s="588"/>
      <c r="AC58" s="589"/>
      <c r="AD58" s="599"/>
      <c r="AE58" s="600"/>
      <c r="AF58" s="600"/>
      <c r="AG58" s="601"/>
      <c r="AH58" s="608"/>
      <c r="AI58" s="609"/>
      <c r="AJ58" s="77"/>
      <c r="AK58" s="247"/>
      <c r="AL58" s="248"/>
      <c r="AM58" s="248"/>
      <c r="AN58" s="248"/>
      <c r="AO58" s="248"/>
      <c r="AP58" s="248"/>
      <c r="AQ58" s="248"/>
      <c r="AR58" s="248"/>
      <c r="AS58" s="248"/>
      <c r="AT58" s="248"/>
      <c r="AU58" s="248"/>
      <c r="AV58" s="248"/>
      <c r="AW58" s="248"/>
      <c r="AX58" s="248"/>
      <c r="AY58" s="248"/>
      <c r="AZ58" s="248"/>
      <c r="BA58" s="248"/>
      <c r="BB58" s="248"/>
      <c r="BC58" s="248"/>
      <c r="BD58" s="248"/>
      <c r="BE58" s="248"/>
      <c r="BF58" s="248"/>
      <c r="BG58" s="248"/>
      <c r="BH58" s="248"/>
      <c r="BI58" s="248"/>
      <c r="BJ58" s="248"/>
      <c r="BK58" s="248"/>
      <c r="BL58" s="248"/>
      <c r="BM58" s="248"/>
      <c r="BN58" s="248"/>
      <c r="BO58" s="248"/>
      <c r="BP58" s="248"/>
      <c r="BQ58" s="248"/>
      <c r="BR58" s="78"/>
    </row>
    <row r="59" spans="1:70" ht="15" customHeight="1" x14ac:dyDescent="0.15">
      <c r="A59" s="714"/>
      <c r="B59" s="715"/>
      <c r="C59" s="715"/>
      <c r="D59" s="715"/>
      <c r="E59" s="718" t="s">
        <v>243</v>
      </c>
      <c r="F59" s="719"/>
      <c r="G59" s="719"/>
      <c r="H59" s="719"/>
      <c r="I59" s="719"/>
      <c r="J59" s="720"/>
      <c r="K59" s="724"/>
      <c r="L59" s="725"/>
      <c r="M59" s="725"/>
      <c r="N59" s="725"/>
      <c r="O59" s="548" t="s">
        <v>244</v>
      </c>
      <c r="P59" s="548"/>
      <c r="Q59" s="718" t="s">
        <v>245</v>
      </c>
      <c r="R59" s="719"/>
      <c r="S59" s="719"/>
      <c r="T59" s="719"/>
      <c r="U59" s="719"/>
      <c r="V59" s="719"/>
      <c r="W59" s="719"/>
      <c r="X59" s="719"/>
      <c r="Y59" s="719"/>
      <c r="Z59" s="719"/>
      <c r="AA59" s="719"/>
      <c r="AB59" s="719"/>
      <c r="AC59" s="720"/>
      <c r="AD59" s="637" t="str">
        <f>IF(SUM(AD38:AG58)=0,"",SUM(AD38:AG58))</f>
        <v/>
      </c>
      <c r="AE59" s="637"/>
      <c r="AF59" s="637"/>
      <c r="AG59" s="637"/>
      <c r="AH59" s="693"/>
      <c r="AI59" s="694"/>
      <c r="AJ59" s="54"/>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76"/>
    </row>
    <row r="60" spans="1:70" ht="15" customHeight="1" x14ac:dyDescent="0.15">
      <c r="A60" s="714"/>
      <c r="B60" s="715"/>
      <c r="C60" s="715"/>
      <c r="D60" s="715"/>
      <c r="E60" s="718"/>
      <c r="F60" s="719"/>
      <c r="G60" s="719"/>
      <c r="H60" s="719"/>
      <c r="I60" s="719"/>
      <c r="J60" s="720"/>
      <c r="K60" s="724"/>
      <c r="L60" s="725"/>
      <c r="M60" s="725"/>
      <c r="N60" s="725"/>
      <c r="O60" s="548"/>
      <c r="P60" s="548"/>
      <c r="Q60" s="718"/>
      <c r="R60" s="719"/>
      <c r="S60" s="719"/>
      <c r="T60" s="719"/>
      <c r="U60" s="719"/>
      <c r="V60" s="719"/>
      <c r="W60" s="719"/>
      <c r="X60" s="719"/>
      <c r="Y60" s="719"/>
      <c r="Z60" s="719"/>
      <c r="AA60" s="719"/>
      <c r="AB60" s="719"/>
      <c r="AC60" s="720"/>
      <c r="AD60" s="638"/>
      <c r="AE60" s="638"/>
      <c r="AF60" s="638"/>
      <c r="AG60" s="638"/>
      <c r="AH60" s="695"/>
      <c r="AI60" s="696"/>
      <c r="AJ60" s="54"/>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76"/>
    </row>
    <row r="61" spans="1:70" ht="8.25" customHeight="1" x14ac:dyDescent="0.15">
      <c r="A61" s="714"/>
      <c r="B61" s="715"/>
      <c r="C61" s="715"/>
      <c r="D61" s="715"/>
      <c r="E61" s="718" t="s">
        <v>246</v>
      </c>
      <c r="F61" s="719"/>
      <c r="G61" s="719"/>
      <c r="H61" s="719"/>
      <c r="I61" s="719"/>
      <c r="J61" s="719"/>
      <c r="K61" s="719"/>
      <c r="L61" s="719"/>
      <c r="M61" s="719"/>
      <c r="N61" s="719"/>
      <c r="O61" s="719"/>
      <c r="P61" s="719"/>
      <c r="Q61" s="719"/>
      <c r="R61" s="719"/>
      <c r="S61" s="719"/>
      <c r="T61" s="719"/>
      <c r="U61" s="719"/>
      <c r="V61" s="719"/>
      <c r="W61" s="719"/>
      <c r="X61" s="719"/>
      <c r="Y61" s="719"/>
      <c r="Z61" s="719"/>
      <c r="AA61" s="719"/>
      <c r="AB61" s="719"/>
      <c r="AC61" s="720"/>
      <c r="AD61" s="687" t="str">
        <f>IF(AND(AD59="",K59&gt;=1),0,IF(K59="","0",IF(K59=0,"0",ROUNDDOWN(AD59/K59,0))))</f>
        <v>0</v>
      </c>
      <c r="AE61" s="688"/>
      <c r="AF61" s="688"/>
      <c r="AG61" s="688"/>
      <c r="AH61" s="688"/>
      <c r="AI61" s="689"/>
      <c r="AJ61" s="54"/>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76"/>
    </row>
    <row r="62" spans="1:70" ht="18" customHeight="1" thickBot="1" x14ac:dyDescent="0.2">
      <c r="A62" s="716"/>
      <c r="B62" s="717"/>
      <c r="C62" s="717"/>
      <c r="D62" s="717"/>
      <c r="E62" s="721"/>
      <c r="F62" s="722"/>
      <c r="G62" s="722"/>
      <c r="H62" s="722"/>
      <c r="I62" s="722"/>
      <c r="J62" s="722"/>
      <c r="K62" s="722"/>
      <c r="L62" s="722"/>
      <c r="M62" s="722"/>
      <c r="N62" s="722"/>
      <c r="O62" s="722"/>
      <c r="P62" s="722"/>
      <c r="Q62" s="722"/>
      <c r="R62" s="722"/>
      <c r="S62" s="722"/>
      <c r="T62" s="722"/>
      <c r="U62" s="722"/>
      <c r="V62" s="722"/>
      <c r="W62" s="722"/>
      <c r="X62" s="722"/>
      <c r="Y62" s="722"/>
      <c r="Z62" s="722"/>
      <c r="AA62" s="722"/>
      <c r="AB62" s="722"/>
      <c r="AC62" s="723"/>
      <c r="AD62" s="690"/>
      <c r="AE62" s="691"/>
      <c r="AF62" s="691"/>
      <c r="AG62" s="691"/>
      <c r="AH62" s="691"/>
      <c r="AI62" s="692"/>
      <c r="AJ62" s="250"/>
      <c r="AK62" s="251"/>
      <c r="AL62" s="84"/>
      <c r="AM62" s="84"/>
      <c r="AN62" s="84"/>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P62" s="84"/>
      <c r="BQ62" s="84"/>
      <c r="BR62" s="85"/>
    </row>
    <row r="63" spans="1:70" ht="7.9" customHeight="1" x14ac:dyDescent="0.15">
      <c r="A63" s="686"/>
      <c r="B63" s="686"/>
      <c r="C63" s="686"/>
      <c r="D63" s="686"/>
      <c r="E63" s="686"/>
      <c r="F63" s="686"/>
      <c r="G63" s="686"/>
      <c r="H63" s="686"/>
      <c r="I63" s="686"/>
      <c r="J63" s="686"/>
      <c r="K63" s="686"/>
      <c r="L63" s="686"/>
      <c r="M63" s="686"/>
      <c r="N63" s="686"/>
      <c r="O63" s="686"/>
      <c r="P63" s="686"/>
      <c r="Q63" s="686"/>
      <c r="R63" s="686"/>
      <c r="S63" s="686"/>
      <c r="T63" s="686"/>
      <c r="U63" s="686"/>
      <c r="V63" s="686"/>
      <c r="W63" s="686"/>
      <c r="X63" s="686"/>
      <c r="Y63" s="686"/>
      <c r="Z63" s="686"/>
      <c r="AA63" s="686"/>
      <c r="AB63" s="686"/>
      <c r="AC63" s="686"/>
      <c r="AD63" s="686"/>
      <c r="AE63" s="686"/>
      <c r="AF63" s="686"/>
      <c r="AG63" s="686"/>
      <c r="AH63" s="686"/>
      <c r="AI63" s="686"/>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row>
    <row r="64" spans="1:70" ht="18" customHeight="1" x14ac:dyDescent="0.15">
      <c r="AJ64" s="86"/>
      <c r="AK64" s="86"/>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row>
  </sheetData>
  <sheetProtection selectLockedCells="1"/>
  <mergeCells count="191">
    <mergeCell ref="A36:D62"/>
    <mergeCell ref="E36:S37"/>
    <mergeCell ref="E38:S39"/>
    <mergeCell ref="E41:S42"/>
    <mergeCell ref="E44:S45"/>
    <mergeCell ref="E47:S48"/>
    <mergeCell ref="E50:S51"/>
    <mergeCell ref="E53:S54"/>
    <mergeCell ref="E56:S57"/>
    <mergeCell ref="E59:J60"/>
    <mergeCell ref="E61:AC62"/>
    <mergeCell ref="J43:K43"/>
    <mergeCell ref="W55:Y55"/>
    <mergeCell ref="U57:V57"/>
    <mergeCell ref="K59:N60"/>
    <mergeCell ref="O59:P60"/>
    <mergeCell ref="Q59:AC60"/>
    <mergeCell ref="Z41:AC43"/>
    <mergeCell ref="U48:V48"/>
    <mergeCell ref="X57:Y57"/>
    <mergeCell ref="W38:Y38"/>
    <mergeCell ref="U39:V39"/>
    <mergeCell ref="A14:D21"/>
    <mergeCell ref="E20:E21"/>
    <mergeCell ref="N43:R43"/>
    <mergeCell ref="T53:V53"/>
    <mergeCell ref="W53:Y53"/>
    <mergeCell ref="U54:V54"/>
    <mergeCell ref="X54:Y54"/>
    <mergeCell ref="A30:D33"/>
    <mergeCell ref="A34:D35"/>
    <mergeCell ref="E30:I30"/>
    <mergeCell ref="E31:I33"/>
    <mergeCell ref="E34:G35"/>
    <mergeCell ref="W43:Y43"/>
    <mergeCell ref="W41:Y41"/>
    <mergeCell ref="T41:V41"/>
    <mergeCell ref="H34:S35"/>
    <mergeCell ref="A24:D27"/>
    <mergeCell ref="T46:V46"/>
    <mergeCell ref="W49:Y49"/>
    <mergeCell ref="W47:Y47"/>
    <mergeCell ref="T47:V47"/>
    <mergeCell ref="T34:U34"/>
    <mergeCell ref="V34:W34"/>
    <mergeCell ref="X34:Y34"/>
    <mergeCell ref="A63:AI63"/>
    <mergeCell ref="T36:Y36"/>
    <mergeCell ref="AD61:AI62"/>
    <mergeCell ref="X45:Y45"/>
    <mergeCell ref="J46:K46"/>
    <mergeCell ref="N46:R46"/>
    <mergeCell ref="J49:K49"/>
    <mergeCell ref="N49:R49"/>
    <mergeCell ref="W46:Y46"/>
    <mergeCell ref="AH59:AI60"/>
    <mergeCell ref="AH53:AI55"/>
    <mergeCell ref="T52:V52"/>
    <mergeCell ref="J58:K58"/>
    <mergeCell ref="J55:K55"/>
    <mergeCell ref="N55:R55"/>
    <mergeCell ref="T55:V55"/>
    <mergeCell ref="AH41:AI43"/>
    <mergeCell ref="U42:V42"/>
    <mergeCell ref="X42:Y42"/>
    <mergeCell ref="T43:V43"/>
    <mergeCell ref="AD41:AG43"/>
    <mergeCell ref="AD36:AG37"/>
    <mergeCell ref="X39:Y39"/>
    <mergeCell ref="T38:V38"/>
    <mergeCell ref="AJ1:BR2"/>
    <mergeCell ref="O2:Q2"/>
    <mergeCell ref="R2:AI2"/>
    <mergeCell ref="A3:AI4"/>
    <mergeCell ref="AJ3:BR4"/>
    <mergeCell ref="AD16:AF16"/>
    <mergeCell ref="AD21:AF21"/>
    <mergeCell ref="AJ14:AK15"/>
    <mergeCell ref="AL14:BR15"/>
    <mergeCell ref="AD13:AF13"/>
    <mergeCell ref="AD19:AF19"/>
    <mergeCell ref="AD17:AF17"/>
    <mergeCell ref="AD18:AF18"/>
    <mergeCell ref="AG16:AI16"/>
    <mergeCell ref="AG15:AI15"/>
    <mergeCell ref="AG17:AI17"/>
    <mergeCell ref="AD20:AF20"/>
    <mergeCell ref="AG18:AI18"/>
    <mergeCell ref="AJ5:AK6"/>
    <mergeCell ref="A5:D11"/>
    <mergeCell ref="E5:I6"/>
    <mergeCell ref="E7:I7"/>
    <mergeCell ref="AL16:BR17"/>
    <mergeCell ref="AL10:BR11"/>
    <mergeCell ref="AL49:BR50"/>
    <mergeCell ref="AD59:AG60"/>
    <mergeCell ref="W58:Y58"/>
    <mergeCell ref="AH56:AI58"/>
    <mergeCell ref="AH50:AI52"/>
    <mergeCell ref="U51:V51"/>
    <mergeCell ref="X51:Y51"/>
    <mergeCell ref="W52:Y52"/>
    <mergeCell ref="AJ28:BR29"/>
    <mergeCell ref="T35:U35"/>
    <mergeCell ref="T40:V40"/>
    <mergeCell ref="AL31:BR31"/>
    <mergeCell ref="Z35:AA35"/>
    <mergeCell ref="J30:AI30"/>
    <mergeCell ref="J31:AI33"/>
    <mergeCell ref="AH36:AI37"/>
    <mergeCell ref="Z38:AC40"/>
    <mergeCell ref="T37:V37"/>
    <mergeCell ref="W37:Y37"/>
    <mergeCell ref="N40:R40"/>
    <mergeCell ref="A28:AI29"/>
    <mergeCell ref="N52:R52"/>
    <mergeCell ref="T50:V50"/>
    <mergeCell ref="W50:Y50"/>
    <mergeCell ref="AJ49:AK50"/>
    <mergeCell ref="Z50:AC52"/>
    <mergeCell ref="AD50:AG52"/>
    <mergeCell ref="J52:K52"/>
    <mergeCell ref="Z53:AC55"/>
    <mergeCell ref="Z56:AC58"/>
    <mergeCell ref="W56:Y56"/>
    <mergeCell ref="T56:V56"/>
    <mergeCell ref="N58:R58"/>
    <mergeCell ref="T58:V58"/>
    <mergeCell ref="T49:V49"/>
    <mergeCell ref="AD53:AG55"/>
    <mergeCell ref="AD56:AG58"/>
    <mergeCell ref="V35:W35"/>
    <mergeCell ref="AH38:AI40"/>
    <mergeCell ref="AJ16:AK17"/>
    <mergeCell ref="J5:AI6"/>
    <mergeCell ref="J10:AI11"/>
    <mergeCell ref="AJ10:AK11"/>
    <mergeCell ref="J7:AI7"/>
    <mergeCell ref="AJ26:AK27"/>
    <mergeCell ref="AG19:AI19"/>
    <mergeCell ref="AG20:AI20"/>
    <mergeCell ref="AG21:AI21"/>
    <mergeCell ref="W40:Y40"/>
    <mergeCell ref="Z36:AC37"/>
    <mergeCell ref="G22:AC23"/>
    <mergeCell ref="AD26:AF26"/>
    <mergeCell ref="AG26:AI26"/>
    <mergeCell ref="AB35:AC35"/>
    <mergeCell ref="AB34:AC34"/>
    <mergeCell ref="AD34:AI34"/>
    <mergeCell ref="AJ12:BR13"/>
    <mergeCell ref="AD15:AF15"/>
    <mergeCell ref="AD14:AF14"/>
    <mergeCell ref="G12:AC13"/>
    <mergeCell ref="AG13:AI13"/>
    <mergeCell ref="AG14:AI14"/>
    <mergeCell ref="J8:AI9"/>
    <mergeCell ref="AL5:BR6"/>
    <mergeCell ref="AJ7:AK9"/>
    <mergeCell ref="AL7:BR9"/>
    <mergeCell ref="E8:I9"/>
    <mergeCell ref="E10:I11"/>
    <mergeCell ref="Z47:AC49"/>
    <mergeCell ref="Z44:AC46"/>
    <mergeCell ref="T44:V44"/>
    <mergeCell ref="W44:Y44"/>
    <mergeCell ref="AD47:AG49"/>
    <mergeCell ref="X48:Y48"/>
    <mergeCell ref="AD44:AG46"/>
    <mergeCell ref="AH47:AI49"/>
    <mergeCell ref="U45:V45"/>
    <mergeCell ref="AH44:AI46"/>
    <mergeCell ref="AL26:BR27"/>
    <mergeCell ref="AD27:AF27"/>
    <mergeCell ref="AG27:AI27"/>
    <mergeCell ref="AL34:BR35"/>
    <mergeCell ref="J40:K40"/>
    <mergeCell ref="AD38:AG40"/>
    <mergeCell ref="AJ22:BR23"/>
    <mergeCell ref="X35:Y35"/>
    <mergeCell ref="Z34:AA34"/>
    <mergeCell ref="AD23:AF23"/>
    <mergeCell ref="AG23:AI23"/>
    <mergeCell ref="AD24:AF24"/>
    <mergeCell ref="AG24:AI24"/>
    <mergeCell ref="AJ24:AK25"/>
    <mergeCell ref="AL24:BR25"/>
    <mergeCell ref="AD25:AF25"/>
    <mergeCell ref="AG25:AI25"/>
    <mergeCell ref="AJ34:AK35"/>
    <mergeCell ref="AD35:AH35"/>
  </mergeCells>
  <phoneticPr fontId="2"/>
  <conditionalFormatting sqref="AD14:AF21">
    <cfRule type="expression" dxfId="4" priority="9" stopIfTrue="1">
      <formula>AND($AD$20="○",$AD$21="○",COUNTIF($AD$14:$AF$19,"○")&gt;2)</formula>
    </cfRule>
    <cfRule type="expression" dxfId="3" priority="10" stopIfTrue="1">
      <formula>AND($AD$20&lt;&gt;"○",$AD$21&lt;&gt;"○",COUNTIF($AD$14:$AF$19,"○")&gt;4)</formula>
    </cfRule>
    <cfRule type="expression" dxfId="2" priority="11" stopIfTrue="1">
      <formula>AND($AD$20&lt;&gt;"○",$AD$21="○",COUNTIF($AD$14:$AF$19,"○")&gt;3)</formula>
    </cfRule>
    <cfRule type="expression" dxfId="1" priority="12" stopIfTrue="1">
      <formula>AND($AD$20="○",$AD$21&lt;&gt;"○",COUNTIF($AD$14:$AF$19,"○")&gt;2)</formula>
    </cfRule>
  </conditionalFormatting>
  <conditionalFormatting sqref="AD24:AF27">
    <cfRule type="expression" dxfId="0" priority="1" stopIfTrue="1">
      <formula>AND(COUNTIF($AD$24:$AF$27,"○")&gt;2)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59:N60" xr:uid="{00000000-0002-0000-0500-000003000000}">
      <formula1>0</formula1>
    </dataValidation>
    <dataValidation type="whole" allowBlank="1" showInputMessage="1" showErrorMessage="1" sqref="T34:AC35" xr:uid="{00000000-0002-0000-0500-000004000000}">
      <formula1>1</formula1>
      <formula2>100</formula2>
    </dataValidation>
    <dataValidation type="list" allowBlank="1" showInputMessage="1" showErrorMessage="1" sqref="I40 M55 M58 M40 I43 I46 I49 I52 I55 I58 M43 M46 M49 M52" xr:uid="{00000000-0002-0000-0500-000005000000}">
      <formula1>"□,■"</formula1>
    </dataValidation>
    <dataValidation type="list" allowBlank="1" showInputMessage="1" showErrorMessage="1" sqref="AG16" xr:uid="{00000000-0002-0000-0500-000006000000}">
      <formula1>"無,研修受講実績有,推進員設置有"</formula1>
    </dataValidation>
    <dataValidation type="list" allowBlank="1" showInputMessage="1" showErrorMessage="1" sqref="AD14:AF21 AD24:AF27" xr:uid="{00000000-0002-0000-0500-000007000000}">
      <formula1>"○,－"</formula1>
    </dataValidation>
    <dataValidation type="list" allowBlank="1" showInputMessage="1" showErrorMessage="1" sqref="AG14:AI15 AG17:AI21 AG24:AI27"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6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BB12" sqref="BB12"/>
    </sheetView>
  </sheetViews>
  <sheetFormatPr defaultColWidth="3.125" defaultRowHeight="18" customHeight="1" x14ac:dyDescent="0.15"/>
  <cols>
    <col min="1" max="50" width="3.875" style="39" customWidth="1"/>
    <col min="51" max="16384" width="3.125" style="39"/>
  </cols>
  <sheetData>
    <row r="1" spans="1:37" ht="23.25" customHeight="1" x14ac:dyDescent="0.15">
      <c r="A1" s="88" t="s">
        <v>247</v>
      </c>
      <c r="N1" s="40"/>
      <c r="O1" s="40"/>
      <c r="P1" s="40"/>
      <c r="Q1" s="41"/>
      <c r="R1" s="41"/>
      <c r="S1" s="41"/>
      <c r="T1" s="41"/>
      <c r="U1" s="41"/>
      <c r="V1" s="41"/>
      <c r="W1" s="41"/>
      <c r="X1" s="41"/>
      <c r="Y1" s="41"/>
      <c r="Z1" s="41"/>
      <c r="AA1" s="41"/>
      <c r="AB1" s="41"/>
      <c r="AC1" s="41"/>
      <c r="AD1" s="41"/>
      <c r="AE1" s="41"/>
      <c r="AF1" s="41"/>
      <c r="AG1" s="41"/>
      <c r="AH1" s="41"/>
    </row>
    <row r="2" spans="1:37" ht="26.25" customHeight="1" thickBot="1" x14ac:dyDescent="0.2">
      <c r="N2" s="672" t="s">
        <v>172</v>
      </c>
      <c r="O2" s="673"/>
      <c r="P2" s="674"/>
      <c r="Q2" s="757"/>
      <c r="R2" s="555"/>
      <c r="S2" s="555"/>
      <c r="T2" s="555"/>
      <c r="U2" s="555"/>
      <c r="V2" s="555"/>
      <c r="W2" s="555"/>
      <c r="X2" s="555"/>
      <c r="Y2" s="555"/>
      <c r="Z2" s="555"/>
      <c r="AA2" s="555"/>
      <c r="AB2" s="555"/>
      <c r="AC2" s="555"/>
      <c r="AD2" s="555"/>
      <c r="AE2" s="555"/>
      <c r="AF2" s="555"/>
      <c r="AG2" s="555"/>
      <c r="AH2" s="758"/>
    </row>
    <row r="3" spans="1:37" ht="15" customHeight="1" x14ac:dyDescent="0.15">
      <c r="A3" s="669" t="s">
        <v>248</v>
      </c>
      <c r="B3" s="670"/>
      <c r="C3" s="670"/>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c r="AD3" s="670"/>
      <c r="AE3" s="670"/>
      <c r="AF3" s="670"/>
      <c r="AG3" s="670"/>
      <c r="AH3" s="671"/>
    </row>
    <row r="4" spans="1:37" ht="15" customHeight="1" thickBot="1" x14ac:dyDescent="0.2">
      <c r="A4" s="759"/>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1"/>
    </row>
    <row r="5" spans="1:37" ht="26.25" customHeight="1" x14ac:dyDescent="0.15">
      <c r="A5" s="764" t="s">
        <v>249</v>
      </c>
      <c r="B5" s="765"/>
      <c r="C5" s="762" t="s">
        <v>250</v>
      </c>
      <c r="D5" s="762"/>
      <c r="E5" s="762"/>
      <c r="F5" s="762"/>
      <c r="G5" s="762"/>
      <c r="H5" s="762"/>
      <c r="I5" s="762"/>
      <c r="J5" s="762"/>
      <c r="K5" s="762"/>
      <c r="L5" s="762"/>
      <c r="M5" s="762"/>
      <c r="N5" s="762"/>
      <c r="O5" s="762"/>
      <c r="P5" s="762"/>
      <c r="Q5" s="762"/>
      <c r="R5" s="762"/>
      <c r="S5" s="762"/>
      <c r="T5" s="762"/>
      <c r="U5" s="762"/>
      <c r="V5" s="762"/>
      <c r="W5" s="762" t="s">
        <v>251</v>
      </c>
      <c r="X5" s="762"/>
      <c r="Y5" s="762"/>
      <c r="Z5" s="762"/>
      <c r="AA5" s="762"/>
      <c r="AB5" s="762" t="s">
        <v>252</v>
      </c>
      <c r="AC5" s="762"/>
      <c r="AD5" s="762"/>
      <c r="AE5" s="762"/>
      <c r="AF5" s="762"/>
      <c r="AG5" s="762"/>
      <c r="AH5" s="763"/>
    </row>
    <row r="6" spans="1:37" ht="26.25" customHeight="1" x14ac:dyDescent="0.15">
      <c r="A6" s="766"/>
      <c r="B6" s="767"/>
      <c r="C6" s="701" t="s">
        <v>50</v>
      </c>
      <c r="D6" s="701"/>
      <c r="E6" s="701"/>
      <c r="F6" s="701" t="s">
        <v>186</v>
      </c>
      <c r="G6" s="701"/>
      <c r="H6" s="701"/>
      <c r="I6" s="701"/>
      <c r="J6" s="701"/>
      <c r="K6" s="648"/>
      <c r="L6" s="648"/>
      <c r="M6" s="648"/>
      <c r="N6" s="648"/>
      <c r="O6" s="648"/>
      <c r="P6" s="648"/>
      <c r="Q6" s="648"/>
      <c r="R6" s="648"/>
      <c r="S6" s="648"/>
      <c r="T6" s="648"/>
      <c r="U6" s="648"/>
      <c r="V6" s="648"/>
      <c r="W6" s="648"/>
      <c r="X6" s="648"/>
      <c r="Y6" s="648"/>
      <c r="Z6" s="648"/>
      <c r="AA6" s="648"/>
      <c r="AB6" s="648"/>
      <c r="AC6" s="648"/>
      <c r="AD6" s="648"/>
      <c r="AE6" s="648"/>
      <c r="AF6" s="648"/>
      <c r="AG6" s="648"/>
      <c r="AH6" s="649"/>
    </row>
    <row r="7" spans="1:37" ht="26.25" customHeight="1" x14ac:dyDescent="0.15">
      <c r="A7" s="766"/>
      <c r="B7" s="767"/>
      <c r="C7" s="701"/>
      <c r="D7" s="701"/>
      <c r="E7" s="701"/>
      <c r="F7" s="701" t="s">
        <v>187</v>
      </c>
      <c r="G7" s="701"/>
      <c r="H7" s="701"/>
      <c r="I7" s="701"/>
      <c r="J7" s="701"/>
      <c r="K7" s="650"/>
      <c r="L7" s="650"/>
      <c r="M7" s="650"/>
      <c r="N7" s="650"/>
      <c r="O7" s="650"/>
      <c r="P7" s="650"/>
      <c r="Q7" s="650"/>
      <c r="R7" s="650"/>
      <c r="S7" s="650"/>
      <c r="T7" s="650"/>
      <c r="U7" s="650"/>
      <c r="V7" s="650"/>
      <c r="W7" s="650"/>
      <c r="X7" s="650"/>
      <c r="Y7" s="650"/>
      <c r="Z7" s="650"/>
      <c r="AA7" s="650"/>
      <c r="AB7" s="650"/>
      <c r="AC7" s="650"/>
      <c r="AD7" s="650"/>
      <c r="AE7" s="650"/>
      <c r="AF7" s="650"/>
      <c r="AG7" s="650"/>
      <c r="AH7" s="651"/>
      <c r="AK7" s="87"/>
    </row>
    <row r="8" spans="1:37" ht="25.9" customHeight="1" x14ac:dyDescent="0.15">
      <c r="A8" s="766"/>
      <c r="B8" s="767"/>
      <c r="C8" s="701"/>
      <c r="D8" s="701"/>
      <c r="E8" s="701"/>
      <c r="F8" s="701"/>
      <c r="G8" s="701"/>
      <c r="H8" s="701"/>
      <c r="I8" s="701"/>
      <c r="J8" s="701"/>
      <c r="K8" s="650"/>
      <c r="L8" s="650"/>
      <c r="M8" s="650"/>
      <c r="N8" s="650"/>
      <c r="O8" s="650"/>
      <c r="P8" s="650"/>
      <c r="Q8" s="650"/>
      <c r="R8" s="650"/>
      <c r="S8" s="650"/>
      <c r="T8" s="650"/>
      <c r="U8" s="650"/>
      <c r="V8" s="650"/>
      <c r="W8" s="650"/>
      <c r="X8" s="650"/>
      <c r="Y8" s="650"/>
      <c r="Z8" s="650"/>
      <c r="AA8" s="650"/>
      <c r="AB8" s="650"/>
      <c r="AC8" s="650"/>
      <c r="AD8" s="650"/>
      <c r="AE8" s="650"/>
      <c r="AF8" s="650"/>
      <c r="AG8" s="650"/>
      <c r="AH8" s="651"/>
    </row>
    <row r="9" spans="1:37" ht="26.25" customHeight="1" x14ac:dyDescent="0.15">
      <c r="A9" s="766"/>
      <c r="B9" s="767"/>
      <c r="C9" s="742" t="s">
        <v>253</v>
      </c>
      <c r="D9" s="679"/>
      <c r="E9" s="679"/>
      <c r="F9" s="679"/>
      <c r="G9" s="679"/>
      <c r="H9" s="679"/>
      <c r="I9" s="679"/>
      <c r="J9" s="680"/>
      <c r="K9" s="731" t="s">
        <v>254</v>
      </c>
      <c r="L9" s="732"/>
      <c r="M9" s="732"/>
      <c r="N9" s="732"/>
      <c r="O9" s="732"/>
      <c r="P9" s="743"/>
      <c r="Q9" s="726" t="s">
        <v>255</v>
      </c>
      <c r="R9" s="727"/>
      <c r="S9" s="727"/>
      <c r="T9" s="727"/>
      <c r="U9" s="727"/>
      <c r="V9" s="91" t="s">
        <v>237</v>
      </c>
      <c r="W9" s="726" t="s">
        <v>256</v>
      </c>
      <c r="X9" s="727"/>
      <c r="Y9" s="727"/>
      <c r="Z9" s="727"/>
      <c r="AA9" s="727"/>
      <c r="AB9" s="91" t="s">
        <v>237</v>
      </c>
      <c r="AC9" s="726" t="s">
        <v>257</v>
      </c>
      <c r="AD9" s="727"/>
      <c r="AE9" s="727"/>
      <c r="AF9" s="727"/>
      <c r="AG9" s="727"/>
      <c r="AH9" s="96" t="s">
        <v>237</v>
      </c>
    </row>
    <row r="10" spans="1:37" ht="25.9" customHeight="1" x14ac:dyDescent="0.15">
      <c r="A10" s="766"/>
      <c r="B10" s="767"/>
      <c r="C10" s="578"/>
      <c r="D10" s="579"/>
      <c r="E10" s="579"/>
      <c r="F10" s="579"/>
      <c r="G10" s="579"/>
      <c r="H10" s="579"/>
      <c r="I10" s="579"/>
      <c r="J10" s="580"/>
      <c r="K10" s="547" t="s">
        <v>258</v>
      </c>
      <c r="L10" s="548"/>
      <c r="M10" s="548"/>
      <c r="N10" s="548"/>
      <c r="O10" s="548"/>
      <c r="P10" s="550"/>
      <c r="Q10" s="728"/>
      <c r="R10" s="728"/>
      <c r="S10" s="728"/>
      <c r="T10" s="728"/>
      <c r="U10" s="728"/>
      <c r="V10" s="728"/>
      <c r="W10" s="728"/>
      <c r="X10" s="728"/>
      <c r="Y10" s="728"/>
      <c r="Z10" s="728"/>
      <c r="AA10" s="728"/>
      <c r="AB10" s="728"/>
      <c r="AC10" s="728"/>
      <c r="AD10" s="728"/>
      <c r="AE10" s="728"/>
      <c r="AF10" s="728"/>
      <c r="AG10" s="728"/>
      <c r="AH10" s="729"/>
    </row>
    <row r="11" spans="1:37" ht="26.25" customHeight="1" x14ac:dyDescent="0.15">
      <c r="A11" s="766"/>
      <c r="B11" s="767"/>
      <c r="C11" s="772" t="s">
        <v>259</v>
      </c>
      <c r="D11" s="767"/>
      <c r="E11" s="755" t="s">
        <v>260</v>
      </c>
      <c r="F11" s="728"/>
      <c r="G11" s="728"/>
      <c r="H11" s="728"/>
      <c r="I11" s="728"/>
      <c r="J11" s="728"/>
      <c r="K11" s="728"/>
      <c r="L11" s="728"/>
      <c r="M11" s="728"/>
      <c r="N11" s="578" t="s">
        <v>261</v>
      </c>
      <c r="O11" s="579"/>
      <c r="P11" s="579"/>
      <c r="Q11" s="579"/>
      <c r="R11" s="579"/>
      <c r="S11" s="579"/>
      <c r="T11" s="579"/>
      <c r="U11" s="579"/>
      <c r="V11" s="579"/>
      <c r="W11" s="579"/>
      <c r="X11" s="580"/>
      <c r="Y11" s="578" t="s">
        <v>262</v>
      </c>
      <c r="Z11" s="579"/>
      <c r="AA11" s="579"/>
      <c r="AB11" s="579"/>
      <c r="AC11" s="580"/>
      <c r="AD11" s="578"/>
      <c r="AE11" s="579"/>
      <c r="AF11" s="579"/>
      <c r="AG11" s="734" t="s">
        <v>263</v>
      </c>
      <c r="AH11" s="735"/>
    </row>
    <row r="12" spans="1:37" ht="25.9" customHeight="1" x14ac:dyDescent="0.15">
      <c r="A12" s="766"/>
      <c r="B12" s="767"/>
      <c r="C12" s="772"/>
      <c r="D12" s="767"/>
      <c r="E12" s="747"/>
      <c r="F12" s="748"/>
      <c r="G12" s="748"/>
      <c r="H12" s="748"/>
      <c r="I12" s="748"/>
      <c r="J12" s="748"/>
      <c r="K12" s="748"/>
      <c r="L12" s="748"/>
      <c r="M12" s="748"/>
      <c r="N12" s="701" t="s">
        <v>264</v>
      </c>
      <c r="O12" s="701"/>
      <c r="P12" s="701"/>
      <c r="Q12" s="701"/>
      <c r="R12" s="701"/>
      <c r="S12" s="749" t="s">
        <v>265</v>
      </c>
      <c r="T12" s="750"/>
      <c r="U12" s="732" t="s">
        <v>266</v>
      </c>
      <c r="V12" s="732"/>
      <c r="W12" s="732"/>
      <c r="X12" s="732"/>
      <c r="Y12" s="731" t="s">
        <v>267</v>
      </c>
      <c r="Z12" s="732"/>
      <c r="AA12" s="732"/>
      <c r="AB12" s="732"/>
      <c r="AC12" s="732"/>
      <c r="AD12" s="732"/>
      <c r="AE12" s="732"/>
      <c r="AF12" s="732"/>
      <c r="AG12" s="732"/>
      <c r="AH12" s="733"/>
    </row>
    <row r="13" spans="1:37" ht="25.9" customHeight="1" x14ac:dyDescent="0.15">
      <c r="A13" s="766"/>
      <c r="B13" s="767"/>
      <c r="C13" s="772"/>
      <c r="D13" s="767"/>
      <c r="E13" s="731" t="s">
        <v>268</v>
      </c>
      <c r="F13" s="732"/>
      <c r="G13" s="732"/>
      <c r="H13" s="732"/>
      <c r="I13" s="732"/>
      <c r="J13" s="732"/>
      <c r="K13" s="732"/>
      <c r="L13" s="732"/>
      <c r="M13" s="743"/>
      <c r="N13" s="744"/>
      <c r="O13" s="744"/>
      <c r="P13" s="745"/>
      <c r="Q13" s="743" t="s">
        <v>269</v>
      </c>
      <c r="R13" s="701"/>
      <c r="S13" s="770">
        <v>1</v>
      </c>
      <c r="T13" s="771"/>
      <c r="U13" s="753" t="str">
        <f>IF(N13="","",ROUNDDOWN(N13*S13,3))</f>
        <v/>
      </c>
      <c r="V13" s="753"/>
      <c r="W13" s="732" t="s">
        <v>269</v>
      </c>
      <c r="X13" s="732"/>
      <c r="Y13" s="736" t="str">
        <f>IF(SUM(U13:V16)=0,"",SUM(U13:V16))</f>
        <v/>
      </c>
      <c r="Z13" s="737"/>
      <c r="AA13" s="737"/>
      <c r="AB13" s="737"/>
      <c r="AC13" s="737"/>
      <c r="AD13" s="679" t="s">
        <v>270</v>
      </c>
      <c r="AE13" s="679"/>
      <c r="AF13" s="679"/>
      <c r="AG13" s="679"/>
      <c r="AH13" s="775"/>
    </row>
    <row r="14" spans="1:37" ht="26.25" customHeight="1" x14ac:dyDescent="0.15">
      <c r="A14" s="766"/>
      <c r="B14" s="767"/>
      <c r="C14" s="772"/>
      <c r="D14" s="767"/>
      <c r="E14" s="731" t="s">
        <v>271</v>
      </c>
      <c r="F14" s="732"/>
      <c r="G14" s="732"/>
      <c r="H14" s="732"/>
      <c r="I14" s="732"/>
      <c r="J14" s="732"/>
      <c r="K14" s="732"/>
      <c r="L14" s="732"/>
      <c r="M14" s="743"/>
      <c r="N14" s="744"/>
      <c r="O14" s="744"/>
      <c r="P14" s="745"/>
      <c r="Q14" s="743" t="s">
        <v>269</v>
      </c>
      <c r="R14" s="701"/>
      <c r="S14" s="770">
        <v>1</v>
      </c>
      <c r="T14" s="771"/>
      <c r="U14" s="753" t="str">
        <f>IF(N14="","",ROUNDDOWN(N14*S14,3))</f>
        <v/>
      </c>
      <c r="V14" s="753"/>
      <c r="W14" s="732" t="s">
        <v>269</v>
      </c>
      <c r="X14" s="732"/>
      <c r="Y14" s="738"/>
      <c r="Z14" s="739"/>
      <c r="AA14" s="739"/>
      <c r="AB14" s="739"/>
      <c r="AC14" s="739"/>
      <c r="AD14" s="576"/>
      <c r="AE14" s="576"/>
      <c r="AF14" s="576"/>
      <c r="AG14" s="576"/>
      <c r="AH14" s="776"/>
    </row>
    <row r="15" spans="1:37" ht="25.9" customHeight="1" x14ac:dyDescent="0.15">
      <c r="A15" s="766"/>
      <c r="B15" s="767"/>
      <c r="C15" s="772"/>
      <c r="D15" s="767"/>
      <c r="E15" s="731" t="s">
        <v>272</v>
      </c>
      <c r="F15" s="732"/>
      <c r="G15" s="732"/>
      <c r="H15" s="732"/>
      <c r="I15" s="732"/>
      <c r="J15" s="732"/>
      <c r="K15" s="732"/>
      <c r="L15" s="732"/>
      <c r="M15" s="743"/>
      <c r="N15" s="744"/>
      <c r="O15" s="744"/>
      <c r="P15" s="745"/>
      <c r="Q15" s="743" t="s">
        <v>269</v>
      </c>
      <c r="R15" s="701"/>
      <c r="S15" s="774">
        <v>0.5</v>
      </c>
      <c r="T15" s="774"/>
      <c r="U15" s="753" t="str">
        <f>IF(N15="","",ROUNDDOWN(N15*(1/2),3))</f>
        <v/>
      </c>
      <c r="V15" s="753"/>
      <c r="W15" s="732" t="s">
        <v>269</v>
      </c>
      <c r="X15" s="732"/>
      <c r="Y15" s="738"/>
      <c r="Z15" s="739"/>
      <c r="AA15" s="739"/>
      <c r="AB15" s="739"/>
      <c r="AC15" s="739"/>
      <c r="AD15" s="576"/>
      <c r="AE15" s="576"/>
      <c r="AF15" s="576"/>
      <c r="AG15" s="576"/>
      <c r="AH15" s="776"/>
    </row>
    <row r="16" spans="1:37" ht="25.9" customHeight="1" thickBot="1" x14ac:dyDescent="0.2">
      <c r="A16" s="768"/>
      <c r="B16" s="769"/>
      <c r="C16" s="773"/>
      <c r="D16" s="769"/>
      <c r="E16" s="751" t="s">
        <v>273</v>
      </c>
      <c r="F16" s="746"/>
      <c r="G16" s="746"/>
      <c r="H16" s="746"/>
      <c r="I16" s="746"/>
      <c r="J16" s="746"/>
      <c r="K16" s="746"/>
      <c r="L16" s="746"/>
      <c r="M16" s="752"/>
      <c r="N16" s="785"/>
      <c r="O16" s="785"/>
      <c r="P16" s="786"/>
      <c r="Q16" s="752" t="s">
        <v>269</v>
      </c>
      <c r="R16" s="756"/>
      <c r="S16" s="730">
        <v>0.25</v>
      </c>
      <c r="T16" s="730"/>
      <c r="U16" s="754" t="str">
        <f>IF(N16="","",ROUNDDOWN(N16*(1/4),3))</f>
        <v/>
      </c>
      <c r="V16" s="754"/>
      <c r="W16" s="746" t="s">
        <v>269</v>
      </c>
      <c r="X16" s="746"/>
      <c r="Y16" s="740"/>
      <c r="Z16" s="741"/>
      <c r="AA16" s="741"/>
      <c r="AB16" s="741"/>
      <c r="AC16" s="741"/>
      <c r="AD16" s="777"/>
      <c r="AE16" s="777"/>
      <c r="AF16" s="777"/>
      <c r="AG16" s="777"/>
      <c r="AH16" s="778"/>
    </row>
    <row r="17" spans="1:34" ht="25.9" customHeight="1" x14ac:dyDescent="0.15">
      <c r="A17" s="97"/>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row>
    <row r="18" spans="1:34" ht="11.25" customHeight="1" x14ac:dyDescent="0.15">
      <c r="A18" s="98"/>
      <c r="B18" s="98"/>
      <c r="C18" s="98"/>
      <c r="D18" s="98"/>
      <c r="E18" s="89"/>
      <c r="F18" s="89"/>
      <c r="G18" s="89"/>
      <c r="H18" s="89"/>
      <c r="I18" s="89"/>
      <c r="J18" s="89"/>
      <c r="K18" s="89"/>
      <c r="L18" s="89"/>
      <c r="M18" s="89"/>
      <c r="N18" s="99"/>
      <c r="O18" s="99"/>
      <c r="P18" s="99"/>
      <c r="Q18" s="89"/>
      <c r="R18" s="89"/>
      <c r="S18" s="100"/>
      <c r="T18" s="100"/>
      <c r="U18" s="101"/>
      <c r="V18" s="101"/>
      <c r="W18" s="89"/>
      <c r="X18" s="89"/>
      <c r="Y18" s="102"/>
      <c r="Z18" s="102"/>
      <c r="AA18" s="102"/>
      <c r="AB18" s="102"/>
      <c r="AC18" s="102"/>
      <c r="AD18" s="89"/>
      <c r="AE18" s="89"/>
      <c r="AF18" s="89"/>
      <c r="AG18" s="89"/>
      <c r="AH18" s="89"/>
    </row>
    <row r="19" spans="1:34" ht="11.25" customHeight="1" x14ac:dyDescent="0.15">
      <c r="A19" s="98"/>
      <c r="B19" s="98"/>
      <c r="C19" s="98"/>
      <c r="D19" s="98"/>
      <c r="E19" s="89"/>
      <c r="F19" s="89"/>
      <c r="G19" s="89"/>
      <c r="H19" s="89"/>
      <c r="I19" s="89"/>
      <c r="J19" s="89"/>
      <c r="K19" s="89"/>
      <c r="L19" s="89"/>
      <c r="M19" s="89"/>
      <c r="N19" s="99"/>
      <c r="O19" s="99"/>
      <c r="P19" s="99"/>
      <c r="Q19" s="89"/>
      <c r="R19" s="89"/>
      <c r="S19" s="100"/>
      <c r="T19" s="100"/>
      <c r="U19" s="101"/>
      <c r="V19" s="101"/>
      <c r="W19" s="89"/>
      <c r="X19" s="89"/>
      <c r="Y19" s="102"/>
      <c r="Z19" s="102"/>
      <c r="AA19" s="102"/>
      <c r="AB19" s="102"/>
      <c r="AC19" s="102"/>
      <c r="AD19" s="89"/>
      <c r="AE19" s="89"/>
      <c r="AF19" s="89"/>
      <c r="AG19" s="89"/>
      <c r="AH19" s="89"/>
    </row>
    <row r="20" spans="1:34" ht="11.25" customHeight="1" thickBot="1" x14ac:dyDescent="0.2">
      <c r="C20" s="98"/>
      <c r="D20" s="98"/>
      <c r="E20" s="89"/>
      <c r="F20" s="89"/>
      <c r="G20" s="89"/>
      <c r="H20" s="89"/>
      <c r="I20" s="89"/>
      <c r="J20" s="89"/>
      <c r="K20" s="89"/>
      <c r="L20" s="89"/>
      <c r="M20" s="89"/>
      <c r="N20" s="99"/>
      <c r="O20" s="99"/>
      <c r="P20" s="99"/>
      <c r="Q20" s="89"/>
      <c r="R20" s="89"/>
      <c r="S20" s="100"/>
      <c r="T20" s="100"/>
      <c r="U20" s="103"/>
      <c r="V20" s="103"/>
      <c r="W20" s="89"/>
      <c r="X20" s="89"/>
      <c r="Y20" s="104"/>
      <c r="Z20" s="104"/>
      <c r="AA20" s="104"/>
      <c r="AB20" s="104"/>
      <c r="AC20" s="104"/>
      <c r="AD20" s="89"/>
      <c r="AE20" s="89"/>
      <c r="AF20" s="89"/>
      <c r="AG20" s="89"/>
      <c r="AH20" s="89"/>
    </row>
    <row r="21" spans="1:34" ht="18.75" customHeight="1" x14ac:dyDescent="0.15">
      <c r="A21" s="669" t="s">
        <v>274</v>
      </c>
      <c r="B21" s="670"/>
      <c r="C21" s="670"/>
      <c r="D21" s="670"/>
      <c r="E21" s="670"/>
      <c r="F21" s="670"/>
      <c r="G21" s="670"/>
      <c r="H21" s="670"/>
      <c r="I21" s="670"/>
      <c r="J21" s="670"/>
      <c r="K21" s="670"/>
      <c r="L21" s="670"/>
      <c r="M21" s="670"/>
      <c r="N21" s="670"/>
      <c r="O21" s="670"/>
      <c r="P21" s="670"/>
      <c r="Q21" s="670"/>
      <c r="R21" s="670"/>
      <c r="S21" s="670"/>
      <c r="T21" s="670"/>
      <c r="U21" s="670"/>
      <c r="V21" s="670"/>
      <c r="W21" s="670"/>
      <c r="X21" s="670"/>
      <c r="Y21" s="670"/>
      <c r="Z21" s="670"/>
      <c r="AA21" s="670"/>
      <c r="AB21" s="670"/>
      <c r="AC21" s="670"/>
      <c r="AD21" s="670"/>
      <c r="AE21" s="670"/>
      <c r="AF21" s="670"/>
      <c r="AG21" s="670"/>
      <c r="AH21" s="671"/>
    </row>
    <row r="22" spans="1:34" ht="18.399999999999999" customHeight="1" x14ac:dyDescent="0.15">
      <c r="A22" s="642"/>
      <c r="B22" s="643"/>
      <c r="C22" s="643"/>
      <c r="D22" s="643"/>
      <c r="E22" s="643"/>
      <c r="F22" s="643"/>
      <c r="G22" s="643"/>
      <c r="H22" s="643"/>
      <c r="I22" s="643"/>
      <c r="J22" s="643"/>
      <c r="K22" s="643"/>
      <c r="L22" s="643"/>
      <c r="M22" s="643"/>
      <c r="N22" s="643"/>
      <c r="O22" s="643"/>
      <c r="P22" s="643"/>
      <c r="Q22" s="643"/>
      <c r="R22" s="643"/>
      <c r="S22" s="643"/>
      <c r="T22" s="643"/>
      <c r="U22" s="643"/>
      <c r="V22" s="643"/>
      <c r="W22" s="643"/>
      <c r="X22" s="643"/>
      <c r="Y22" s="643"/>
      <c r="Z22" s="643"/>
      <c r="AA22" s="643"/>
      <c r="AB22" s="643"/>
      <c r="AC22" s="643"/>
      <c r="AD22" s="643"/>
      <c r="AE22" s="643"/>
      <c r="AF22" s="643"/>
      <c r="AG22" s="643"/>
      <c r="AH22" s="644"/>
    </row>
    <row r="23" spans="1:34" ht="18.75" customHeight="1" x14ac:dyDescent="0.15">
      <c r="A23" s="779" t="s">
        <v>275</v>
      </c>
      <c r="B23" s="780"/>
      <c r="C23" s="566" t="s">
        <v>276</v>
      </c>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782"/>
    </row>
    <row r="24" spans="1:34" ht="18.75" customHeight="1" x14ac:dyDescent="0.15">
      <c r="A24" s="559"/>
      <c r="B24" s="781"/>
      <c r="C24" s="567"/>
      <c r="D24" s="567"/>
      <c r="E24" s="567"/>
      <c r="F24" s="567"/>
      <c r="G24" s="567"/>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8"/>
    </row>
    <row r="25" spans="1:34" ht="18.75" customHeight="1" x14ac:dyDescent="0.15">
      <c r="A25" s="553" t="s">
        <v>277</v>
      </c>
      <c r="B25" s="554"/>
      <c r="C25" s="783" t="s">
        <v>278</v>
      </c>
      <c r="D25" s="783"/>
      <c r="E25" s="783"/>
      <c r="F25" s="783"/>
      <c r="G25" s="783"/>
      <c r="H25" s="783"/>
      <c r="I25" s="783"/>
      <c r="J25" s="783"/>
      <c r="K25" s="783"/>
      <c r="L25" s="783"/>
      <c r="M25" s="783"/>
      <c r="N25" s="783"/>
      <c r="O25" s="783"/>
      <c r="P25" s="783"/>
      <c r="Q25" s="783"/>
      <c r="R25" s="783"/>
      <c r="S25" s="783"/>
      <c r="T25" s="783"/>
      <c r="U25" s="783"/>
      <c r="V25" s="783"/>
      <c r="W25" s="783"/>
      <c r="X25" s="783"/>
      <c r="Y25" s="783"/>
      <c r="Z25" s="783"/>
      <c r="AA25" s="783"/>
      <c r="AB25" s="783"/>
      <c r="AC25" s="783"/>
      <c r="AD25" s="783"/>
      <c r="AE25" s="783"/>
      <c r="AF25" s="783"/>
      <c r="AG25" s="783"/>
      <c r="AH25" s="784"/>
    </row>
    <row r="26" spans="1:34" ht="18.75" customHeight="1" x14ac:dyDescent="0.15">
      <c r="A26" s="553"/>
      <c r="B26" s="554"/>
      <c r="C26" s="783"/>
      <c r="D26" s="783"/>
      <c r="E26" s="783"/>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row>
    <row r="27" spans="1:34" ht="18.75" customHeight="1" x14ac:dyDescent="0.15">
      <c r="A27" s="559" t="s">
        <v>279</v>
      </c>
      <c r="B27" s="554"/>
      <c r="C27" s="567" t="s">
        <v>280</v>
      </c>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8"/>
    </row>
    <row r="28" spans="1:34" ht="18.399999999999999" customHeight="1" x14ac:dyDescent="0.15">
      <c r="A28" s="553"/>
      <c r="B28" s="554"/>
      <c r="C28" s="567"/>
      <c r="D28" s="567"/>
      <c r="E28" s="567"/>
      <c r="F28" s="567"/>
      <c r="G28" s="567"/>
      <c r="H28" s="567"/>
      <c r="I28" s="567"/>
      <c r="J28" s="567"/>
      <c r="K28" s="567"/>
      <c r="L28" s="567"/>
      <c r="M28" s="567"/>
      <c r="N28" s="567"/>
      <c r="O28" s="567"/>
      <c r="P28" s="567"/>
      <c r="Q28" s="567"/>
      <c r="R28" s="567"/>
      <c r="S28" s="567"/>
      <c r="T28" s="567"/>
      <c r="U28" s="567"/>
      <c r="V28" s="567"/>
      <c r="W28" s="567"/>
      <c r="X28" s="567"/>
      <c r="Y28" s="567"/>
      <c r="Z28" s="567"/>
      <c r="AA28" s="567"/>
      <c r="AB28" s="567"/>
      <c r="AC28" s="567"/>
      <c r="AD28" s="567"/>
      <c r="AE28" s="567"/>
      <c r="AF28" s="567"/>
      <c r="AG28" s="567"/>
      <c r="AH28" s="568"/>
    </row>
    <row r="29" spans="1:34" ht="18.399999999999999" customHeight="1" x14ac:dyDescent="0.15">
      <c r="A29" s="80"/>
      <c r="C29" s="87"/>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105"/>
    </row>
    <row r="30" spans="1:34" ht="18.399999999999999" customHeight="1" x14ac:dyDescent="0.15">
      <c r="A30" s="54"/>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105"/>
    </row>
    <row r="31" spans="1:34" ht="18.75" customHeight="1" x14ac:dyDescent="0.15">
      <c r="A31" s="82"/>
      <c r="B31" s="86"/>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105"/>
    </row>
    <row r="32" spans="1:34" ht="18.75" customHeight="1" x14ac:dyDescent="0.15">
      <c r="A32" s="82"/>
      <c r="B32" s="86"/>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105"/>
    </row>
    <row r="33" spans="1:34" ht="18.75" customHeight="1" x14ac:dyDescent="0.15">
      <c r="A33" s="82"/>
      <c r="B33" s="86"/>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105"/>
    </row>
    <row r="34" spans="1:34" ht="18.75" customHeight="1" x14ac:dyDescent="0.15">
      <c r="A34" s="82"/>
      <c r="B34" s="86"/>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106"/>
    </row>
    <row r="35" spans="1:34" ht="18.75" customHeight="1" thickBot="1" x14ac:dyDescent="0.2">
      <c r="A35" s="83"/>
      <c r="B35" s="107"/>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9"/>
    </row>
    <row r="36" spans="1:34" ht="7.5" customHeight="1" x14ac:dyDescent="0.15">
      <c r="C36" s="98"/>
      <c r="D36" s="98"/>
      <c r="E36" s="40"/>
      <c r="F36" s="40"/>
      <c r="G36" s="40"/>
      <c r="H36" s="40"/>
      <c r="I36" s="40"/>
      <c r="J36" s="40"/>
      <c r="K36" s="40"/>
      <c r="L36" s="40"/>
      <c r="M36" s="40"/>
      <c r="N36" s="40"/>
      <c r="O36" s="40"/>
      <c r="P36" s="40"/>
      <c r="Q36" s="40"/>
      <c r="R36" s="110"/>
      <c r="S36" s="110"/>
      <c r="T36" s="110"/>
      <c r="U36" s="110"/>
      <c r="V36" s="110"/>
      <c r="W36" s="40"/>
      <c r="X36" s="110"/>
      <c r="Y36" s="110"/>
      <c r="Z36" s="110"/>
      <c r="AA36" s="110"/>
      <c r="AB36" s="110"/>
      <c r="AC36" s="40"/>
      <c r="AD36" s="110"/>
      <c r="AE36" s="110"/>
      <c r="AF36" s="110"/>
      <c r="AG36" s="110"/>
      <c r="AH36" s="110"/>
    </row>
    <row r="37" spans="1:34" ht="29.25" customHeight="1" x14ac:dyDescent="0.15">
      <c r="C37" s="98"/>
      <c r="D37" s="98"/>
      <c r="E37" s="40"/>
      <c r="F37" s="40"/>
      <c r="G37" s="40"/>
      <c r="H37" s="40"/>
      <c r="I37" s="40"/>
      <c r="J37" s="40"/>
      <c r="K37" s="40"/>
      <c r="L37" s="40"/>
      <c r="M37" s="40"/>
      <c r="N37" s="40"/>
      <c r="O37" s="40"/>
      <c r="P37" s="40"/>
      <c r="Q37" s="40"/>
      <c r="R37" s="110"/>
      <c r="S37" s="110"/>
      <c r="T37" s="110"/>
      <c r="U37" s="110"/>
      <c r="V37" s="110"/>
      <c r="W37" s="40"/>
      <c r="X37" s="110"/>
      <c r="Y37" s="110"/>
      <c r="Z37" s="110"/>
      <c r="AA37" s="110"/>
      <c r="AB37" s="110"/>
      <c r="AC37" s="40"/>
      <c r="AD37" s="110"/>
      <c r="AE37" s="110"/>
      <c r="AF37" s="110"/>
      <c r="AG37" s="110"/>
      <c r="AH37" s="110"/>
    </row>
    <row r="38" spans="1:34" ht="29.25" customHeight="1" x14ac:dyDescent="0.15">
      <c r="C38" s="98"/>
      <c r="D38" s="98"/>
      <c r="E38" s="40"/>
      <c r="F38" s="40"/>
      <c r="G38" s="40"/>
      <c r="H38" s="40"/>
      <c r="I38" s="40"/>
      <c r="J38" s="40"/>
      <c r="K38" s="40"/>
      <c r="L38" s="40"/>
      <c r="M38" s="40"/>
      <c r="N38" s="40"/>
      <c r="O38" s="40"/>
      <c r="P38" s="40"/>
      <c r="Q38" s="40"/>
      <c r="R38" s="110"/>
      <c r="S38" s="110"/>
      <c r="T38" s="110"/>
      <c r="U38" s="110"/>
      <c r="V38" s="110"/>
      <c r="W38" s="40"/>
      <c r="X38" s="110"/>
      <c r="Y38" s="110"/>
      <c r="Z38" s="110"/>
      <c r="AA38" s="110"/>
      <c r="AB38" s="110"/>
      <c r="AC38" s="40"/>
      <c r="AD38" s="110"/>
      <c r="AE38" s="110"/>
      <c r="AF38" s="110"/>
      <c r="AG38" s="110"/>
      <c r="AH38" s="110"/>
    </row>
    <row r="39" spans="1:34" ht="29.25" customHeight="1" x14ac:dyDescent="0.15">
      <c r="C39" s="98"/>
      <c r="D39" s="98"/>
      <c r="E39" s="40"/>
      <c r="F39" s="40"/>
      <c r="G39" s="40"/>
      <c r="H39" s="40"/>
      <c r="I39" s="40"/>
      <c r="J39" s="40"/>
      <c r="K39" s="40"/>
      <c r="L39" s="40"/>
      <c r="M39" s="40"/>
      <c r="N39" s="40"/>
      <c r="O39" s="40"/>
      <c r="P39" s="40"/>
      <c r="Q39" s="40"/>
      <c r="R39" s="110"/>
      <c r="S39" s="110"/>
      <c r="T39" s="110"/>
      <c r="U39" s="110"/>
      <c r="V39" s="110"/>
      <c r="W39" s="40"/>
      <c r="X39" s="110"/>
      <c r="Y39" s="110"/>
      <c r="Z39" s="110"/>
      <c r="AA39" s="110"/>
      <c r="AB39" s="110"/>
      <c r="AC39" s="40"/>
      <c r="AD39" s="110"/>
      <c r="AE39" s="110"/>
      <c r="AF39" s="110"/>
      <c r="AG39" s="110"/>
      <c r="AH39" s="110"/>
    </row>
    <row r="40" spans="1:34" ht="29.25" customHeight="1" x14ac:dyDescent="0.15">
      <c r="C40" s="98"/>
      <c r="D40" s="98"/>
      <c r="E40" s="40"/>
      <c r="F40" s="40"/>
      <c r="G40" s="40"/>
      <c r="H40" s="40"/>
      <c r="I40" s="40"/>
      <c r="J40" s="40"/>
      <c r="K40" s="40"/>
      <c r="L40" s="40"/>
      <c r="M40" s="40"/>
      <c r="N40" s="40"/>
      <c r="O40" s="40"/>
      <c r="P40" s="40"/>
      <c r="Q40" s="40"/>
      <c r="R40" s="110"/>
      <c r="S40" s="110"/>
      <c r="T40" s="110"/>
      <c r="U40" s="110"/>
      <c r="V40" s="110"/>
      <c r="W40" s="40"/>
      <c r="X40" s="110"/>
      <c r="Y40" s="110"/>
      <c r="Z40" s="110"/>
      <c r="AA40" s="110"/>
      <c r="AB40" s="110"/>
      <c r="AC40" s="40"/>
      <c r="AD40" s="110"/>
      <c r="AE40" s="110"/>
      <c r="AF40" s="110"/>
      <c r="AG40" s="110"/>
      <c r="AH40" s="110"/>
    </row>
    <row r="41" spans="1:34" ht="29.25" customHeight="1" x14ac:dyDescent="0.15">
      <c r="C41" s="98"/>
      <c r="D41" s="98"/>
      <c r="E41" s="40"/>
      <c r="F41" s="40"/>
      <c r="G41" s="40"/>
      <c r="H41" s="40"/>
      <c r="I41" s="40"/>
      <c r="J41" s="40"/>
      <c r="K41" s="40"/>
      <c r="L41" s="40"/>
      <c r="M41" s="40"/>
      <c r="N41" s="40"/>
      <c r="O41" s="40"/>
      <c r="P41" s="40"/>
      <c r="Q41" s="40"/>
      <c r="R41" s="110"/>
      <c r="S41" s="110"/>
      <c r="T41" s="110"/>
      <c r="U41" s="110"/>
      <c r="V41" s="110"/>
      <c r="W41" s="40"/>
      <c r="X41" s="110"/>
      <c r="Y41" s="110"/>
      <c r="Z41" s="110"/>
      <c r="AA41" s="110"/>
      <c r="AB41" s="110"/>
      <c r="AC41" s="40"/>
      <c r="AD41" s="110"/>
      <c r="AE41" s="110"/>
      <c r="AF41" s="110"/>
      <c r="AG41" s="110"/>
      <c r="AH41" s="110"/>
    </row>
    <row r="42" spans="1:34" ht="29.25" customHeight="1" x14ac:dyDescent="0.15">
      <c r="C42" s="98"/>
      <c r="D42" s="98"/>
      <c r="E42" s="40"/>
      <c r="F42" s="40"/>
      <c r="G42" s="40"/>
      <c r="H42" s="40"/>
      <c r="I42" s="40"/>
      <c r="J42" s="40"/>
      <c r="K42" s="40"/>
      <c r="L42" s="40"/>
      <c r="M42" s="40"/>
      <c r="N42" s="40"/>
      <c r="O42" s="40"/>
      <c r="P42" s="40"/>
      <c r="Q42" s="40"/>
      <c r="R42" s="110"/>
      <c r="S42" s="110"/>
      <c r="T42" s="110"/>
      <c r="U42" s="110"/>
      <c r="V42" s="110"/>
      <c r="W42" s="40"/>
      <c r="X42" s="110"/>
      <c r="Y42" s="110"/>
      <c r="Z42" s="110"/>
      <c r="AA42" s="110"/>
      <c r="AB42" s="110"/>
      <c r="AC42" s="40"/>
      <c r="AD42" s="110"/>
      <c r="AE42" s="110"/>
      <c r="AF42" s="110"/>
      <c r="AG42" s="110"/>
      <c r="AH42" s="110"/>
    </row>
    <row r="43" spans="1:34" ht="29.25" customHeight="1" x14ac:dyDescent="0.15">
      <c r="C43" s="98"/>
      <c r="D43" s="98"/>
      <c r="E43" s="40"/>
      <c r="F43" s="40"/>
      <c r="G43" s="40"/>
      <c r="H43" s="40"/>
      <c r="I43" s="40"/>
      <c r="J43" s="40"/>
      <c r="K43" s="40"/>
      <c r="L43" s="40"/>
      <c r="M43" s="40"/>
      <c r="N43" s="40"/>
      <c r="O43" s="40"/>
      <c r="P43" s="40"/>
      <c r="Q43" s="40"/>
      <c r="R43" s="110"/>
      <c r="S43" s="110"/>
      <c r="T43" s="110"/>
      <c r="U43" s="110"/>
      <c r="V43" s="110"/>
      <c r="W43" s="40"/>
      <c r="X43" s="110"/>
      <c r="Y43" s="110"/>
      <c r="Z43" s="110"/>
      <c r="AA43" s="110"/>
      <c r="AB43" s="110"/>
      <c r="AC43" s="40"/>
      <c r="AD43" s="110"/>
      <c r="AE43" s="110"/>
      <c r="AF43" s="110"/>
      <c r="AG43" s="110"/>
      <c r="AH43" s="110"/>
    </row>
    <row r="44" spans="1:34" ht="29.25" customHeight="1" x14ac:dyDescent="0.15">
      <c r="C44" s="98"/>
      <c r="D44" s="98"/>
      <c r="E44" s="40"/>
      <c r="F44" s="40"/>
      <c r="G44" s="40"/>
      <c r="H44" s="40"/>
      <c r="I44" s="40"/>
      <c r="J44" s="40"/>
      <c r="K44" s="40"/>
      <c r="L44" s="40"/>
      <c r="M44" s="40"/>
      <c r="N44" s="40"/>
      <c r="O44" s="40"/>
      <c r="P44" s="40"/>
      <c r="Q44" s="40"/>
      <c r="R44" s="110"/>
      <c r="S44" s="110"/>
      <c r="T44" s="110"/>
      <c r="U44" s="110"/>
      <c r="V44" s="110"/>
      <c r="W44" s="40"/>
      <c r="X44" s="110"/>
      <c r="Y44" s="110"/>
      <c r="Z44" s="110"/>
      <c r="AA44" s="110"/>
      <c r="AB44" s="110"/>
      <c r="AC44" s="40"/>
      <c r="AD44" s="110"/>
      <c r="AE44" s="110"/>
      <c r="AF44" s="110"/>
      <c r="AG44" s="110"/>
      <c r="AH44" s="110"/>
    </row>
    <row r="45" spans="1:34" ht="29.25" customHeight="1" x14ac:dyDescent="0.15">
      <c r="C45" s="98"/>
      <c r="D45" s="98"/>
      <c r="E45" s="40"/>
      <c r="F45" s="40"/>
      <c r="G45" s="40"/>
      <c r="H45" s="40"/>
      <c r="I45" s="40"/>
      <c r="J45" s="40"/>
      <c r="K45" s="40"/>
      <c r="L45" s="40"/>
      <c r="M45" s="40"/>
      <c r="N45" s="40"/>
      <c r="O45" s="40"/>
      <c r="P45" s="40"/>
      <c r="Q45" s="40"/>
      <c r="R45" s="110"/>
      <c r="S45" s="110"/>
      <c r="T45" s="110"/>
      <c r="U45" s="110"/>
      <c r="V45" s="110"/>
      <c r="W45" s="40"/>
      <c r="X45" s="110"/>
      <c r="Y45" s="110"/>
      <c r="Z45" s="110"/>
      <c r="AA45" s="110"/>
      <c r="AB45" s="110"/>
      <c r="AC45" s="40"/>
      <c r="AD45" s="110"/>
      <c r="AE45" s="110"/>
      <c r="AF45" s="110"/>
      <c r="AG45" s="110"/>
      <c r="AH45" s="110"/>
    </row>
    <row r="46" spans="1:34" ht="29.25" customHeight="1" x14ac:dyDescent="0.15">
      <c r="C46" s="98"/>
      <c r="D46" s="98"/>
      <c r="E46" s="40"/>
      <c r="F46" s="40"/>
      <c r="G46" s="40"/>
      <c r="H46" s="40"/>
      <c r="I46" s="40"/>
      <c r="J46" s="40"/>
      <c r="K46" s="40"/>
      <c r="L46" s="40"/>
      <c r="M46" s="40"/>
      <c r="N46" s="40"/>
      <c r="O46" s="40"/>
      <c r="P46" s="40"/>
      <c r="Q46" s="40"/>
      <c r="R46" s="110"/>
      <c r="S46" s="110"/>
      <c r="T46" s="110"/>
      <c r="U46" s="110"/>
      <c r="V46" s="110"/>
      <c r="W46" s="40"/>
      <c r="X46" s="110"/>
      <c r="Y46" s="110"/>
      <c r="Z46" s="110"/>
      <c r="AA46" s="110"/>
      <c r="AB46" s="110"/>
      <c r="AC46" s="40"/>
      <c r="AD46" s="110"/>
      <c r="AE46" s="110"/>
      <c r="AF46" s="110"/>
      <c r="AG46" s="110"/>
      <c r="AH46" s="110"/>
    </row>
    <row r="47" spans="1:34" ht="29.25" customHeight="1" x14ac:dyDescent="0.15">
      <c r="C47" s="98"/>
      <c r="D47" s="98"/>
      <c r="E47" s="40"/>
      <c r="F47" s="40"/>
      <c r="G47" s="40"/>
      <c r="H47" s="40"/>
      <c r="I47" s="40"/>
      <c r="J47" s="40"/>
      <c r="K47" s="40"/>
      <c r="L47" s="40"/>
      <c r="M47" s="40"/>
      <c r="N47" s="40"/>
      <c r="O47" s="40"/>
      <c r="P47" s="40"/>
      <c r="Q47" s="40"/>
      <c r="R47" s="110"/>
      <c r="S47" s="110"/>
      <c r="T47" s="110"/>
      <c r="U47" s="110"/>
      <c r="V47" s="110"/>
      <c r="W47" s="40"/>
      <c r="X47" s="110"/>
      <c r="Y47" s="110"/>
      <c r="Z47" s="110"/>
      <c r="AA47" s="110"/>
      <c r="AB47" s="110"/>
      <c r="AC47" s="40"/>
      <c r="AD47" s="110"/>
      <c r="AE47" s="110"/>
      <c r="AF47" s="110"/>
      <c r="AG47" s="110"/>
      <c r="AH47" s="110"/>
    </row>
    <row r="48" spans="1:34" ht="29.25" customHeight="1" x14ac:dyDescent="0.15">
      <c r="C48" s="98"/>
      <c r="D48" s="98"/>
      <c r="E48" s="40"/>
      <c r="F48" s="40"/>
      <c r="G48" s="40"/>
      <c r="H48" s="40"/>
      <c r="I48" s="40"/>
      <c r="J48" s="40"/>
      <c r="K48" s="40"/>
      <c r="L48" s="40"/>
      <c r="M48" s="40"/>
      <c r="N48" s="40"/>
      <c r="O48" s="40"/>
      <c r="P48" s="40"/>
      <c r="Q48" s="40"/>
      <c r="R48" s="110"/>
      <c r="S48" s="110"/>
      <c r="T48" s="110"/>
      <c r="U48" s="110"/>
      <c r="V48" s="110"/>
      <c r="W48" s="40"/>
      <c r="X48" s="110"/>
      <c r="Y48" s="110"/>
      <c r="Z48" s="110"/>
      <c r="AA48" s="110"/>
      <c r="AB48" s="110"/>
      <c r="AC48" s="40"/>
      <c r="AD48" s="110"/>
      <c r="AE48" s="110"/>
      <c r="AF48" s="110"/>
      <c r="AG48" s="110"/>
      <c r="AH48" s="110"/>
    </row>
    <row r="49" spans="1:34" ht="29.25" customHeight="1" x14ac:dyDescent="0.15">
      <c r="C49" s="98"/>
      <c r="D49" s="98"/>
      <c r="E49" s="40"/>
      <c r="F49" s="40"/>
      <c r="G49" s="40"/>
      <c r="H49" s="40"/>
      <c r="I49" s="40"/>
      <c r="J49" s="40"/>
      <c r="K49" s="40"/>
      <c r="L49" s="40"/>
      <c r="M49" s="40"/>
      <c r="N49" s="40"/>
      <c r="O49" s="40"/>
      <c r="P49" s="40"/>
      <c r="Q49" s="40"/>
      <c r="R49" s="110"/>
      <c r="S49" s="110"/>
      <c r="T49" s="110"/>
      <c r="U49" s="110"/>
      <c r="V49" s="110"/>
      <c r="W49" s="40"/>
      <c r="X49" s="110"/>
      <c r="Y49" s="110"/>
      <c r="Z49" s="110"/>
      <c r="AA49" s="110"/>
      <c r="AB49" s="110"/>
      <c r="AC49" s="40"/>
      <c r="AD49" s="110"/>
      <c r="AE49" s="110"/>
      <c r="AF49" s="110"/>
      <c r="AG49" s="110"/>
      <c r="AH49" s="110"/>
    </row>
    <row r="50" spans="1:34" ht="29.25" customHeight="1" x14ac:dyDescent="0.15">
      <c r="C50" s="98"/>
      <c r="D50" s="98"/>
      <c r="E50" s="40"/>
      <c r="F50" s="40"/>
      <c r="G50" s="40"/>
      <c r="H50" s="40"/>
      <c r="I50" s="40"/>
      <c r="J50" s="40"/>
      <c r="K50" s="40"/>
      <c r="L50" s="40"/>
      <c r="M50" s="40"/>
      <c r="N50" s="40"/>
      <c r="O50" s="40"/>
      <c r="P50" s="40"/>
      <c r="Q50" s="40"/>
      <c r="R50" s="110"/>
      <c r="S50" s="110"/>
      <c r="T50" s="110"/>
      <c r="U50" s="110"/>
      <c r="V50" s="110"/>
      <c r="W50" s="40"/>
      <c r="X50" s="110"/>
      <c r="Y50" s="110"/>
      <c r="Z50" s="110"/>
      <c r="AA50" s="110"/>
      <c r="AB50" s="110"/>
      <c r="AC50" s="40"/>
      <c r="AD50" s="110"/>
      <c r="AE50" s="110"/>
      <c r="AF50" s="110"/>
      <c r="AG50" s="110"/>
      <c r="AH50" s="110"/>
    </row>
    <row r="51" spans="1:34" ht="15" customHeight="1" x14ac:dyDescent="0.15">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row>
    <row r="138" spans="7:34" ht="15" customHeight="1" x14ac:dyDescent="0.15">
      <c r="G138" s="50"/>
      <c r="H138" s="50"/>
      <c r="I138" s="50"/>
      <c r="J138" s="50"/>
      <c r="K138" s="50"/>
      <c r="L138" s="50"/>
      <c r="M138" s="50"/>
      <c r="N138" s="50"/>
      <c r="O138" s="111"/>
      <c r="P138" s="111"/>
      <c r="Q138" s="111"/>
      <c r="R138" s="111"/>
      <c r="S138" s="112"/>
      <c r="T138" s="112"/>
      <c r="U138" s="112"/>
      <c r="V138" s="112"/>
      <c r="W138" s="112"/>
      <c r="X138" s="112"/>
      <c r="Y138" s="113"/>
      <c r="Z138" s="113"/>
      <c r="AA138" s="113"/>
      <c r="AB138" s="113"/>
      <c r="AC138" s="113"/>
      <c r="AD138" s="113"/>
      <c r="AE138" s="113"/>
      <c r="AF138" s="113"/>
      <c r="AG138" s="114"/>
      <c r="AH138" s="114"/>
    </row>
    <row r="139" spans="7:34" ht="15" customHeight="1" x14ac:dyDescent="0.15">
      <c r="G139" s="50"/>
      <c r="H139" s="50"/>
      <c r="I139" s="50"/>
      <c r="J139" s="50"/>
      <c r="K139" s="50"/>
      <c r="L139" s="50"/>
      <c r="M139" s="50"/>
      <c r="N139" s="50"/>
      <c r="O139" s="111"/>
      <c r="P139" s="111"/>
      <c r="Q139" s="111"/>
      <c r="R139" s="111"/>
      <c r="S139" s="115"/>
      <c r="T139" s="115"/>
      <c r="U139" s="115"/>
      <c r="V139" s="115"/>
      <c r="W139" s="115"/>
      <c r="X139" s="115"/>
      <c r="Y139" s="113"/>
      <c r="Z139" s="113"/>
      <c r="AA139" s="113"/>
      <c r="AB139" s="113"/>
      <c r="AC139" s="113"/>
      <c r="AD139" s="113"/>
      <c r="AE139" s="113"/>
      <c r="AF139" s="113"/>
      <c r="AG139" s="114"/>
      <c r="AH139" s="114"/>
    </row>
    <row r="140" spans="7:34" ht="15" customHeight="1" x14ac:dyDescent="0.15">
      <c r="G140" s="50"/>
      <c r="H140" s="50"/>
      <c r="I140" s="50"/>
      <c r="J140" s="50"/>
      <c r="K140" s="50"/>
      <c r="L140" s="50"/>
      <c r="M140" s="50"/>
      <c r="N140" s="90"/>
      <c r="O140" s="111"/>
      <c r="P140" s="111"/>
      <c r="Q140" s="111"/>
      <c r="R140" s="90"/>
      <c r="S140" s="116"/>
      <c r="T140" s="116"/>
      <c r="U140" s="116"/>
      <c r="V140" s="116"/>
      <c r="W140" s="116"/>
      <c r="X140" s="116"/>
      <c r="Y140" s="113"/>
      <c r="Z140" s="113"/>
      <c r="AA140" s="113"/>
      <c r="AB140" s="113"/>
      <c r="AC140" s="113"/>
      <c r="AD140" s="113"/>
      <c r="AE140" s="113"/>
      <c r="AF140" s="113"/>
      <c r="AG140" s="114"/>
      <c r="AH140" s="114"/>
    </row>
    <row r="141" spans="7:34" ht="15" customHeight="1" x14ac:dyDescent="0.15">
      <c r="G141" s="50"/>
      <c r="H141" s="50"/>
      <c r="I141" s="50"/>
      <c r="J141" s="50"/>
      <c r="K141" s="50"/>
      <c r="L141" s="50"/>
      <c r="M141" s="50"/>
      <c r="N141" s="50"/>
      <c r="O141" s="111"/>
      <c r="P141" s="111"/>
      <c r="Q141" s="111"/>
      <c r="R141" s="111"/>
      <c r="S141" s="112"/>
      <c r="T141" s="112"/>
      <c r="U141" s="112"/>
      <c r="V141" s="112"/>
      <c r="W141" s="112"/>
      <c r="X141" s="112"/>
      <c r="Y141" s="113"/>
      <c r="Z141" s="113"/>
      <c r="AA141" s="113"/>
      <c r="AB141" s="113"/>
      <c r="AC141" s="113"/>
      <c r="AD141" s="113"/>
      <c r="AE141" s="113"/>
      <c r="AF141" s="113"/>
      <c r="AG141" s="114"/>
      <c r="AH141" s="114"/>
    </row>
    <row r="142" spans="7:34" ht="15" customHeight="1" x14ac:dyDescent="0.15">
      <c r="G142" s="50"/>
      <c r="H142" s="50"/>
      <c r="I142" s="50"/>
      <c r="J142" s="50"/>
      <c r="K142" s="50"/>
      <c r="L142" s="50"/>
      <c r="M142" s="50"/>
      <c r="N142" s="50"/>
      <c r="O142" s="111"/>
      <c r="P142" s="111"/>
      <c r="Q142" s="111"/>
      <c r="R142" s="111"/>
      <c r="S142" s="115"/>
      <c r="T142" s="115"/>
      <c r="U142" s="115"/>
      <c r="V142" s="115"/>
      <c r="W142" s="115"/>
      <c r="X142" s="115"/>
      <c r="Y142" s="113"/>
      <c r="Z142" s="113"/>
      <c r="AA142" s="113"/>
      <c r="AB142" s="113"/>
      <c r="AC142" s="113"/>
      <c r="AD142" s="113"/>
      <c r="AE142" s="113"/>
      <c r="AF142" s="113"/>
      <c r="AG142" s="114"/>
      <c r="AH142" s="114"/>
    </row>
    <row r="143" spans="7:34" ht="15" customHeight="1" x14ac:dyDescent="0.15">
      <c r="G143" s="50"/>
      <c r="H143" s="50"/>
      <c r="I143" s="50"/>
      <c r="J143" s="50"/>
      <c r="K143" s="50"/>
      <c r="L143" s="50"/>
      <c r="M143" s="50"/>
      <c r="N143" s="90"/>
      <c r="O143" s="111"/>
      <c r="P143" s="111"/>
      <c r="Q143" s="111"/>
      <c r="R143" s="90"/>
      <c r="S143" s="116"/>
      <c r="T143" s="116"/>
      <c r="U143" s="116"/>
      <c r="V143" s="116"/>
      <c r="W143" s="116"/>
      <c r="X143" s="116"/>
      <c r="Y143" s="113"/>
      <c r="Z143" s="113"/>
      <c r="AA143" s="113"/>
      <c r="AB143" s="113"/>
      <c r="AC143" s="113"/>
      <c r="AD143" s="113"/>
      <c r="AE143" s="113"/>
      <c r="AF143" s="113"/>
      <c r="AG143" s="114"/>
      <c r="AH143" s="114"/>
    </row>
    <row r="144" spans="7:34" ht="15" customHeight="1" x14ac:dyDescent="0.15">
      <c r="G144" s="50"/>
      <c r="H144" s="50"/>
      <c r="I144" s="50"/>
      <c r="J144" s="50"/>
      <c r="K144" s="50"/>
      <c r="L144" s="50"/>
      <c r="M144" s="50"/>
      <c r="N144" s="50"/>
      <c r="O144" s="111"/>
      <c r="P144" s="111"/>
      <c r="Q144" s="111"/>
      <c r="R144" s="111"/>
      <c r="S144" s="112"/>
      <c r="T144" s="112"/>
      <c r="U144" s="112"/>
      <c r="V144" s="112"/>
      <c r="W144" s="112"/>
      <c r="X144" s="112"/>
      <c r="Y144" s="113"/>
      <c r="Z144" s="113"/>
      <c r="AA144" s="113"/>
      <c r="AB144" s="113"/>
      <c r="AC144" s="113"/>
      <c r="AD144" s="113"/>
      <c r="AE144" s="113"/>
      <c r="AF144" s="113"/>
      <c r="AG144" s="114"/>
      <c r="AH144" s="114"/>
    </row>
    <row r="145" spans="7:34" ht="15" customHeight="1" x14ac:dyDescent="0.15">
      <c r="G145" s="50"/>
      <c r="H145" s="50"/>
      <c r="I145" s="50"/>
      <c r="J145" s="50"/>
      <c r="K145" s="50"/>
      <c r="L145" s="50"/>
      <c r="M145" s="50"/>
      <c r="N145" s="50"/>
      <c r="O145" s="111"/>
      <c r="P145" s="111"/>
      <c r="Q145" s="111"/>
      <c r="R145" s="111"/>
      <c r="S145" s="115"/>
      <c r="T145" s="115"/>
      <c r="U145" s="115"/>
      <c r="V145" s="115"/>
      <c r="W145" s="115"/>
      <c r="X145" s="115"/>
      <c r="Y145" s="113"/>
      <c r="Z145" s="113"/>
      <c r="AA145" s="113"/>
      <c r="AB145" s="113"/>
      <c r="AC145" s="113"/>
      <c r="AD145" s="113"/>
      <c r="AE145" s="113"/>
      <c r="AF145" s="113"/>
      <c r="AG145" s="114"/>
      <c r="AH145" s="114"/>
    </row>
    <row r="146" spans="7:34" ht="15" customHeight="1" x14ac:dyDescent="0.15">
      <c r="G146" s="50"/>
      <c r="H146" s="50"/>
      <c r="I146" s="50"/>
      <c r="J146" s="50"/>
      <c r="K146" s="50"/>
      <c r="L146" s="50"/>
      <c r="M146" s="50"/>
      <c r="N146" s="90"/>
      <c r="O146" s="111"/>
      <c r="P146" s="111"/>
      <c r="Q146" s="111"/>
      <c r="R146" s="90"/>
      <c r="S146" s="116"/>
      <c r="T146" s="116"/>
      <c r="U146" s="116"/>
      <c r="V146" s="116"/>
      <c r="W146" s="116"/>
      <c r="X146" s="116"/>
      <c r="Y146" s="113"/>
      <c r="Z146" s="113"/>
      <c r="AA146" s="113"/>
      <c r="AB146" s="113"/>
      <c r="AC146" s="113"/>
      <c r="AD146" s="113"/>
      <c r="AE146" s="113"/>
      <c r="AF146" s="113"/>
      <c r="AG146" s="114"/>
      <c r="AH146" s="114"/>
    </row>
    <row r="147" spans="7:34" ht="15" customHeight="1" x14ac:dyDescent="0.15">
      <c r="G147" s="50"/>
      <c r="H147" s="50"/>
      <c r="I147" s="50"/>
      <c r="J147" s="50"/>
      <c r="K147" s="50"/>
      <c r="L147" s="50"/>
      <c r="M147" s="50"/>
      <c r="N147" s="50"/>
      <c r="O147" s="111"/>
      <c r="P147" s="111"/>
      <c r="Q147" s="111"/>
      <c r="R147" s="111"/>
      <c r="S147" s="112"/>
      <c r="T147" s="112"/>
      <c r="U147" s="112"/>
      <c r="V147" s="112"/>
      <c r="W147" s="112"/>
      <c r="X147" s="112"/>
      <c r="Y147" s="113"/>
      <c r="Z147" s="113"/>
      <c r="AA147" s="113"/>
      <c r="AB147" s="113"/>
      <c r="AC147" s="113"/>
      <c r="AD147" s="113"/>
      <c r="AE147" s="113"/>
      <c r="AF147" s="113"/>
      <c r="AG147" s="114"/>
      <c r="AH147" s="114"/>
    </row>
    <row r="148" spans="7:34" ht="15" customHeight="1" x14ac:dyDescent="0.15">
      <c r="G148" s="50"/>
      <c r="H148" s="50"/>
      <c r="I148" s="50"/>
      <c r="J148" s="50"/>
      <c r="K148" s="50"/>
      <c r="L148" s="50"/>
      <c r="M148" s="50"/>
      <c r="N148" s="50"/>
      <c r="O148" s="111"/>
      <c r="P148" s="111"/>
      <c r="Q148" s="111"/>
      <c r="R148" s="111"/>
      <c r="S148" s="115"/>
      <c r="T148" s="115"/>
      <c r="U148" s="115"/>
      <c r="V148" s="115"/>
      <c r="W148" s="115"/>
      <c r="X148" s="115"/>
      <c r="Y148" s="113"/>
      <c r="Z148" s="113"/>
      <c r="AA148" s="113"/>
      <c r="AB148" s="113"/>
      <c r="AC148" s="113"/>
      <c r="AD148" s="113"/>
      <c r="AE148" s="113"/>
      <c r="AF148" s="113"/>
      <c r="AG148" s="114"/>
      <c r="AH148" s="114"/>
    </row>
    <row r="149" spans="7:34" ht="15" customHeight="1" x14ac:dyDescent="0.15">
      <c r="G149" s="50"/>
      <c r="H149" s="50"/>
      <c r="I149" s="50"/>
      <c r="J149" s="50"/>
      <c r="K149" s="50"/>
      <c r="L149" s="50"/>
      <c r="M149" s="50"/>
      <c r="N149" s="90"/>
      <c r="O149" s="111"/>
      <c r="P149" s="111"/>
      <c r="Q149" s="111"/>
      <c r="R149" s="90"/>
      <c r="S149" s="116"/>
      <c r="T149" s="116"/>
      <c r="U149" s="116"/>
      <c r="V149" s="116"/>
      <c r="W149" s="116"/>
      <c r="X149" s="116"/>
      <c r="Y149" s="113"/>
      <c r="Z149" s="113"/>
      <c r="AA149" s="113"/>
      <c r="AB149" s="113"/>
      <c r="AC149" s="113"/>
      <c r="AD149" s="113"/>
      <c r="AE149" s="113"/>
      <c r="AF149" s="113"/>
      <c r="AG149" s="114"/>
      <c r="AH149" s="114"/>
    </row>
  </sheetData>
  <sheetProtection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C6:E8"/>
    <mergeCell ref="F6:J6"/>
    <mergeCell ref="F7:J8"/>
    <mergeCell ref="C9:J10"/>
    <mergeCell ref="K9:P9"/>
    <mergeCell ref="K10:P10"/>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G3" sqref="G3:AP3"/>
    </sheetView>
  </sheetViews>
  <sheetFormatPr defaultColWidth="3.125" defaultRowHeight="13.5" x14ac:dyDescent="0.15"/>
  <cols>
    <col min="1" max="3" width="1.75" style="1" customWidth="1"/>
    <col min="4" max="41" width="2" style="1" customWidth="1"/>
    <col min="42" max="42" width="2.875" style="1" customWidth="1"/>
    <col min="43" max="83" width="2" style="1" customWidth="1"/>
    <col min="84" max="84" width="3.75" style="1" customWidth="1"/>
    <col min="85" max="16384" width="3.125" style="1"/>
  </cols>
  <sheetData>
    <row r="1" spans="1:84" ht="18.75" customHeight="1" x14ac:dyDescent="0.15">
      <c r="A1" s="20" t="s">
        <v>291</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15">
      <c r="A2" s="796" t="s">
        <v>281</v>
      </c>
      <c r="B2" s="796"/>
      <c r="C2" s="796"/>
      <c r="D2" s="796"/>
      <c r="E2" s="796"/>
      <c r="F2" s="796"/>
      <c r="G2" s="797" t="s">
        <v>320</v>
      </c>
      <c r="H2" s="797"/>
      <c r="I2" s="797"/>
      <c r="J2" s="797"/>
      <c r="K2" s="797"/>
      <c r="L2" s="797"/>
      <c r="M2" s="797"/>
      <c r="N2" s="797"/>
      <c r="O2" s="797"/>
      <c r="P2" s="797"/>
      <c r="Q2" s="797"/>
      <c r="R2" s="797"/>
      <c r="S2" s="797"/>
      <c r="T2" s="797"/>
      <c r="U2" s="797"/>
      <c r="V2" s="797"/>
      <c r="W2" s="797"/>
      <c r="X2" s="797"/>
      <c r="Y2" s="797"/>
      <c r="Z2" s="797"/>
      <c r="AA2" s="797"/>
      <c r="AB2" s="797"/>
      <c r="AC2" s="797"/>
      <c r="AD2" s="797"/>
      <c r="AE2" s="797"/>
      <c r="AF2" s="797"/>
      <c r="AG2" s="797"/>
      <c r="AH2" s="797"/>
      <c r="AI2" s="797"/>
      <c r="AJ2" s="797"/>
      <c r="AK2" s="797"/>
      <c r="AL2" s="797"/>
      <c r="AM2" s="797"/>
      <c r="AN2" s="797"/>
      <c r="AO2" s="797"/>
      <c r="AP2" s="797"/>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798" t="s">
        <v>282</v>
      </c>
      <c r="B3" s="799"/>
      <c r="C3" s="799"/>
      <c r="D3" s="799"/>
      <c r="E3" s="799"/>
      <c r="F3" s="800"/>
      <c r="G3" s="801"/>
      <c r="H3" s="802"/>
      <c r="I3" s="802"/>
      <c r="J3" s="802"/>
      <c r="K3" s="802"/>
      <c r="L3" s="802"/>
      <c r="M3" s="802"/>
      <c r="N3" s="802"/>
      <c r="O3" s="802"/>
      <c r="P3" s="802"/>
      <c r="Q3" s="802"/>
      <c r="R3" s="802"/>
      <c r="S3" s="802"/>
      <c r="T3" s="802"/>
      <c r="U3" s="802"/>
      <c r="V3" s="802"/>
      <c r="W3" s="802"/>
      <c r="X3" s="802"/>
      <c r="Y3" s="802"/>
      <c r="Z3" s="802"/>
      <c r="AA3" s="802"/>
      <c r="AB3" s="802"/>
      <c r="AC3" s="802"/>
      <c r="AD3" s="802"/>
      <c r="AE3" s="802"/>
      <c r="AF3" s="802"/>
      <c r="AG3" s="802"/>
      <c r="AH3" s="802"/>
      <c r="AI3" s="802"/>
      <c r="AJ3" s="802"/>
      <c r="AK3" s="802"/>
      <c r="AL3" s="802"/>
      <c r="AM3" s="802"/>
      <c r="AN3" s="802"/>
      <c r="AO3" s="802"/>
      <c r="AP3" s="803"/>
      <c r="AQ3" s="804" t="s">
        <v>283</v>
      </c>
      <c r="AR3" s="804"/>
      <c r="AS3" s="804"/>
      <c r="AT3" s="804"/>
      <c r="AU3" s="804"/>
      <c r="AV3" s="804"/>
      <c r="AW3" s="804"/>
      <c r="AX3" s="804"/>
      <c r="AY3" s="804"/>
      <c r="AZ3" s="804"/>
      <c r="BA3" s="804"/>
      <c r="BB3" s="804"/>
      <c r="BC3" s="804"/>
      <c r="BD3" s="804"/>
      <c r="BE3" s="804"/>
      <c r="BF3" s="804"/>
      <c r="BG3" s="804"/>
      <c r="BH3" s="804"/>
      <c r="BI3" s="804"/>
      <c r="BJ3" s="804"/>
      <c r="BK3" s="804"/>
      <c r="BL3" s="804"/>
      <c r="BM3" s="804"/>
      <c r="BN3" s="804"/>
      <c r="BO3" s="804"/>
      <c r="BP3" s="804"/>
      <c r="BQ3" s="804"/>
      <c r="BR3" s="804"/>
      <c r="BS3" s="804"/>
      <c r="BT3" s="804"/>
      <c r="BU3" s="804"/>
      <c r="BV3" s="804"/>
      <c r="BW3" s="804"/>
      <c r="BX3" s="804"/>
      <c r="BY3" s="804"/>
      <c r="BZ3" s="804"/>
      <c r="CA3" s="804"/>
      <c r="CB3" s="804"/>
      <c r="CC3" s="804"/>
      <c r="CD3" s="804"/>
      <c r="CE3" s="804"/>
      <c r="CF3" s="804"/>
    </row>
    <row r="4" spans="1:84" ht="22.5" customHeight="1" thickBot="1" x14ac:dyDescent="0.2">
      <c r="A4" s="805" t="s">
        <v>284</v>
      </c>
      <c r="B4" s="806"/>
      <c r="C4" s="806"/>
      <c r="D4" s="806"/>
      <c r="E4" s="806"/>
      <c r="F4" s="806"/>
      <c r="G4" s="806"/>
      <c r="H4" s="806"/>
      <c r="I4" s="806"/>
      <c r="J4" s="806"/>
      <c r="K4" s="806"/>
      <c r="L4" s="806"/>
      <c r="M4" s="806"/>
      <c r="N4" s="806"/>
      <c r="O4" s="806"/>
      <c r="P4" s="806"/>
      <c r="Q4" s="806"/>
      <c r="R4" s="806"/>
      <c r="S4" s="806"/>
      <c r="T4" s="806"/>
      <c r="U4" s="806"/>
      <c r="V4" s="806"/>
      <c r="W4" s="806"/>
      <c r="X4" s="806"/>
      <c r="Y4" s="806"/>
      <c r="Z4" s="806"/>
      <c r="AA4" s="806"/>
      <c r="AB4" s="806"/>
      <c r="AC4" s="806"/>
      <c r="AD4" s="806"/>
      <c r="AE4" s="806"/>
      <c r="AF4" s="806"/>
      <c r="AG4" s="806"/>
      <c r="AH4" s="806"/>
      <c r="AI4" s="806"/>
      <c r="AJ4" s="806"/>
      <c r="AK4" s="806"/>
      <c r="AL4" s="806"/>
      <c r="AM4" s="806"/>
      <c r="AN4" s="806"/>
      <c r="AO4" s="806"/>
      <c r="AP4" s="807"/>
      <c r="AQ4" s="805" t="s">
        <v>285</v>
      </c>
      <c r="AR4" s="806"/>
      <c r="AS4" s="806"/>
      <c r="AT4" s="806"/>
      <c r="AU4" s="806"/>
      <c r="AV4" s="806"/>
      <c r="AW4" s="806"/>
      <c r="AX4" s="806"/>
      <c r="AY4" s="806"/>
      <c r="AZ4" s="806"/>
      <c r="BA4" s="806"/>
      <c r="BB4" s="806"/>
      <c r="BC4" s="806"/>
      <c r="BD4" s="806"/>
      <c r="BE4" s="806"/>
      <c r="BF4" s="806"/>
      <c r="BG4" s="806"/>
      <c r="BH4" s="806"/>
      <c r="BI4" s="806"/>
      <c r="BJ4" s="806"/>
      <c r="BK4" s="806"/>
      <c r="BL4" s="806"/>
      <c r="BM4" s="806"/>
      <c r="BN4" s="806"/>
      <c r="BO4" s="806"/>
      <c r="BP4" s="806"/>
      <c r="BQ4" s="806"/>
      <c r="BR4" s="806"/>
      <c r="BS4" s="806"/>
      <c r="BT4" s="806"/>
      <c r="BU4" s="806"/>
      <c r="BV4" s="806"/>
      <c r="BW4" s="806"/>
      <c r="BX4" s="806"/>
      <c r="BY4" s="806"/>
      <c r="BZ4" s="806"/>
      <c r="CA4" s="806"/>
      <c r="CB4" s="806"/>
      <c r="CC4" s="806"/>
      <c r="CD4" s="806"/>
      <c r="CE4" s="806"/>
      <c r="CF4" s="807"/>
    </row>
    <row r="5" spans="1:84" ht="13.5" customHeight="1" thickTop="1" x14ac:dyDescent="0.15">
      <c r="A5" s="808" t="s">
        <v>286</v>
      </c>
      <c r="B5" s="809"/>
      <c r="C5" s="810"/>
      <c r="D5" s="29" t="s">
        <v>292</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7" t="s">
        <v>293</v>
      </c>
      <c r="AQ5" s="12"/>
      <c r="AR5" s="22" t="s">
        <v>152</v>
      </c>
      <c r="AS5" s="811" t="s">
        <v>294</v>
      </c>
      <c r="AT5" s="811"/>
      <c r="AU5" s="811"/>
      <c r="AV5" s="811"/>
      <c r="AW5" s="811"/>
      <c r="AX5" s="811"/>
      <c r="AY5" s="811"/>
      <c r="AZ5" s="811"/>
      <c r="BA5" s="811"/>
      <c r="BB5" s="811"/>
      <c r="BC5" s="811"/>
      <c r="BD5" s="811"/>
      <c r="BE5" s="811"/>
      <c r="BF5" s="811"/>
      <c r="BG5" s="811"/>
      <c r="BH5" s="811"/>
      <c r="BI5" s="811"/>
      <c r="BJ5" s="811"/>
      <c r="BK5" s="811"/>
      <c r="BL5" s="811"/>
      <c r="BM5" s="811"/>
      <c r="BN5" s="811"/>
      <c r="BO5" s="811"/>
      <c r="BP5" s="811"/>
      <c r="BQ5" s="811"/>
      <c r="BR5" s="811"/>
      <c r="BS5" s="811"/>
      <c r="BT5" s="811"/>
      <c r="BU5" s="811"/>
      <c r="BV5" s="811"/>
      <c r="BW5" s="811"/>
      <c r="BX5" s="811"/>
      <c r="BY5" s="811"/>
      <c r="BZ5" s="811"/>
      <c r="CA5" s="811"/>
      <c r="CB5" s="811"/>
      <c r="CC5" s="811"/>
      <c r="CD5" s="811"/>
      <c r="CE5" s="811"/>
      <c r="CF5" s="5"/>
    </row>
    <row r="6" spans="1:84" ht="13.5" customHeight="1" x14ac:dyDescent="0.15">
      <c r="A6" s="790"/>
      <c r="B6" s="791"/>
      <c r="C6" s="792"/>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7">
        <v>2</v>
      </c>
      <c r="AQ6" s="13"/>
      <c r="AR6" s="22"/>
      <c r="AS6" s="812"/>
      <c r="AT6" s="812"/>
      <c r="AU6" s="812"/>
      <c r="AV6" s="812"/>
      <c r="AW6" s="812"/>
      <c r="AX6" s="812"/>
      <c r="AY6" s="812"/>
      <c r="AZ6" s="812"/>
      <c r="BA6" s="812"/>
      <c r="BB6" s="812"/>
      <c r="BC6" s="812"/>
      <c r="BD6" s="812"/>
      <c r="BE6" s="812"/>
      <c r="BF6" s="812"/>
      <c r="BG6" s="812"/>
      <c r="BH6" s="812"/>
      <c r="BI6" s="812"/>
      <c r="BJ6" s="812"/>
      <c r="BK6" s="812"/>
      <c r="BL6" s="812"/>
      <c r="BM6" s="812"/>
      <c r="BN6" s="812"/>
      <c r="BO6" s="812"/>
      <c r="BP6" s="812"/>
      <c r="BQ6" s="812"/>
      <c r="BR6" s="812"/>
      <c r="BS6" s="812"/>
      <c r="BT6" s="812"/>
      <c r="BU6" s="812"/>
      <c r="BV6" s="812"/>
      <c r="BW6" s="812"/>
      <c r="BX6" s="812"/>
      <c r="BY6" s="812"/>
      <c r="BZ6" s="812"/>
      <c r="CA6" s="812"/>
      <c r="CB6" s="812"/>
      <c r="CC6" s="812"/>
      <c r="CD6" s="812"/>
      <c r="CE6" s="812"/>
      <c r="CF6" s="3"/>
    </row>
    <row r="7" spans="1:84" ht="13.5" customHeight="1" x14ac:dyDescent="0.15">
      <c r="A7" s="790"/>
      <c r="B7" s="791"/>
      <c r="C7" s="792"/>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7">
        <v>3</v>
      </c>
      <c r="AQ7" s="13"/>
      <c r="AR7" s="22" t="s">
        <v>152</v>
      </c>
      <c r="AS7" s="27" t="s">
        <v>295</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15">
      <c r="A8" s="790"/>
      <c r="B8" s="791"/>
      <c r="C8" s="792"/>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7">
        <v>4</v>
      </c>
      <c r="AQ8" s="13"/>
      <c r="AR8" s="22" t="s">
        <v>152</v>
      </c>
      <c r="AS8" s="27" t="s">
        <v>287</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15">
      <c r="A9" s="790"/>
      <c r="B9" s="791"/>
      <c r="C9" s="792"/>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8">
        <v>5</v>
      </c>
      <c r="AQ9" s="13"/>
      <c r="AR9" s="22" t="s">
        <v>152</v>
      </c>
      <c r="AS9" s="27" t="s">
        <v>296</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15">
      <c r="A10" s="790"/>
      <c r="B10" s="791"/>
      <c r="C10" s="792"/>
      <c r="D10" s="26" t="s">
        <v>297</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7">
        <v>1</v>
      </c>
      <c r="AQ10" s="13"/>
      <c r="AR10" s="22" t="s">
        <v>152</v>
      </c>
      <c r="AS10" s="27" t="s">
        <v>298</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15">
      <c r="A11" s="790"/>
      <c r="B11" s="791"/>
      <c r="C11" s="792"/>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7">
        <v>2</v>
      </c>
      <c r="AQ11" s="13"/>
      <c r="AR11" s="22" t="s">
        <v>152</v>
      </c>
      <c r="AS11" s="27" t="s">
        <v>299</v>
      </c>
      <c r="AT11" s="235"/>
      <c r="AU11" s="235"/>
      <c r="AV11" s="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c r="BT11" s="236"/>
      <c r="BU11" s="236"/>
      <c r="BV11" s="236"/>
      <c r="BW11" s="236"/>
      <c r="BX11" s="236"/>
      <c r="BY11" s="236"/>
      <c r="BZ11" s="236"/>
      <c r="CA11" s="236"/>
      <c r="CB11" s="236"/>
      <c r="CC11" s="236"/>
      <c r="CD11" s="236"/>
      <c r="CE11" s="236"/>
      <c r="CF11" s="6"/>
    </row>
    <row r="12" spans="1:84" ht="13.5" customHeight="1" x14ac:dyDescent="0.15">
      <c r="A12" s="790"/>
      <c r="B12" s="791"/>
      <c r="C12" s="792"/>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7">
        <v>3</v>
      </c>
      <c r="AQ12" s="13"/>
      <c r="AR12" s="22" t="s">
        <v>152</v>
      </c>
      <c r="AS12" s="27" t="s">
        <v>300</v>
      </c>
      <c r="AT12" s="235"/>
      <c r="AU12" s="235"/>
      <c r="AV12" s="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6"/>
    </row>
    <row r="13" spans="1:84" ht="13.5" customHeight="1" x14ac:dyDescent="0.15">
      <c r="A13" s="790"/>
      <c r="B13" s="791"/>
      <c r="C13" s="792"/>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7">
        <v>4</v>
      </c>
      <c r="AQ13" s="13"/>
      <c r="AR13" s="22" t="s">
        <v>152</v>
      </c>
      <c r="AS13" s="27" t="s">
        <v>301</v>
      </c>
      <c r="AT13" s="235"/>
      <c r="AU13" s="235"/>
      <c r="AV13" s="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6"/>
    </row>
    <row r="14" spans="1:84" ht="13.5" customHeight="1" x14ac:dyDescent="0.15">
      <c r="A14" s="790"/>
      <c r="B14" s="791"/>
      <c r="C14" s="792"/>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8">
        <v>5</v>
      </c>
      <c r="AQ14" s="13"/>
      <c r="AR14" s="22"/>
      <c r="AS14" s="27" t="s">
        <v>302</v>
      </c>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6"/>
    </row>
    <row r="15" spans="1:84" ht="13.5" customHeight="1" x14ac:dyDescent="0.15">
      <c r="A15" s="790"/>
      <c r="B15" s="791"/>
      <c r="C15" s="792"/>
      <c r="D15" s="26" t="s">
        <v>303</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7">
        <v>1</v>
      </c>
      <c r="AQ15" s="14"/>
      <c r="AR15" s="22" t="s">
        <v>152</v>
      </c>
      <c r="AS15" s="27" t="s">
        <v>288</v>
      </c>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15"/>
    </row>
    <row r="16" spans="1:84" ht="13.5" customHeight="1" x14ac:dyDescent="0.15">
      <c r="A16" s="790"/>
      <c r="B16" s="791"/>
      <c r="C16" s="792"/>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15">
      <c r="A17" s="790"/>
      <c r="B17" s="791"/>
      <c r="C17" s="792"/>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15">
      <c r="A18" s="790"/>
      <c r="B18" s="791"/>
      <c r="C18" s="792"/>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15">
      <c r="A19" s="793"/>
      <c r="B19" s="794"/>
      <c r="C19" s="795"/>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15">
      <c r="A20" s="787" t="s">
        <v>289</v>
      </c>
      <c r="B20" s="788"/>
      <c r="C20" s="789"/>
      <c r="D20" s="29" t="s">
        <v>292</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7" t="s">
        <v>293</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15">
      <c r="A21" s="790"/>
      <c r="B21" s="791"/>
      <c r="C21" s="792"/>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15">
      <c r="A22" s="790"/>
      <c r="B22" s="791"/>
      <c r="C22" s="792"/>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15">
      <c r="A23" s="790"/>
      <c r="B23" s="791"/>
      <c r="C23" s="792"/>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15">
      <c r="A24" s="790"/>
      <c r="B24" s="791"/>
      <c r="C24" s="792"/>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15">
      <c r="A25" s="790"/>
      <c r="B25" s="791"/>
      <c r="C25" s="792"/>
      <c r="D25" s="26" t="s">
        <v>297</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15">
      <c r="A26" s="790"/>
      <c r="B26" s="791"/>
      <c r="C26" s="792"/>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15">
      <c r="A27" s="790"/>
      <c r="B27" s="791"/>
      <c r="C27" s="792"/>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790"/>
      <c r="B28" s="791"/>
      <c r="C28" s="792"/>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790"/>
      <c r="B29" s="791"/>
      <c r="C29" s="792"/>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790"/>
      <c r="B30" s="791"/>
      <c r="C30" s="792"/>
      <c r="D30" s="26" t="s">
        <v>303</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790"/>
      <c r="B31" s="791"/>
      <c r="C31" s="792"/>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790"/>
      <c r="B32" s="791"/>
      <c r="C32" s="792"/>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7">
        <v>3</v>
      </c>
      <c r="AQ32" s="11"/>
      <c r="CF32" s="18"/>
    </row>
    <row r="33" spans="1:84" ht="13.5" customHeight="1" x14ac:dyDescent="0.15">
      <c r="A33" s="790"/>
      <c r="B33" s="791"/>
      <c r="C33" s="792"/>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7">
        <v>4</v>
      </c>
      <c r="AQ33" s="11"/>
      <c r="CF33" s="18"/>
    </row>
    <row r="34" spans="1:84" ht="13.5" customHeight="1" x14ac:dyDescent="0.15">
      <c r="A34" s="793"/>
      <c r="B34" s="794"/>
      <c r="C34" s="795"/>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8">
        <v>5</v>
      </c>
      <c r="AQ34" s="11"/>
      <c r="CF34" s="18"/>
    </row>
    <row r="35" spans="1:84" ht="13.5" customHeight="1" x14ac:dyDescent="0.15">
      <c r="A35" s="787" t="s">
        <v>290</v>
      </c>
      <c r="B35" s="788"/>
      <c r="C35" s="789"/>
      <c r="D35" s="29" t="s">
        <v>292</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7">
        <v>1</v>
      </c>
      <c r="AQ35" s="11"/>
      <c r="CF35" s="18"/>
    </row>
    <row r="36" spans="1:84" ht="13.5" customHeight="1" x14ac:dyDescent="0.15">
      <c r="A36" s="790"/>
      <c r="B36" s="791"/>
      <c r="C36" s="792"/>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7">
        <v>2</v>
      </c>
      <c r="AQ36" s="11"/>
      <c r="CF36" s="18"/>
    </row>
    <row r="37" spans="1:84" ht="13.5" customHeight="1" x14ac:dyDescent="0.15">
      <c r="A37" s="790"/>
      <c r="B37" s="791"/>
      <c r="C37" s="792"/>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7">
        <v>3</v>
      </c>
      <c r="AQ37" s="11"/>
      <c r="CF37" s="18"/>
    </row>
    <row r="38" spans="1:84" ht="13.5" customHeight="1" x14ac:dyDescent="0.15">
      <c r="A38" s="790"/>
      <c r="B38" s="791"/>
      <c r="C38" s="792"/>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7">
        <v>4</v>
      </c>
      <c r="AQ38" s="11"/>
      <c r="CF38" s="18"/>
    </row>
    <row r="39" spans="1:84" ht="13.5" customHeight="1" x14ac:dyDescent="0.15">
      <c r="A39" s="790"/>
      <c r="B39" s="791"/>
      <c r="C39" s="792"/>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8">
        <v>5</v>
      </c>
      <c r="AQ39" s="11"/>
      <c r="CF39" s="18"/>
    </row>
    <row r="40" spans="1:84" ht="13.5" customHeight="1" x14ac:dyDescent="0.15">
      <c r="A40" s="790"/>
      <c r="B40" s="791"/>
      <c r="C40" s="792"/>
      <c r="D40" s="26" t="s">
        <v>297</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7">
        <v>1</v>
      </c>
      <c r="AQ40" s="11"/>
      <c r="CF40" s="18"/>
    </row>
    <row r="41" spans="1:84" ht="13.5" customHeight="1" x14ac:dyDescent="0.15">
      <c r="A41" s="790"/>
      <c r="B41" s="791"/>
      <c r="C41" s="792"/>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7">
        <v>2</v>
      </c>
      <c r="AQ41" s="11"/>
      <c r="CF41" s="18"/>
    </row>
    <row r="42" spans="1:84" ht="13.5" customHeight="1" x14ac:dyDescent="0.15">
      <c r="A42" s="790"/>
      <c r="B42" s="791"/>
      <c r="C42" s="792"/>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7">
        <v>3</v>
      </c>
      <c r="AQ42" s="11"/>
      <c r="CF42" s="18"/>
    </row>
    <row r="43" spans="1:84" ht="13.5" customHeight="1" x14ac:dyDescent="0.15">
      <c r="A43" s="790"/>
      <c r="B43" s="791"/>
      <c r="C43" s="792"/>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7">
        <v>4</v>
      </c>
      <c r="AQ43" s="11"/>
      <c r="CF43" s="18"/>
    </row>
    <row r="44" spans="1:84" ht="13.5" customHeight="1" x14ac:dyDescent="0.15">
      <c r="A44" s="790"/>
      <c r="B44" s="791"/>
      <c r="C44" s="792"/>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8">
        <v>5</v>
      </c>
      <c r="AQ44" s="11"/>
      <c r="CF44" s="18"/>
    </row>
    <row r="45" spans="1:84" ht="13.5" customHeight="1" x14ac:dyDescent="0.15">
      <c r="A45" s="790"/>
      <c r="B45" s="791"/>
      <c r="C45" s="792"/>
      <c r="D45" s="26" t="s">
        <v>303</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7">
        <v>1</v>
      </c>
      <c r="AQ45" s="11"/>
      <c r="CF45" s="18"/>
    </row>
    <row r="46" spans="1:84" ht="13.5" customHeight="1" x14ac:dyDescent="0.15">
      <c r="A46" s="790"/>
      <c r="B46" s="791"/>
      <c r="C46" s="792"/>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7">
        <v>2</v>
      </c>
      <c r="AQ46" s="11"/>
      <c r="CF46" s="18"/>
    </row>
    <row r="47" spans="1:84" ht="13.5" customHeight="1" x14ac:dyDescent="0.15">
      <c r="A47" s="790"/>
      <c r="B47" s="791"/>
      <c r="C47" s="792"/>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7">
        <v>3</v>
      </c>
      <c r="AQ47" s="11"/>
      <c r="CF47" s="18"/>
    </row>
    <row r="48" spans="1:84" ht="13.5" customHeight="1" x14ac:dyDescent="0.15">
      <c r="A48" s="790"/>
      <c r="B48" s="791"/>
      <c r="C48" s="792"/>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7">
        <v>4</v>
      </c>
      <c r="AQ48" s="11"/>
      <c r="CF48" s="18"/>
    </row>
    <row r="49" spans="1:84" ht="13.5" customHeight="1" x14ac:dyDescent="0.15">
      <c r="A49" s="793"/>
      <c r="B49" s="794"/>
      <c r="C49" s="795"/>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8">
        <v>5</v>
      </c>
      <c r="AQ49" s="11"/>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2026-09-29T06:52:06Z</dcterms:modified>
  <cp:category/>
  <cp:contentStatus/>
</cp:coreProperties>
</file>