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0C0D5AE6-0F7B-4B88-A315-E8D8960EBE00}" xr6:coauthVersionLast="47" xr6:coauthVersionMax="47" xr10:uidLastSave="{00000000-0000-0000-0000-000000000000}"/>
  <bookViews>
    <workbookView xWindow="-110" yWindow="-110" windowWidth="19420" windowHeight="1030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'評価項目(標準)'!$B$1:$M$67</definedName>
    <definedName name="_xlnm.Print_Area" localSheetId="2">様式１!$B$1:$M$66</definedName>
    <definedName name="_xlnm.Print_Area" localSheetId="3">様式１【経常ＪＶ用】!$B$1:$P$67</definedName>
    <definedName name="_xlnm.Print_Area" localSheetId="4">様式２!$A$1:$BR$71</definedName>
    <definedName name="_xlnm.Print_Area" localSheetId="5">様式３!$A$1:$AH$30</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74" l="1"/>
  <c r="D7" i="66"/>
  <c r="M12" i="74"/>
  <c r="K12" i="74"/>
  <c r="K6" i="74"/>
  <c r="K11" i="66"/>
  <c r="G15" i="74"/>
  <c r="H15" i="74"/>
  <c r="G14" i="66"/>
  <c r="H14" i="66"/>
  <c r="N12" i="74" l="1"/>
  <c r="F28" i="66" l="1"/>
  <c r="F26" i="66"/>
  <c r="F24" i="66"/>
  <c r="K5" i="57" l="1"/>
  <c r="AD35" i="89"/>
  <c r="N59" i="74"/>
  <c r="K24" i="66" l="1"/>
  <c r="K26" i="66" l="1"/>
  <c r="K28" i="66"/>
  <c r="M27" i="74"/>
  <c r="M29" i="74"/>
  <c r="M25" i="74"/>
  <c r="K27" i="74"/>
  <c r="K29" i="74"/>
  <c r="K25" i="74"/>
  <c r="H26" i="74"/>
  <c r="H27" i="74"/>
  <c r="H28" i="74"/>
  <c r="H29" i="74"/>
  <c r="H30" i="74"/>
  <c r="H25" i="74"/>
  <c r="E27" i="74"/>
  <c r="E29" i="74"/>
  <c r="H25" i="66"/>
  <c r="H26" i="66"/>
  <c r="H27" i="66"/>
  <c r="H28" i="66"/>
  <c r="H29" i="66"/>
  <c r="H24" i="66"/>
  <c r="E26" i="66"/>
  <c r="E28" i="66"/>
  <c r="E24" i="66"/>
  <c r="N25" i="74" l="1"/>
  <c r="AD38" i="89"/>
  <c r="M47" i="74" l="1"/>
  <c r="M53" i="74"/>
  <c r="M16" i="74"/>
  <c r="G53" i="74"/>
  <c r="G54" i="74"/>
  <c r="K52" i="66"/>
  <c r="K46" i="66"/>
  <c r="K15" i="66"/>
  <c r="K53" i="74" l="1"/>
  <c r="N53" i="74" s="1"/>
  <c r="K33" i="74"/>
  <c r="M33" i="74"/>
  <c r="K32" i="66"/>
  <c r="N33" i="74" l="1"/>
  <c r="K58" i="66" l="1"/>
  <c r="E16" i="74" l="1"/>
  <c r="D44" i="66" l="1"/>
  <c r="E15" i="66"/>
  <c r="N29" i="74" l="1"/>
  <c r="N27" i="74"/>
  <c r="H20" i="66" l="1"/>
  <c r="F29" i="74" l="1"/>
  <c r="F27" i="74"/>
  <c r="F25" i="74"/>
  <c r="D25" i="74"/>
  <c r="E25" i="74"/>
  <c r="C25" i="74"/>
  <c r="K16" i="74" l="1"/>
  <c r="G30" i="74"/>
  <c r="G29" i="74"/>
  <c r="G28" i="74"/>
  <c r="G27" i="74"/>
  <c r="G26" i="74"/>
  <c r="N16" i="74" l="1"/>
  <c r="D24" i="66"/>
  <c r="C24" i="66"/>
  <c r="G25" i="74" l="1"/>
  <c r="G17" i="74"/>
  <c r="H21" i="74"/>
  <c r="G21" i="74"/>
  <c r="G20" i="74"/>
  <c r="G19" i="74"/>
  <c r="G18" i="74"/>
  <c r="H20" i="74"/>
  <c r="H19" i="74"/>
  <c r="H18" i="74"/>
  <c r="H17" i="74"/>
  <c r="K57" i="66"/>
  <c r="G29" i="66"/>
  <c r="G28" i="66"/>
  <c r="G27" i="66"/>
  <c r="G26" i="66"/>
  <c r="G25" i="66"/>
  <c r="G24" i="66"/>
  <c r="H21" i="66"/>
  <c r="H19" i="66"/>
  <c r="H18" i="66"/>
  <c r="H17" i="66"/>
  <c r="H16" i="66"/>
  <c r="E57" i="66" l="1"/>
  <c r="M58" i="74" l="1"/>
  <c r="K58" i="74"/>
  <c r="N58" i="74" l="1"/>
  <c r="H58" i="66"/>
  <c r="H57" i="66"/>
  <c r="E58" i="66"/>
  <c r="B58" i="66"/>
  <c r="B57" i="66"/>
  <c r="U11" i="90" l="1"/>
  <c r="F15" i="66" l="1"/>
  <c r="F16" i="74"/>
  <c r="F12" i="74"/>
  <c r="G16" i="66"/>
  <c r="G17" i="66"/>
  <c r="G18" i="66"/>
  <c r="G19" i="66"/>
  <c r="U8" i="90"/>
  <c r="G45" i="74"/>
  <c r="G46" i="74"/>
  <c r="G45" i="66"/>
  <c r="G44" i="66"/>
  <c r="F21" i="66"/>
  <c r="E21" i="66"/>
  <c r="H24" i="74"/>
  <c r="H23" i="74"/>
  <c r="H22" i="74"/>
  <c r="E12" i="74"/>
  <c r="H22" i="66"/>
  <c r="H23" i="66"/>
  <c r="U10" i="90"/>
  <c r="G23" i="74"/>
  <c r="G22" i="66"/>
  <c r="Z65" i="89"/>
  <c r="Z68" i="89"/>
  <c r="H54" i="74"/>
  <c r="H53" i="74"/>
  <c r="H52" i="74"/>
  <c r="G52" i="74"/>
  <c r="F53" i="74"/>
  <c r="F47" i="74"/>
  <c r="E53" i="74"/>
  <c r="E47" i="74"/>
  <c r="K54" i="66"/>
  <c r="H53" i="66"/>
  <c r="H52" i="66"/>
  <c r="H46" i="66"/>
  <c r="G53" i="66"/>
  <c r="G52" i="66"/>
  <c r="G46" i="66"/>
  <c r="F52" i="66"/>
  <c r="F46" i="66"/>
  <c r="E52" i="66"/>
  <c r="E46" i="66"/>
  <c r="U9" i="90"/>
  <c r="K56" i="57"/>
  <c r="W58" i="89"/>
  <c r="T58" i="89"/>
  <c r="AD56" i="89"/>
  <c r="W55" i="89"/>
  <c r="T55" i="89"/>
  <c r="AD53" i="89"/>
  <c r="W52" i="89"/>
  <c r="T52" i="89"/>
  <c r="AD50" i="89"/>
  <c r="W49" i="89"/>
  <c r="T49" i="89"/>
  <c r="AD47" i="89"/>
  <c r="W46" i="89"/>
  <c r="T46" i="89"/>
  <c r="AD44" i="89"/>
  <c r="W43" i="89"/>
  <c r="T43" i="89"/>
  <c r="AD41" i="89"/>
  <c r="W40" i="89"/>
  <c r="T40" i="89"/>
  <c r="E58" i="74"/>
  <c r="K47" i="74"/>
  <c r="N47" i="74" s="1"/>
  <c r="B6" i="74"/>
  <c r="C6" i="74"/>
  <c r="D6" i="74"/>
  <c r="E6" i="74"/>
  <c r="F6" i="74"/>
  <c r="G6" i="74"/>
  <c r="H6" i="74"/>
  <c r="N6" i="74"/>
  <c r="G7" i="74"/>
  <c r="H7" i="74"/>
  <c r="E8" i="74"/>
  <c r="F8" i="74"/>
  <c r="G8" i="74"/>
  <c r="H8" i="74"/>
  <c r="K8" i="74"/>
  <c r="M8" i="74"/>
  <c r="G9" i="74"/>
  <c r="H9" i="74"/>
  <c r="E10" i="74"/>
  <c r="F10" i="74"/>
  <c r="G10" i="74"/>
  <c r="H10" i="74"/>
  <c r="K10" i="74"/>
  <c r="M10" i="74"/>
  <c r="G11" i="74"/>
  <c r="H11" i="74"/>
  <c r="G12" i="74"/>
  <c r="H12" i="74"/>
  <c r="G13" i="74"/>
  <c r="H13" i="74"/>
  <c r="G14" i="74"/>
  <c r="H14" i="74"/>
  <c r="C16" i="74"/>
  <c r="D16" i="74"/>
  <c r="E22" i="74"/>
  <c r="F22" i="74"/>
  <c r="G22" i="74"/>
  <c r="K22" i="74"/>
  <c r="N22" i="74" s="1"/>
  <c r="G24" i="74"/>
  <c r="C31" i="74"/>
  <c r="D31" i="74"/>
  <c r="E31" i="74"/>
  <c r="F31" i="74"/>
  <c r="G31" i="74"/>
  <c r="H31" i="74"/>
  <c r="K31" i="74"/>
  <c r="M31" i="74"/>
  <c r="G32" i="74"/>
  <c r="H32" i="74"/>
  <c r="D33" i="74"/>
  <c r="E33" i="74"/>
  <c r="F33" i="74"/>
  <c r="G33" i="74"/>
  <c r="H33" i="74"/>
  <c r="G34" i="74"/>
  <c r="H34" i="74"/>
  <c r="G35" i="74"/>
  <c r="N35" i="74"/>
  <c r="G36" i="74"/>
  <c r="G37" i="74"/>
  <c r="H37" i="74"/>
  <c r="N37" i="74"/>
  <c r="D38" i="74"/>
  <c r="E38" i="74"/>
  <c r="G38" i="74"/>
  <c r="H38" i="74"/>
  <c r="G39" i="74"/>
  <c r="H39" i="74"/>
  <c r="N39" i="74"/>
  <c r="G40" i="74"/>
  <c r="G41" i="74"/>
  <c r="N41" i="74"/>
  <c r="G42" i="74"/>
  <c r="H42" i="74"/>
  <c r="D43" i="74"/>
  <c r="E43" i="74"/>
  <c r="F43" i="74"/>
  <c r="G43" i="74"/>
  <c r="H43" i="74"/>
  <c r="K43" i="74"/>
  <c r="M43" i="74"/>
  <c r="G44" i="74"/>
  <c r="H44" i="74"/>
  <c r="D45" i="74"/>
  <c r="E45" i="74"/>
  <c r="F45" i="74"/>
  <c r="H45" i="74"/>
  <c r="K45" i="74"/>
  <c r="M45" i="74"/>
  <c r="H46" i="74"/>
  <c r="D47" i="74"/>
  <c r="G47" i="74"/>
  <c r="H47" i="74"/>
  <c r="G48" i="74"/>
  <c r="H48" i="74"/>
  <c r="G49" i="74"/>
  <c r="G51" i="74"/>
  <c r="D55" i="74"/>
  <c r="E55" i="74"/>
  <c r="F55" i="74"/>
  <c r="G55" i="74"/>
  <c r="H55" i="74"/>
  <c r="K55" i="74"/>
  <c r="G56" i="74"/>
  <c r="H56" i="74"/>
  <c r="M55" i="74"/>
  <c r="G57" i="74"/>
  <c r="H57" i="74"/>
  <c r="B58" i="74"/>
  <c r="H58" i="74"/>
  <c r="B5" i="66"/>
  <c r="C5" i="66"/>
  <c r="D5" i="66"/>
  <c r="E5" i="66"/>
  <c r="F5" i="66"/>
  <c r="G5" i="66"/>
  <c r="H5" i="66"/>
  <c r="K5" i="66"/>
  <c r="G6" i="66"/>
  <c r="H6" i="66"/>
  <c r="E7" i="66"/>
  <c r="F7" i="66"/>
  <c r="G7" i="66"/>
  <c r="H7" i="66"/>
  <c r="K7" i="66"/>
  <c r="G8" i="66"/>
  <c r="H8" i="66"/>
  <c r="E9" i="66"/>
  <c r="F9" i="66"/>
  <c r="G9" i="66"/>
  <c r="H9" i="66"/>
  <c r="K9" i="66"/>
  <c r="G10" i="66"/>
  <c r="H10" i="66"/>
  <c r="E11" i="66"/>
  <c r="F11" i="66"/>
  <c r="G11" i="66"/>
  <c r="H11" i="66"/>
  <c r="G12" i="66"/>
  <c r="H12" i="66"/>
  <c r="G13" i="66"/>
  <c r="H13" i="66"/>
  <c r="C15" i="66"/>
  <c r="D15" i="66"/>
  <c r="G20" i="66"/>
  <c r="G21" i="66"/>
  <c r="K21" i="66"/>
  <c r="G23" i="66"/>
  <c r="C30" i="66"/>
  <c r="D30" i="66"/>
  <c r="E30" i="66"/>
  <c r="F30" i="66"/>
  <c r="G30" i="66"/>
  <c r="H30" i="66"/>
  <c r="K30" i="66"/>
  <c r="G31" i="66"/>
  <c r="H31" i="66"/>
  <c r="D32" i="66"/>
  <c r="E32" i="66"/>
  <c r="F32" i="66"/>
  <c r="G32" i="66"/>
  <c r="H32" i="66"/>
  <c r="G33" i="66"/>
  <c r="H33" i="66"/>
  <c r="G34" i="66"/>
  <c r="G35" i="66"/>
  <c r="G36" i="66"/>
  <c r="H36" i="66"/>
  <c r="D37" i="66"/>
  <c r="E37" i="66"/>
  <c r="G37" i="66"/>
  <c r="H37" i="66"/>
  <c r="G38" i="66"/>
  <c r="H38" i="66"/>
  <c r="G39" i="66"/>
  <c r="G40" i="66"/>
  <c r="G41" i="66"/>
  <c r="H41" i="66"/>
  <c r="D42" i="66"/>
  <c r="E42" i="66"/>
  <c r="F42" i="66"/>
  <c r="G42" i="66"/>
  <c r="H42" i="66"/>
  <c r="K42" i="66"/>
  <c r="G43" i="66"/>
  <c r="H43" i="66"/>
  <c r="E44" i="66"/>
  <c r="F44" i="66"/>
  <c r="H44" i="66"/>
  <c r="K44" i="66"/>
  <c r="H45" i="66"/>
  <c r="D46" i="66"/>
  <c r="G47" i="66"/>
  <c r="H47" i="66"/>
  <c r="G48" i="66"/>
  <c r="G50" i="66"/>
  <c r="G51" i="66"/>
  <c r="H51" i="66"/>
  <c r="D54" i="66"/>
  <c r="E54" i="66"/>
  <c r="F54" i="66"/>
  <c r="G54" i="66"/>
  <c r="H54" i="66"/>
  <c r="G55" i="66"/>
  <c r="H55" i="66"/>
  <c r="G56" i="66"/>
  <c r="H56" i="66"/>
  <c r="J65" i="57"/>
  <c r="K59" i="66" l="1"/>
  <c r="N55" i="74"/>
  <c r="N45" i="74"/>
  <c r="N43" i="74"/>
  <c r="N31" i="74"/>
  <c r="N10" i="74"/>
  <c r="N8" i="74"/>
  <c r="AD59" i="89"/>
  <c r="AD61" i="89" s="1"/>
  <c r="AD65" i="89"/>
  <c r="J64" i="57"/>
  <c r="Y8" i="90"/>
  <c r="N60" i="74" l="1"/>
</calcChain>
</file>

<file path=xl/sharedStrings.xml><?xml version="1.0" encoding="utf-8"?>
<sst xmlns="http://schemas.openxmlformats.org/spreadsheetml/2006/main" count="488" uniqueCount="324">
  <si>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</si>
  <si>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</si>
  <si>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</si>
  <si>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</si>
  <si>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</si>
  <si>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</si>
  <si>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</si>
  <si>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</si>
  <si>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</si>
  <si>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</si>
  <si>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</si>
  <si>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</si>
  <si>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</si>
  <si>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</si>
  <si>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</si>
  <si>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</si>
  <si>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</si>
  <si>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地域貢献度</t>
    <rPh sb="0" eb="2">
      <t>チイキ</t>
    </rPh>
    <rPh sb="2" eb="5">
      <t>コウケンド</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</si>
  <si>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</si>
  <si>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</si>
  <si>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</si>
  <si>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</si>
  <si>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</si>
  <si>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</si>
  <si>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</si>
  <si>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</si>
  <si>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</si>
  <si>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</si>
  <si>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</si>
  <si>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</si>
  <si>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</si>
  <si>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</si>
  <si>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</si>
  <si>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</si>
  <si>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</si>
  <si>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</si>
  <si>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</si>
  <si>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</si>
  <si>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</si>
  <si>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</si>
  <si>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</si>
  <si>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</si>
  <si>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１企業あたりの当該年度の三重県発注の
契約金額５百万円以上の土木一式工事の契約金額</t>
    <rPh sb="0" eb="1">
      <t>キギョウ</t>
    </rPh>
    <rPh sb="6" eb="8">
      <t>トウガイ</t>
    </rPh>
    <rPh sb="8" eb="10">
      <t>ネンド</t>
    </rPh>
    <rPh sb="10" eb="13">
      <t>ミエケン</t>
    </rPh>
    <rPh sb="13" eb="15">
      <t>ハッチュウ</t>
    </rPh>
    <rPh sb="18" eb="20">
      <t>ケイヤク</t>
    </rPh>
    <rPh sb="20" eb="22">
      <t>キンガク</t>
    </rPh>
    <rPh sb="22" eb="25">
      <t>ヒャクマンエン</t>
    </rPh>
    <rPh sb="25" eb="27">
      <t>イジョウ</t>
    </rPh>
    <rPh sb="28" eb="34">
      <t>ドボクイッシキコウジ</t>
    </rPh>
    <rPh sb="35" eb="39">
      <t>ケイヤクキンガク</t>
    </rPh>
    <phoneticPr fontId="2"/>
  </si>
  <si>
    <t>受注工事高の合計により評価します。
・受注工事高は、当初契約工期が当該年度の４月１日から当該工事の入札公告日までの期間を一部でも含む三重県発注の当初契約金額５百万円以上の土木一式工事を評価の対象とします。
・小規模、雪氷、地域維持型維持修繕等の業務委託は、評価の対象としません。
・共同企業体で受注した工事が対象工事である場合、当初契約金額は出資比率を乗じた金額とします。（単独工事の場合は、100％）</t>
    <rPh sb="0" eb="2">
      <t>ジュチュウ</t>
    </rPh>
    <rPh sb="2" eb="4">
      <t>コウジ</t>
    </rPh>
    <rPh sb="4" eb="5">
      <t>ダカ</t>
    </rPh>
    <rPh sb="11" eb="13">
      <t>ヒョウカ</t>
    </rPh>
    <rPh sb="19" eb="24">
      <t>ジュチュウコウジダカ</t>
    </rPh>
    <rPh sb="26" eb="28">
      <t>トウショ</t>
    </rPh>
    <rPh sb="28" eb="30">
      <t>ケイヤク</t>
    </rPh>
    <rPh sb="30" eb="32">
      <t>コウキ</t>
    </rPh>
    <rPh sb="33" eb="35">
      <t>トウガイ</t>
    </rPh>
    <rPh sb="35" eb="37">
      <t>ネンド</t>
    </rPh>
    <rPh sb="39" eb="40">
      <t>ガツ</t>
    </rPh>
    <rPh sb="41" eb="42">
      <t>ニチ</t>
    </rPh>
    <rPh sb="44" eb="46">
      <t>トウガイ</t>
    </rPh>
    <rPh sb="46" eb="48">
      <t>コウジ</t>
    </rPh>
    <rPh sb="49" eb="51">
      <t>ニュウサツ</t>
    </rPh>
    <rPh sb="51" eb="53">
      <t>コウコク</t>
    </rPh>
    <rPh sb="53" eb="54">
      <t>ビ</t>
    </rPh>
    <rPh sb="57" eb="59">
      <t>キカン</t>
    </rPh>
    <rPh sb="60" eb="62">
      <t>イチブ</t>
    </rPh>
    <rPh sb="64" eb="65">
      <t>フク</t>
    </rPh>
    <rPh sb="66" eb="69">
      <t>ミエケン</t>
    </rPh>
    <rPh sb="69" eb="71">
      <t>ハッチュウ</t>
    </rPh>
    <rPh sb="72" eb="74">
      <t>トウショ</t>
    </rPh>
    <rPh sb="74" eb="78">
      <t>ケイヤクキンガク</t>
    </rPh>
    <rPh sb="79" eb="82">
      <t>ヒャクマンエン</t>
    </rPh>
    <rPh sb="82" eb="84">
      <t>イジョウ</t>
    </rPh>
    <rPh sb="85" eb="89">
      <t>ドボクイッシキ</t>
    </rPh>
    <rPh sb="89" eb="91">
      <t>コウジ</t>
    </rPh>
    <rPh sb="92" eb="94">
      <t>ヒョウカ</t>
    </rPh>
    <rPh sb="95" eb="97">
      <t>タイショウ</t>
    </rPh>
    <rPh sb="104" eb="107">
      <t>ショウキボ</t>
    </rPh>
    <rPh sb="108" eb="110">
      <t>セッピョウ</t>
    </rPh>
    <rPh sb="120" eb="121">
      <t>ナド</t>
    </rPh>
    <rPh sb="122" eb="126">
      <t>ギョウムイタク</t>
    </rPh>
    <rPh sb="128" eb="130">
      <t>ヒョウカ</t>
    </rPh>
    <rPh sb="131" eb="133">
      <t>タイショウ</t>
    </rPh>
    <rPh sb="141" eb="146">
      <t>キョウドウキギョウタイ</t>
    </rPh>
    <rPh sb="147" eb="149">
      <t>ジュチュウ</t>
    </rPh>
    <rPh sb="151" eb="153">
      <t>コウジ</t>
    </rPh>
    <rPh sb="154" eb="158">
      <t>タイショウコウジ</t>
    </rPh>
    <rPh sb="161" eb="163">
      <t>バアイ</t>
    </rPh>
    <rPh sb="164" eb="166">
      <t>トウショ</t>
    </rPh>
    <rPh sb="171" eb="175">
      <t>シュッシヒリツ</t>
    </rPh>
    <rPh sb="176" eb="177">
      <t>ジョウ</t>
    </rPh>
    <rPh sb="179" eb="181">
      <t>キンガク</t>
    </rPh>
    <rPh sb="187" eb="191">
      <t>タンドクコウジ</t>
    </rPh>
    <rPh sb="192" eb="194">
      <t>バアイ</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</si>
  <si>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</si>
  <si>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</si>
  <si>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</si>
  <si>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</si>
  <si>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</si>
  <si>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</si>
  <si>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</si>
  <si>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</si>
  <si>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</si>
  <si>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</si>
  <si>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</si>
  <si>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</si>
  <si>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</si>
  <si>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</si>
  <si>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</si>
  <si>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</si>
  <si>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</si>
  <si>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</si>
  <si>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</si>
  <si>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</si>
  <si>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</si>
  <si>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</si>
  <si>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</si>
  <si>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</si>
  <si>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</si>
  <si>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</si>
  <si>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</si>
  <si>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</si>
  <si>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</si>
  <si>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</si>
  <si>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</si>
  <si>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</si>
  <si>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</si>
  <si>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</si>
  <si>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</si>
  <si>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</si>
  <si>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</si>
  <si>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</si>
  <si>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</si>
  <si>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</si>
  <si>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</si>
  <si>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</si>
  <si>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</si>
  <si>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</si>
  <si>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</si>
  <si>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</si>
  <si>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</si>
  <si>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</si>
  <si>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</si>
  <si>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</si>
  <si>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</si>
  <si>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</si>
  <si>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</si>
  <si>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</si>
  <si>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</si>
  <si>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</si>
  <si>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</si>
  <si>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</si>
  <si>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</si>
  <si>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</si>
  <si>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</si>
  <si>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</si>
  <si>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</si>
  <si>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</si>
  <si>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</si>
  <si>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</si>
  <si>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</si>
  <si>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</si>
  <si>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</si>
  <si>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</si>
  <si>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</si>
  <si>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</si>
  <si>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</si>
  <si>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</si>
  <si>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</si>
  <si>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</si>
  <si>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</si>
  <si>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</si>
  <si>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</si>
  <si>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</si>
  <si>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</si>
  <si>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</si>
  <si>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</si>
  <si>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</si>
  <si>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</si>
  <si>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</si>
  <si>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コリンズ登録番号</t>
    <phoneticPr fontId="2"/>
  </si>
  <si>
    <t>工事名称</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</si>
  <si>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</si>
  <si>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</si>
  <si>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</si>
  <si>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</si>
  <si>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</si>
  <si>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</si>
  <si>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</si>
  <si>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</si>
  <si>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</si>
  <si>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</si>
  <si>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</si>
  <si>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</si>
  <si>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</si>
  <si>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</si>
  <si>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申告工事成績点</t>
    <rPh sb="0" eb="2">
      <t>シンコク</t>
    </rPh>
    <rPh sb="2" eb="4">
      <t>コウジ</t>
    </rPh>
    <rPh sb="4" eb="6">
      <t>セイセキ</t>
    </rPh>
    <rPh sb="6" eb="7">
      <t>テン</t>
    </rPh>
    <phoneticPr fontId="2"/>
  </si>
  <si>
    <t xml:space="preserve">注1：
</t>
    <phoneticPr fontId="2"/>
  </si>
  <si>
    <t>点</t>
    <rPh sb="0" eb="1">
      <t>テン</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</si>
  <si>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</si>
  <si>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</si>
  <si>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</si>
  <si>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</si>
  <si>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</si>
  <si>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</si>
  <si>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</si>
  <si>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</si>
  <si>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</si>
  <si>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</si>
  <si>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</si>
  <si>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 xml:space="preserve">注2：
</t>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</si>
  <si>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</si>
  <si>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</si>
  <si>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</si>
  <si>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</si>
  <si>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工事名称</t>
    <rPh sb="0" eb="3">
      <t>コウジメイショウ</t>
    </rPh>
    <phoneticPr fontId="2"/>
  </si>
  <si>
    <t>出資比率</t>
    <rPh sb="0" eb="3">
      <t>シュッシヒリツ</t>
    </rPh>
    <phoneticPr fontId="2"/>
  </si>
  <si>
    <t>当初契約金額(円)</t>
    <rPh sb="0" eb="1">
      <t>トウショ</t>
    </rPh>
    <rPh sb="2" eb="4">
      <t>ケイヤク</t>
    </rPh>
    <rPh sb="3" eb="5">
      <t>キンガク</t>
    </rPh>
    <rPh sb="7" eb="8">
      <t>エン</t>
    </rPh>
    <phoneticPr fontId="2"/>
  </si>
  <si>
    <t>当初契約金額合計(円)</t>
    <rPh sb="0" eb="1">
      <t>トウショ</t>
    </rPh>
    <rPh sb="2" eb="4">
      <t>ケイヤク</t>
    </rPh>
    <rPh sb="4" eb="6">
      <t>キンガク</t>
    </rPh>
    <rPh sb="5" eb="7">
      <t>ゴウケイ</t>
    </rPh>
    <rPh sb="9" eb="10">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</si>
  <si>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</si>
  <si>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</si>
  <si>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</si>
  <si>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</si>
  <si>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</si>
  <si>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</si>
  <si>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</si>
  <si>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</si>
  <si>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</si>
  <si>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</si>
  <si>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</si>
  <si>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</si>
  <si>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</si>
  <si>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</si>
  <si>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</si>
  <si>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</si>
  <si>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</si>
  <si>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</si>
  <si>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</si>
  <si>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</si>
  <si>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</si>
  <si>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 xml:space="preserve">注3：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</si>
  <si>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</si>
  <si>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</si>
  <si>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</si>
  <si>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</si>
  <si>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</si>
  <si>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</si>
  <si>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</si>
  <si>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</si>
  <si>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</si>
  <si>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</si>
  <si>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</si>
  <si>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</si>
  <si>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</si>
  <si>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留意点②</t>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</si>
  <si>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</si>
  <si>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</si>
  <si>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</si>
  <si>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</si>
  <si>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</si>
  <si>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</si>
  <si>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</si>
  <si>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</si>
  <si>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総合評価方式の不履行による
加算点の減点</t>
    <rPh sb="0" eb="2">
      <t>ソウゴウ</t>
    </rPh>
    <rPh sb="14" eb="16">
      <t>カサン</t>
    </rPh>
    <rPh sb="16" eb="17">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</si>
  <si>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</si>
  <si>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</si>
  <si>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</si>
  <si>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</si>
  <si>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</si>
  <si>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</si>
  <si>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</si>
  <si>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</si>
  <si>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</si>
  <si>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企業の雇用に関する取組</t>
    <phoneticPr fontId="2"/>
  </si>
  <si>
    <t>「ユースエール認定制度」認定実績</t>
    <rPh sb="12" eb="14">
      <t>ニンテイ</t>
    </rPh>
    <rPh sb="14" eb="16">
      <t>ジッセキ</t>
    </rPh>
    <phoneticPr fontId="2"/>
  </si>
  <si>
    <t>「みえの働き方改革推進企業登録制度」登録実績</t>
    <phoneticPr fontId="2"/>
  </si>
  <si>
    <t>取組の実績あり</t>
    <rPh sb="0" eb="2">
      <t>トリクミ</t>
    </rPh>
    <phoneticPr fontId="2"/>
  </si>
  <si>
    <t>取組の実績なし</t>
    <rPh sb="0" eb="2">
      <t>トリクミ</t>
    </rPh>
    <phoneticPr fontId="2"/>
  </si>
  <si>
    <t>合計</t>
    <rPh sb="0" eb="2">
      <t>ゴウケイ</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</si>
  <si>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</si>
  <si>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【社会貢献度】</t>
    <phoneticPr fontId="2"/>
  </si>
  <si>
    <t>当初契約金額
（円）</t>
    <rPh sb="0" eb="2">
      <t>トウショ</t>
    </rPh>
    <rPh sb="2" eb="4">
      <t>ケイヤク</t>
    </rPh>
    <rPh sb="4" eb="5">
      <t>キン</t>
    </rPh>
    <rPh sb="5" eb="6">
      <t>ガク</t>
    </rPh>
    <rPh sb="8" eb="9">
      <t>エン</t>
    </rPh>
    <phoneticPr fontId="2"/>
  </si>
  <si>
    <t>出資
比率</t>
    <rPh sb="0" eb="2">
      <t>シュッシ</t>
    </rPh>
    <rPh sb="3" eb="5">
      <t>ヒリツ</t>
    </rPh>
    <phoneticPr fontId="2"/>
  </si>
  <si>
    <t>計算式により算出
した額（Ｐ）（円）</t>
    <rPh sb="0" eb="2">
      <t>ケイサン</t>
    </rPh>
    <rPh sb="2" eb="3">
      <t>シキ</t>
    </rPh>
    <rPh sb="6" eb="8">
      <t>サンシュツ</t>
    </rPh>
    <rPh sb="11" eb="12">
      <t>ガク</t>
    </rPh>
    <rPh sb="16" eb="17">
      <t>エン</t>
    </rPh>
    <phoneticPr fontId="2"/>
  </si>
  <si>
    <t>労働安全
衛生管理</t>
    <rPh sb="0" eb="2">
      <t>ロウドウ</t>
    </rPh>
    <rPh sb="2" eb="4">
      <t>アンゼン</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</si>
  <si>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</si>
  <si>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</si>
  <si>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</si>
  <si>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</si>
  <si>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</si>
  <si>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５千万円未満の場合</t>
    <rPh sb="1" eb="3">
      <t>センマン</t>
    </rPh>
    <rPh sb="3" eb="4">
      <t>エン</t>
    </rPh>
    <rPh sb="4" eb="6">
      <t>ミマン</t>
    </rPh>
    <rPh sb="7" eb="9">
      <t>バアイ</t>
    </rPh>
    <phoneticPr fontId="2"/>
  </si>
  <si>
    <t>１億５千万円以上の場合</t>
    <rPh sb="5" eb="6">
      <t>エン</t>
    </rPh>
    <rPh sb="6" eb="8">
      <t>イジョウ</t>
    </rPh>
    <rPh sb="9" eb="11">
      <t>バアイ</t>
    </rPh>
    <phoneticPr fontId="2"/>
  </si>
  <si>
    <t>５千万円未満の場合</t>
    <rPh sb="1" eb="4">
      <t>センマンエン</t>
    </rPh>
    <rPh sb="4" eb="6">
      <t>ミマン</t>
    </rPh>
    <rPh sb="7" eb="9">
      <t>バアイ</t>
    </rPh>
    <phoneticPr fontId="2"/>
  </si>
  <si>
    <t>５千万円以上の場合</t>
    <rPh sb="1" eb="3">
      <t>センマン</t>
    </rPh>
    <rPh sb="3" eb="4">
      <t>エン</t>
    </rPh>
    <rPh sb="4" eb="6">
      <t>イジョウ</t>
    </rPh>
    <rPh sb="7" eb="9">
      <t>バアイ</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</si>
  <si>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</si>
  <si>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</si>
  <si>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</si>
  <si>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</si>
  <si>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</si>
  <si>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</si>
  <si>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</si>
  <si>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左欄の①～⑦のうち、該当する項目により得られる合計点数</t>
    <phoneticPr fontId="2"/>
  </si>
  <si>
    <t>出資比率により
算出した額(円)</t>
    <rPh sb="0" eb="4">
      <t>シュッシヒリツ</t>
    </rPh>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</si>
  <si>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</si>
  <si>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</si>
  <si>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</si>
  <si>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</si>
  <si>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</si>
  <si>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</si>
  <si>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t>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</si>
  <si>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</si>
  <si>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品質
マネジメント</t>
    <rPh sb="0" eb="2">
      <t>ヒンシツ</t>
    </rPh>
    <phoneticPr fontId="2"/>
  </si>
  <si>
    <t>配置予定技術者
のCPD
（継続学習制度）
取組実績</t>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</si>
  <si>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</si>
  <si>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</si>
  <si>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</si>
  <si>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</si>
  <si>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</si>
  <si>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</si>
  <si>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</si>
  <si>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営業所所在地</t>
    <rPh sb="0" eb="3">
      <t>エイギョウショ</t>
    </rPh>
    <rPh sb="3" eb="6">
      <t>ショザイチ</t>
    </rPh>
    <phoneticPr fontId="2"/>
  </si>
  <si>
    <t>三重県の
工事評定点</t>
    <rPh sb="0" eb="3">
      <t>ミエケン</t>
    </rPh>
    <rPh sb="5" eb="7">
      <t>コウジ</t>
    </rPh>
    <rPh sb="7" eb="9">
      <t>ヒョウテイ</t>
    </rPh>
    <rPh sb="9" eb="10">
      <t>テン</t>
    </rPh>
    <phoneticPr fontId="2"/>
  </si>
  <si>
    <t>当該業種にかかる
１級技術者数</t>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</si>
  <si>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</si>
  <si>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r>
      <t xml:space="preserve">受注工事高
</t>
    </r>
    <r>
      <rPr>
        <sz val="10.5"/>
        <rFont val="BIZ UD明朝 Medium"/>
        <family val="1"/>
        <charset val="128"/>
      </rPr>
      <t>１企業あたりの
当該年度の
三重県発注の
契約金額
５百万円以上の
土木一式工事</t>
    </r>
    <rPh sb="8" eb="10">
      <t>キギョウ</t>
    </rPh>
    <rPh sb="15" eb="17">
      <t>トウガイ</t>
    </rPh>
    <rPh sb="17" eb="19">
      <t>ネンド</t>
    </rPh>
    <rPh sb="21" eb="23">
      <t>ミエ</t>
    </rPh>
    <rPh sb="23" eb="25">
      <t>ハッチュウ</t>
    </rPh>
    <rPh sb="28" eb="30">
      <t>ケイヤク</t>
    </rPh>
    <rPh sb="30" eb="32">
      <t>キンガク</t>
    </rPh>
    <rPh sb="33" eb="35">
      <t>ヒャクマン</t>
    </rPh>
    <rPh sb="35" eb="38">
      <t>エンイジョウ</t>
    </rPh>
    <rPh sb="41" eb="43">
      <t>ドボク</t>
    </rPh>
    <rPh sb="43" eb="45">
      <t>イッシキ</t>
    </rPh>
    <rPh sb="45" eb="47">
      <t>コウジ</t>
    </rPh>
    <phoneticPr fontId="2"/>
  </si>
  <si>
    <t>R7(2025)年度</t>
    <rPh sb="8" eb="10">
      <t>ネンド</t>
    </rPh>
    <rPh sb="9" eb="10">
      <t>ド</t>
    </rPh>
    <phoneticPr fontId="2"/>
  </si>
  <si>
    <t>評価対象として届け出る項目に「○」をプルダウンで選択してください。（最大４点）</t>
    <rPh sb="37" eb="38">
      <t>テン</t>
    </rPh>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</si>
  <si>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</si>
  <si>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</si>
  <si>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福利厚生の充実</t>
    <rPh sb="0" eb="2">
      <t>フクリ</t>
    </rPh>
    <rPh sb="2" eb="4">
      <t>コウセイ</t>
    </rPh>
    <rPh sb="5" eb="7">
      <t>ジュウジツ</t>
    </rPh>
    <phoneticPr fontId="2"/>
  </si>
  <si>
    <t>キャリアアップの支援</t>
    <phoneticPr fontId="2"/>
  </si>
  <si>
    <t>ハラスメント研修の開催</t>
    <phoneticPr fontId="2"/>
  </si>
  <si>
    <t>【企業の雇用に関する取組】</t>
    <phoneticPr fontId="2"/>
  </si>
  <si>
    <t>評価対象として届け出る項目に「○」をプルダウンで選択してください。（最大２項目）</t>
    <rPh sb="37" eb="39">
      <t>コウモク</t>
    </rPh>
    <phoneticPr fontId="2"/>
  </si>
  <si>
    <t>各項目で実績の有無をプルダウンで選択してください。</t>
    <rPh sb="0" eb="1">
      <t>カク</t>
    </rPh>
    <rPh sb="1" eb="3">
      <t>コウモク</t>
    </rPh>
    <rPh sb="4" eb="6">
      <t>ジッセキ</t>
    </rPh>
    <rPh sb="7" eb="9">
      <t>ウム</t>
    </rPh>
    <rPh sb="16" eb="18">
      <t>センタク</t>
    </rPh>
    <phoneticPr fontId="2"/>
  </si>
  <si>
    <t>担い手確保・育成への取組</t>
    <phoneticPr fontId="2"/>
  </si>
  <si>
    <t>建設企業の取組実績</t>
    <phoneticPr fontId="2"/>
  </si>
  <si>
    <t>建設業者団体地域組織の取組実績</t>
    <phoneticPr fontId="2"/>
  </si>
  <si>
    <t>建設業者団体の取組実績</t>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</si>
  <si>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</si>
  <si>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R8(2026)年度</t>
    <rPh sb="8" eb="10">
      <t>ネンド</t>
    </rPh>
    <rPh sb="9" eb="10">
      <t>ド</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</si>
  <si>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</si>
  <si>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</si>
  <si>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</si>
  <si>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</si>
  <si>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</si>
  <si>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令和５年４月１日以降に完成検査を行った
工事の評定点</t>
    <rPh sb="0" eb="2">
      <t>レイワ</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</si>
  <si>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</si>
  <si>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</si>
  <si>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防災協定の締結実績あり</t>
    <rPh sb="0" eb="4">
      <t>ボウサイキョウテイ</t>
    </rPh>
    <rPh sb="5" eb="7">
      <t>テイケツ</t>
    </rPh>
    <rPh sb="7" eb="9">
      <t>ジッセキ</t>
    </rPh>
    <phoneticPr fontId="2"/>
  </si>
  <si>
    <t/>
  </si>
  <si>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</si>
  <si>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</si>
  <si>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　　工事を行ううえでの留意点</t>
    <rPh sb="0" eb="2">
      <t>コウジ</t>
    </rPh>
    <rPh sb="3" eb="4">
      <t>オコナ</t>
    </rPh>
    <rPh sb="9" eb="12">
      <t>リュウイテン</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</si>
  <si>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</si>
  <si>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r>
      <t>「本店及び建設業法上の主たる営業所」の所在地により評価します。</t>
    </r>
    <r>
      <rPr>
        <strike/>
        <sz val="12"/>
        <rFont val="BIZ UDゴシック"/>
        <family val="3"/>
        <charset val="128"/>
      </rPr>
      <t xml:space="preserve">
</t>
    </r>
    <r>
      <rPr>
        <sz val="12"/>
        <rFont val="BIZ UDゴシック"/>
        <family val="3"/>
        <charset val="128"/>
      </rPr>
      <t>・本店等の所在地を変更した場合、公告の前月から３６か月前までの期間の「１８か月以上連続した所在地」を評価の対象とします。</t>
    </r>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</si>
  <si>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上記以外の伊勢建設事務所管内</t>
    <rPh sb="0" eb="2">
      <t>ジョウキ</t>
    </rPh>
    <rPh sb="2" eb="4">
      <t>イガイ</t>
    </rPh>
    <rPh sb="5" eb="7">
      <t>イセ</t>
    </rPh>
    <rPh sb="7" eb="9">
      <t>ケンセツ</t>
    </rPh>
    <rPh sb="9" eb="12">
      <t>ジムショ</t>
    </rPh>
    <rPh sb="12" eb="14">
      <t>カンナイ</t>
    </rPh>
    <phoneticPr fontId="2"/>
  </si>
  <si>
    <t>令和７年度又は令和８年度における伊勢建設事務所管内の公共施設美化活動の活動実績の有無により評価します。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イセ</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</si>
  <si>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・「災害協定」とは、伊勢建設事務所と締結した「地震・津波・風水害等の緊急時における運用協定」をいいます。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評価対象年度の実動訓練において、協定締結団体構成員のうち、伊勢建設事務所管内の構成員の半数以上が参加していること。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・「災害協定」とは、伊勢建設事務所と締結した「地震・津波・風水害等の緊急時における運用協定」をいいます。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・「防災協定」とは、「伊勢建設事務所管内の市町との防災協定」又は「三重県との防災協定」をいいます。
・「伊勢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・「防災協定の締結」の評価は、伊勢建設事務所管内に「本店及び建設業法上の主たる営業所」又は「建設業法上の営業所」を有する企業に限ります。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イセ</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イセ</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イセ</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イセ</t>
    </rPh>
    <rPh sb="683" eb="685">
      <t>イセ</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イセ</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</si>
  <si>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r>
      <t>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t>
    </r>
    <r>
      <rPr>
        <b/>
        <sz val="12"/>
        <rFont val="BIZ UDゴシック"/>
        <family val="3"/>
        <charset val="128"/>
      </rPr>
      <t>（２点）</t>
    </r>
    <r>
      <rPr>
        <sz val="12"/>
        <rFont val="BIZ UDゴシック"/>
        <family val="3"/>
        <charset val="128"/>
      </rPr>
      <t xml:space="preserve">
　（２）「みえの働き方改革推進企業登録制度」に登録されている。（１点）
※（１）と（２）は重複して評価しません。 </t>
    </r>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</si>
  <si>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t>県内企業による施工の割合90％以上</t>
    <rPh sb="0" eb="2">
      <t>ケンナイ</t>
    </rPh>
    <phoneticPr fontId="2"/>
  </si>
  <si>
    <t>県内企業による施工の割合70％以上</t>
    <rPh sb="0" eb="2">
      <t>ケンナイ</t>
    </rPh>
    <phoneticPr fontId="2"/>
  </si>
  <si>
    <r>
      <rPr>
        <sz val="14"/>
        <rFont val="BIZ UDゴシック"/>
        <family val="3"/>
        <charset val="128"/>
      </rPr>
      <t>60</t>
    </r>
    <r>
      <rPr>
        <sz val="11"/>
        <rFont val="BIZ UDゴシック"/>
        <family val="3"/>
        <charset val="128"/>
      </rPr>
      <t xml:space="preserve">
(最大20点/項目×３項目)</t>
    </r>
    <rPh sb="4" eb="6">
      <t>サイダイ</t>
    </rPh>
    <rPh sb="8" eb="9">
      <t>テン</t>
    </rPh>
    <rPh sb="10" eb="12">
      <t>コウモク</t>
    </rPh>
    <rPh sb="14" eb="16">
      <t>コウモク</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</si>
  <si>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</si>
  <si>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二級河川河内川河川局部改良（堤防強化対策）工事</t>
    <phoneticPr fontId="2"/>
  </si>
  <si>
    <t>当該工事は二級河川河内川の堤防強化対策を行う工事です。
「項目１　効率的な工程計画」、「項目２　安全確保」、「項目３　周辺環境への配慮」の３項目について、それぞれに工事を行ううえで考えられる留意点を３つ以内で、その理由を含めて記述してください。
・これらの提案については、対策を求めていません。そのため履行義務はありません。</t>
    <rPh sb="48" eb="52">
      <t>アンゼンカクホ</t>
    </rPh>
    <rPh sb="59" eb="61">
      <t>シュウヘン</t>
    </rPh>
    <rPh sb="101" eb="103">
      <t>イナイ</t>
    </rPh>
    <rPh sb="107" eb="109">
      <t>リユウ</t>
    </rPh>
    <rPh sb="110" eb="111">
      <t>フク</t>
    </rPh>
    <phoneticPr fontId="2"/>
  </si>
  <si>
    <t>二級河川河内川河川局部改良（堤防強化対策）工事</t>
    <rPh sb="7" eb="9">
      <t>カセン</t>
    </rPh>
    <phoneticPr fontId="2"/>
  </si>
  <si>
    <t>令和８年度県単河川（緊自）第  47-16分0005号</t>
    <rPh sb="5" eb="7">
      <t>ケンタン</t>
    </rPh>
    <rPh sb="7" eb="9">
      <t>カセン</t>
    </rPh>
    <rPh sb="10" eb="11">
      <t>キン</t>
    </rPh>
    <rPh sb="11" eb="12">
      <t>ジ</t>
    </rPh>
    <phoneticPr fontId="2"/>
  </si>
  <si>
    <t>評価対象工事の実績あり</t>
    <rPh sb="0" eb="2">
      <t>ヒョウカ</t>
    </rPh>
    <rPh sb="2" eb="4">
      <t>タイショウ</t>
    </rPh>
    <rPh sb="4" eb="6">
      <t>コウジ</t>
    </rPh>
    <rPh sb="7" eb="9">
      <t>ジッセキ</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</si>
  <si>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・「評価対象工事」とは、土木一式工事で発注された護岸工を含む河川工事（河川災害復旧工事を含む）を指します。
・評価対象の工事実績は１件とし、コリンズに登録された公共機関等発注の工事に限ります。</t>
    <rPh sb="0" eb="2">
      <t>ミエ</t>
    </rPh>
    <rPh sb="2" eb="4">
      <t>ケンナイ</t>
    </rPh>
    <rPh sb="11" eb="12">
      <t>マタ</t>
    </rPh>
    <rPh sb="75" eb="76">
      <t>セン</t>
    </rPh>
    <rPh sb="77" eb="78">
      <t>ヒャク</t>
    </rPh>
    <rPh sb="160" eb="162">
      <t>ヒョウカ</t>
    </rPh>
    <rPh sb="162" eb="164">
      <t>タイショウ</t>
    </rPh>
    <phoneticPr fontId="2"/>
  </si>
  <si>
    <t>技術者の能力</t>
    <phoneticPr fontId="2"/>
  </si>
  <si>
    <r>
      <t>令和</t>
    </r>
    <r>
      <rPr>
        <sz val="12"/>
        <color rgb="FFFF0000"/>
        <rFont val="BIZ UDゴシック"/>
        <family val="3"/>
        <charset val="128"/>
      </rPr>
      <t>７</t>
    </r>
    <r>
      <rPr>
        <sz val="12"/>
        <rFont val="BIZ UDゴシック"/>
        <family val="3"/>
        <charset val="128"/>
      </rPr>
      <t>年度又は令和</t>
    </r>
    <r>
      <rPr>
        <sz val="12"/>
        <color rgb="FFFF0000"/>
        <rFont val="BIZ UDゴシック"/>
        <family val="3"/>
        <charset val="128"/>
      </rPr>
      <t>８</t>
    </r>
    <r>
      <rPr>
        <sz val="12"/>
        <rFont val="BIZ UDゴシック"/>
        <family val="3"/>
        <charset val="128"/>
      </rPr>
      <t>年度における伊勢建設事務所発注の地域維持型維持修繕業務委託元請契約実績の有無により評価します。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
    <rPh sb="0" eb="2">
      <t>レイワ</t>
    </rPh>
    <rPh sb="3" eb="5">
      <t>ネンド</t>
    </rPh>
    <rPh sb="7" eb="9">
      <t>レイワ</t>
    </rPh>
    <rPh sb="10" eb="11">
      <t>ネン</t>
    </rPh>
    <rPh sb="11" eb="12">
      <t>ド</t>
    </rPh>
    <rPh sb="16" eb="18">
      <t>イセ</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44" eb="145">
      <t>モト</t>
    </rPh>
    <rPh sb="148" eb="151">
      <t>ショウキボ</t>
    </rPh>
    <rPh sb="151" eb="153">
      <t>ギョウム</t>
    </rPh>
    <rPh sb="154" eb="156">
      <t>ブンタン</t>
    </rPh>
    <rPh sb="158" eb="160">
      <t>ギョウム</t>
    </rPh>
    <rPh sb="161" eb="162">
      <t>フク</t>
    </rPh>
    <rPh sb="166" eb="168">
      <t>バアイ</t>
    </rPh>
    <rPh sb="170" eb="172">
      <t>ヒョウカ</t>
    </rPh>
    <phoneticPr fontId="2"/>
  </si>
  <si>
    <t>度会郡南伊勢町内</t>
    <rPh sb="0" eb="3">
      <t>ワタライグン</t>
    </rPh>
    <rPh sb="3" eb="6">
      <t>ミナミイセ</t>
    </rPh>
    <rPh sb="6" eb="7">
      <t>チョウ</t>
    </rPh>
    <rPh sb="7" eb="8">
      <t>ナイ</t>
    </rPh>
    <phoneticPr fontId="2"/>
  </si>
  <si>
    <r>
      <t>土木一式工事　【</t>
    </r>
    <r>
      <rPr>
        <b/>
        <sz val="12"/>
        <color indexed="10"/>
        <rFont val="BIZ UDゴシック"/>
        <family val="3"/>
        <charset val="128"/>
      </rPr>
      <t>令和８年６月版</t>
    </r>
    <r>
      <rPr>
        <b/>
        <sz val="12"/>
        <rFont val="BIZ UDゴシック"/>
        <family val="3"/>
        <charset val="128"/>
      </rPr>
      <t>】伊勢10.1</t>
    </r>
    <rPh sb="16" eb="18">
      <t>イセ</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</si>
</sst>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53"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6"/>
      <color theme="1"/>
      <name val="BIZ UDゴシック"/>
      <family val="3"/>
      <charset val="128"/>
    </font>
    <font>
      <sz val="14"/>
      <color theme="1"/>
      <name val="BIZ UDゴシック"/>
      <family val="3"/>
      <charset val="128"/>
    </font>
    <font>
      <sz val="16"/>
      <color rgb="FFFF0000"/>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b/>
      <sz val="16"/>
      <color theme="1"/>
      <name val="BIZ UDゴシック"/>
      <family val="3"/>
      <charset val="128"/>
    </font>
    <font>
      <sz val="11"/>
      <color theme="3"/>
      <name val="BIZ UD明朝 Medium"/>
      <family val="1"/>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
      <sz val="11"/>
      <color rgb="FFFF0000"/>
      <name val="BIZ UDゴシック"/>
      <family val="3"/>
      <charset val="128"/>
    </font>
    <font>
      <sz val="12"/>
      <name val="ＭＳ Ｐゴシック"/>
      <family val="3"/>
      <charset val="128"/>
    </font>
    <font>
      <b/>
      <sz val="20"/>
      <name val="ＭＳ Ｐゴシック"/>
      <family val="3"/>
      <charset val="128"/>
    </font>
    <font>
      <u/>
      <sz val="11"/>
      <name val="BIZ UDゴシック"/>
      <family val="3"/>
      <charset val="128"/>
    </font>
    <font>
      <sz val="12"/>
      <color rgb="FFFF0000"/>
      <name val="BIZ UDゴシック"/>
      <family val="3"/>
      <charset val="128"/>
    </font>
    <font>
      <b/>
      <sz val="12"/>
      <color indexed="10"/>
      <name val="BIZ UDゴシック"/>
      <family val="3"/>
      <charset val="128"/>
    </font>
  </fonts>
  <fills count="7">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1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
      <left style="thin">
        <color theme="1"/>
      </left>
      <right style="thin">
        <color indexed="64"/>
      </right>
      <top style="thin">
        <color theme="1"/>
      </top>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diagonal/>
    </border>
    <border>
      <left style="thin">
        <color theme="1"/>
      </left>
      <right style="thin">
        <color indexed="64"/>
      </right>
      <top/>
      <bottom/>
      <diagonal/>
    </border>
    <border>
      <left style="thin">
        <color indexed="64"/>
      </left>
      <right style="thin">
        <color theme="1"/>
      </right>
      <top/>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869">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15" fillId="0" borderId="12" xfId="4" applyFont="1" applyBorder="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3"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5" borderId="38" xfId="0" quotePrefix="1" applyFont="1" applyFill="1" applyBorder="1" applyAlignment="1" applyProtection="1">
      <alignment vertical="center"/>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0" xfId="0" applyFont="1" applyBorder="1" applyAlignment="1" applyProtection="1">
      <alignment horizontal="right" vertical="center"/>
      <protection locked="0"/>
    </xf>
    <xf numFmtId="0" fontId="13" fillId="0" borderId="0" xfId="0" applyFont="1" applyBorder="1" applyAlignment="1" applyProtection="1">
      <alignment horizontal="left" vertical="center"/>
      <protection locked="0"/>
    </xf>
    <xf numFmtId="0" fontId="13" fillId="0" borderId="0"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6"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7" fillId="0" borderId="22" xfId="0" applyFont="1" applyBorder="1" applyAlignment="1" applyProtection="1">
      <alignment vertical="center" wrapText="1"/>
      <protection locked="0"/>
    </xf>
    <xf numFmtId="0" fontId="27"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7" fillId="0" borderId="0" xfId="0" applyFont="1" applyAlignment="1" applyProtection="1">
      <alignment vertical="center" wrapText="1"/>
      <protection locked="0"/>
    </xf>
    <xf numFmtId="0" fontId="27" fillId="0" borderId="15" xfId="0" applyFont="1" applyBorder="1" applyAlignment="1" applyProtection="1">
      <alignment vertical="center" wrapText="1"/>
      <protection locked="0"/>
    </xf>
    <xf numFmtId="0" fontId="27" fillId="0" borderId="22" xfId="0" applyFont="1" applyBorder="1" applyProtection="1">
      <alignment vertical="center"/>
      <protection locked="0"/>
    </xf>
    <xf numFmtId="181" fontId="15" fillId="0" borderId="26" xfId="3" applyNumberFormat="1" applyFont="1" applyFill="1" applyBorder="1" applyAlignment="1" applyProtection="1">
      <alignment vertical="center" shrinkToFit="1"/>
      <protection locked="0"/>
    </xf>
    <xf numFmtId="0" fontId="27" fillId="0" borderId="22" xfId="0" applyFont="1" applyBorder="1" applyAlignment="1" applyProtection="1">
      <alignment horizontal="right" vertical="center" wrapText="1"/>
      <protection locked="0"/>
    </xf>
    <xf numFmtId="0" fontId="27" fillId="0" borderId="0" xfId="0" applyFont="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0" xfId="0" quotePrefix="1" applyFont="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0" fontId="28" fillId="0" borderId="22" xfId="0" applyFont="1" applyBorder="1" applyAlignment="1" applyProtection="1">
      <alignment vertical="top" wrapText="1"/>
      <protection locked="0"/>
    </xf>
    <xf numFmtId="0" fontId="28" fillId="0" borderId="0" xfId="0" applyFont="1" applyAlignment="1" applyProtection="1">
      <alignment vertical="top"/>
      <protection locked="0"/>
    </xf>
    <xf numFmtId="0" fontId="18" fillId="0" borderId="0" xfId="0" quotePrefix="1" applyFont="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8"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0" xfId="0" quotePrefix="1" applyFont="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8" fillId="0" borderId="22" xfId="0" quotePrefix="1" applyFont="1" applyBorder="1" applyAlignment="1" applyProtection="1">
      <alignment horizontal="left" vertical="center"/>
      <protection locked="0"/>
    </xf>
    <xf numFmtId="0" fontId="18" fillId="0" borderId="15" xfId="0" applyFont="1" applyBorder="1" applyProtection="1">
      <alignment vertical="center"/>
      <protection locked="0"/>
    </xf>
    <xf numFmtId="0" fontId="13" fillId="0" borderId="24" xfId="0" quotePrefix="1" applyFont="1" applyBorder="1" applyAlignment="1" applyProtection="1">
      <alignment horizontal="right" vertical="center" wrapText="1"/>
      <protection locked="0"/>
    </xf>
    <xf numFmtId="0" fontId="13" fillId="0" borderId="10" xfId="0" quotePrefix="1" applyFont="1" applyBorder="1" applyAlignment="1" applyProtection="1">
      <alignment horizontal="right" vertical="center"/>
      <protection locked="0"/>
    </xf>
    <xf numFmtId="0" fontId="13" fillId="0" borderId="10" xfId="0" quotePrefix="1" applyFont="1" applyBorder="1" applyAlignment="1" applyProtection="1">
      <alignment horizontal="left" vertical="center" wrapText="1"/>
      <protection locked="0"/>
    </xf>
    <xf numFmtId="0" fontId="13" fillId="0" borderId="11" xfId="0" quotePrefix="1" applyFont="1" applyBorder="1" applyAlignment="1" applyProtection="1">
      <alignment horizontal="left" vertical="center" wrapText="1"/>
      <protection locked="0"/>
    </xf>
    <xf numFmtId="0" fontId="13" fillId="0" borderId="8" xfId="0" applyFont="1" applyBorder="1" applyProtection="1">
      <alignment vertical="center"/>
      <protection locked="0"/>
    </xf>
    <xf numFmtId="0" fontId="13" fillId="0" borderId="8"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29" fillId="0" borderId="0" xfId="0" applyFont="1" applyProtection="1">
      <alignment vertical="center"/>
      <protection locked="0"/>
    </xf>
    <xf numFmtId="0" fontId="13" fillId="0" borderId="0" xfId="0" applyFont="1" applyAlignment="1" applyProtection="1">
      <alignment horizontal="lef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0" xfId="0" applyFont="1" applyAlignment="1" applyProtection="1">
      <alignment horizontal="center" vertical="center"/>
      <protection locked="0"/>
    </xf>
    <xf numFmtId="0" fontId="20" fillId="5" borderId="65" xfId="0" quotePrefix="1" applyFont="1" applyFill="1" applyBorder="1" applyAlignment="1" applyProtection="1">
      <alignment vertical="center"/>
      <protection locked="0"/>
    </xf>
    <xf numFmtId="0" fontId="20" fillId="5" borderId="38" xfId="0" quotePrefix="1" applyFont="1" applyFill="1" applyBorder="1" applyAlignment="1" applyProtection="1">
      <alignment vertical="center"/>
      <protection locked="0"/>
    </xf>
    <xf numFmtId="0" fontId="20" fillId="5" borderId="60" xfId="0" quotePrefix="1" applyFont="1" applyFill="1" applyBorder="1" applyAlignment="1" applyProtection="1">
      <alignment vertical="center"/>
      <protection locked="0"/>
    </xf>
    <xf numFmtId="0" fontId="20" fillId="5" borderId="12" xfId="0" quotePrefix="1" applyFont="1" applyFill="1" applyBorder="1" applyAlignment="1" applyProtection="1">
      <alignment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8" fontId="13" fillId="0" borderId="0" xfId="0" applyNumberFormat="1" applyFont="1" applyAlignment="1">
      <alignment horizontal="center" vertical="center" wrapText="1"/>
    </xf>
    <xf numFmtId="184" fontId="13" fillId="0" borderId="0" xfId="0" applyNumberFormat="1" applyFont="1" applyAlignment="1">
      <alignment horizontal="center" vertical="center" wrapText="1"/>
    </xf>
    <xf numFmtId="178" fontId="13" fillId="0" borderId="0" xfId="0" applyNumberFormat="1" applyFont="1" applyAlignment="1" applyProtection="1">
      <alignment horizontal="center" vertical="center" wrapText="1"/>
      <protection locked="0"/>
    </xf>
    <xf numFmtId="184"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0"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3" fontId="19" fillId="0" borderId="0" xfId="3" applyNumberFormat="1" applyFont="1" applyBorder="1" applyAlignment="1" applyProtection="1">
      <alignment horizontal="center" vertical="center"/>
      <protection locked="0"/>
    </xf>
    <xf numFmtId="181" fontId="19" fillId="0" borderId="0" xfId="3" applyNumberFormat="1" applyFont="1" applyBorder="1" applyAlignment="1" applyProtection="1">
      <alignment horizontal="center" vertical="center" shrinkToFit="1"/>
      <protection locked="0"/>
    </xf>
    <xf numFmtId="182" fontId="19" fillId="0" borderId="0" xfId="3" applyNumberFormat="1" applyFont="1" applyBorder="1" applyAlignment="1" applyProtection="1">
      <alignment horizontal="center" vertical="center"/>
      <protection locked="0"/>
    </xf>
    <xf numFmtId="0" fontId="30" fillId="0" borderId="0" xfId="0" applyFont="1">
      <alignment vertical="center"/>
    </xf>
    <xf numFmtId="0" fontId="29" fillId="0" borderId="0" xfId="0" applyFont="1">
      <alignment vertical="center"/>
    </xf>
    <xf numFmtId="0" fontId="22" fillId="0" borderId="12" xfId="0" applyFont="1" applyBorder="1">
      <alignment vertical="center"/>
    </xf>
    <xf numFmtId="0" fontId="31" fillId="0" borderId="0" xfId="0" applyFont="1">
      <alignment vertical="center"/>
    </xf>
    <xf numFmtId="0" fontId="20" fillId="0" borderId="16" xfId="0" applyFont="1" applyBorder="1" applyAlignment="1">
      <alignment horizontal="center" vertical="center" wrapText="1"/>
    </xf>
    <xf numFmtId="0" fontId="29" fillId="0" borderId="5" xfId="0" applyFont="1" applyBorder="1" applyAlignment="1">
      <alignment horizontal="center" vertical="center"/>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1" xfId="0" applyFont="1" applyBorder="1" applyAlignment="1">
      <alignment horizontal="center" vertical="center" wrapText="1"/>
    </xf>
    <xf numFmtId="0" fontId="29" fillId="0" borderId="3" xfId="0" applyFont="1" applyBorder="1" applyAlignment="1">
      <alignment vertical="center" shrinkToFit="1"/>
    </xf>
    <xf numFmtId="0" fontId="29" fillId="0" borderId="3" xfId="0" applyFont="1" applyBorder="1" applyAlignment="1">
      <alignment horizontal="center" vertical="center"/>
    </xf>
    <xf numFmtId="0" fontId="29" fillId="0" borderId="17" xfId="0" applyFont="1" applyBorder="1" applyAlignment="1">
      <alignment horizontal="center" vertical="center" textRotation="180"/>
    </xf>
    <xf numFmtId="0" fontId="29" fillId="0" borderId="17" xfId="0" applyFont="1" applyBorder="1" applyAlignment="1">
      <alignment horizontal="left" vertical="center"/>
    </xf>
    <xf numFmtId="0" fontId="29" fillId="0" borderId="2" xfId="0" applyFont="1" applyBorder="1" applyAlignment="1">
      <alignment horizontal="center" vertical="center" textRotation="255"/>
    </xf>
    <xf numFmtId="0" fontId="29" fillId="0" borderId="16" xfId="0" applyFont="1" applyBorder="1" applyAlignment="1">
      <alignment horizontal="center" vertical="center"/>
    </xf>
    <xf numFmtId="0" fontId="29" fillId="0" borderId="13" xfId="0" applyFont="1" applyBorder="1" applyAlignment="1">
      <alignment horizontal="center" vertical="center" wrapText="1"/>
    </xf>
    <xf numFmtId="176" fontId="29" fillId="2" borderId="2" xfId="0" quotePrefix="1" applyNumberFormat="1" applyFont="1" applyFill="1" applyBorder="1" applyAlignment="1" applyProtection="1">
      <alignment horizontal="center" vertical="center" wrapText="1"/>
      <protection locked="0"/>
    </xf>
    <xf numFmtId="0" fontId="32" fillId="0" borderId="2" xfId="1" applyNumberFormat="1" applyFont="1"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0" fillId="0" borderId="0" xfId="0" applyFont="1" applyAlignment="1">
      <alignment horizontal="center" vertical="center" wrapText="1"/>
    </xf>
    <xf numFmtId="176" fontId="29" fillId="0" borderId="2" xfId="1" applyNumberFormat="1" applyFont="1" applyBorder="1" applyAlignment="1">
      <alignment horizontal="center" vertical="center"/>
    </xf>
    <xf numFmtId="0" fontId="37" fillId="0" borderId="1" xfId="0" applyFont="1" applyBorder="1" applyAlignment="1">
      <alignment horizontal="center" vertical="center"/>
    </xf>
    <xf numFmtId="0" fontId="20" fillId="0" borderId="0" xfId="0" applyFont="1" applyAlignment="1">
      <alignment horizontal="center" vertical="center"/>
    </xf>
    <xf numFmtId="0" fontId="33" fillId="0" borderId="21" xfId="0" applyFont="1" applyBorder="1" applyAlignment="1">
      <alignment horizontal="right" vertical="center"/>
    </xf>
    <xf numFmtId="0" fontId="33" fillId="0" borderId="22" xfId="0" applyFont="1" applyBorder="1" applyAlignment="1">
      <alignment horizontal="right" vertical="center"/>
    </xf>
    <xf numFmtId="0" fontId="29" fillId="0" borderId="24" xfId="0" applyFont="1" applyBorder="1" applyAlignment="1">
      <alignment horizontal="right" vertical="center"/>
    </xf>
    <xf numFmtId="0" fontId="33" fillId="0" borderId="8" xfId="0" applyFont="1" applyBorder="1">
      <alignment vertical="center"/>
    </xf>
    <xf numFmtId="0" fontId="29" fillId="0" borderId="8" xfId="0" applyFont="1" applyBorder="1">
      <alignment vertical="center"/>
    </xf>
    <xf numFmtId="0" fontId="32" fillId="0" borderId="7" xfId="0" applyFont="1" applyBorder="1" applyAlignment="1">
      <alignment vertical="center"/>
    </xf>
    <xf numFmtId="0" fontId="32" fillId="0" borderId="8" xfId="0" applyFont="1" applyBorder="1" applyAlignment="1">
      <alignment vertical="center"/>
    </xf>
    <xf numFmtId="0" fontId="22" fillId="0" borderId="8" xfId="0" applyFont="1" applyBorder="1" applyAlignment="1">
      <alignment vertical="center"/>
    </xf>
    <xf numFmtId="0" fontId="22" fillId="0" borderId="9" xfId="0" applyFont="1" applyBorder="1" applyAlignment="1">
      <alignment vertical="center"/>
    </xf>
    <xf numFmtId="0" fontId="33" fillId="2" borderId="1" xfId="0" applyFont="1" applyFill="1" applyBorder="1" applyAlignment="1">
      <alignment vertical="center"/>
    </xf>
    <xf numFmtId="0" fontId="33" fillId="3" borderId="1" xfId="0" applyFont="1" applyFill="1" applyBorder="1" applyAlignment="1">
      <alignment vertical="center"/>
    </xf>
    <xf numFmtId="0" fontId="33" fillId="0" borderId="0" xfId="0" applyFont="1" applyAlignment="1">
      <alignment vertical="center"/>
    </xf>
    <xf numFmtId="0" fontId="33" fillId="0" borderId="0" xfId="0" applyFont="1" applyAlignment="1">
      <alignment vertical="center" wrapText="1"/>
    </xf>
    <xf numFmtId="0" fontId="33" fillId="0" borderId="15" xfId="0" applyFont="1" applyBorder="1" applyAlignment="1">
      <alignment vertical="center" wrapText="1"/>
    </xf>
    <xf numFmtId="0" fontId="29" fillId="0" borderId="10" xfId="0" applyFont="1" applyBorder="1" applyAlignment="1">
      <alignment vertical="center"/>
    </xf>
    <xf numFmtId="0" fontId="33" fillId="0" borderId="10" xfId="0" applyFont="1" applyBorder="1" applyAlignment="1">
      <alignment vertical="center" wrapText="1"/>
    </xf>
    <xf numFmtId="0" fontId="33" fillId="0" borderId="11" xfId="0" applyFont="1" applyBorder="1" applyAlignment="1">
      <alignment vertical="center" wrapText="1"/>
    </xf>
    <xf numFmtId="0" fontId="29" fillId="0" borderId="0" xfId="0" applyFont="1" applyAlignment="1">
      <alignment horizontal="center" vertical="center"/>
    </xf>
    <xf numFmtId="0" fontId="20" fillId="0" borderId="16" xfId="0" applyFont="1" applyBorder="1" applyAlignment="1">
      <alignment horizontal="center" vertical="center" wrapText="1"/>
    </xf>
    <xf numFmtId="0" fontId="20" fillId="0" borderId="0" xfId="0" applyFont="1" applyAlignment="1">
      <alignment horizontal="left" vertical="center"/>
    </xf>
    <xf numFmtId="0" fontId="13" fillId="0" borderId="0" xfId="0" quotePrefix="1" applyFont="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31" xfId="0" applyFont="1" applyBorder="1" applyAlignment="1" applyProtection="1">
      <alignment horizontal="left" vertical="center" wrapText="1"/>
      <protection locked="0"/>
    </xf>
    <xf numFmtId="0" fontId="13" fillId="0" borderId="0" xfId="0" applyFont="1" applyAlignment="1" applyProtection="1">
      <alignment vertical="top" wrapText="1"/>
      <protection locked="0"/>
    </xf>
    <xf numFmtId="0" fontId="13" fillId="0" borderId="0" xfId="0" applyFont="1" applyAlignment="1" applyProtection="1">
      <alignment vertical="center" wrapText="1"/>
      <protection locked="0"/>
    </xf>
    <xf numFmtId="0" fontId="29" fillId="0" borderId="3" xfId="0" applyFont="1" applyBorder="1" applyAlignment="1">
      <alignment horizontal="center" vertical="center"/>
    </xf>
    <xf numFmtId="0" fontId="29" fillId="0" borderId="2" xfId="0" applyFont="1" applyBorder="1" applyAlignment="1">
      <alignment horizontal="center" vertical="center"/>
    </xf>
    <xf numFmtId="0" fontId="29" fillId="0" borderId="1" xfId="0" applyFont="1" applyBorder="1" applyAlignment="1">
      <alignment horizontal="center" vertical="center"/>
    </xf>
    <xf numFmtId="0" fontId="20" fillId="0" borderId="13"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33" fillId="0" borderId="17" xfId="0" applyFont="1" applyBorder="1" applyAlignment="1">
      <alignment horizontal="left" vertical="center"/>
    </xf>
    <xf numFmtId="0" fontId="29" fillId="0" borderId="13" xfId="0" applyFont="1" applyBorder="1" applyAlignment="1">
      <alignment horizontal="center" vertical="center"/>
    </xf>
    <xf numFmtId="0" fontId="32" fillId="0" borderId="20" xfId="1" applyNumberFormat="1" applyFont="1" applyBorder="1" applyAlignment="1">
      <alignment horizontal="center" vertical="center"/>
    </xf>
    <xf numFmtId="0" fontId="32" fillId="0" borderId="46" xfId="1" applyNumberFormat="1" applyFont="1" applyBorder="1" applyAlignment="1">
      <alignment horizontal="center" vertical="center"/>
    </xf>
    <xf numFmtId="0" fontId="32" fillId="0" borderId="1" xfId="1" applyNumberFormat="1" applyFont="1" applyBorder="1" applyAlignment="1">
      <alignment horizontal="center" vertical="center"/>
    </xf>
    <xf numFmtId="0" fontId="32" fillId="0" borderId="92" xfId="1" applyNumberFormat="1" applyFont="1" applyBorder="1" applyAlignment="1">
      <alignment horizontal="center" vertical="center"/>
    </xf>
    <xf numFmtId="176" fontId="29" fillId="0" borderId="31" xfId="1" applyNumberFormat="1" applyFont="1" applyBorder="1" applyAlignment="1">
      <alignment horizontal="center" vertical="center"/>
    </xf>
    <xf numFmtId="0" fontId="37" fillId="0" borderId="31" xfId="0" applyFont="1" applyBorder="1" applyAlignment="1">
      <alignment horizontal="center" vertical="center"/>
    </xf>
    <xf numFmtId="176" fontId="29" fillId="0" borderId="34" xfId="1" applyNumberFormat="1" applyFont="1" applyBorder="1" applyAlignment="1">
      <alignment horizontal="center" vertical="center"/>
    </xf>
    <xf numFmtId="0" fontId="41" fillId="0" borderId="1" xfId="0" applyFont="1" applyBorder="1" applyAlignment="1">
      <alignment horizontal="center" vertical="center"/>
    </xf>
    <xf numFmtId="0" fontId="37" fillId="0" borderId="18" xfId="0" applyFont="1" applyBorder="1" applyAlignment="1">
      <alignment horizontal="center" vertical="center"/>
    </xf>
    <xf numFmtId="0" fontId="32" fillId="0" borderId="7" xfId="0" applyFont="1" applyBorder="1">
      <alignment vertical="center"/>
    </xf>
    <xf numFmtId="0" fontId="32"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3" fillId="0" borderId="0" xfId="0" applyFont="1" applyAlignment="1">
      <alignment horizontal="left" vertical="top" wrapText="1"/>
    </xf>
    <xf numFmtId="0" fontId="33" fillId="0" borderId="15" xfId="0" applyFont="1" applyBorder="1" applyAlignment="1">
      <alignment horizontal="left" vertical="top" wrapText="1"/>
    </xf>
    <xf numFmtId="0" fontId="33" fillId="0" borderId="0" xfId="0" applyFont="1" applyAlignment="1">
      <alignment vertical="top" wrapText="1"/>
    </xf>
    <xf numFmtId="0" fontId="33" fillId="0" borderId="15" xfId="0" applyFont="1" applyBorder="1" applyAlignment="1">
      <alignment vertical="top" wrapText="1"/>
    </xf>
    <xf numFmtId="0" fontId="33" fillId="0" borderId="10" xfId="0" applyFont="1" applyBorder="1" applyAlignment="1">
      <alignment vertical="top" wrapText="1"/>
    </xf>
    <xf numFmtId="0" fontId="33" fillId="0" borderId="11" xfId="0" applyFont="1" applyBorder="1" applyAlignment="1">
      <alignment vertical="top" wrapText="1"/>
    </xf>
    <xf numFmtId="0" fontId="18" fillId="0" borderId="22" xfId="0" applyFont="1" applyBorder="1" applyAlignment="1" applyProtection="1">
      <alignment vertical="center" wrapText="1"/>
      <protection locked="0"/>
    </xf>
    <xf numFmtId="0" fontId="18" fillId="0" borderId="0" xfId="0" applyFont="1" applyAlignment="1" applyProtection="1">
      <alignment vertical="center"/>
      <protection locked="0"/>
    </xf>
    <xf numFmtId="0" fontId="18" fillId="0" borderId="0" xfId="0" quotePrefix="1" applyFont="1" applyAlignment="1" applyProtection="1">
      <alignment vertical="center" wrapText="1"/>
      <protection locked="0"/>
    </xf>
    <xf numFmtId="0" fontId="18" fillId="0" borderId="15" xfId="0" quotePrefix="1" applyFont="1" applyBorder="1" applyAlignment="1" applyProtection="1">
      <alignment vertical="center" wrapText="1"/>
      <protection locked="0"/>
    </xf>
    <xf numFmtId="0" fontId="18" fillId="0" borderId="22" xfId="0" applyFont="1" applyBorder="1" applyAlignment="1" applyProtection="1">
      <alignment vertical="center"/>
      <protection locked="0"/>
    </xf>
    <xf numFmtId="0" fontId="13" fillId="0" borderId="0" xfId="0" applyFont="1" applyAlignment="1" applyProtection="1">
      <alignment vertical="center" wrapText="1"/>
      <protection locked="0"/>
    </xf>
    <xf numFmtId="0" fontId="13" fillId="0" borderId="15" xfId="0" applyFont="1" applyBorder="1" applyAlignment="1" applyProtection="1">
      <alignment vertical="center" wrapText="1"/>
      <protection locked="0"/>
    </xf>
    <xf numFmtId="0" fontId="13" fillId="0" borderId="0" xfId="0" applyFont="1" applyAlignment="1" applyProtection="1">
      <alignment vertical="center"/>
      <protection locked="0"/>
    </xf>
    <xf numFmtId="0" fontId="13" fillId="0" borderId="22" xfId="0" applyFont="1" applyBorder="1" applyAlignment="1" applyProtection="1">
      <alignment vertical="center"/>
      <protection locked="0"/>
    </xf>
    <xf numFmtId="0" fontId="13" fillId="0" borderId="0" xfId="0" applyFont="1">
      <alignment vertical="center"/>
    </xf>
    <xf numFmtId="0" fontId="13" fillId="0" borderId="0" xfId="0" applyFont="1" applyAlignment="1">
      <alignment horizontal="right" vertical="center"/>
    </xf>
    <xf numFmtId="0" fontId="42"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6" xfId="0" applyFont="1" applyBorder="1" applyAlignment="1" applyProtection="1">
      <alignment horizontal="left" vertical="center"/>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13" fillId="0" borderId="25" xfId="0" quotePrefix="1" applyFont="1" applyBorder="1" applyAlignment="1" applyProtection="1">
      <alignment vertical="center" wrapText="1"/>
      <protection locked="0"/>
    </xf>
    <xf numFmtId="0" fontId="13" fillId="0" borderId="75" xfId="0" quotePrefix="1" applyFont="1" applyBorder="1" applyAlignment="1" applyProtection="1">
      <alignment vertical="center" wrapText="1"/>
      <protection locked="0"/>
    </xf>
    <xf numFmtId="0" fontId="35" fillId="0" borderId="3" xfId="0" applyFont="1" applyBorder="1" applyAlignment="1">
      <alignment horizontal="center" vertical="center"/>
    </xf>
    <xf numFmtId="0" fontId="13" fillId="0" borderId="25" xfId="0" applyFont="1" applyBorder="1" applyAlignment="1" applyProtection="1">
      <alignment horizontal="center" vertical="center"/>
      <protection locked="0"/>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45" fillId="0" borderId="0" xfId="4" applyFont="1" applyAlignment="1" applyProtection="1">
      <alignment horizontal="left" vertical="center"/>
      <protection locked="0"/>
    </xf>
    <xf numFmtId="0" fontId="46"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35" fillId="0" borderId="1" xfId="0" applyFont="1" applyBorder="1" applyAlignment="1">
      <alignment horizontal="center" vertical="center"/>
    </xf>
    <xf numFmtId="0" fontId="49" fillId="6" borderId="0" xfId="0" applyFont="1" applyFill="1">
      <alignment vertical="center"/>
    </xf>
    <xf numFmtId="0" fontId="31" fillId="6" borderId="0" xfId="0" applyFont="1" applyFill="1">
      <alignment vertical="center"/>
    </xf>
    <xf numFmtId="0" fontId="21" fillId="6" borderId="0" xfId="0" applyFont="1" applyFill="1">
      <alignment vertical="center"/>
    </xf>
    <xf numFmtId="0" fontId="29" fillId="6" borderId="1" xfId="0" applyFont="1" applyFill="1" applyBorder="1" applyAlignment="1">
      <alignment horizontal="center" vertical="center" wrapText="1"/>
    </xf>
    <xf numFmtId="0" fontId="29" fillId="6" borderId="1" xfId="0" applyFont="1" applyFill="1" applyBorder="1" applyAlignment="1">
      <alignment horizontal="center" vertical="center"/>
    </xf>
    <xf numFmtId="0" fontId="29" fillId="6" borderId="17" xfId="0" applyFont="1" applyFill="1" applyBorder="1" applyAlignment="1">
      <alignment horizontal="center" vertical="center" textRotation="180"/>
    </xf>
    <xf numFmtId="0" fontId="29" fillId="6" borderId="2" xfId="0" quotePrefix="1" applyFont="1" applyFill="1" applyBorder="1" applyAlignment="1">
      <alignment horizontal="center" vertical="center"/>
    </xf>
    <xf numFmtId="0" fontId="29" fillId="6" borderId="3" xfId="0" applyFont="1" applyFill="1" applyBorder="1" applyAlignment="1">
      <alignment horizontal="center" vertical="center"/>
    </xf>
    <xf numFmtId="177" fontId="29" fillId="6" borderId="108" xfId="0" quotePrefix="1" applyNumberFormat="1" applyFont="1" applyFill="1" applyBorder="1" applyAlignment="1">
      <alignment horizontal="center" vertical="center" wrapText="1"/>
    </xf>
    <xf numFmtId="0" fontId="22" fillId="6" borderId="5" xfId="0" applyFont="1" applyFill="1" applyBorder="1" applyAlignment="1">
      <alignment horizontal="center" vertical="center"/>
    </xf>
    <xf numFmtId="0" fontId="22" fillId="6" borderId="1" xfId="0" applyFont="1" applyFill="1" applyBorder="1" applyAlignment="1">
      <alignment horizontal="center" vertical="center"/>
    </xf>
    <xf numFmtId="0" fontId="22" fillId="6" borderId="6" xfId="0" applyFont="1" applyFill="1" applyBorder="1" applyAlignment="1">
      <alignment horizontal="center" vertical="center"/>
    </xf>
    <xf numFmtId="176" fontId="20" fillId="6" borderId="5" xfId="0" quotePrefix="1" applyNumberFormat="1" applyFont="1" applyFill="1" applyBorder="1" applyAlignment="1">
      <alignment horizontal="center" vertical="center" wrapText="1"/>
    </xf>
    <xf numFmtId="176" fontId="29" fillId="6" borderId="5" xfId="0" quotePrefix="1" applyNumberFormat="1" applyFont="1" applyFill="1" applyBorder="1" applyAlignment="1">
      <alignment horizontal="center" vertical="center" wrapText="1"/>
    </xf>
    <xf numFmtId="0" fontId="22" fillId="6" borderId="95" xfId="1" applyNumberFormat="1" applyFont="1" applyFill="1" applyBorder="1" applyAlignment="1" applyProtection="1">
      <alignment horizontal="center" vertical="center"/>
    </xf>
    <xf numFmtId="0" fontId="22" fillId="6" borderId="5" xfId="0" applyFont="1" applyFill="1" applyBorder="1" applyAlignment="1">
      <alignment vertical="center" wrapText="1"/>
    </xf>
    <xf numFmtId="176" fontId="20" fillId="6" borderId="2" xfId="0" quotePrefix="1" applyNumberFormat="1" applyFont="1" applyFill="1" applyBorder="1" applyAlignment="1">
      <alignment horizontal="center" vertical="center" wrapText="1"/>
    </xf>
    <xf numFmtId="176" fontId="29" fillId="6" borderId="2" xfId="0" quotePrefix="1" applyNumberFormat="1" applyFont="1" applyFill="1" applyBorder="1" applyAlignment="1">
      <alignment horizontal="center" vertical="center" wrapText="1"/>
    </xf>
    <xf numFmtId="0" fontId="22" fillId="6" borderId="94" xfId="1" applyNumberFormat="1" applyFont="1" applyFill="1" applyBorder="1" applyAlignment="1" applyProtection="1">
      <alignment horizontal="center" vertical="center"/>
    </xf>
    <xf numFmtId="0" fontId="22" fillId="6" borderId="1" xfId="0" applyFont="1" applyFill="1" applyBorder="1" applyAlignment="1">
      <alignment vertical="center" wrapText="1"/>
    </xf>
    <xf numFmtId="0" fontId="39" fillId="6" borderId="0" xfId="0" applyFont="1" applyFill="1" applyAlignment="1">
      <alignment horizontal="left" vertical="center"/>
    </xf>
    <xf numFmtId="179" fontId="40" fillId="6" borderId="2" xfId="1" applyNumberFormat="1" applyFont="1" applyFill="1" applyBorder="1" applyAlignment="1" applyProtection="1">
      <alignment horizontal="center" vertical="center" shrinkToFit="1"/>
    </xf>
    <xf numFmtId="0" fontId="22" fillId="6" borderId="0" xfId="0" applyFont="1" applyFill="1">
      <alignment vertical="center"/>
    </xf>
    <xf numFmtId="0" fontId="20" fillId="6" borderId="0" xfId="0" applyFont="1" applyFill="1">
      <alignment vertical="center"/>
    </xf>
    <xf numFmtId="0" fontId="20" fillId="6" borderId="0" xfId="0" applyFont="1" applyFill="1" applyAlignment="1">
      <alignment vertical="center" wrapText="1"/>
    </xf>
    <xf numFmtId="0" fontId="20" fillId="6" borderId="0" xfId="0" applyFont="1" applyFill="1" applyAlignment="1">
      <alignment horizontal="center" vertical="center"/>
    </xf>
    <xf numFmtId="0" fontId="20" fillId="6" borderId="13" xfId="0" applyFont="1" applyFill="1" applyBorder="1" applyAlignment="1">
      <alignment horizontal="center" vertical="center" wrapText="1"/>
    </xf>
    <xf numFmtId="0" fontId="20" fillId="6" borderId="13" xfId="1" quotePrefix="1" applyNumberFormat="1" applyFont="1" applyFill="1" applyBorder="1" applyAlignment="1" applyProtection="1">
      <alignment horizontal="center" vertical="center" wrapText="1"/>
    </xf>
    <xf numFmtId="0" fontId="29" fillId="6" borderId="5" xfId="0" applyFont="1" applyFill="1" applyBorder="1" applyAlignment="1">
      <alignment horizontal="center" vertical="center"/>
    </xf>
    <xf numFmtId="0" fontId="29" fillId="6" borderId="2" xfId="0" applyFont="1" applyFill="1" applyBorder="1" applyAlignment="1">
      <alignment horizontal="center" vertical="center"/>
    </xf>
    <xf numFmtId="37" fontId="29" fillId="6" borderId="1" xfId="0" quotePrefix="1" applyNumberFormat="1" applyFont="1" applyFill="1" applyBorder="1" applyAlignment="1">
      <alignment horizontal="center" vertical="center" wrapText="1"/>
    </xf>
    <xf numFmtId="0" fontId="29" fillId="6" borderId="3" xfId="0" applyFont="1" applyFill="1" applyBorder="1" applyAlignment="1">
      <alignment horizontal="center" vertical="center" wrapText="1"/>
    </xf>
    <xf numFmtId="177" fontId="29" fillId="6" borderId="17" xfId="0" applyNumberFormat="1" applyFont="1" applyFill="1" applyBorder="1" applyAlignment="1">
      <alignment horizontal="center" vertical="center" wrapText="1"/>
    </xf>
    <xf numFmtId="0" fontId="22" fillId="6" borderId="2" xfId="0" applyFont="1" applyFill="1" applyBorder="1" applyAlignment="1">
      <alignment horizontal="center" vertical="center" wrapText="1"/>
    </xf>
    <xf numFmtId="176" fontId="29" fillId="6" borderId="2" xfId="1" applyNumberFormat="1" applyFont="1" applyFill="1" applyBorder="1" applyAlignment="1" applyProtection="1">
      <alignment horizontal="center" vertical="center"/>
    </xf>
    <xf numFmtId="0" fontId="22" fillId="6" borderId="0" xfId="0" applyFont="1" applyFill="1" applyAlignment="1">
      <alignment horizontal="left" vertical="center"/>
    </xf>
    <xf numFmtId="0" fontId="22" fillId="6" borderId="0" xfId="0" applyFont="1" applyFill="1" applyAlignment="1">
      <alignment horizontal="center" vertical="center"/>
    </xf>
    <xf numFmtId="0" fontId="22" fillId="6" borderId="0" xfId="0" applyFont="1" applyFill="1" applyAlignment="1">
      <alignment horizontal="right" vertical="center"/>
    </xf>
    <xf numFmtId="0" fontId="50" fillId="6" borderId="0" xfId="2" applyFont="1" applyFill="1" applyAlignment="1" applyProtection="1">
      <alignment horizontal="right" vertical="center"/>
    </xf>
    <xf numFmtId="0" fontId="20" fillId="6" borderId="0" xfId="1" applyNumberFormat="1" applyFont="1" applyFill="1" applyBorder="1" applyAlignment="1" applyProtection="1">
      <alignment vertical="center"/>
    </xf>
    <xf numFmtId="0" fontId="29" fillId="6" borderId="46" xfId="0" applyFont="1" applyFill="1" applyBorder="1" applyAlignment="1">
      <alignment horizontal="center" vertical="center"/>
    </xf>
    <xf numFmtId="0" fontId="26" fillId="0" borderId="0" xfId="0" applyFont="1">
      <alignment vertical="center"/>
    </xf>
    <xf numFmtId="177" fontId="29" fillId="6" borderId="17" xfId="0" quotePrefix="1" applyNumberFormat="1" applyFont="1" applyFill="1" applyBorder="1" applyAlignment="1">
      <alignment horizontal="center" vertical="center" wrapText="1"/>
    </xf>
    <xf numFmtId="0" fontId="29" fillId="6" borderId="13" xfId="0" applyFont="1" applyFill="1" applyBorder="1" applyAlignment="1">
      <alignment horizontal="center" vertical="center"/>
    </xf>
    <xf numFmtId="0" fontId="49" fillId="6" borderId="12" xfId="0" applyFont="1" applyFill="1" applyBorder="1" applyAlignment="1">
      <alignment vertical="center" wrapText="1"/>
    </xf>
    <xf numFmtId="0" fontId="22" fillId="6" borderId="1" xfId="0" applyFont="1" applyFill="1" applyBorder="1" applyAlignment="1">
      <alignment horizontal="center" vertical="center" wrapText="1"/>
    </xf>
    <xf numFmtId="0" fontId="22" fillId="6" borderId="1" xfId="0" applyFont="1" applyFill="1" applyBorder="1" applyAlignment="1">
      <alignment vertical="center" wrapText="1"/>
    </xf>
    <xf numFmtId="0" fontId="48" fillId="6" borderId="46" xfId="0" quotePrefix="1" applyFont="1" applyFill="1" applyBorder="1" applyAlignment="1">
      <alignment horizontal="left" vertical="center" wrapText="1"/>
    </xf>
    <xf numFmtId="0" fontId="48" fillId="6" borderId="17" xfId="0" quotePrefix="1" applyFont="1" applyFill="1" applyBorder="1" applyAlignment="1">
      <alignment horizontal="left" vertical="center" wrapText="1"/>
    </xf>
    <xf numFmtId="0" fontId="29" fillId="6" borderId="46" xfId="0" applyFont="1" applyFill="1" applyBorder="1" applyAlignment="1">
      <alignment horizontal="center" vertical="center" wrapText="1"/>
    </xf>
    <xf numFmtId="0" fontId="29" fillId="6" borderId="17" xfId="0" applyFont="1" applyFill="1" applyBorder="1" applyAlignment="1">
      <alignment horizontal="center" vertical="center" wrapText="1"/>
    </xf>
    <xf numFmtId="0" fontId="29" fillId="6" borderId="2" xfId="0" applyFont="1" applyFill="1" applyBorder="1" applyAlignment="1">
      <alignment horizontal="center" vertical="center" wrapText="1"/>
    </xf>
    <xf numFmtId="0" fontId="29" fillId="6" borderId="46" xfId="0" applyFont="1" applyFill="1" applyBorder="1" applyAlignment="1">
      <alignment horizontal="center" vertical="center"/>
    </xf>
    <xf numFmtId="0" fontId="29" fillId="6" borderId="17"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25" xfId="0" applyFont="1" applyFill="1" applyBorder="1" applyAlignment="1">
      <alignment horizontal="center" vertical="center"/>
    </xf>
    <xf numFmtId="0" fontId="22" fillId="6" borderId="52" xfId="0" applyFont="1" applyFill="1" applyBorder="1" applyAlignment="1">
      <alignment horizontal="center" vertical="center"/>
    </xf>
    <xf numFmtId="0" fontId="22" fillId="6" borderId="6" xfId="0" applyFont="1" applyFill="1" applyBorder="1" applyAlignment="1">
      <alignment horizontal="center" vertical="center" wrapText="1"/>
    </xf>
    <xf numFmtId="0" fontId="22" fillId="6" borderId="25" xfId="0" applyFont="1" applyFill="1" applyBorder="1" applyAlignment="1">
      <alignment horizontal="center" vertical="center" wrapText="1"/>
    </xf>
    <xf numFmtId="0" fontId="22" fillId="6" borderId="52" xfId="0" applyFont="1" applyFill="1" applyBorder="1" applyAlignment="1">
      <alignment horizontal="center" vertical="center" wrapText="1"/>
    </xf>
    <xf numFmtId="0" fontId="22" fillId="6" borderId="3"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9" fillId="6" borderId="2" xfId="0" applyFont="1" applyFill="1" applyBorder="1" applyAlignment="1">
      <alignment horizontal="center" vertical="center"/>
    </xf>
    <xf numFmtId="0" fontId="29" fillId="6" borderId="3" xfId="0" applyFont="1" applyFill="1" applyBorder="1" applyAlignment="1">
      <alignment horizontal="center" vertical="center"/>
    </xf>
    <xf numFmtId="0" fontId="22" fillId="6" borderId="17" xfId="0" applyFont="1" applyFill="1" applyBorder="1" applyAlignment="1">
      <alignment horizontal="center" vertical="center" wrapText="1"/>
    </xf>
    <xf numFmtId="0" fontId="22" fillId="6" borderId="3" xfId="0" applyFont="1" applyFill="1" applyBorder="1" applyAlignment="1">
      <alignment horizontal="left" vertical="center" wrapText="1"/>
    </xf>
    <xf numFmtId="0" fontId="22" fillId="6" borderId="2" xfId="0" applyFont="1" applyFill="1" applyBorder="1" applyAlignment="1">
      <alignment horizontal="left" vertical="center" wrapText="1"/>
    </xf>
    <xf numFmtId="0" fontId="22" fillId="6" borderId="34" xfId="0" applyFont="1" applyFill="1" applyBorder="1" applyAlignment="1">
      <alignment vertical="center" wrapText="1"/>
    </xf>
    <xf numFmtId="0" fontId="22" fillId="6" borderId="39" xfId="0" applyFont="1" applyFill="1" applyBorder="1" applyAlignment="1">
      <alignment vertical="center" wrapText="1"/>
    </xf>
    <xf numFmtId="0" fontId="22" fillId="6" borderId="33" xfId="0" applyFont="1" applyFill="1" applyBorder="1" applyAlignment="1">
      <alignment vertical="center" wrapText="1"/>
    </xf>
    <xf numFmtId="0" fontId="22" fillId="6" borderId="3" xfId="0" applyFont="1" applyFill="1" applyBorder="1" applyAlignment="1">
      <alignment vertical="center" wrapText="1"/>
    </xf>
    <xf numFmtId="0" fontId="22" fillId="6" borderId="2" xfId="0" applyFont="1" applyFill="1" applyBorder="1" applyAlignment="1">
      <alignment vertical="center" wrapText="1"/>
    </xf>
    <xf numFmtId="0" fontId="29" fillId="6" borderId="1" xfId="0" applyFont="1" applyFill="1" applyBorder="1" applyAlignment="1">
      <alignment horizontal="center" vertical="center"/>
    </xf>
    <xf numFmtId="0" fontId="22" fillId="6" borderId="1" xfId="0" applyFont="1" applyFill="1" applyBorder="1" applyAlignment="1">
      <alignment vertical="center"/>
    </xf>
    <xf numFmtId="0" fontId="22" fillId="6" borderId="46" xfId="0" applyFont="1" applyFill="1" applyBorder="1" applyAlignment="1">
      <alignment horizontal="center" vertical="center" textRotation="255" wrapText="1"/>
    </xf>
    <xf numFmtId="0" fontId="22" fillId="6" borderId="17" xfId="0" applyFont="1" applyFill="1" applyBorder="1" applyAlignment="1">
      <alignment horizontal="center" vertical="center" textRotation="255" wrapText="1"/>
    </xf>
    <xf numFmtId="0" fontId="22" fillId="6" borderId="14" xfId="0" applyFont="1" applyFill="1" applyBorder="1" applyAlignment="1">
      <alignment vertical="center" wrapText="1"/>
    </xf>
    <xf numFmtId="0" fontId="22" fillId="6" borderId="57" xfId="0" applyFont="1" applyFill="1" applyBorder="1" applyAlignment="1">
      <alignment vertical="center" wrapText="1"/>
    </xf>
    <xf numFmtId="0" fontId="22" fillId="6" borderId="54" xfId="0" applyFont="1" applyFill="1" applyBorder="1" applyAlignment="1">
      <alignment vertical="center" wrapText="1"/>
    </xf>
    <xf numFmtId="0" fontId="22" fillId="6" borderId="14" xfId="0" applyFont="1" applyFill="1" applyBorder="1" applyAlignment="1">
      <alignment horizontal="center" vertical="center" wrapText="1"/>
    </xf>
    <xf numFmtId="0" fontId="22" fillId="6" borderId="57" xfId="0" applyFont="1" applyFill="1" applyBorder="1" applyAlignment="1">
      <alignment horizontal="center" vertical="center" wrapText="1"/>
    </xf>
    <xf numFmtId="0" fontId="22" fillId="6" borderId="54" xfId="0" applyFont="1" applyFill="1" applyBorder="1" applyAlignment="1">
      <alignment horizontal="center" vertical="center" wrapText="1"/>
    </xf>
    <xf numFmtId="0" fontId="22" fillId="6" borderId="46" xfId="0" applyFont="1" applyFill="1" applyBorder="1" applyAlignment="1">
      <alignment horizontal="center" vertical="center" wrapText="1"/>
    </xf>
    <xf numFmtId="0" fontId="22" fillId="6" borderId="46" xfId="0" applyFont="1" applyFill="1" applyBorder="1" applyAlignment="1">
      <alignment vertical="center" wrapText="1"/>
    </xf>
    <xf numFmtId="0" fontId="22" fillId="6" borderId="17" xfId="0" applyFont="1" applyFill="1" applyBorder="1" applyAlignment="1">
      <alignment vertical="center" wrapText="1"/>
    </xf>
    <xf numFmtId="0" fontId="29" fillId="6" borderId="16" xfId="0" applyFont="1" applyFill="1" applyBorder="1" applyAlignment="1">
      <alignment horizontal="center" vertical="center"/>
    </xf>
    <xf numFmtId="0" fontId="22" fillId="6" borderId="52" xfId="0" applyFont="1" applyFill="1" applyBorder="1" applyAlignment="1">
      <alignment vertical="center" wrapText="1"/>
    </xf>
    <xf numFmtId="0" fontId="22" fillId="6" borderId="16" xfId="0" applyFont="1" applyFill="1" applyBorder="1" applyAlignment="1">
      <alignment vertical="center" wrapText="1"/>
    </xf>
    <xf numFmtId="0" fontId="29" fillId="6" borderId="109" xfId="0" applyFont="1" applyFill="1" applyBorder="1" applyAlignment="1">
      <alignment horizontal="center" vertical="center"/>
    </xf>
    <xf numFmtId="0" fontId="29" fillId="6" borderId="111" xfId="0" applyFont="1" applyFill="1" applyBorder="1" applyAlignment="1">
      <alignment horizontal="center" vertical="center"/>
    </xf>
    <xf numFmtId="0" fontId="22" fillId="6" borderId="16" xfId="0" applyFont="1" applyFill="1" applyBorder="1" applyAlignment="1">
      <alignment horizontal="center" vertical="center" wrapText="1"/>
    </xf>
    <xf numFmtId="0" fontId="22" fillId="6" borderId="17" xfId="0" applyFont="1" applyFill="1" applyBorder="1" applyAlignment="1">
      <alignment horizontal="left" vertical="center" wrapText="1"/>
    </xf>
    <xf numFmtId="0" fontId="20" fillId="6" borderId="46" xfId="0" applyFont="1" applyFill="1" applyBorder="1" applyAlignment="1">
      <alignment horizontal="center" vertical="center" wrapText="1"/>
    </xf>
    <xf numFmtId="0" fontId="20" fillId="6" borderId="17"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22" fillId="6" borderId="46" xfId="0" applyFont="1" applyFill="1" applyBorder="1" applyAlignment="1">
      <alignment horizontal="center" vertical="center" textRotation="255"/>
    </xf>
    <xf numFmtId="0" fontId="22" fillId="6" borderId="17" xfId="0" applyFont="1" applyFill="1" applyBorder="1" applyAlignment="1">
      <alignment horizontal="center" vertical="center" textRotation="255"/>
    </xf>
    <xf numFmtId="0" fontId="29" fillId="6" borderId="6" xfId="0" applyFont="1" applyFill="1" applyBorder="1" applyAlignment="1">
      <alignment horizontal="center" vertical="center" wrapText="1"/>
    </xf>
    <xf numFmtId="0" fontId="29" fillId="6" borderId="52" xfId="0" applyFont="1" applyFill="1" applyBorder="1" applyAlignment="1">
      <alignment horizontal="center" vertical="center" wrapText="1"/>
    </xf>
    <xf numFmtId="0" fontId="22" fillId="6" borderId="46" xfId="0" quotePrefix="1" applyFont="1" applyFill="1" applyBorder="1" applyAlignment="1">
      <alignment horizontal="center" vertical="center" wrapText="1"/>
    </xf>
    <xf numFmtId="0" fontId="22" fillId="6" borderId="17" xfId="0" quotePrefix="1" applyFont="1" applyFill="1" applyBorder="1" applyAlignment="1">
      <alignment horizontal="center" vertical="center" wrapText="1"/>
    </xf>
    <xf numFmtId="0" fontId="22" fillId="6" borderId="2" xfId="0" quotePrefix="1" applyFont="1" applyFill="1" applyBorder="1" applyAlignment="1">
      <alignment horizontal="center" vertical="center" wrapText="1"/>
    </xf>
    <xf numFmtId="0" fontId="20" fillId="6" borderId="0" xfId="0" applyFont="1" applyFill="1" applyAlignment="1">
      <alignment vertical="center"/>
    </xf>
    <xf numFmtId="0" fontId="22" fillId="6" borderId="14" xfId="0" applyFont="1" applyFill="1" applyBorder="1" applyAlignment="1">
      <alignment horizontal="center" vertical="center"/>
    </xf>
    <xf numFmtId="0" fontId="22" fillId="6" borderId="54" xfId="0" applyFont="1" applyFill="1" applyBorder="1" applyAlignment="1">
      <alignment horizontal="center" vertical="center"/>
    </xf>
    <xf numFmtId="0" fontId="22" fillId="6" borderId="23" xfId="0" applyFont="1" applyFill="1" applyBorder="1" applyAlignment="1">
      <alignment horizontal="center" vertical="center" wrapText="1"/>
    </xf>
    <xf numFmtId="0" fontId="22" fillId="6" borderId="31" xfId="0" applyFont="1" applyFill="1" applyBorder="1" applyAlignment="1">
      <alignment horizontal="center" vertical="center" wrapText="1"/>
    </xf>
    <xf numFmtId="0" fontId="22" fillId="6" borderId="34"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39" xfId="0" applyFont="1" applyFill="1" applyBorder="1" applyAlignment="1">
      <alignment horizontal="center" vertical="center" wrapText="1"/>
    </xf>
    <xf numFmtId="0" fontId="22" fillId="6" borderId="20" xfId="0" applyFont="1" applyFill="1" applyBorder="1" applyAlignment="1">
      <alignment horizontal="center" vertical="center" wrapText="1"/>
    </xf>
    <xf numFmtId="0" fontId="22" fillId="6" borderId="12" xfId="0" applyFont="1" applyFill="1" applyBorder="1" applyAlignment="1">
      <alignment horizontal="center" vertical="center" wrapText="1"/>
    </xf>
    <xf numFmtId="0" fontId="22" fillId="6" borderId="33" xfId="0" applyFont="1" applyFill="1" applyBorder="1" applyAlignment="1">
      <alignment horizontal="center" vertical="center" wrapText="1"/>
    </xf>
    <xf numFmtId="0" fontId="22" fillId="6" borderId="17" xfId="0" applyFont="1" applyFill="1" applyBorder="1" applyAlignment="1">
      <alignment horizontal="center" vertical="center"/>
    </xf>
    <xf numFmtId="0" fontId="22" fillId="6" borderId="35" xfId="0" applyFont="1" applyFill="1" applyBorder="1" applyAlignment="1">
      <alignment horizontal="center" vertical="center" wrapText="1"/>
    </xf>
    <xf numFmtId="0" fontId="22" fillId="6" borderId="36" xfId="0" applyFont="1" applyFill="1" applyBorder="1" applyAlignment="1">
      <alignment horizontal="center" vertical="center" wrapText="1"/>
    </xf>
    <xf numFmtId="0" fontId="22" fillId="6" borderId="37" xfId="0" applyFont="1" applyFill="1" applyBorder="1" applyAlignment="1">
      <alignment horizontal="center" vertical="center" wrapText="1"/>
    </xf>
    <xf numFmtId="0" fontId="22" fillId="6" borderId="4" xfId="0" quotePrefix="1" applyFont="1" applyFill="1" applyBorder="1" applyAlignment="1">
      <alignment horizontal="center" vertical="center" wrapText="1"/>
    </xf>
    <xf numFmtId="0" fontId="21" fillId="6" borderId="55" xfId="0" applyFont="1" applyFill="1" applyBorder="1" applyAlignment="1">
      <alignment horizontal="center" vertical="center"/>
    </xf>
    <xf numFmtId="0" fontId="21" fillId="6" borderId="56" xfId="0" applyFont="1" applyFill="1" applyBorder="1" applyAlignment="1">
      <alignment horizontal="center" vertical="center"/>
    </xf>
    <xf numFmtId="0" fontId="22" fillId="6" borderId="3" xfId="0" applyFont="1" applyFill="1" applyBorder="1" applyAlignment="1">
      <alignment horizontal="center" vertical="center"/>
    </xf>
    <xf numFmtId="0" fontId="22" fillId="6" borderId="16" xfId="0" applyFont="1" applyFill="1" applyBorder="1" applyAlignment="1">
      <alignment horizontal="center" vertical="center"/>
    </xf>
    <xf numFmtId="0" fontId="22" fillId="6" borderId="4" xfId="0" applyFont="1" applyFill="1" applyBorder="1" applyAlignment="1">
      <alignment horizontal="center" vertical="center"/>
    </xf>
    <xf numFmtId="0" fontId="22" fillId="6" borderId="39" xfId="0" applyFont="1" applyFill="1" applyBorder="1" applyAlignment="1">
      <alignment horizontal="center" vertical="center"/>
    </xf>
    <xf numFmtId="0" fontId="22" fillId="6" borderId="19" xfId="0" applyFont="1" applyFill="1" applyBorder="1" applyAlignment="1">
      <alignment horizontal="center" vertical="center"/>
    </xf>
    <xf numFmtId="0" fontId="22" fillId="6" borderId="53" xfId="0" applyFont="1" applyFill="1" applyBorder="1" applyAlignment="1">
      <alignment horizontal="center" vertical="center"/>
    </xf>
    <xf numFmtId="0" fontId="22" fillId="6" borderId="46"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3" xfId="0" quotePrefix="1" applyFont="1" applyFill="1" applyBorder="1" applyAlignment="1">
      <alignment horizontal="center" vertical="center" textRotation="255" wrapText="1"/>
    </xf>
    <xf numFmtId="0" fontId="22" fillId="6" borderId="17" xfId="0" quotePrefix="1" applyFont="1" applyFill="1" applyBorder="1" applyAlignment="1">
      <alignment horizontal="center" vertical="center" textRotation="255" wrapText="1"/>
    </xf>
    <xf numFmtId="0" fontId="22" fillId="6" borderId="2" xfId="0" quotePrefix="1" applyFont="1" applyFill="1" applyBorder="1" applyAlignment="1">
      <alignment horizontal="center" vertical="center" textRotation="255" wrapText="1"/>
    </xf>
    <xf numFmtId="0" fontId="22" fillId="6" borderId="3" xfId="0" applyFont="1" applyFill="1" applyBorder="1" applyAlignment="1">
      <alignment horizontal="left" vertical="center" wrapText="1" indent="1"/>
    </xf>
    <xf numFmtId="0" fontId="22" fillId="6" borderId="17" xfId="0" applyFont="1" applyFill="1" applyBorder="1" applyAlignment="1">
      <alignment horizontal="left" vertical="center" wrapText="1" indent="1"/>
    </xf>
    <xf numFmtId="0" fontId="22" fillId="6" borderId="2" xfId="0" applyFont="1" applyFill="1" applyBorder="1" applyAlignment="1">
      <alignment horizontal="left" vertical="center" wrapText="1" indent="1"/>
    </xf>
    <xf numFmtId="0" fontId="22" fillId="6" borderId="16" xfId="0" applyFont="1" applyFill="1" applyBorder="1" applyAlignment="1">
      <alignment horizontal="center" vertical="center" textRotation="255" wrapText="1"/>
    </xf>
    <xf numFmtId="0" fontId="22" fillId="6" borderId="20" xfId="0" applyFont="1" applyFill="1" applyBorder="1" applyAlignment="1">
      <alignment horizontal="center" vertical="center"/>
    </xf>
    <xf numFmtId="0" fontId="22" fillId="6" borderId="12" xfId="0" applyFont="1" applyFill="1" applyBorder="1" applyAlignment="1">
      <alignment horizontal="center" vertical="center"/>
    </xf>
    <xf numFmtId="0" fontId="22" fillId="6" borderId="33" xfId="0" applyFont="1" applyFill="1" applyBorder="1" applyAlignment="1">
      <alignment horizontal="center" vertical="center"/>
    </xf>
    <xf numFmtId="0" fontId="22" fillId="6" borderId="16" xfId="0" quotePrefix="1" applyFont="1" applyFill="1" applyBorder="1" applyAlignment="1">
      <alignment horizontal="center" vertical="center" textRotation="255" wrapText="1"/>
    </xf>
    <xf numFmtId="0" fontId="22" fillId="6" borderId="104" xfId="0" quotePrefix="1" applyFont="1" applyFill="1" applyBorder="1" applyAlignment="1">
      <alignment horizontal="center" vertical="center" wrapText="1"/>
    </xf>
    <xf numFmtId="0" fontId="22" fillId="6" borderId="110" xfId="0" quotePrefix="1" applyFont="1" applyFill="1" applyBorder="1" applyAlignment="1">
      <alignment horizontal="center" vertical="center" wrapText="1"/>
    </xf>
    <xf numFmtId="0" fontId="22" fillId="6" borderId="105" xfId="0" applyFont="1" applyFill="1" applyBorder="1" applyAlignment="1">
      <alignment horizontal="center" vertical="center" wrapText="1"/>
    </xf>
    <xf numFmtId="0" fontId="22" fillId="6" borderId="106" xfId="0" applyFont="1" applyFill="1" applyBorder="1" applyAlignment="1">
      <alignment horizontal="center" vertical="center" wrapText="1"/>
    </xf>
    <xf numFmtId="0" fontId="22" fillId="6" borderId="107" xfId="0" applyFont="1" applyFill="1" applyBorder="1" applyAlignment="1">
      <alignment horizontal="center" vertical="center" wrapText="1"/>
    </xf>
    <xf numFmtId="0" fontId="22" fillId="6" borderId="0" xfId="0" applyFont="1" applyFill="1" applyBorder="1" applyAlignment="1">
      <alignment horizontal="center" vertical="center" wrapText="1"/>
    </xf>
    <xf numFmtId="0" fontId="22" fillId="6" borderId="19" xfId="0" applyFont="1" applyFill="1" applyBorder="1" applyAlignment="1">
      <alignment horizontal="center" vertical="center" wrapText="1"/>
    </xf>
    <xf numFmtId="0" fontId="22" fillId="6" borderId="46" xfId="0" quotePrefix="1" applyFont="1" applyFill="1" applyBorder="1" applyAlignment="1">
      <alignment horizontal="center" vertical="center" textRotation="255" wrapText="1"/>
    </xf>
    <xf numFmtId="0" fontId="22" fillId="6" borderId="23" xfId="0" applyFont="1" applyFill="1" applyBorder="1" applyAlignment="1">
      <alignment horizontal="center" vertical="center"/>
    </xf>
    <xf numFmtId="0" fontId="22" fillId="6" borderId="31" xfId="0" applyFont="1" applyFill="1" applyBorder="1" applyAlignment="1">
      <alignment horizontal="center" vertical="center"/>
    </xf>
    <xf numFmtId="0" fontId="22" fillId="6" borderId="34" xfId="0" applyFont="1" applyFill="1" applyBorder="1" applyAlignment="1">
      <alignment horizontal="center" vertical="center"/>
    </xf>
    <xf numFmtId="0" fontId="22" fillId="6" borderId="27" xfId="0" applyFont="1" applyFill="1" applyBorder="1" applyAlignment="1">
      <alignment horizontal="center" vertical="center"/>
    </xf>
    <xf numFmtId="0" fontId="22" fillId="6" borderId="34" xfId="0" applyFont="1" applyFill="1" applyBorder="1" applyAlignment="1">
      <alignment horizontal="left" vertical="center" wrapText="1"/>
    </xf>
    <xf numFmtId="0" fontId="22" fillId="6" borderId="39" xfId="0" applyFont="1" applyFill="1" applyBorder="1" applyAlignment="1">
      <alignment horizontal="left" vertical="center" wrapText="1"/>
    </xf>
    <xf numFmtId="0" fontId="22" fillId="6" borderId="6" xfId="0" quotePrefix="1" applyFont="1" applyFill="1" applyBorder="1" applyAlignment="1">
      <alignment horizontal="center" vertical="center" wrapText="1"/>
    </xf>
    <xf numFmtId="0" fontId="22" fillId="6" borderId="46" xfId="0" applyFont="1" applyFill="1" applyBorder="1" applyAlignment="1">
      <alignment horizontal="left" vertical="center" wrapText="1"/>
    </xf>
    <xf numFmtId="0" fontId="29" fillId="6" borderId="46" xfId="1" quotePrefix="1" applyNumberFormat="1" applyFont="1" applyFill="1" applyBorder="1" applyAlignment="1" applyProtection="1">
      <alignment horizontal="center" vertical="center"/>
    </xf>
    <xf numFmtId="0" fontId="29" fillId="6" borderId="17" xfId="1" quotePrefix="1" applyNumberFormat="1" applyFont="1" applyFill="1" applyBorder="1" applyAlignment="1" applyProtection="1">
      <alignment horizontal="center" vertical="center"/>
    </xf>
    <xf numFmtId="0" fontId="29" fillId="6" borderId="39" xfId="1" quotePrefix="1" applyNumberFormat="1" applyFont="1" applyFill="1" applyBorder="1" applyAlignment="1" applyProtection="1">
      <alignment horizontal="center" vertical="center"/>
    </xf>
    <xf numFmtId="0" fontId="29" fillId="6" borderId="53" xfId="1" quotePrefix="1" applyNumberFormat="1" applyFont="1" applyFill="1" applyBorder="1" applyAlignment="1" applyProtection="1">
      <alignment horizontal="center" vertical="center"/>
    </xf>
    <xf numFmtId="0" fontId="22" fillId="6" borderId="33" xfId="0" applyFont="1" applyFill="1" applyBorder="1" applyAlignment="1">
      <alignment horizontal="left" vertical="center" wrapText="1"/>
    </xf>
    <xf numFmtId="0" fontId="22" fillId="6" borderId="33" xfId="0" quotePrefix="1" applyFont="1" applyFill="1" applyBorder="1" applyAlignment="1">
      <alignment horizontal="left" vertical="center" wrapText="1"/>
    </xf>
    <xf numFmtId="0" fontId="29" fillId="6" borderId="3" xfId="0" applyFont="1" applyFill="1" applyBorder="1" applyAlignment="1">
      <alignment horizontal="center" vertical="center" wrapText="1"/>
    </xf>
    <xf numFmtId="0" fontId="13" fillId="0" borderId="0" xfId="0" applyFont="1" applyAlignment="1">
      <alignment horizontal="distributed" vertical="center"/>
    </xf>
    <xf numFmtId="0" fontId="43" fillId="0" borderId="0" xfId="0" applyFont="1" applyAlignment="1">
      <alignment horizontal="center" vertical="center"/>
    </xf>
    <xf numFmtId="0" fontId="20" fillId="0" borderId="3"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6"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xf>
    <xf numFmtId="0" fontId="20" fillId="0" borderId="2" xfId="0" quotePrefix="1" applyFont="1" applyBorder="1" applyAlignment="1">
      <alignment horizontal="center" vertical="center"/>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20" fillId="0" borderId="3"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30" fillId="0" borderId="3"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38" fontId="29" fillId="2" borderId="17" xfId="3" applyFont="1" applyFill="1" applyBorder="1" applyAlignment="1" applyProtection="1">
      <alignment horizontal="center" vertical="center"/>
      <protection locked="0"/>
    </xf>
    <xf numFmtId="38" fontId="29" fillId="2" borderId="2" xfId="3" applyFont="1" applyFill="1" applyBorder="1" applyAlignment="1" applyProtection="1">
      <alignment horizontal="center" vertical="center"/>
      <protection locked="0"/>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0" fillId="0" borderId="17" xfId="1" quotePrefix="1" applyNumberFormat="1" applyFont="1" applyBorder="1" applyAlignment="1">
      <alignment horizontal="center" vertical="center"/>
    </xf>
    <xf numFmtId="0" fontId="30" fillId="0" borderId="16" xfId="1" quotePrefix="1" applyNumberFormat="1" applyFont="1" applyBorder="1" applyAlignment="1">
      <alignment horizontal="center" vertical="center"/>
    </xf>
    <xf numFmtId="0" fontId="20" fillId="0" borderId="16" xfId="0" applyFont="1" applyBorder="1" applyAlignment="1">
      <alignment horizontal="center" vertical="center" textRotation="255" wrapText="1"/>
    </xf>
    <xf numFmtId="0" fontId="29" fillId="0" borderId="17" xfId="0" applyFont="1" applyBorder="1" applyAlignment="1">
      <alignment horizontal="center" vertical="center" textRotation="255"/>
    </xf>
    <xf numFmtId="0" fontId="30" fillId="0" borderId="16" xfId="0" applyFont="1" applyBorder="1" applyAlignment="1">
      <alignment horizontal="center" vertical="center"/>
    </xf>
    <xf numFmtId="0" fontId="30" fillId="0" borderId="17" xfId="0" applyFont="1" applyBorder="1" applyAlignment="1">
      <alignment horizontal="center" vertical="center" wrapText="1"/>
    </xf>
    <xf numFmtId="0" fontId="30" fillId="0" borderId="16" xfId="0" applyFont="1" applyBorder="1" applyAlignment="1">
      <alignment horizontal="center" vertical="center" wrapText="1"/>
    </xf>
    <xf numFmtId="0" fontId="22" fillId="3" borderId="1" xfId="0" applyFont="1" applyFill="1" applyBorder="1" applyAlignment="1" applyProtection="1">
      <alignment horizontal="center" vertical="center" wrapText="1"/>
      <protection locked="0"/>
    </xf>
    <xf numFmtId="0" fontId="22" fillId="3" borderId="13" xfId="0" applyFont="1" applyFill="1" applyBorder="1" applyAlignment="1" applyProtection="1">
      <alignment horizontal="center" vertical="center" wrapText="1"/>
      <protection locked="0"/>
    </xf>
    <xf numFmtId="0" fontId="20" fillId="0" borderId="17" xfId="0" applyFont="1" applyBorder="1" applyAlignment="1">
      <alignment horizontal="center" vertical="center"/>
    </xf>
    <xf numFmtId="0" fontId="20" fillId="0" borderId="2" xfId="0" applyFont="1" applyBorder="1" applyAlignment="1">
      <alignment horizontal="center" vertical="center"/>
    </xf>
    <xf numFmtId="185" fontId="36" fillId="2" borderId="58" xfId="0" applyNumberFormat="1" applyFont="1" applyFill="1" applyBorder="1" applyAlignment="1" applyProtection="1">
      <alignment horizontal="center" vertical="center"/>
      <protection locked="0"/>
    </xf>
    <xf numFmtId="185" fontId="36" fillId="2" borderId="2" xfId="0" applyNumberFormat="1" applyFont="1" applyFill="1" applyBorder="1" applyAlignment="1" applyProtection="1">
      <alignment horizontal="center" vertical="center"/>
      <protection locked="0"/>
    </xf>
    <xf numFmtId="0" fontId="22" fillId="3" borderId="1" xfId="0" applyFont="1" applyFill="1" applyBorder="1" applyAlignment="1" applyProtection="1">
      <alignment horizontal="center" vertical="center" wrapText="1" shrinkToFit="1"/>
      <protection locked="0"/>
    </xf>
    <xf numFmtId="0" fontId="36" fillId="2" borderId="17" xfId="0" applyFont="1" applyFill="1" applyBorder="1" applyAlignment="1" applyProtection="1">
      <alignment horizontal="center" vertical="center"/>
      <protection locked="0"/>
    </xf>
    <xf numFmtId="0" fontId="36" fillId="2" borderId="2" xfId="0" applyFont="1" applyFill="1" applyBorder="1" applyAlignment="1" applyProtection="1">
      <alignment horizontal="center" vertical="center"/>
      <protection locked="0"/>
    </xf>
    <xf numFmtId="0" fontId="22" fillId="3" borderId="3" xfId="0" applyFont="1" applyFill="1" applyBorder="1" applyAlignment="1" applyProtection="1">
      <alignment horizontal="center" vertical="center" wrapText="1"/>
      <protection locked="0"/>
    </xf>
    <xf numFmtId="0" fontId="22" fillId="3" borderId="17"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16" xfId="0" applyFont="1" applyBorder="1" applyAlignment="1">
      <alignment horizontal="center" vertical="center"/>
    </xf>
    <xf numFmtId="0" fontId="20" fillId="0" borderId="2" xfId="0" applyFont="1" applyBorder="1" applyAlignment="1">
      <alignment horizontal="center" vertical="center" textRotation="255" wrapText="1"/>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30" fillId="0" borderId="17" xfId="0" applyFont="1" applyBorder="1" applyAlignment="1">
      <alignment horizontal="center" vertical="center"/>
    </xf>
    <xf numFmtId="0" fontId="47" fillId="0" borderId="6" xfId="0" applyFont="1" applyBorder="1" applyAlignment="1">
      <alignment horizontal="center" vertical="center" wrapText="1"/>
    </xf>
    <xf numFmtId="0" fontId="47" fillId="0" borderId="52" xfId="0" applyFont="1" applyBorder="1" applyAlignment="1">
      <alignment horizontal="center" vertical="center" wrapText="1"/>
    </xf>
    <xf numFmtId="0" fontId="47" fillId="0" borderId="20" xfId="0" applyFont="1" applyBorder="1" applyAlignment="1">
      <alignment horizontal="center" vertical="center"/>
    </xf>
    <xf numFmtId="0" fontId="47" fillId="0" borderId="33" xfId="0" applyFont="1" applyBorder="1" applyAlignment="1">
      <alignment horizontal="center" vertical="center"/>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20" fillId="0" borderId="0" xfId="0" applyFont="1" applyAlignment="1">
      <alignment horizontal="left"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0" fillId="0" borderId="46" xfId="0" applyFont="1" applyBorder="1" applyAlignment="1">
      <alignment horizontal="center" vertical="center"/>
    </xf>
    <xf numFmtId="0" fontId="30" fillId="0" borderId="46" xfId="1" quotePrefix="1" applyNumberFormat="1" applyFont="1" applyBorder="1" applyAlignment="1">
      <alignment horizontal="center" vertical="center"/>
    </xf>
    <xf numFmtId="0" fontId="29" fillId="0" borderId="6" xfId="0" applyFont="1" applyBorder="1" applyAlignment="1">
      <alignment horizontal="center" vertical="center"/>
    </xf>
    <xf numFmtId="0" fontId="29" fillId="0" borderId="52" xfId="0" applyFont="1" applyBorder="1" applyAlignment="1">
      <alignment horizontal="center" vertical="center"/>
    </xf>
    <xf numFmtId="0" fontId="20" fillId="0" borderId="14" xfId="0" applyFont="1" applyBorder="1" applyAlignment="1">
      <alignment horizontal="center" vertical="center"/>
    </xf>
    <xf numFmtId="0" fontId="20" fillId="0" borderId="54" xfId="0" applyFont="1" applyBorder="1" applyAlignment="1">
      <alignment horizontal="center" vertical="center"/>
    </xf>
    <xf numFmtId="0" fontId="22" fillId="3" borderId="46" xfId="0" applyFont="1" applyFill="1" applyBorder="1" applyAlignment="1" applyProtection="1">
      <alignment horizontal="center" vertical="center" wrapText="1"/>
      <protection locked="0"/>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29" fillId="0" borderId="0" xfId="0" applyFont="1" applyAlignment="1">
      <alignment horizontal="center" vertical="center"/>
    </xf>
    <xf numFmtId="185" fontId="30" fillId="0" borderId="3" xfId="0" applyNumberFormat="1" applyFont="1" applyBorder="1" applyAlignment="1">
      <alignment horizontal="center" vertical="center" wrapText="1"/>
    </xf>
    <xf numFmtId="185" fontId="30" fillId="0" borderId="39" xfId="0" applyNumberFormat="1" applyFont="1" applyBorder="1" applyAlignment="1">
      <alignment horizontal="center" vertical="center" wrapText="1"/>
    </xf>
    <xf numFmtId="185" fontId="30" fillId="0" borderId="17" xfId="0" applyNumberFormat="1" applyFont="1" applyBorder="1" applyAlignment="1">
      <alignment horizontal="center" vertical="center" wrapText="1"/>
    </xf>
    <xf numFmtId="185" fontId="30" fillId="0" borderId="2" xfId="0" applyNumberFormat="1" applyFont="1" applyBorder="1" applyAlignment="1">
      <alignment horizontal="center" vertical="center" wrapText="1"/>
    </xf>
    <xf numFmtId="0" fontId="33" fillId="0" borderId="0" xfId="0" applyFont="1" applyAlignment="1">
      <alignment horizontal="left" vertical="center" wrapText="1"/>
    </xf>
    <xf numFmtId="0" fontId="33" fillId="0" borderId="15" xfId="0" applyFont="1" applyBorder="1" applyAlignment="1">
      <alignment horizontal="left" vertical="center" wrapText="1"/>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20" fillId="0" borderId="46" xfId="0" applyFont="1" applyBorder="1" applyAlignment="1">
      <alignment horizontal="center" vertical="center" textRotation="255" wrapText="1"/>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36" fillId="2" borderId="58" xfId="0" applyFont="1" applyFill="1" applyBorder="1" applyAlignment="1" applyProtection="1">
      <alignment horizontal="center" vertical="center"/>
      <protection locked="0"/>
    </xf>
    <xf numFmtId="0" fontId="36" fillId="2" borderId="16" xfId="0" applyFont="1" applyFill="1" applyBorder="1" applyAlignment="1" applyProtection="1">
      <alignment horizontal="center" vertical="center"/>
      <protection locked="0"/>
    </xf>
    <xf numFmtId="0" fontId="20" fillId="0" borderId="46"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2" fillId="0" borderId="3"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 xfId="0" applyFont="1" applyBorder="1" applyAlignment="1">
      <alignment horizontal="center" vertical="center" wrapText="1"/>
    </xf>
    <xf numFmtId="0" fontId="30" fillId="0" borderId="23" xfId="0" applyFont="1" applyBorder="1" applyAlignment="1">
      <alignment horizontal="center" vertical="center"/>
    </xf>
    <xf numFmtId="0" fontId="30" fillId="0" borderId="4" xfId="0" applyFont="1" applyBorder="1" applyAlignment="1">
      <alignment horizontal="center" vertical="center"/>
    </xf>
    <xf numFmtId="0" fontId="30" fillId="0" borderId="20" xfId="0" applyFont="1" applyBorder="1" applyAlignment="1">
      <alignment horizontal="center" vertical="center"/>
    </xf>
    <xf numFmtId="0" fontId="47" fillId="0" borderId="6" xfId="0" applyFont="1" applyBorder="1" applyAlignment="1">
      <alignment horizontal="center" vertical="center"/>
    </xf>
    <xf numFmtId="0" fontId="47" fillId="0" borderId="52" xfId="0" applyFont="1" applyBorder="1" applyAlignment="1">
      <alignment horizontal="center" vertical="center"/>
    </xf>
    <xf numFmtId="0" fontId="22" fillId="0" borderId="46" xfId="0" applyFont="1" applyBorder="1" applyAlignment="1">
      <alignment horizontal="center" vertical="center" wrapText="1"/>
    </xf>
    <xf numFmtId="0" fontId="30" fillId="0" borderId="45" xfId="1" quotePrefix="1" applyNumberFormat="1" applyFont="1" applyBorder="1" applyAlignment="1" applyProtection="1">
      <alignment horizontal="center" vertical="center"/>
    </xf>
    <xf numFmtId="0" fontId="30" fillId="0" borderId="4" xfId="1" quotePrefix="1" applyNumberFormat="1" applyFont="1" applyBorder="1" applyAlignment="1" applyProtection="1">
      <alignment horizontal="center" vertical="center"/>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34" fillId="0" borderId="3" xfId="0" applyFont="1" applyBorder="1" applyAlignment="1">
      <alignment horizontal="center" vertical="center" wrapText="1"/>
    </xf>
    <xf numFmtId="0" fontId="34" fillId="0" borderId="16" xfId="0" applyFont="1" applyBorder="1" applyAlignment="1">
      <alignment horizontal="center" vertical="center" wrapText="1"/>
    </xf>
    <xf numFmtId="0" fontId="20" fillId="0" borderId="35" xfId="0" applyFont="1" applyBorder="1" applyAlignment="1">
      <alignment horizontal="center" vertical="center"/>
    </xf>
    <xf numFmtId="0" fontId="20" fillId="0" borderId="37" xfId="0" applyFont="1" applyBorder="1" applyAlignment="1">
      <alignment horizontal="center" vertical="center"/>
    </xf>
    <xf numFmtId="185" fontId="30" fillId="0" borderId="1" xfId="0" applyNumberFormat="1" applyFont="1" applyBorder="1" applyAlignment="1">
      <alignment horizontal="center" vertical="center"/>
    </xf>
    <xf numFmtId="0" fontId="20" fillId="0" borderId="2" xfId="0" quotePrefix="1" applyFont="1" applyBorder="1" applyAlignment="1">
      <alignment horizontal="center" vertical="center" wrapText="1"/>
    </xf>
    <xf numFmtId="0" fontId="20" fillId="0" borderId="12" xfId="0" applyFont="1" applyBorder="1" applyAlignment="1">
      <alignment horizontal="center" vertical="center" wrapText="1"/>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34"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Border="1" applyAlignment="1" applyProtection="1">
      <alignment horizontal="center" vertical="center" wrapText="1"/>
      <protection locked="0"/>
    </xf>
    <xf numFmtId="0" fontId="13" fillId="0" borderId="39" xfId="0" quotePrefix="1" applyFont="1" applyBorder="1" applyAlignment="1" applyProtection="1">
      <alignment horizontal="center" vertical="center" wrapText="1"/>
      <protection locked="0"/>
    </xf>
    <xf numFmtId="0" fontId="13" fillId="0" borderId="24" xfId="0" quotePrefix="1" applyFont="1" applyBorder="1" applyAlignment="1" applyProtection="1">
      <alignment horizontal="center" vertical="center" wrapText="1"/>
      <protection locked="0"/>
    </xf>
    <xf numFmtId="0" fontId="13" fillId="0" borderId="10" xfId="0" quotePrefix="1" applyFont="1" applyBorder="1" applyAlignment="1" applyProtection="1">
      <alignment horizontal="center" vertical="center" wrapText="1"/>
      <protection locked="0"/>
    </xf>
    <xf numFmtId="0" fontId="13" fillId="0" borderId="49"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13" fillId="0" borderId="60" xfId="0" quotePrefix="1" applyFont="1" applyBorder="1" applyAlignment="1" applyProtection="1">
      <alignment horizontal="center" vertical="center" wrapText="1"/>
      <protection locked="0"/>
    </xf>
    <xf numFmtId="0" fontId="13" fillId="0" borderId="12" xfId="0" quotePrefix="1" applyFont="1" applyBorder="1" applyAlignment="1" applyProtection="1">
      <alignment horizontal="center" vertical="center" wrapText="1"/>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6" xfId="0" quotePrefix="1" applyFont="1" applyBorder="1" applyAlignment="1" applyProtection="1">
      <alignment horizontal="center" vertical="center" wrapText="1"/>
      <protection locked="0"/>
    </xf>
    <xf numFmtId="182" fontId="15" fillId="4" borderId="69" xfId="3" applyNumberFormat="1" applyFont="1" applyFill="1" applyBorder="1" applyAlignment="1" applyProtection="1">
      <alignment horizontal="center" vertical="center"/>
    </xf>
    <xf numFmtId="182" fontId="15" fillId="4" borderId="70" xfId="3" applyNumberFormat="1" applyFont="1" applyFill="1" applyBorder="1" applyAlignment="1" applyProtection="1">
      <alignment horizontal="center" vertical="center"/>
    </xf>
    <xf numFmtId="182" fontId="15" fillId="4" borderId="83" xfId="3" applyNumberFormat="1" applyFont="1" applyFill="1" applyBorder="1" applyAlignment="1" applyProtection="1">
      <alignment horizontal="center" vertical="center"/>
    </xf>
    <xf numFmtId="180" fontId="15" fillId="0" borderId="81" xfId="3" applyNumberFormat="1" applyFont="1" applyFill="1" applyBorder="1" applyAlignment="1" applyProtection="1">
      <alignment horizontal="center" vertical="center" shrinkToFit="1"/>
      <protection locked="0"/>
    </xf>
    <xf numFmtId="180" fontId="15" fillId="0" borderId="82" xfId="3" applyNumberFormat="1" applyFont="1" applyFill="1" applyBorder="1" applyAlignment="1" applyProtection="1">
      <alignment horizontal="center" vertical="center" shrinkToFit="1"/>
      <protection locked="0"/>
    </xf>
    <xf numFmtId="0" fontId="13" fillId="0" borderId="6" xfId="0" applyFont="1" applyBorder="1" applyAlignment="1" applyProtection="1">
      <alignment vertical="center"/>
      <protection locked="0"/>
    </xf>
    <xf numFmtId="0" fontId="13" fillId="0" borderId="25" xfId="0" applyFont="1" applyBorder="1" applyAlignment="1" applyProtection="1">
      <alignment vertical="center"/>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0" fontId="13" fillId="0" borderId="30"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180" fontId="15" fillId="0" borderId="23" xfId="3" applyNumberFormat="1" applyFont="1" applyFill="1" applyBorder="1" applyAlignment="1" applyProtection="1">
      <alignment horizontal="center" vertical="center" shrinkToFit="1"/>
      <protection locked="0"/>
    </xf>
    <xf numFmtId="180" fontId="15" fillId="0" borderId="31" xfId="3" applyNumberFormat="1" applyFont="1" applyFill="1" applyBorder="1" applyAlignment="1" applyProtection="1">
      <alignment horizontal="center" vertical="center" shrinkToFit="1"/>
      <protection locked="0"/>
    </xf>
    <xf numFmtId="180" fontId="15" fillId="0" borderId="34" xfId="3" applyNumberFormat="1" applyFont="1" applyFill="1" applyBorder="1" applyAlignment="1" applyProtection="1">
      <alignment horizontal="center" vertical="center" shrinkToFi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4"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5" fillId="0" borderId="1" xfId="0" applyFont="1" applyBorder="1" applyAlignment="1" applyProtection="1">
      <alignment horizontal="center" vertical="center" wrapText="1"/>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20" xfId="3" quotePrefix="1" applyFont="1" applyFill="1" applyBorder="1" applyAlignment="1" applyProtection="1">
      <alignment horizontal="center" vertical="center" wrapText="1"/>
    </xf>
    <xf numFmtId="38" fontId="13" fillId="4" borderId="12" xfId="3" quotePrefix="1" applyFont="1" applyFill="1" applyBorder="1" applyAlignment="1" applyProtection="1">
      <alignment horizontal="center" vertical="center" wrapText="1"/>
    </xf>
    <xf numFmtId="38" fontId="13" fillId="4" borderId="50"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47" xfId="3" applyFont="1" applyFill="1" applyBorder="1" applyAlignment="1" applyProtection="1">
      <alignment horizontal="right" vertical="center"/>
    </xf>
    <xf numFmtId="38" fontId="15" fillId="4" borderId="10" xfId="3" applyFont="1" applyFill="1" applyBorder="1" applyAlignment="1" applyProtection="1">
      <alignment horizontal="right" vertical="center"/>
    </xf>
    <xf numFmtId="38" fontId="15" fillId="4" borderId="49" xfId="3" applyFont="1" applyFill="1" applyBorder="1" applyAlignment="1" applyProtection="1">
      <alignment horizontal="right" vertical="center"/>
    </xf>
    <xf numFmtId="0" fontId="13" fillId="0" borderId="76" xfId="0" applyFont="1" applyBorder="1" applyAlignment="1" applyProtection="1">
      <alignment horizontal="center" vertical="center"/>
      <protection locked="0"/>
    </xf>
    <xf numFmtId="183" fontId="15" fillId="0" borderId="23" xfId="3" applyNumberFormat="1" applyFont="1" applyFill="1" applyBorder="1" applyAlignment="1" applyProtection="1">
      <alignment horizontal="center" vertical="center"/>
      <protection locked="0"/>
    </xf>
    <xf numFmtId="183" fontId="15" fillId="0" borderId="32" xfId="3" applyNumberFormat="1" applyFont="1" applyFill="1" applyBorder="1" applyAlignment="1" applyProtection="1">
      <alignment horizontal="center" vertical="center"/>
      <protection locked="0"/>
    </xf>
    <xf numFmtId="183" fontId="15" fillId="0" borderId="4" xfId="3" applyNumberFormat="1" applyFont="1" applyFill="1" applyBorder="1" applyAlignment="1" applyProtection="1">
      <alignment horizontal="center" vertical="center"/>
      <protection locked="0"/>
    </xf>
    <xf numFmtId="183" fontId="15" fillId="0" borderId="15" xfId="3" applyNumberFormat="1" applyFont="1" applyFill="1" applyBorder="1" applyAlignment="1" applyProtection="1">
      <alignment horizontal="center" vertical="center"/>
      <protection locked="0"/>
    </xf>
    <xf numFmtId="183" fontId="15" fillId="0" borderId="20" xfId="3" applyNumberFormat="1" applyFont="1" applyFill="1" applyBorder="1" applyAlignment="1" applyProtection="1">
      <alignment horizontal="center" vertical="center"/>
      <protection locked="0"/>
    </xf>
    <xf numFmtId="183" fontId="15" fillId="0" borderId="50" xfId="3" applyNumberFormat="1" applyFont="1" applyFill="1" applyBorder="1" applyAlignment="1" applyProtection="1">
      <alignment horizontal="center" vertical="center"/>
      <protection locked="0"/>
    </xf>
    <xf numFmtId="38" fontId="15" fillId="0" borderId="47" xfId="3" applyFont="1" applyFill="1" applyBorder="1" applyAlignment="1" applyProtection="1">
      <alignment horizontal="right" vertical="center"/>
      <protection locked="0"/>
    </xf>
    <xf numFmtId="38" fontId="15" fillId="0" borderId="10" xfId="3" applyFont="1" applyFill="1" applyBorder="1" applyAlignment="1" applyProtection="1">
      <alignment horizontal="right" vertical="center"/>
      <protection locked="0"/>
    </xf>
    <xf numFmtId="38" fontId="15" fillId="0" borderId="49" xfId="3" applyFont="1" applyFill="1" applyBorder="1" applyAlignment="1" applyProtection="1">
      <alignment horizontal="right" vertical="center"/>
      <protection locked="0"/>
    </xf>
    <xf numFmtId="38" fontId="15" fillId="0" borderId="23" xfId="3" applyFont="1" applyFill="1" applyBorder="1" applyAlignment="1" applyProtection="1">
      <alignment horizontal="right" vertical="center" shrinkToFit="1"/>
      <protection locked="0"/>
    </xf>
    <xf numFmtId="38" fontId="15" fillId="0" borderId="31" xfId="3" applyFont="1" applyFill="1" applyBorder="1" applyAlignment="1" applyProtection="1">
      <alignment horizontal="right" vertical="center" shrinkToFit="1"/>
      <protection locked="0"/>
    </xf>
    <xf numFmtId="38" fontId="15" fillId="0" borderId="34" xfId="3" applyFont="1" applyFill="1" applyBorder="1" applyAlignment="1" applyProtection="1">
      <alignment horizontal="right" vertical="center" shrinkToFit="1"/>
      <protection locked="0"/>
    </xf>
    <xf numFmtId="38" fontId="15" fillId="0" borderId="4" xfId="3" applyFont="1" applyFill="1" applyBorder="1" applyAlignment="1" applyProtection="1">
      <alignment horizontal="right" vertical="center" shrinkToFit="1"/>
      <protection locked="0"/>
    </xf>
    <xf numFmtId="38" fontId="15" fillId="0" borderId="0" xfId="3" applyFont="1" applyFill="1" applyBorder="1" applyAlignment="1" applyProtection="1">
      <alignment horizontal="right" vertical="center" shrinkToFit="1"/>
      <protection locked="0"/>
    </xf>
    <xf numFmtId="38" fontId="15" fillId="0" borderId="39" xfId="3" applyFont="1" applyFill="1" applyBorder="1" applyAlignment="1" applyProtection="1">
      <alignment horizontal="right" vertical="center" shrinkToFit="1"/>
      <protection locked="0"/>
    </xf>
    <xf numFmtId="38" fontId="15" fillId="0" borderId="20" xfId="3" applyFont="1" applyFill="1" applyBorder="1" applyAlignment="1" applyProtection="1">
      <alignment horizontal="right" vertical="center" shrinkToFit="1"/>
      <protection locked="0"/>
    </xf>
    <xf numFmtId="38" fontId="15" fillId="0" borderId="12" xfId="3" applyFont="1" applyFill="1" applyBorder="1" applyAlignment="1" applyProtection="1">
      <alignment horizontal="right" vertical="center" shrinkToFit="1"/>
      <protection locked="0"/>
    </xf>
    <xf numFmtId="38" fontId="15" fillId="0" borderId="33" xfId="3" applyFont="1" applyFill="1" applyBorder="1" applyAlignment="1" applyProtection="1">
      <alignment horizontal="right" vertical="center" shrinkToFit="1"/>
      <protection locked="0"/>
    </xf>
    <xf numFmtId="183" fontId="15" fillId="0" borderId="23" xfId="3" applyNumberFormat="1" applyFont="1" applyFill="1" applyBorder="1" applyAlignment="1" applyProtection="1">
      <alignment horizontal="center" vertical="center" shrinkToFit="1"/>
      <protection locked="0"/>
    </xf>
    <xf numFmtId="183" fontId="15" fillId="0" borderId="31" xfId="3" applyNumberFormat="1" applyFont="1" applyFill="1" applyBorder="1" applyAlignment="1" applyProtection="1">
      <alignment horizontal="center" vertical="center" shrinkToFit="1"/>
      <protection locked="0"/>
    </xf>
    <xf numFmtId="183" fontId="15" fillId="0" borderId="4" xfId="3" applyNumberFormat="1" applyFont="1" applyFill="1" applyBorder="1" applyAlignment="1" applyProtection="1">
      <alignment horizontal="center" vertical="center" shrinkToFit="1"/>
      <protection locked="0"/>
    </xf>
    <xf numFmtId="183" fontId="15" fillId="0" borderId="0" xfId="3" applyNumberFormat="1" applyFont="1" applyFill="1" applyBorder="1" applyAlignment="1" applyProtection="1">
      <alignment horizontal="center" vertical="center" shrinkToFit="1"/>
      <protection locked="0"/>
    </xf>
    <xf numFmtId="183" fontId="15" fillId="0" borderId="20" xfId="3" applyNumberFormat="1" applyFont="1" applyFill="1" applyBorder="1" applyAlignment="1" applyProtection="1">
      <alignment horizontal="center" vertical="center" shrinkToFit="1"/>
      <protection locked="0"/>
    </xf>
    <xf numFmtId="183" fontId="15" fillId="0" borderId="12" xfId="3" applyNumberFormat="1" applyFont="1" applyFill="1" applyBorder="1" applyAlignment="1" applyProtection="1">
      <alignment horizontal="center" vertical="center" shrinkToFit="1"/>
      <protection locked="0"/>
    </xf>
    <xf numFmtId="0" fontId="2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Border="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0" xfId="0" applyFont="1" applyBorder="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1" xfId="0" applyFont="1" applyBorder="1" applyAlignment="1" applyProtection="1">
      <alignment horizontal="center"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protection locked="0"/>
    </xf>
    <xf numFmtId="0" fontId="13" fillId="0" borderId="0" xfId="0" applyFont="1" applyAlignment="1" applyProtection="1">
      <alignment horizontal="right" vertical="center"/>
      <protection locked="0"/>
    </xf>
    <xf numFmtId="0" fontId="13" fillId="0" borderId="34"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0"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0" xfId="0" applyFont="1" applyAlignment="1" applyProtection="1">
      <alignment horizontal="lef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20" fillId="5" borderId="22" xfId="0" quotePrefix="1"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6" fillId="0" borderId="63" xfId="0" applyFont="1" applyBorder="1" applyAlignment="1" applyProtection="1">
      <alignment horizontal="center" vertical="center"/>
      <protection locked="0"/>
    </xf>
    <xf numFmtId="0" fontId="26"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6" fillId="0" borderId="61" xfId="0" applyFont="1" applyBorder="1" applyAlignment="1" applyProtection="1">
      <alignment horizontal="center" vertical="center"/>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6" fillId="0" borderId="1" xfId="0" applyFont="1" applyBorder="1" applyAlignment="1" applyProtection="1">
      <alignment horizontal="center" vertical="center" wrapText="1"/>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13" fillId="0" borderId="22" xfId="0" applyFont="1" applyBorder="1" applyAlignment="1" applyProtection="1">
      <alignment horizontal="right" vertical="center" wrapText="1"/>
      <protection locked="0"/>
    </xf>
    <xf numFmtId="0" fontId="26" fillId="0" borderId="67" xfId="0" applyFont="1" applyBorder="1" applyAlignment="1" applyProtection="1">
      <alignment horizontal="center" vertical="center"/>
      <protection locked="0"/>
    </xf>
    <xf numFmtId="0" fontId="26"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26" fillId="0" borderId="85" xfId="0" applyFont="1" applyBorder="1" applyAlignment="1" applyProtection="1">
      <alignment horizontal="center"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0" fontId="20" fillId="5" borderId="38" xfId="0" quotePrefix="1" applyFont="1" applyFill="1" applyBorder="1" applyAlignment="1" applyProtection="1">
      <alignment horizontal="center" vertical="center" wrapText="1"/>
      <protection locked="0"/>
    </xf>
    <xf numFmtId="0" fontId="20" fillId="5" borderId="38"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6" fillId="0" borderId="62" xfId="0" applyFont="1" applyBorder="1" applyAlignment="1" applyProtection="1">
      <alignment horizontal="center" vertical="center"/>
      <protection locked="0"/>
    </xf>
    <xf numFmtId="0" fontId="26" fillId="0" borderId="66"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68" xfId="0" applyFont="1" applyBorder="1" applyAlignment="1" applyProtection="1">
      <alignment horizontal="center" vertical="center"/>
      <protection locked="0"/>
    </xf>
    <xf numFmtId="0" fontId="20" fillId="5" borderId="65"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31"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20" xfId="0" applyFont="1" applyBorder="1" applyAlignment="1" applyProtection="1">
      <alignment horizontal="center" vertical="center" wrapText="1"/>
      <protection locked="0"/>
    </xf>
    <xf numFmtId="38" fontId="15" fillId="4" borderId="23" xfId="3" applyFont="1" applyFill="1" applyBorder="1" applyAlignment="1" applyProtection="1">
      <alignment horizontal="center" vertical="center"/>
    </xf>
    <xf numFmtId="38" fontId="15" fillId="4" borderId="31" xfId="3" applyFont="1" applyFill="1" applyBorder="1" applyAlignment="1" applyProtection="1">
      <alignment horizontal="center" vertical="center"/>
    </xf>
    <xf numFmtId="38" fontId="15" fillId="4" borderId="32" xfId="3" applyFont="1" applyFill="1" applyBorder="1" applyAlignment="1" applyProtection="1">
      <alignment horizontal="center" vertical="center"/>
    </xf>
    <xf numFmtId="38" fontId="15" fillId="4" borderId="4" xfId="3" applyFont="1" applyFill="1" applyBorder="1" applyAlignment="1" applyProtection="1">
      <alignment horizontal="center" vertical="center"/>
    </xf>
    <xf numFmtId="38" fontId="15" fillId="4" borderId="0" xfId="3" applyFont="1" applyFill="1" applyBorder="1" applyAlignment="1" applyProtection="1">
      <alignment horizontal="center" vertical="center"/>
    </xf>
    <xf numFmtId="38" fontId="15" fillId="4" borderId="15" xfId="3" applyFont="1" applyFill="1" applyBorder="1" applyAlignment="1" applyProtection="1">
      <alignment horizontal="center" vertical="center"/>
    </xf>
    <xf numFmtId="38" fontId="15" fillId="4" borderId="47" xfId="3" applyFont="1" applyFill="1" applyBorder="1" applyAlignment="1" applyProtection="1">
      <alignment horizontal="center" vertical="center"/>
    </xf>
    <xf numFmtId="38" fontId="15" fillId="4" borderId="10" xfId="3" applyFont="1" applyFill="1" applyBorder="1" applyAlignment="1" applyProtection="1">
      <alignment horizontal="center" vertical="center"/>
    </xf>
    <xf numFmtId="38" fontId="15" fillId="4" borderId="11" xfId="3" applyFont="1" applyFill="1" applyBorder="1" applyAlignment="1" applyProtection="1">
      <alignment horizontal="center" vertical="center"/>
    </xf>
    <xf numFmtId="0" fontId="16" fillId="0" borderId="23" xfId="0" quotePrefix="1" applyFont="1" applyBorder="1" applyAlignment="1" applyProtection="1">
      <alignment horizontal="center" vertical="center" wrapText="1"/>
      <protection locked="0"/>
    </xf>
    <xf numFmtId="0" fontId="16" fillId="0" borderId="34" xfId="0" quotePrefix="1" applyFont="1" applyBorder="1" applyAlignment="1" applyProtection="1">
      <alignment horizontal="center" vertical="center" wrapText="1"/>
      <protection locked="0"/>
    </xf>
    <xf numFmtId="0" fontId="16" fillId="0" borderId="20" xfId="0" quotePrefix="1" applyFont="1" applyBorder="1" applyAlignment="1" applyProtection="1">
      <alignment horizontal="center" vertical="center" wrapText="1"/>
      <protection locked="0"/>
    </xf>
    <xf numFmtId="0" fontId="16" fillId="0" borderId="33" xfId="0" quotePrefix="1" applyFont="1" applyBorder="1" applyAlignment="1" applyProtection="1">
      <alignment horizontal="center" vertical="center" wrapText="1"/>
      <protection locked="0"/>
    </xf>
    <xf numFmtId="0" fontId="15" fillId="0" borderId="23" xfId="0" quotePrefix="1" applyFont="1" applyBorder="1" applyAlignment="1" applyProtection="1">
      <alignment horizontal="center" vertical="center" wrapText="1"/>
      <protection locked="0"/>
    </xf>
    <xf numFmtId="0" fontId="15" fillId="0" borderId="31" xfId="0" quotePrefix="1" applyFont="1" applyBorder="1" applyAlignment="1" applyProtection="1">
      <alignment horizontal="center" vertical="center" wrapText="1"/>
      <protection locked="0"/>
    </xf>
    <xf numFmtId="0" fontId="15" fillId="0" borderId="34" xfId="0" quotePrefix="1" applyFont="1" applyBorder="1" applyAlignment="1" applyProtection="1">
      <alignment horizontal="center" vertical="center" wrapText="1"/>
      <protection locked="0"/>
    </xf>
    <xf numFmtId="0" fontId="15" fillId="0" borderId="20" xfId="0" quotePrefix="1" applyFont="1" applyBorder="1" applyAlignment="1" applyProtection="1">
      <alignment horizontal="center" vertical="center" wrapText="1"/>
      <protection locked="0"/>
    </xf>
    <xf numFmtId="0" fontId="15" fillId="0" borderId="12" xfId="0" quotePrefix="1" applyFont="1" applyBorder="1" applyAlignment="1" applyProtection="1">
      <alignment horizontal="center" vertical="center" wrapText="1"/>
      <protection locked="0"/>
    </xf>
    <xf numFmtId="0" fontId="15" fillId="0" borderId="33" xfId="0" quotePrefix="1" applyFont="1" applyBorder="1" applyAlignment="1" applyProtection="1">
      <alignment horizontal="center" vertical="center" wrapText="1"/>
      <protection locked="0"/>
    </xf>
    <xf numFmtId="0" fontId="16" fillId="0" borderId="31" xfId="0" quotePrefix="1" applyFont="1" applyBorder="1" applyAlignment="1" applyProtection="1">
      <alignment horizontal="center" vertical="center" wrapText="1"/>
      <protection locked="0"/>
    </xf>
    <xf numFmtId="0" fontId="16" fillId="0" borderId="12" xfId="0" quotePrefix="1" applyFont="1" applyBorder="1" applyAlignment="1" applyProtection="1">
      <alignment horizontal="center" vertical="center" wrapText="1"/>
      <protection locked="0"/>
    </xf>
    <xf numFmtId="38" fontId="15" fillId="0" borderId="23" xfId="3" quotePrefix="1" applyFont="1" applyFill="1" applyBorder="1" applyAlignment="1" applyProtection="1">
      <alignment horizontal="center" vertical="center" wrapText="1"/>
    </xf>
    <xf numFmtId="38" fontId="15" fillId="0" borderId="31" xfId="3" quotePrefix="1" applyFont="1" applyFill="1" applyBorder="1" applyAlignment="1" applyProtection="1">
      <alignment horizontal="center" vertical="center" wrapText="1"/>
    </xf>
    <xf numFmtId="38" fontId="15" fillId="0" borderId="32" xfId="3" quotePrefix="1" applyFont="1" applyFill="1" applyBorder="1" applyAlignment="1" applyProtection="1">
      <alignment horizontal="center" vertical="center" wrapText="1"/>
    </xf>
    <xf numFmtId="38" fontId="15" fillId="0" borderId="20" xfId="3" quotePrefix="1" applyFont="1" applyFill="1" applyBorder="1" applyAlignment="1" applyProtection="1">
      <alignment horizontal="center" vertical="center" wrapText="1"/>
    </xf>
    <xf numFmtId="38" fontId="15" fillId="0" borderId="12" xfId="3" quotePrefix="1" applyFont="1" applyFill="1" applyBorder="1" applyAlignment="1" applyProtection="1">
      <alignment horizontal="center" vertical="center" wrapText="1"/>
    </xf>
    <xf numFmtId="38" fontId="15" fillId="0" borderId="50" xfId="3" quotePrefix="1" applyFont="1" applyFill="1" applyBorder="1" applyAlignment="1" applyProtection="1">
      <alignment horizontal="center" vertical="center" wrapText="1"/>
    </xf>
    <xf numFmtId="183" fontId="15" fillId="0" borderId="47" xfId="3" applyNumberFormat="1" applyFont="1" applyFill="1" applyBorder="1" applyAlignment="1" applyProtection="1">
      <alignment horizontal="center" vertical="center" shrinkToFit="1"/>
      <protection locked="0"/>
    </xf>
    <xf numFmtId="183" fontId="15" fillId="0" borderId="10" xfId="3" applyNumberFormat="1" applyFont="1" applyFill="1" applyBorder="1" applyAlignment="1" applyProtection="1">
      <alignment horizontal="center" vertical="center" shrinkToFit="1"/>
      <protection locked="0"/>
    </xf>
    <xf numFmtId="0" fontId="16" fillId="0" borderId="1" xfId="0" applyFont="1" applyBorder="1" applyAlignment="1" applyProtection="1">
      <alignment horizontal="center" vertical="center"/>
      <protection locked="0"/>
    </xf>
    <xf numFmtId="185" fontId="26" fillId="4" borderId="2" xfId="0" applyNumberFormat="1" applyFont="1" applyFill="1" applyBorder="1" applyAlignment="1">
      <alignment horizontal="center" vertical="center" wrapText="1"/>
    </xf>
    <xf numFmtId="185" fontId="26" fillId="4" borderId="20" xfId="0" applyNumberFormat="1" applyFont="1" applyFill="1" applyBorder="1" applyAlignment="1">
      <alignment horizontal="center" vertical="center" wrapText="1"/>
    </xf>
    <xf numFmtId="0" fontId="26" fillId="0" borderId="0" xfId="0" applyFont="1" applyProtection="1">
      <alignment vertical="center"/>
      <protection locked="0"/>
    </xf>
    <xf numFmtId="0" fontId="26" fillId="0" borderId="15" xfId="0" applyFont="1" applyBorder="1" applyProtection="1">
      <alignment vertical="center"/>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3" fillId="0" borderId="4"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0" fontId="13" fillId="0" borderId="6"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0" fontId="13" fillId="0" borderId="76" xfId="0" applyFont="1" applyBorder="1" applyAlignment="1" applyProtection="1">
      <alignment horizontal="center" vertical="center" wrapText="1"/>
      <protection locked="0"/>
    </xf>
    <xf numFmtId="178" fontId="13" fillId="0" borderId="25" xfId="0" applyNumberFormat="1" applyFont="1" applyBorder="1" applyAlignment="1">
      <alignment horizontal="center" vertical="center" wrapText="1"/>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0" borderId="20"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184" fontId="13" fillId="0" borderId="23" xfId="0" quotePrefix="1" applyNumberFormat="1" applyFont="1" applyBorder="1" applyAlignment="1">
      <alignment horizontal="center" vertical="center" wrapText="1"/>
    </xf>
    <xf numFmtId="184" fontId="13" fillId="0" borderId="31" xfId="0" quotePrefix="1" applyNumberFormat="1" applyFont="1" applyBorder="1" applyAlignment="1">
      <alignment horizontal="center" vertical="center" wrapText="1"/>
    </xf>
    <xf numFmtId="184" fontId="13" fillId="0" borderId="4" xfId="0" quotePrefix="1" applyNumberFormat="1" applyFont="1" applyBorder="1" applyAlignment="1">
      <alignment horizontal="center" vertical="center" wrapText="1"/>
    </xf>
    <xf numFmtId="184" fontId="13" fillId="0" borderId="0" xfId="0" quotePrefix="1" applyNumberFormat="1" applyFont="1" applyBorder="1" applyAlignment="1">
      <alignment horizontal="center" vertical="center" wrapText="1"/>
    </xf>
    <xf numFmtId="184" fontId="13" fillId="0" borderId="47" xfId="0" quotePrefix="1" applyNumberFormat="1" applyFont="1" applyBorder="1" applyAlignment="1">
      <alignment horizontal="center" vertical="center" wrapText="1"/>
    </xf>
    <xf numFmtId="184" fontId="13" fillId="0" borderId="10" xfId="0" quotePrefix="1" applyNumberFormat="1" applyFont="1" applyBorder="1" applyAlignment="1">
      <alignment horizontal="center" vertical="center" wrapText="1"/>
    </xf>
    <xf numFmtId="0" fontId="13" fillId="0" borderId="75"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178" fontId="13" fillId="0" borderId="76" xfId="0" applyNumberFormat="1" applyFont="1" applyBorder="1" applyAlignment="1">
      <alignment horizontal="center" vertical="center" wrapText="1"/>
    </xf>
    <xf numFmtId="0" fontId="13" fillId="0" borderId="92" xfId="0" applyFont="1" applyBorder="1" applyAlignment="1" applyProtection="1">
      <alignment horizontal="center" vertical="center" wrapText="1"/>
      <protection locked="0"/>
    </xf>
    <xf numFmtId="12" fontId="13" fillId="0" borderId="92" xfId="0" applyNumberFormat="1"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24" fillId="0" borderId="12" xfId="4" applyFont="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Border="1" applyAlignment="1" applyProtection="1">
      <alignment horizontal="left" vertical="center"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wrapText="1"/>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xf numFmtId="0" fontId="11" fillId="0" borderId="0" xfId="0" applyFont="1" applyAlignment="1">
      <alignment horizontal="right" vertical="top"/>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5">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1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104209</xdr:colOff>
      <xdr:row>47</xdr:row>
      <xdr:rowOff>267607</xdr:rowOff>
    </xdr:from>
    <xdr:ext cx="1382144" cy="2654753"/>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14105959" y="17058821"/>
          <a:ext cx="1382144" cy="2654753"/>
        </a:xfrm>
        <a:prstGeom prst="wedgeRectCallout">
          <a:avLst>
            <a:gd name="adj1" fmla="val -170657"/>
            <a:gd name="adj2" fmla="val 6850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31</xdr:row>
      <xdr:rowOff>61685</xdr:rowOff>
    </xdr:from>
    <xdr:to>
      <xdr:col>12</xdr:col>
      <xdr:colOff>689429</xdr:colOff>
      <xdr:row>40</xdr:row>
      <xdr:rowOff>226785</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4030417" y="13559971"/>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65855</xdr:colOff>
      <xdr:row>45</xdr:row>
      <xdr:rowOff>40369</xdr:rowOff>
    </xdr:from>
    <xdr:to>
      <xdr:col>12</xdr:col>
      <xdr:colOff>671285</xdr:colOff>
      <xdr:row>47</xdr:row>
      <xdr:rowOff>263073</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4035855" y="18763798"/>
          <a:ext cx="1349287" cy="875846"/>
        </a:xfrm>
        <a:prstGeom prst="wedgeRectCallout">
          <a:avLst>
            <a:gd name="adj1" fmla="val -158116"/>
            <a:gd name="adj2" fmla="val 156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10</xdr:row>
      <xdr:rowOff>7254</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15064560" y="1106714"/>
          <a:ext cx="1354725" cy="379004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66676</xdr:colOff>
      <xdr:row>55</xdr:row>
      <xdr:rowOff>326572</xdr:rowOff>
    </xdr:from>
    <xdr:ext cx="1375682" cy="3469822"/>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14068426" y="19839215"/>
          <a:ext cx="1375682" cy="3469822"/>
        </a:xfrm>
        <a:prstGeom prst="wedgeRectCallout">
          <a:avLst>
            <a:gd name="adj1" fmla="val -162803"/>
            <a:gd name="adj2" fmla="val -1727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3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7</xdr:row>
      <xdr:rowOff>0</xdr:rowOff>
    </xdr:to>
    <xdr:sp macro="" textlink="">
      <xdr:nvSpPr>
        <xdr:cNvPr id="13" name="四角形吹き出し 12">
          <a:extLst>
            <a:ext uri="{FF2B5EF4-FFF2-40B4-BE49-F238E27FC236}">
              <a16:creationId xmlns:a16="http://schemas.microsoft.com/office/drawing/2014/main" id="{00000000-0008-0000-03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19050</xdr:colOff>
      <xdr:row>58</xdr:row>
      <xdr:rowOff>352428</xdr:rowOff>
    </xdr:from>
    <xdr:ext cx="1382144" cy="2346322"/>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7703800" y="21624928"/>
          <a:ext cx="1382144" cy="2346322"/>
        </a:xfrm>
        <a:prstGeom prst="wedgeRectCallout">
          <a:avLst>
            <a:gd name="adj1" fmla="val -284202"/>
            <a:gd name="adj2" fmla="val -555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86383</xdr:colOff>
      <xdr:row>32</xdr:row>
      <xdr:rowOff>247953</xdr:rowOff>
    </xdr:from>
    <xdr:to>
      <xdr:col>15</xdr:col>
      <xdr:colOff>715395</xdr:colOff>
      <xdr:row>42</xdr:row>
      <xdr:rowOff>86481</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7739383" y="14620120"/>
          <a:ext cx="1369845" cy="3119361"/>
        </a:xfrm>
        <a:prstGeom prst="wedgeRectCallout">
          <a:avLst>
            <a:gd name="adj1" fmla="val -275491"/>
            <a:gd name="adj2" fmla="val -32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50999</xdr:colOff>
      <xdr:row>48</xdr:row>
      <xdr:rowOff>114755</xdr:rowOff>
    </xdr:from>
    <xdr:to>
      <xdr:col>15</xdr:col>
      <xdr:colOff>689428</xdr:colOff>
      <xdr:row>51</xdr:row>
      <xdr:rowOff>10887</xdr:rowOff>
    </xdr:to>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8012428" y="20561755"/>
          <a:ext cx="1382286" cy="875846"/>
        </a:xfrm>
        <a:prstGeom prst="wedgeRectCallout">
          <a:avLst>
            <a:gd name="adj1" fmla="val -272409"/>
            <a:gd name="adj2" fmla="val 1663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79487</xdr:colOff>
      <xdr:row>51</xdr:row>
      <xdr:rowOff>63500</xdr:rowOff>
    </xdr:from>
    <xdr:ext cx="1369785" cy="3075215"/>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17764237" y="18557875"/>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49480</xdr:colOff>
      <xdr:row>7</xdr:row>
      <xdr:rowOff>0</xdr:rowOff>
    </xdr:from>
    <xdr:to>
      <xdr:col>15</xdr:col>
      <xdr:colOff>660348</xdr:colOff>
      <xdr:row>15</xdr:row>
      <xdr:rowOff>287645</xdr:rowOff>
    </xdr:to>
    <xdr:sp macro="" textlink="">
      <xdr:nvSpPr>
        <xdr:cNvPr id="24" name="四角形吹き出し 23">
          <a:extLst>
            <a:ext uri="{FF2B5EF4-FFF2-40B4-BE49-F238E27FC236}">
              <a16:creationId xmlns:a16="http://schemas.microsoft.com/office/drawing/2014/main" id="{00000000-0008-0000-0300-000018000000}"/>
            </a:ext>
          </a:extLst>
        </xdr:cNvPr>
        <xdr:cNvSpPr/>
      </xdr:nvSpPr>
      <xdr:spPr>
        <a:xfrm>
          <a:off x="17748662" y="3253345"/>
          <a:ext cx="1349777" cy="3880755"/>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37</xdr:row>
      <xdr:rowOff>10584</xdr:rowOff>
    </xdr:from>
    <xdr:to>
      <xdr:col>67</xdr:col>
      <xdr:colOff>219199</xdr:colOff>
      <xdr:row>39</xdr:row>
      <xdr:rowOff>149910</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104588</xdr:colOff>
      <xdr:row>37</xdr:row>
      <xdr:rowOff>54675</xdr:rowOff>
    </xdr:from>
    <xdr:to>
      <xdr:col>29</xdr:col>
      <xdr:colOff>154855</xdr:colOff>
      <xdr:row>39</xdr:row>
      <xdr:rowOff>112459</xdr:rowOff>
    </xdr:to>
    <xdr:sp macro="" textlink="">
      <xdr:nvSpPr>
        <xdr:cNvPr id="40" name="AutoShape 3">
          <a:extLst>
            <a:ext uri="{FF2B5EF4-FFF2-40B4-BE49-F238E27FC236}">
              <a16:creationId xmlns:a16="http://schemas.microsoft.com/office/drawing/2014/main" id="{00000000-0008-0000-0400-000028000000}"/>
            </a:ext>
          </a:extLst>
        </xdr:cNvPr>
        <xdr:cNvSpPr>
          <a:spLocks noChangeArrowheads="1"/>
        </xdr:cNvSpPr>
      </xdr:nvSpPr>
      <xdr:spPr bwMode="auto">
        <a:xfrm>
          <a:off x="6462059" y="8100499"/>
          <a:ext cx="1432326" cy="44625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22</xdr:col>
      <xdr:colOff>146776</xdr:colOff>
      <xdr:row>66</xdr:row>
      <xdr:rowOff>74384</xdr:rowOff>
    </xdr:from>
    <xdr:to>
      <xdr:col>28</xdr:col>
      <xdr:colOff>227947</xdr:colOff>
      <xdr:row>69</xdr:row>
      <xdr:rowOff>121238</xdr:rowOff>
    </xdr:to>
    <xdr:sp macro="" textlink="">
      <xdr:nvSpPr>
        <xdr:cNvPr id="35" name="AutoShape 3">
          <a:extLst>
            <a:ext uri="{FF2B5EF4-FFF2-40B4-BE49-F238E27FC236}">
              <a16:creationId xmlns:a16="http://schemas.microsoft.com/office/drawing/2014/main" id="{00000000-0008-0000-0400-000023000000}"/>
            </a:ext>
          </a:extLst>
        </xdr:cNvPr>
        <xdr:cNvSpPr>
          <a:spLocks noChangeArrowheads="1"/>
        </xdr:cNvSpPr>
      </xdr:nvSpPr>
      <xdr:spPr bwMode="auto">
        <a:xfrm rot="10800000" flipV="1">
          <a:off x="6449786" y="14532427"/>
          <a:ext cx="1850570" cy="625929"/>
        </a:xfrm>
        <a:prstGeom prst="wedgeRectCallout">
          <a:avLst>
            <a:gd name="adj1" fmla="val -22545"/>
            <a:gd name="adj2" fmla="val -8736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当初契約金額</a:t>
          </a:r>
          <a:r>
            <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rPr>
            <a:t>×</a:t>
          </a:r>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出資比率</a:t>
          </a:r>
          <a:endPar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endParaRPr>
        </a:p>
        <a:p>
          <a:pPr algn="ctr" rtl="0"/>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自動計算されます。</a:t>
          </a:r>
          <a:endPar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endParaRPr>
        </a:p>
        <a:p>
          <a:pPr algn="ctr" rtl="0"/>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rPr>
            <a:t>1</a:t>
          </a:r>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円未満切り捨て）</a:t>
          </a:r>
          <a:endPar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31</xdr:col>
      <xdr:colOff>18365</xdr:colOff>
      <xdr:row>6</xdr:row>
      <xdr:rowOff>49743</xdr:rowOff>
    </xdr:from>
    <xdr:to>
      <xdr:col>40</xdr:col>
      <xdr:colOff>41237</xdr:colOff>
      <xdr:row>8</xdr:row>
      <xdr:rowOff>97118</xdr:rowOff>
    </xdr:to>
    <xdr:sp macro="" textlink="">
      <xdr:nvSpPr>
        <xdr:cNvPr id="36" name="AutoShape 3">
          <a:extLst>
            <a:ext uri="{FF2B5EF4-FFF2-40B4-BE49-F238E27FC236}">
              <a16:creationId xmlns:a16="http://schemas.microsoft.com/office/drawing/2014/main" id="{00000000-0008-0000-0400-000024000000}"/>
            </a:ext>
          </a:extLst>
        </xdr:cNvPr>
        <xdr:cNvSpPr>
          <a:spLocks noChangeArrowheads="1"/>
        </xdr:cNvSpPr>
      </xdr:nvSpPr>
      <xdr:spPr bwMode="auto">
        <a:xfrm>
          <a:off x="8702924" y="1416861"/>
          <a:ext cx="2566607" cy="450786"/>
        </a:xfrm>
        <a:prstGeom prst="wedgeRectCallout">
          <a:avLst>
            <a:gd name="adj1" fmla="val -20765"/>
            <a:gd name="adj2" fmla="val 283556"/>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36</xdr:row>
      <xdr:rowOff>128637</xdr:rowOff>
    </xdr:from>
    <xdr:to>
      <xdr:col>34</xdr:col>
      <xdr:colOff>180917</xdr:colOff>
      <xdr:row>58</xdr:row>
      <xdr:rowOff>31750</xdr:rowOff>
    </xdr:to>
    <xdr:grpSp>
      <xdr:nvGrpSpPr>
        <xdr:cNvPr id="397730" name="グループ化 2">
          <a:extLst>
            <a:ext uri="{FF2B5EF4-FFF2-40B4-BE49-F238E27FC236}">
              <a16:creationId xmlns:a16="http://schemas.microsoft.com/office/drawing/2014/main" id="{00000000-0008-0000-0400-0000A2110600}"/>
            </a:ext>
          </a:extLst>
        </xdr:cNvPr>
        <xdr:cNvGrpSpPr>
          <a:grpSpLocks/>
        </xdr:cNvGrpSpPr>
      </xdr:nvGrpSpPr>
      <xdr:grpSpPr bwMode="auto">
        <a:xfrm>
          <a:off x="1199972" y="8458343"/>
          <a:ext cx="8378945" cy="4392936"/>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4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4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4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4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4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4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4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4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224118</xdr:colOff>
      <xdr:row>5</xdr:row>
      <xdr:rowOff>131294</xdr:rowOff>
    </xdr:from>
    <xdr:to>
      <xdr:col>29</xdr:col>
      <xdr:colOff>207882</xdr:colOff>
      <xdr:row>11</xdr:row>
      <xdr:rowOff>134469</xdr:rowOff>
    </xdr:to>
    <xdr:sp macro="" textlink="">
      <xdr:nvSpPr>
        <xdr:cNvPr id="37" name="AutoShape 3">
          <a:extLst>
            <a:ext uri="{FF2B5EF4-FFF2-40B4-BE49-F238E27FC236}">
              <a16:creationId xmlns:a16="http://schemas.microsoft.com/office/drawing/2014/main" id="{00000000-0008-0000-0400-000025000000}"/>
            </a:ext>
          </a:extLst>
        </xdr:cNvPr>
        <xdr:cNvSpPr>
          <a:spLocks noChangeArrowheads="1"/>
        </xdr:cNvSpPr>
      </xdr:nvSpPr>
      <xdr:spPr bwMode="auto">
        <a:xfrm>
          <a:off x="5546912" y="1296706"/>
          <a:ext cx="2785235" cy="1213410"/>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27</xdr:row>
      <xdr:rowOff>24026</xdr:rowOff>
    </xdr:from>
    <xdr:to>
      <xdr:col>34</xdr:col>
      <xdr:colOff>6910</xdr:colOff>
      <xdr:row>29</xdr:row>
      <xdr:rowOff>77508</xdr:rowOff>
    </xdr:to>
    <xdr:sp macro="" textlink="">
      <xdr:nvSpPr>
        <xdr:cNvPr id="44" name="AutoShape 3">
          <a:extLst>
            <a:ext uri="{FF2B5EF4-FFF2-40B4-BE49-F238E27FC236}">
              <a16:creationId xmlns:a16="http://schemas.microsoft.com/office/drawing/2014/main" id="{00000000-0008-0000-04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41</xdr:row>
      <xdr:rowOff>88705</xdr:rowOff>
    </xdr:from>
    <xdr:to>
      <xdr:col>69</xdr:col>
      <xdr:colOff>161395</xdr:colOff>
      <xdr:row>43</xdr:row>
      <xdr:rowOff>183091</xdr:rowOff>
    </xdr:to>
    <xdr:sp macro="" textlink="">
      <xdr:nvSpPr>
        <xdr:cNvPr id="43" name="AutoShape 3">
          <a:extLst>
            <a:ext uri="{FF2B5EF4-FFF2-40B4-BE49-F238E27FC236}">
              <a16:creationId xmlns:a16="http://schemas.microsoft.com/office/drawing/2014/main" id="{00000000-0008-0000-04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57</xdr:row>
      <xdr:rowOff>63500</xdr:rowOff>
    </xdr:from>
    <xdr:to>
      <xdr:col>27</xdr:col>
      <xdr:colOff>240207</xdr:colOff>
      <xdr:row>59</xdr:row>
      <xdr:rowOff>124458</xdr:rowOff>
    </xdr:to>
    <xdr:sp macro="" textlink="">
      <xdr:nvSpPr>
        <xdr:cNvPr id="47" name="AutoShape 3">
          <a:extLst>
            <a:ext uri="{FF2B5EF4-FFF2-40B4-BE49-F238E27FC236}">
              <a16:creationId xmlns:a16="http://schemas.microsoft.com/office/drawing/2014/main" id="{00000000-0008-0000-04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59</xdr:row>
      <xdr:rowOff>164351</xdr:rowOff>
    </xdr:from>
    <xdr:to>
      <xdr:col>27</xdr:col>
      <xdr:colOff>240207</xdr:colOff>
      <xdr:row>62</xdr:row>
      <xdr:rowOff>88223</xdr:rowOff>
    </xdr:to>
    <xdr:sp macro="" textlink="">
      <xdr:nvSpPr>
        <xdr:cNvPr id="50" name="AutoShape 3">
          <a:extLst>
            <a:ext uri="{FF2B5EF4-FFF2-40B4-BE49-F238E27FC236}">
              <a16:creationId xmlns:a16="http://schemas.microsoft.com/office/drawing/2014/main" id="{00000000-0008-0000-04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36</xdr:row>
      <xdr:rowOff>137583</xdr:rowOff>
    </xdr:from>
    <xdr:to>
      <xdr:col>23</xdr:col>
      <xdr:colOff>76201</xdr:colOff>
      <xdr:row>39</xdr:row>
      <xdr:rowOff>40529</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5711880" y="8467289"/>
          <a:ext cx="721792" cy="702299"/>
          <a:chOff x="4781044" y="7277916"/>
          <a:chExt cx="705356" cy="619679"/>
        </a:xfrm>
      </xdr:grpSpPr>
      <xdr:sp macro="" textlink="">
        <xdr:nvSpPr>
          <xdr:cNvPr id="39" name="AutoShape 3">
            <a:extLst>
              <a:ext uri="{FF2B5EF4-FFF2-40B4-BE49-F238E27FC236}">
                <a16:creationId xmlns:a16="http://schemas.microsoft.com/office/drawing/2014/main" id="{00000000-0008-0000-04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4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46</xdr:row>
      <xdr:rowOff>4759</xdr:rowOff>
    </xdr:from>
    <xdr:to>
      <xdr:col>3</xdr:col>
      <xdr:colOff>238125</xdr:colOff>
      <xdr:row>52</xdr:row>
      <xdr:rowOff>87310</xdr:rowOff>
    </xdr:to>
    <xdr:sp macro="" textlink="">
      <xdr:nvSpPr>
        <xdr:cNvPr id="10" name="大かっこ 9">
          <a:extLst>
            <a:ext uri="{FF2B5EF4-FFF2-40B4-BE49-F238E27FC236}">
              <a16:creationId xmlns:a16="http://schemas.microsoft.com/office/drawing/2014/main" id="{00000000-0008-0000-04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6200</xdr:colOff>
      <xdr:row>64</xdr:row>
      <xdr:rowOff>12694</xdr:rowOff>
    </xdr:from>
    <xdr:to>
      <xdr:col>3</xdr:col>
      <xdr:colOff>227921</xdr:colOff>
      <xdr:row>69</xdr:row>
      <xdr:rowOff>122761</xdr:rowOff>
    </xdr:to>
    <xdr:sp macro="" textlink="">
      <xdr:nvSpPr>
        <xdr:cNvPr id="41" name="大かっこ 40">
          <a:extLst>
            <a:ext uri="{FF2B5EF4-FFF2-40B4-BE49-F238E27FC236}">
              <a16:creationId xmlns:a16="http://schemas.microsoft.com/office/drawing/2014/main" id="{00000000-0008-0000-0400-000029000000}"/>
            </a:ext>
          </a:extLst>
        </xdr:cNvPr>
        <xdr:cNvSpPr/>
      </xdr:nvSpPr>
      <xdr:spPr>
        <a:xfrm>
          <a:off x="6200" y="14499765"/>
          <a:ext cx="1038150" cy="1062567"/>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18</xdr:row>
      <xdr:rowOff>47625</xdr:rowOff>
    </xdr:from>
    <xdr:to>
      <xdr:col>29</xdr:col>
      <xdr:colOff>31389</xdr:colOff>
      <xdr:row>21</xdr:row>
      <xdr:rowOff>63500</xdr:rowOff>
    </xdr:to>
    <xdr:sp macro="" textlink="">
      <xdr:nvSpPr>
        <xdr:cNvPr id="38" name="AutoShape 3">
          <a:extLst>
            <a:ext uri="{FF2B5EF4-FFF2-40B4-BE49-F238E27FC236}">
              <a16:creationId xmlns:a16="http://schemas.microsoft.com/office/drawing/2014/main" id="{00000000-0008-0000-04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16</xdr:row>
      <xdr:rowOff>26566</xdr:rowOff>
    </xdr:from>
    <xdr:to>
      <xdr:col>34</xdr:col>
      <xdr:colOff>248589</xdr:colOff>
      <xdr:row>17</xdr:row>
      <xdr:rowOff>196924</xdr:rowOff>
    </xdr:to>
    <xdr:sp macro="" textlink="">
      <xdr:nvSpPr>
        <xdr:cNvPr id="42" name="AutoShape 3">
          <a:extLst>
            <a:ext uri="{FF2B5EF4-FFF2-40B4-BE49-F238E27FC236}">
              <a16:creationId xmlns:a16="http://schemas.microsoft.com/office/drawing/2014/main" id="{00000000-0008-0000-04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40</xdr:row>
      <xdr:rowOff>117476</xdr:rowOff>
    </xdr:from>
    <xdr:to>
      <xdr:col>53</xdr:col>
      <xdr:colOff>207752</xdr:colOff>
      <xdr:row>43</xdr:row>
      <xdr:rowOff>34926</xdr:rowOff>
    </xdr:to>
    <xdr:sp macro="" textlink="">
      <xdr:nvSpPr>
        <xdr:cNvPr id="51" name="AutoShape 3">
          <a:extLst>
            <a:ext uri="{FF2B5EF4-FFF2-40B4-BE49-F238E27FC236}">
              <a16:creationId xmlns:a16="http://schemas.microsoft.com/office/drawing/2014/main" id="{00000000-0008-0000-04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10</xdr:row>
      <xdr:rowOff>101370</xdr:rowOff>
    </xdr:from>
    <xdr:to>
      <xdr:col>29</xdr:col>
      <xdr:colOff>210911</xdr:colOff>
      <xdr:row>13</xdr:row>
      <xdr:rowOff>77103</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5022170" y="3058656"/>
          <a:ext cx="3080884" cy="764947"/>
          <a:chOff x="5002809" y="5157664"/>
          <a:chExt cx="3091637" cy="779833"/>
        </a:xfrm>
      </xdr:grpSpPr>
      <xdr:sp macro="" textlink="">
        <xdr:nvSpPr>
          <xdr:cNvPr id="7" name="AutoShape 3">
            <a:extLst>
              <a:ext uri="{FF2B5EF4-FFF2-40B4-BE49-F238E27FC236}">
                <a16:creationId xmlns:a16="http://schemas.microsoft.com/office/drawing/2014/main" id="{00000000-0008-0000-05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5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050139" y="3162653"/>
          <a:ext cx="5790493" cy="5181643"/>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37588</xdr:colOff>
      <xdr:row>5</xdr:row>
      <xdr:rowOff>105834</xdr:rowOff>
    </xdr:from>
    <xdr:to>
      <xdr:col>33</xdr:col>
      <xdr:colOff>66798</xdr:colOff>
      <xdr:row>11</xdr:row>
      <xdr:rowOff>61387</xdr:rowOff>
    </xdr:to>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102536" y="1369219"/>
          <a:ext cx="3667231" cy="98742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2"/>
  <sheetViews>
    <sheetView tabSelected="1" view="pageBreakPreview" topLeftCell="F1" zoomScale="80" zoomScaleNormal="75" zoomScaleSheetLayoutView="80" workbookViewId="0">
      <selection activeCell="F10" sqref="F10:H10"/>
    </sheetView>
  </sheetViews>
  <sheetFormatPr defaultColWidth="9" defaultRowHeight="13" x14ac:dyDescent="0.2"/>
  <cols>
    <col min="1" max="1" width="2.453125" style="271" customWidth="1"/>
    <col min="2" max="3" width="8.54296875" style="271" customWidth="1"/>
    <col min="4" max="4" width="18.6328125" style="271" customWidth="1"/>
    <col min="5" max="5" width="64.81640625" style="271" customWidth="1"/>
    <col min="6" max="6" width="36.6328125" style="271" customWidth="1"/>
    <col min="7" max="9" width="10.36328125" style="271" customWidth="1"/>
    <col min="10" max="10" width="10.36328125" style="273" customWidth="1"/>
    <col min="11" max="11" width="10.36328125" style="271" customWidth="1"/>
    <col min="12" max="12" width="12.453125" style="273" customWidth="1"/>
    <col min="13" max="13" width="250.6328125" style="271" customWidth="1"/>
    <col min="14" max="16384" width="9" style="271"/>
  </cols>
  <sheetData>
    <row r="1" spans="2:14" ht="24" thickBot="1" x14ac:dyDescent="0.25">
      <c r="E1" s="272"/>
      <c r="I1" s="248"/>
      <c r="M1" s="868" t="s">
        <v>323</v>
      </c>
    </row>
    <row r="2" spans="2:14" ht="45.5" customHeight="1" thickBot="1" x14ac:dyDescent="0.25">
      <c r="B2" s="367" t="s">
        <v>0</v>
      </c>
      <c r="C2" s="368"/>
      <c r="D2" s="249" t="s">
        <v>304</v>
      </c>
      <c r="F2" s="250"/>
      <c r="G2" s="249" t="s">
        <v>1</v>
      </c>
      <c r="H2" s="250"/>
      <c r="I2" s="292" t="s">
        <v>314</v>
      </c>
      <c r="J2" s="292"/>
      <c r="K2" s="292"/>
      <c r="L2" s="292"/>
      <c r="M2" s="292"/>
      <c r="N2" s="249"/>
    </row>
    <row r="3" spans="2:14" s="270" customFormat="1" ht="20.149999999999999" customHeight="1" x14ac:dyDescent="0.2">
      <c r="B3" s="371" t="s">
        <v>2</v>
      </c>
      <c r="C3" s="372"/>
      <c r="D3" s="369" t="s">
        <v>3</v>
      </c>
      <c r="E3" s="369" t="s">
        <v>4</v>
      </c>
      <c r="F3" s="396" t="s">
        <v>5</v>
      </c>
      <c r="G3" s="397"/>
      <c r="H3" s="398"/>
      <c r="I3" s="402" t="s">
        <v>6</v>
      </c>
      <c r="J3" s="306"/>
      <c r="K3" s="307"/>
      <c r="L3" s="308" t="s">
        <v>7</v>
      </c>
      <c r="M3" s="369" t="s">
        <v>8</v>
      </c>
    </row>
    <row r="4" spans="2:14" s="270" customFormat="1" ht="30" customHeight="1" thickBot="1" x14ac:dyDescent="0.25">
      <c r="B4" s="373"/>
      <c r="C4" s="374"/>
      <c r="D4" s="370"/>
      <c r="E4" s="370"/>
      <c r="F4" s="373"/>
      <c r="G4" s="399"/>
      <c r="H4" s="374"/>
      <c r="I4" s="274" t="s">
        <v>9</v>
      </c>
      <c r="J4" s="274" t="s">
        <v>10</v>
      </c>
      <c r="K4" s="275" t="s">
        <v>11</v>
      </c>
      <c r="L4" s="338"/>
      <c r="M4" s="370"/>
    </row>
    <row r="5" spans="2:14" s="270" customFormat="1" ht="20.149999999999999" customHeight="1" thickTop="1" x14ac:dyDescent="0.2">
      <c r="B5" s="322" t="s">
        <v>12</v>
      </c>
      <c r="C5" s="395" t="s">
        <v>13</v>
      </c>
      <c r="D5" s="330" t="s">
        <v>14</v>
      </c>
      <c r="E5" s="375" t="s">
        <v>15</v>
      </c>
      <c r="F5" s="327" t="s">
        <v>322</v>
      </c>
      <c r="G5" s="328"/>
      <c r="H5" s="329"/>
      <c r="I5" s="276">
        <v>10</v>
      </c>
      <c r="J5" s="300">
        <v>10</v>
      </c>
      <c r="K5" s="404">
        <f>SUM(J5:J52)</f>
        <v>108</v>
      </c>
      <c r="L5" s="330" t="s">
        <v>16</v>
      </c>
      <c r="M5" s="403" t="s">
        <v>305</v>
      </c>
    </row>
    <row r="6" spans="2:14" s="270" customFormat="1" ht="20.149999999999999" customHeight="1" x14ac:dyDescent="0.2">
      <c r="B6" s="323"/>
      <c r="C6" s="378"/>
      <c r="D6" s="309"/>
      <c r="E6" s="376"/>
      <c r="F6" s="305" t="s">
        <v>306</v>
      </c>
      <c r="G6" s="306"/>
      <c r="H6" s="307"/>
      <c r="I6" s="252">
        <v>0</v>
      </c>
      <c r="J6" s="301"/>
      <c r="K6" s="405"/>
      <c r="L6" s="312"/>
      <c r="M6" s="314"/>
    </row>
    <row r="7" spans="2:14" s="270" customFormat="1" ht="25" customHeight="1" x14ac:dyDescent="0.2">
      <c r="B7" s="323"/>
      <c r="C7" s="378"/>
      <c r="D7" s="312" t="s">
        <v>17</v>
      </c>
      <c r="E7" s="362" t="s">
        <v>19</v>
      </c>
      <c r="F7" s="302" t="s">
        <v>20</v>
      </c>
      <c r="G7" s="303"/>
      <c r="H7" s="304"/>
      <c r="I7" s="252">
        <v>10</v>
      </c>
      <c r="J7" s="311">
        <v>10</v>
      </c>
      <c r="K7" s="405"/>
      <c r="L7" s="312"/>
      <c r="M7" s="317" t="s">
        <v>321</v>
      </c>
    </row>
    <row r="8" spans="2:14" s="270" customFormat="1" ht="25" customHeight="1" x14ac:dyDescent="0.2">
      <c r="B8" s="323"/>
      <c r="C8" s="378"/>
      <c r="D8" s="312"/>
      <c r="E8" s="362"/>
      <c r="F8" s="302" t="s">
        <v>18</v>
      </c>
      <c r="G8" s="303"/>
      <c r="H8" s="304"/>
      <c r="I8" s="252">
        <v>0</v>
      </c>
      <c r="J8" s="301"/>
      <c r="K8" s="405"/>
      <c r="L8" s="312"/>
      <c r="M8" s="317"/>
    </row>
    <row r="9" spans="2:14" s="270" customFormat="1" ht="25" customHeight="1" x14ac:dyDescent="0.2">
      <c r="B9" s="323"/>
      <c r="C9" s="378"/>
      <c r="D9" s="312"/>
      <c r="E9" s="293" t="s">
        <v>21</v>
      </c>
      <c r="F9" s="302" t="s">
        <v>22</v>
      </c>
      <c r="G9" s="303"/>
      <c r="H9" s="304"/>
      <c r="I9" s="277">
        <v>3</v>
      </c>
      <c r="J9" s="311">
        <v>3</v>
      </c>
      <c r="K9" s="405"/>
      <c r="L9" s="312"/>
      <c r="M9" s="400" t="s">
        <v>307</v>
      </c>
    </row>
    <row r="10" spans="2:14" s="270" customFormat="1" ht="25" customHeight="1" x14ac:dyDescent="0.2">
      <c r="B10" s="323"/>
      <c r="C10" s="378"/>
      <c r="D10" s="312"/>
      <c r="E10" s="293"/>
      <c r="F10" s="302" t="s">
        <v>18</v>
      </c>
      <c r="G10" s="303"/>
      <c r="H10" s="304"/>
      <c r="I10" s="252">
        <v>0</v>
      </c>
      <c r="J10" s="301"/>
      <c r="K10" s="405"/>
      <c r="L10" s="312"/>
      <c r="M10" s="401"/>
    </row>
    <row r="11" spans="2:14" s="270" customFormat="1" ht="90" customHeight="1" x14ac:dyDescent="0.2">
      <c r="B11" s="323"/>
      <c r="C11" s="378"/>
      <c r="D11" s="312"/>
      <c r="E11" s="308" t="s">
        <v>23</v>
      </c>
      <c r="F11" s="305" t="s">
        <v>301</v>
      </c>
      <c r="G11" s="306"/>
      <c r="H11" s="307"/>
      <c r="I11" s="277">
        <v>9</v>
      </c>
      <c r="J11" s="311">
        <v>9</v>
      </c>
      <c r="K11" s="405"/>
      <c r="L11" s="312"/>
      <c r="M11" s="313" t="s">
        <v>308</v>
      </c>
    </row>
    <row r="12" spans="2:14" s="270" customFormat="1" ht="90" customHeight="1" x14ac:dyDescent="0.2">
      <c r="B12" s="323"/>
      <c r="C12" s="378"/>
      <c r="D12" s="312"/>
      <c r="E12" s="312"/>
      <c r="F12" s="305" t="s">
        <v>302</v>
      </c>
      <c r="G12" s="306"/>
      <c r="H12" s="307"/>
      <c r="I12" s="277">
        <v>7</v>
      </c>
      <c r="J12" s="301"/>
      <c r="K12" s="405"/>
      <c r="L12" s="312"/>
      <c r="M12" s="339"/>
    </row>
    <row r="13" spans="2:14" s="270" customFormat="1" ht="90" customHeight="1" x14ac:dyDescent="0.2">
      <c r="B13" s="323"/>
      <c r="C13" s="378"/>
      <c r="D13" s="312"/>
      <c r="E13" s="312"/>
      <c r="F13" s="305" t="s">
        <v>299</v>
      </c>
      <c r="G13" s="306"/>
      <c r="H13" s="307"/>
      <c r="I13" s="277">
        <v>3</v>
      </c>
      <c r="J13" s="301"/>
      <c r="K13" s="405"/>
      <c r="L13" s="312"/>
      <c r="M13" s="339"/>
    </row>
    <row r="14" spans="2:14" s="270" customFormat="1" ht="90" customHeight="1" x14ac:dyDescent="0.2">
      <c r="B14" s="323"/>
      <c r="C14" s="379"/>
      <c r="D14" s="309"/>
      <c r="E14" s="309"/>
      <c r="F14" s="302" t="s">
        <v>24</v>
      </c>
      <c r="G14" s="303"/>
      <c r="H14" s="304"/>
      <c r="I14" s="277">
        <v>0</v>
      </c>
      <c r="J14" s="310"/>
      <c r="K14" s="405"/>
      <c r="L14" s="312"/>
      <c r="M14" s="314"/>
    </row>
    <row r="15" spans="2:14" s="270" customFormat="1" ht="90" customHeight="1" x14ac:dyDescent="0.2">
      <c r="B15" s="323"/>
      <c r="C15" s="377" t="s">
        <v>25</v>
      </c>
      <c r="D15" s="369" t="s">
        <v>26</v>
      </c>
      <c r="E15" s="380" t="s">
        <v>260</v>
      </c>
      <c r="F15" s="353" t="s">
        <v>244</v>
      </c>
      <c r="G15" s="354"/>
      <c r="H15" s="354"/>
      <c r="I15" s="355"/>
      <c r="J15" s="410">
        <v>4</v>
      </c>
      <c r="K15" s="405"/>
      <c r="L15" s="312"/>
      <c r="M15" s="313" t="s">
        <v>309</v>
      </c>
    </row>
    <row r="16" spans="2:14" s="270" customFormat="1" ht="90" customHeight="1" x14ac:dyDescent="0.2">
      <c r="B16" s="323"/>
      <c r="C16" s="378"/>
      <c r="D16" s="362"/>
      <c r="E16" s="381"/>
      <c r="F16" s="293" t="s">
        <v>245</v>
      </c>
      <c r="G16" s="293"/>
      <c r="H16" s="293"/>
      <c r="I16" s="251">
        <v>4</v>
      </c>
      <c r="J16" s="298"/>
      <c r="K16" s="405"/>
      <c r="L16" s="312"/>
      <c r="M16" s="339"/>
    </row>
    <row r="17" spans="2:13" s="270" customFormat="1" ht="90" customHeight="1" x14ac:dyDescent="0.2">
      <c r="B17" s="323"/>
      <c r="C17" s="378"/>
      <c r="D17" s="362"/>
      <c r="E17" s="381"/>
      <c r="F17" s="293" t="s">
        <v>246</v>
      </c>
      <c r="G17" s="293"/>
      <c r="H17" s="293"/>
      <c r="I17" s="251">
        <v>3</v>
      </c>
      <c r="J17" s="298"/>
      <c r="K17" s="405"/>
      <c r="L17" s="312"/>
      <c r="M17" s="339"/>
    </row>
    <row r="18" spans="2:13" s="270" customFormat="1" ht="90" customHeight="1" x14ac:dyDescent="0.2">
      <c r="B18" s="323"/>
      <c r="C18" s="378"/>
      <c r="D18" s="362"/>
      <c r="E18" s="381"/>
      <c r="F18" s="293" t="s">
        <v>247</v>
      </c>
      <c r="G18" s="293"/>
      <c r="H18" s="293"/>
      <c r="I18" s="251">
        <v>2</v>
      </c>
      <c r="J18" s="298"/>
      <c r="K18" s="405"/>
      <c r="L18" s="312"/>
      <c r="M18" s="339"/>
    </row>
    <row r="19" spans="2:13" s="270" customFormat="1" ht="90" customHeight="1" x14ac:dyDescent="0.2">
      <c r="B19" s="323"/>
      <c r="C19" s="378"/>
      <c r="D19" s="362"/>
      <c r="E19" s="381"/>
      <c r="F19" s="293" t="s">
        <v>248</v>
      </c>
      <c r="G19" s="293"/>
      <c r="H19" s="293"/>
      <c r="I19" s="251">
        <v>1</v>
      </c>
      <c r="J19" s="298"/>
      <c r="K19" s="405"/>
      <c r="L19" s="312"/>
      <c r="M19" s="339"/>
    </row>
    <row r="20" spans="2:13" s="270" customFormat="1" ht="90" customHeight="1" x14ac:dyDescent="0.2">
      <c r="B20" s="323"/>
      <c r="C20" s="378"/>
      <c r="D20" s="362"/>
      <c r="E20" s="382"/>
      <c r="F20" s="293" t="s">
        <v>249</v>
      </c>
      <c r="G20" s="293"/>
      <c r="H20" s="293"/>
      <c r="I20" s="251">
        <v>0</v>
      </c>
      <c r="J20" s="299"/>
      <c r="K20" s="405"/>
      <c r="L20" s="312"/>
      <c r="M20" s="314"/>
    </row>
    <row r="21" spans="2:13" s="270" customFormat="1" ht="40" customHeight="1" x14ac:dyDescent="0.2">
      <c r="B21" s="323"/>
      <c r="C21" s="378"/>
      <c r="D21" s="362"/>
      <c r="E21" s="312" t="s">
        <v>28</v>
      </c>
      <c r="F21" s="305" t="s">
        <v>310</v>
      </c>
      <c r="G21" s="303"/>
      <c r="H21" s="304"/>
      <c r="I21" s="252">
        <v>5</v>
      </c>
      <c r="J21" s="311">
        <v>5</v>
      </c>
      <c r="K21" s="405"/>
      <c r="L21" s="312"/>
      <c r="M21" s="315" t="s">
        <v>313</v>
      </c>
    </row>
    <row r="22" spans="2:13" s="270" customFormat="1" ht="40" customHeight="1" x14ac:dyDescent="0.2">
      <c r="B22" s="323"/>
      <c r="C22" s="378"/>
      <c r="D22" s="362"/>
      <c r="E22" s="312"/>
      <c r="F22" s="305" t="s">
        <v>311</v>
      </c>
      <c r="G22" s="303"/>
      <c r="H22" s="304"/>
      <c r="I22" s="278">
        <v>3</v>
      </c>
      <c r="J22" s="301"/>
      <c r="K22" s="405"/>
      <c r="L22" s="312"/>
      <c r="M22" s="316"/>
    </row>
    <row r="23" spans="2:13" s="270" customFormat="1" ht="40" customHeight="1" x14ac:dyDescent="0.2">
      <c r="B23" s="323"/>
      <c r="C23" s="379"/>
      <c r="D23" s="376"/>
      <c r="E23" s="309"/>
      <c r="F23" s="302" t="s">
        <v>27</v>
      </c>
      <c r="G23" s="303"/>
      <c r="H23" s="304"/>
      <c r="I23" s="252">
        <v>0</v>
      </c>
      <c r="J23" s="310"/>
      <c r="K23" s="405"/>
      <c r="L23" s="312"/>
      <c r="M23" s="317"/>
    </row>
    <row r="24" spans="2:13" s="270" customFormat="1" ht="90" customHeight="1" x14ac:dyDescent="0.2">
      <c r="B24" s="323"/>
      <c r="C24" s="378" t="s">
        <v>223</v>
      </c>
      <c r="D24" s="308" t="s">
        <v>285</v>
      </c>
      <c r="E24" s="308" t="s">
        <v>288</v>
      </c>
      <c r="F24" s="302" t="s">
        <v>226</v>
      </c>
      <c r="G24" s="303"/>
      <c r="H24" s="304"/>
      <c r="I24" s="252">
        <v>2</v>
      </c>
      <c r="J24" s="320">
        <v>2</v>
      </c>
      <c r="K24" s="405"/>
      <c r="L24" s="312"/>
      <c r="M24" s="318" t="s">
        <v>291</v>
      </c>
    </row>
    <row r="25" spans="2:13" s="270" customFormat="1" ht="90" customHeight="1" x14ac:dyDescent="0.2">
      <c r="B25" s="323"/>
      <c r="C25" s="378"/>
      <c r="D25" s="312"/>
      <c r="E25" s="309"/>
      <c r="F25" s="384" t="s">
        <v>227</v>
      </c>
      <c r="G25" s="385"/>
      <c r="H25" s="386"/>
      <c r="I25" s="252">
        <v>0</v>
      </c>
      <c r="J25" s="320"/>
      <c r="K25" s="405"/>
      <c r="L25" s="312"/>
      <c r="M25" s="319"/>
    </row>
    <row r="26" spans="2:13" s="270" customFormat="1" ht="90" customHeight="1" x14ac:dyDescent="0.2">
      <c r="B26" s="323"/>
      <c r="C26" s="378"/>
      <c r="D26" s="312"/>
      <c r="E26" s="308" t="s">
        <v>287</v>
      </c>
      <c r="F26" s="302" t="s">
        <v>226</v>
      </c>
      <c r="G26" s="303"/>
      <c r="H26" s="304"/>
      <c r="I26" s="252">
        <v>1</v>
      </c>
      <c r="J26" s="320">
        <v>1</v>
      </c>
      <c r="K26" s="405"/>
      <c r="L26" s="312"/>
      <c r="M26" s="318" t="s">
        <v>292</v>
      </c>
    </row>
    <row r="27" spans="2:13" s="270" customFormat="1" ht="90" customHeight="1" x14ac:dyDescent="0.2">
      <c r="B27" s="323"/>
      <c r="C27" s="378"/>
      <c r="D27" s="312"/>
      <c r="E27" s="309"/>
      <c r="F27" s="384" t="s">
        <v>227</v>
      </c>
      <c r="G27" s="385"/>
      <c r="H27" s="386"/>
      <c r="I27" s="252">
        <v>0</v>
      </c>
      <c r="J27" s="320"/>
      <c r="K27" s="405"/>
      <c r="L27" s="312"/>
      <c r="M27" s="319"/>
    </row>
    <row r="28" spans="2:13" s="270" customFormat="1" ht="110" customHeight="1" x14ac:dyDescent="0.2">
      <c r="B28" s="323"/>
      <c r="C28" s="378"/>
      <c r="D28" s="312"/>
      <c r="E28" s="312" t="s">
        <v>286</v>
      </c>
      <c r="F28" s="302" t="s">
        <v>226</v>
      </c>
      <c r="G28" s="303"/>
      <c r="H28" s="304"/>
      <c r="I28" s="252">
        <v>1</v>
      </c>
      <c r="J28" s="320">
        <v>1</v>
      </c>
      <c r="K28" s="405"/>
      <c r="L28" s="312"/>
      <c r="M28" s="318" t="s">
        <v>293</v>
      </c>
    </row>
    <row r="29" spans="2:13" s="270" customFormat="1" ht="110.15" customHeight="1" x14ac:dyDescent="0.2">
      <c r="B29" s="323"/>
      <c r="C29" s="379"/>
      <c r="D29" s="309"/>
      <c r="E29" s="309"/>
      <c r="F29" s="384" t="s">
        <v>227</v>
      </c>
      <c r="G29" s="385"/>
      <c r="H29" s="386"/>
      <c r="I29" s="252">
        <v>0</v>
      </c>
      <c r="J29" s="320"/>
      <c r="K29" s="405"/>
      <c r="L29" s="312"/>
      <c r="M29" s="319"/>
    </row>
    <row r="30" spans="2:13" s="270" customFormat="1" ht="25" customHeight="1" x14ac:dyDescent="0.2">
      <c r="B30" s="323"/>
      <c r="C30" s="377" t="s">
        <v>29</v>
      </c>
      <c r="D30" s="369" t="s">
        <v>30</v>
      </c>
      <c r="E30" s="308" t="s">
        <v>31</v>
      </c>
      <c r="F30" s="384" t="s">
        <v>318</v>
      </c>
      <c r="G30" s="385"/>
      <c r="H30" s="386"/>
      <c r="I30" s="277">
        <v>20</v>
      </c>
      <c r="J30" s="301">
        <v>20</v>
      </c>
      <c r="K30" s="405"/>
      <c r="L30" s="312"/>
      <c r="M30" s="401" t="s">
        <v>319</v>
      </c>
    </row>
    <row r="31" spans="2:13" s="270" customFormat="1" ht="25" customHeight="1" x14ac:dyDescent="0.2">
      <c r="B31" s="323"/>
      <c r="C31" s="378"/>
      <c r="D31" s="376"/>
      <c r="E31" s="349"/>
      <c r="F31" s="302" t="s">
        <v>32</v>
      </c>
      <c r="G31" s="303"/>
      <c r="H31" s="304"/>
      <c r="I31" s="252">
        <v>0</v>
      </c>
      <c r="J31" s="310"/>
      <c r="K31" s="405"/>
      <c r="L31" s="312"/>
      <c r="M31" s="409"/>
    </row>
    <row r="32" spans="2:13" s="270" customFormat="1" ht="20.149999999999999" customHeight="1" x14ac:dyDescent="0.2">
      <c r="B32" s="323"/>
      <c r="C32" s="378"/>
      <c r="D32" s="369" t="s">
        <v>33</v>
      </c>
      <c r="E32" s="308" t="s">
        <v>34</v>
      </c>
      <c r="F32" s="353" t="s">
        <v>236</v>
      </c>
      <c r="G32" s="354"/>
      <c r="H32" s="355"/>
      <c r="I32" s="252">
        <v>20</v>
      </c>
      <c r="J32" s="311">
        <v>20</v>
      </c>
      <c r="K32" s="405"/>
      <c r="L32" s="312"/>
      <c r="M32" s="400" t="s">
        <v>294</v>
      </c>
    </row>
    <row r="33" spans="2:13" s="270" customFormat="1" ht="20.149999999999999" customHeight="1" x14ac:dyDescent="0.2">
      <c r="B33" s="323"/>
      <c r="C33" s="378"/>
      <c r="D33" s="362"/>
      <c r="E33" s="312"/>
      <c r="F33" s="353" t="s">
        <v>268</v>
      </c>
      <c r="G33" s="354"/>
      <c r="H33" s="355"/>
      <c r="I33" s="255"/>
      <c r="J33" s="301"/>
      <c r="K33" s="405"/>
      <c r="L33" s="312"/>
      <c r="M33" s="401"/>
    </row>
    <row r="34" spans="2:13" s="270" customFormat="1" ht="20.149999999999999" customHeight="1" x14ac:dyDescent="0.2">
      <c r="B34" s="323"/>
      <c r="C34" s="378"/>
      <c r="D34" s="362"/>
      <c r="E34" s="312"/>
      <c r="F34" s="356"/>
      <c r="G34" s="357"/>
      <c r="H34" s="358"/>
      <c r="I34" s="253" t="s">
        <v>35</v>
      </c>
      <c r="J34" s="301"/>
      <c r="K34" s="405"/>
      <c r="L34" s="312"/>
      <c r="M34" s="401"/>
    </row>
    <row r="35" spans="2:13" s="270" customFormat="1" ht="20.149999999999999" customHeight="1" x14ac:dyDescent="0.2">
      <c r="B35" s="323"/>
      <c r="C35" s="378"/>
      <c r="D35" s="362"/>
      <c r="E35" s="312"/>
      <c r="F35" s="359"/>
      <c r="G35" s="360"/>
      <c r="H35" s="361"/>
      <c r="I35" s="254"/>
      <c r="J35" s="301"/>
      <c r="K35" s="405"/>
      <c r="L35" s="312"/>
      <c r="M35" s="401"/>
    </row>
    <row r="36" spans="2:13" s="270" customFormat="1" ht="20.149999999999999" customHeight="1" x14ac:dyDescent="0.2">
      <c r="B36" s="323"/>
      <c r="C36" s="378"/>
      <c r="D36" s="362"/>
      <c r="E36" s="312"/>
      <c r="F36" s="359" t="s">
        <v>237</v>
      </c>
      <c r="G36" s="360"/>
      <c r="H36" s="361"/>
      <c r="I36" s="254">
        <v>10</v>
      </c>
      <c r="J36" s="301"/>
      <c r="K36" s="405"/>
      <c r="L36" s="312"/>
      <c r="M36" s="401"/>
    </row>
    <row r="37" spans="2:13" s="270" customFormat="1" ht="20.149999999999999" customHeight="1" x14ac:dyDescent="0.2">
      <c r="B37" s="323"/>
      <c r="C37" s="378"/>
      <c r="D37" s="362"/>
      <c r="E37" s="312"/>
      <c r="F37" s="353" t="s">
        <v>238</v>
      </c>
      <c r="G37" s="354"/>
      <c r="H37" s="355"/>
      <c r="I37" s="252">
        <v>10</v>
      </c>
      <c r="J37" s="301"/>
      <c r="K37" s="405"/>
      <c r="L37" s="312"/>
      <c r="M37" s="401"/>
    </row>
    <row r="38" spans="2:13" s="270" customFormat="1" ht="20.149999999999999" customHeight="1" x14ac:dyDescent="0.2">
      <c r="B38" s="323"/>
      <c r="C38" s="378"/>
      <c r="D38" s="362"/>
      <c r="E38" s="312"/>
      <c r="F38" s="353" t="s">
        <v>267</v>
      </c>
      <c r="G38" s="354"/>
      <c r="H38" s="355"/>
      <c r="I38" s="255"/>
      <c r="J38" s="301"/>
      <c r="K38" s="405"/>
      <c r="L38" s="312"/>
      <c r="M38" s="401"/>
    </row>
    <row r="39" spans="2:13" s="270" customFormat="1" ht="20.149999999999999" customHeight="1" x14ac:dyDescent="0.2">
      <c r="B39" s="323"/>
      <c r="C39" s="378"/>
      <c r="D39" s="362"/>
      <c r="E39" s="312"/>
      <c r="F39" s="356"/>
      <c r="G39" s="357"/>
      <c r="H39" s="358"/>
      <c r="I39" s="253" t="s">
        <v>35</v>
      </c>
      <c r="J39" s="301"/>
      <c r="K39" s="405"/>
      <c r="L39" s="312"/>
      <c r="M39" s="401"/>
    </row>
    <row r="40" spans="2:13" s="270" customFormat="1" ht="20.149999999999999" customHeight="1" x14ac:dyDescent="0.2">
      <c r="B40" s="323"/>
      <c r="C40" s="378"/>
      <c r="D40" s="362"/>
      <c r="E40" s="312"/>
      <c r="F40" s="359"/>
      <c r="G40" s="360"/>
      <c r="H40" s="361"/>
      <c r="I40" s="254"/>
      <c r="J40" s="301"/>
      <c r="K40" s="405"/>
      <c r="L40" s="312"/>
      <c r="M40" s="401"/>
    </row>
    <row r="41" spans="2:13" s="270" customFormat="1" ht="20.149999999999999" customHeight="1" x14ac:dyDescent="0.2">
      <c r="B41" s="323"/>
      <c r="C41" s="378"/>
      <c r="D41" s="376"/>
      <c r="E41" s="309"/>
      <c r="F41" s="359" t="s">
        <v>239</v>
      </c>
      <c r="G41" s="360"/>
      <c r="H41" s="361"/>
      <c r="I41" s="254">
        <v>0</v>
      </c>
      <c r="J41" s="310"/>
      <c r="K41" s="405"/>
      <c r="L41" s="312"/>
      <c r="M41" s="408"/>
    </row>
    <row r="42" spans="2:13" s="270" customFormat="1" ht="20.149999999999999" customHeight="1" x14ac:dyDescent="0.2">
      <c r="B42" s="323"/>
      <c r="C42" s="378"/>
      <c r="D42" s="308" t="s">
        <v>261</v>
      </c>
      <c r="E42" s="308" t="s">
        <v>36</v>
      </c>
      <c r="F42" s="305" t="s">
        <v>22</v>
      </c>
      <c r="G42" s="306"/>
      <c r="H42" s="307"/>
      <c r="I42" s="252">
        <v>3</v>
      </c>
      <c r="J42" s="311">
        <v>3</v>
      </c>
      <c r="K42" s="405"/>
      <c r="L42" s="312"/>
      <c r="M42" s="334" t="s">
        <v>37</v>
      </c>
    </row>
    <row r="43" spans="2:13" s="270" customFormat="1" ht="20.149999999999999" customHeight="1" x14ac:dyDescent="0.2">
      <c r="B43" s="323"/>
      <c r="C43" s="378"/>
      <c r="D43" s="362"/>
      <c r="E43" s="312"/>
      <c r="F43" s="396" t="s">
        <v>38</v>
      </c>
      <c r="G43" s="397"/>
      <c r="H43" s="398"/>
      <c r="I43" s="252">
        <v>0</v>
      </c>
      <c r="J43" s="310"/>
      <c r="K43" s="405"/>
      <c r="L43" s="312"/>
      <c r="M43" s="334"/>
    </row>
    <row r="44" spans="2:13" s="270" customFormat="1" ht="20.149999999999999" customHeight="1" x14ac:dyDescent="0.2">
      <c r="B44" s="323"/>
      <c r="C44" s="378"/>
      <c r="D44" s="308" t="s">
        <v>234</v>
      </c>
      <c r="E44" s="308" t="s">
        <v>39</v>
      </c>
      <c r="F44" s="302" t="s">
        <v>20</v>
      </c>
      <c r="G44" s="303"/>
      <c r="H44" s="304"/>
      <c r="I44" s="252">
        <v>5</v>
      </c>
      <c r="J44" s="311">
        <v>5</v>
      </c>
      <c r="K44" s="405"/>
      <c r="L44" s="312"/>
      <c r="M44" s="313" t="s">
        <v>235</v>
      </c>
    </row>
    <row r="45" spans="2:13" s="270" customFormat="1" ht="20.149999999999999" customHeight="1" x14ac:dyDescent="0.2">
      <c r="B45" s="323"/>
      <c r="C45" s="378"/>
      <c r="D45" s="309"/>
      <c r="E45" s="309"/>
      <c r="F45" s="302" t="s">
        <v>18</v>
      </c>
      <c r="G45" s="303"/>
      <c r="H45" s="304"/>
      <c r="I45" s="252">
        <v>0</v>
      </c>
      <c r="J45" s="310"/>
      <c r="K45" s="405"/>
      <c r="L45" s="312"/>
      <c r="M45" s="314"/>
    </row>
    <row r="46" spans="2:13" s="270" customFormat="1" ht="45" customHeight="1" x14ac:dyDescent="0.2">
      <c r="B46" s="323"/>
      <c r="C46" s="378"/>
      <c r="D46" s="308" t="s">
        <v>40</v>
      </c>
      <c r="E46" s="356" t="s">
        <v>41</v>
      </c>
      <c r="F46" s="305" t="s">
        <v>240</v>
      </c>
      <c r="G46" s="306"/>
      <c r="H46" s="307"/>
      <c r="I46" s="255">
        <v>10</v>
      </c>
      <c r="J46" s="311">
        <v>10</v>
      </c>
      <c r="K46" s="405"/>
      <c r="L46" s="312"/>
      <c r="M46" s="317" t="s">
        <v>250</v>
      </c>
    </row>
    <row r="47" spans="2:13" s="270" customFormat="1" ht="45" customHeight="1" x14ac:dyDescent="0.2">
      <c r="B47" s="323"/>
      <c r="C47" s="378"/>
      <c r="D47" s="312"/>
      <c r="E47" s="356"/>
      <c r="F47" s="353" t="s">
        <v>269</v>
      </c>
      <c r="G47" s="354"/>
      <c r="H47" s="355"/>
      <c r="I47" s="279"/>
      <c r="J47" s="301"/>
      <c r="K47" s="405"/>
      <c r="L47" s="312"/>
      <c r="M47" s="317"/>
    </row>
    <row r="48" spans="2:13" s="270" customFormat="1" ht="45" customHeight="1" x14ac:dyDescent="0.2">
      <c r="B48" s="323"/>
      <c r="C48" s="378"/>
      <c r="D48" s="312"/>
      <c r="E48" s="366"/>
      <c r="F48" s="356"/>
      <c r="G48" s="357"/>
      <c r="H48" s="358"/>
      <c r="I48" s="253" t="s">
        <v>35</v>
      </c>
      <c r="J48" s="301"/>
      <c r="K48" s="405"/>
      <c r="L48" s="312"/>
      <c r="M48" s="334"/>
    </row>
    <row r="49" spans="2:13" s="270" customFormat="1" ht="45" customHeight="1" x14ac:dyDescent="0.2">
      <c r="B49" s="323"/>
      <c r="C49" s="378"/>
      <c r="D49" s="312"/>
      <c r="E49" s="366"/>
      <c r="F49" s="359"/>
      <c r="G49" s="360"/>
      <c r="H49" s="361"/>
      <c r="I49" s="277"/>
      <c r="J49" s="301"/>
      <c r="K49" s="405"/>
      <c r="L49" s="312"/>
      <c r="M49" s="315"/>
    </row>
    <row r="50" spans="2:13" s="270" customFormat="1" ht="45" customHeight="1" x14ac:dyDescent="0.2">
      <c r="B50" s="323"/>
      <c r="C50" s="378"/>
      <c r="D50" s="312"/>
      <c r="E50" s="366"/>
      <c r="F50" s="356" t="s">
        <v>241</v>
      </c>
      <c r="G50" s="357"/>
      <c r="H50" s="358"/>
      <c r="I50" s="280">
        <v>0</v>
      </c>
      <c r="J50" s="301"/>
      <c r="K50" s="405"/>
      <c r="L50" s="312"/>
      <c r="M50" s="315"/>
    </row>
    <row r="51" spans="2:13" s="270" customFormat="1" ht="35.15" customHeight="1" x14ac:dyDescent="0.2">
      <c r="B51" s="323"/>
      <c r="C51" s="378"/>
      <c r="D51" s="356"/>
      <c r="E51" s="388" t="s">
        <v>42</v>
      </c>
      <c r="F51" s="390" t="s">
        <v>242</v>
      </c>
      <c r="G51" s="391"/>
      <c r="H51" s="392"/>
      <c r="I51" s="256">
        <v>5</v>
      </c>
      <c r="J51" s="336">
        <v>5</v>
      </c>
      <c r="K51" s="406"/>
      <c r="L51" s="312"/>
      <c r="M51" s="318" t="s">
        <v>43</v>
      </c>
    </row>
    <row r="52" spans="2:13" s="270" customFormat="1" ht="35.15" customHeight="1" thickBot="1" x14ac:dyDescent="0.25">
      <c r="B52" s="383"/>
      <c r="C52" s="387"/>
      <c r="D52" s="394"/>
      <c r="E52" s="389"/>
      <c r="F52" s="356" t="s">
        <v>243</v>
      </c>
      <c r="G52" s="393"/>
      <c r="H52" s="358"/>
      <c r="I52" s="290">
        <v>0</v>
      </c>
      <c r="J52" s="337"/>
      <c r="K52" s="407"/>
      <c r="L52" s="338"/>
      <c r="M52" s="335"/>
    </row>
    <row r="53" spans="2:13" s="270" customFormat="1" ht="35.15" customHeight="1" thickTop="1" x14ac:dyDescent="0.2">
      <c r="B53" s="344" t="s">
        <v>320</v>
      </c>
      <c r="C53" s="323" t="s">
        <v>320</v>
      </c>
      <c r="D53" s="308" t="s">
        <v>262</v>
      </c>
      <c r="E53" s="330" t="s">
        <v>45</v>
      </c>
      <c r="F53" s="327" t="s">
        <v>46</v>
      </c>
      <c r="G53" s="328"/>
      <c r="H53" s="329"/>
      <c r="I53" s="288">
        <v>5</v>
      </c>
      <c r="J53" s="300">
        <v>5</v>
      </c>
      <c r="K53" s="301">
        <v>5</v>
      </c>
      <c r="L53" s="330" t="s">
        <v>44</v>
      </c>
      <c r="M53" s="313" t="s">
        <v>295</v>
      </c>
    </row>
    <row r="54" spans="2:13" s="270" customFormat="1" ht="35.15" customHeight="1" x14ac:dyDescent="0.2">
      <c r="B54" s="344"/>
      <c r="C54" s="323"/>
      <c r="D54" s="312"/>
      <c r="E54" s="312"/>
      <c r="F54" s="305" t="s">
        <v>47</v>
      </c>
      <c r="G54" s="306"/>
      <c r="H54" s="307"/>
      <c r="I54" s="251">
        <v>3</v>
      </c>
      <c r="J54" s="301"/>
      <c r="K54" s="301"/>
      <c r="L54" s="312"/>
      <c r="M54" s="339"/>
    </row>
    <row r="55" spans="2:13" s="270" customFormat="1" ht="35.15" customHeight="1" thickBot="1" x14ac:dyDescent="0.25">
      <c r="B55" s="344"/>
      <c r="C55" s="323"/>
      <c r="D55" s="312"/>
      <c r="E55" s="338"/>
      <c r="F55" s="363" t="s">
        <v>48</v>
      </c>
      <c r="G55" s="364"/>
      <c r="H55" s="365"/>
      <c r="I55" s="291">
        <v>0</v>
      </c>
      <c r="J55" s="333"/>
      <c r="K55" s="333"/>
      <c r="L55" s="338"/>
      <c r="M55" s="339"/>
    </row>
    <row r="56" spans="2:13" s="270" customFormat="1" ht="20.149999999999999" customHeight="1" thickTop="1" x14ac:dyDescent="0.2">
      <c r="B56" s="343" t="s">
        <v>49</v>
      </c>
      <c r="C56" s="322" t="s">
        <v>56</v>
      </c>
      <c r="D56" s="347" t="s">
        <v>50</v>
      </c>
      <c r="E56" s="295" t="s">
        <v>303</v>
      </c>
      <c r="F56" s="257" t="s">
        <v>57</v>
      </c>
      <c r="G56" s="351" t="s">
        <v>51</v>
      </c>
      <c r="H56" s="352"/>
      <c r="I56" s="340" t="s">
        <v>312</v>
      </c>
      <c r="J56" s="297">
        <v>60</v>
      </c>
      <c r="K56" s="300">
        <f>SUM(J56:J61)</f>
        <v>60</v>
      </c>
      <c r="L56" s="330" t="s">
        <v>58</v>
      </c>
      <c r="M56" s="331" t="s">
        <v>315</v>
      </c>
    </row>
    <row r="57" spans="2:13" s="270" customFormat="1" ht="20.149999999999999" customHeight="1" x14ac:dyDescent="0.2">
      <c r="B57" s="344"/>
      <c r="C57" s="323"/>
      <c r="D57" s="348"/>
      <c r="E57" s="296"/>
      <c r="F57" s="258" t="s">
        <v>52</v>
      </c>
      <c r="G57" s="345">
        <v>20</v>
      </c>
      <c r="H57" s="346"/>
      <c r="I57" s="341"/>
      <c r="J57" s="298"/>
      <c r="K57" s="301"/>
      <c r="L57" s="312"/>
      <c r="M57" s="332"/>
    </row>
    <row r="58" spans="2:13" s="270" customFormat="1" ht="20.149999999999999" customHeight="1" x14ac:dyDescent="0.2">
      <c r="B58" s="344"/>
      <c r="C58" s="323"/>
      <c r="D58" s="348"/>
      <c r="E58" s="296"/>
      <c r="F58" s="259" t="s">
        <v>53</v>
      </c>
      <c r="G58" s="345">
        <v>15</v>
      </c>
      <c r="H58" s="346"/>
      <c r="I58" s="341"/>
      <c r="J58" s="298"/>
      <c r="K58" s="301"/>
      <c r="L58" s="312"/>
      <c r="M58" s="332"/>
    </row>
    <row r="59" spans="2:13" s="270" customFormat="1" ht="20.149999999999999" customHeight="1" x14ac:dyDescent="0.2">
      <c r="B59" s="344"/>
      <c r="C59" s="323"/>
      <c r="D59" s="348"/>
      <c r="E59" s="296"/>
      <c r="F59" s="259" t="s">
        <v>54</v>
      </c>
      <c r="G59" s="345">
        <v>10</v>
      </c>
      <c r="H59" s="346"/>
      <c r="I59" s="341"/>
      <c r="J59" s="298"/>
      <c r="K59" s="301"/>
      <c r="L59" s="312"/>
      <c r="M59" s="332"/>
    </row>
    <row r="60" spans="2:13" s="270" customFormat="1" ht="20.149999999999999" customHeight="1" x14ac:dyDescent="0.2">
      <c r="B60" s="344"/>
      <c r="C60" s="323"/>
      <c r="D60" s="348"/>
      <c r="E60" s="296"/>
      <c r="F60" s="259" t="s">
        <v>55</v>
      </c>
      <c r="G60" s="345">
        <v>5</v>
      </c>
      <c r="H60" s="346"/>
      <c r="I60" s="341"/>
      <c r="J60" s="298"/>
      <c r="K60" s="301"/>
      <c r="L60" s="312"/>
      <c r="M60" s="332"/>
    </row>
    <row r="61" spans="2:13" s="270" customFormat="1" ht="20.149999999999999" customHeight="1" thickBot="1" x14ac:dyDescent="0.25">
      <c r="B61" s="344"/>
      <c r="C61" s="323"/>
      <c r="D61" s="349"/>
      <c r="E61" s="296"/>
      <c r="F61" s="258" t="s">
        <v>27</v>
      </c>
      <c r="G61" s="345">
        <v>0</v>
      </c>
      <c r="H61" s="346"/>
      <c r="I61" s="342"/>
      <c r="J61" s="299"/>
      <c r="K61" s="301"/>
      <c r="L61" s="309"/>
      <c r="M61" s="319"/>
    </row>
    <row r="62" spans="2:13" s="270" customFormat="1" ht="157.5" customHeight="1" thickTop="1" x14ac:dyDescent="0.2">
      <c r="B62" s="327" t="s">
        <v>213</v>
      </c>
      <c r="C62" s="328"/>
      <c r="D62" s="329"/>
      <c r="E62" s="324" t="s">
        <v>215</v>
      </c>
      <c r="F62" s="325"/>
      <c r="G62" s="325"/>
      <c r="H62" s="326"/>
      <c r="I62" s="260" t="s">
        <v>263</v>
      </c>
      <c r="J62" s="261"/>
      <c r="K62" s="262"/>
      <c r="L62" s="257" t="s">
        <v>59</v>
      </c>
      <c r="M62" s="263" t="s">
        <v>60</v>
      </c>
    </row>
    <row r="63" spans="2:13" s="270" customFormat="1" ht="157.5" customHeight="1" x14ac:dyDescent="0.2">
      <c r="B63" s="293" t="s">
        <v>207</v>
      </c>
      <c r="C63" s="293"/>
      <c r="D63" s="293"/>
      <c r="E63" s="294" t="s">
        <v>212</v>
      </c>
      <c r="F63" s="294"/>
      <c r="G63" s="294"/>
      <c r="H63" s="294"/>
      <c r="I63" s="264" t="s">
        <v>264</v>
      </c>
      <c r="J63" s="265"/>
      <c r="K63" s="266"/>
      <c r="L63" s="258" t="s">
        <v>208</v>
      </c>
      <c r="M63" s="267" t="s">
        <v>214</v>
      </c>
    </row>
    <row r="64" spans="2:13" s="270" customFormat="1" ht="45" customHeight="1" x14ac:dyDescent="0.2">
      <c r="I64" s="281" t="s">
        <v>61</v>
      </c>
      <c r="J64" s="282">
        <f>SUM(K5:K61)</f>
        <v>173</v>
      </c>
      <c r="K64" s="283"/>
      <c r="L64" s="284"/>
      <c r="M64" s="268" t="s">
        <v>62</v>
      </c>
    </row>
    <row r="65" spans="1:14" s="270" customFormat="1" ht="45" customHeight="1" x14ac:dyDescent="0.2">
      <c r="I65" s="281" t="s">
        <v>63</v>
      </c>
      <c r="J65" s="269">
        <f>IF(B2="簡易型Ａ",10,IF(B2="簡易型Ｂ",20,IF(B2="簡易型Ｃ",25,IF(B2="標準型",35,"型選択"))))</f>
        <v>20</v>
      </c>
      <c r="K65" s="283"/>
      <c r="L65" s="284"/>
    </row>
    <row r="66" spans="1:14" s="270" customFormat="1" ht="14" x14ac:dyDescent="0.2">
      <c r="I66" s="285"/>
      <c r="J66" s="284"/>
      <c r="L66" s="284"/>
    </row>
    <row r="67" spans="1:14" s="270" customFormat="1" ht="66" customHeight="1" x14ac:dyDescent="0.2">
      <c r="B67" s="294" t="s">
        <v>64</v>
      </c>
      <c r="C67" s="294"/>
      <c r="D67" s="294"/>
      <c r="E67" s="294" t="s">
        <v>65</v>
      </c>
      <c r="F67" s="294"/>
      <c r="G67" s="294"/>
      <c r="H67" s="294"/>
      <c r="I67" s="294"/>
      <c r="J67" s="294"/>
      <c r="K67" s="294"/>
      <c r="L67" s="321"/>
      <c r="M67" s="321"/>
    </row>
    <row r="68" spans="1:14" ht="23.25" customHeight="1" x14ac:dyDescent="0.2">
      <c r="C68" s="270"/>
      <c r="D68" s="270"/>
      <c r="E68" s="270"/>
    </row>
    <row r="69" spans="1:14" x14ac:dyDescent="0.2">
      <c r="E69" s="286"/>
      <c r="K69" s="287"/>
    </row>
    <row r="70" spans="1:14" s="273" customFormat="1" x14ac:dyDescent="0.2">
      <c r="A70" s="271"/>
      <c r="B70" s="271"/>
      <c r="C70" s="271"/>
      <c r="D70" s="271"/>
      <c r="E70" s="350"/>
      <c r="F70" s="350"/>
      <c r="G70" s="271"/>
      <c r="H70" s="271"/>
      <c r="I70" s="271"/>
      <c r="J70" s="271"/>
      <c r="K70" s="271"/>
      <c r="M70" s="271"/>
      <c r="N70" s="271"/>
    </row>
    <row r="71" spans="1:14" s="273" customFormat="1" x14ac:dyDescent="0.2">
      <c r="A71" s="271"/>
      <c r="B71" s="271"/>
      <c r="C71" s="271"/>
      <c r="D71" s="271"/>
      <c r="E71" s="271"/>
      <c r="F71" s="271"/>
      <c r="G71" s="271"/>
      <c r="H71" s="271"/>
      <c r="I71" s="271"/>
      <c r="K71" s="271"/>
      <c r="M71" s="271"/>
      <c r="N71" s="271"/>
    </row>
    <row r="72" spans="1:14" s="273" customFormat="1" x14ac:dyDescent="0.2">
      <c r="A72" s="271"/>
      <c r="B72" s="271"/>
      <c r="C72" s="271"/>
      <c r="D72" s="271"/>
      <c r="E72" s="271"/>
      <c r="F72" s="271"/>
      <c r="G72" s="271"/>
      <c r="H72" s="271"/>
      <c r="I72" s="271"/>
      <c r="K72" s="271"/>
      <c r="M72" s="271"/>
      <c r="N72" s="271"/>
    </row>
  </sheetData>
  <sheetProtection selectLockedCells="1" selectUnlockedCells="1"/>
  <mergeCells count="145">
    <mergeCell ref="M11:M14"/>
    <mergeCell ref="K5:K52"/>
    <mergeCell ref="L5:L52"/>
    <mergeCell ref="M15:M20"/>
    <mergeCell ref="M32:M41"/>
    <mergeCell ref="M30:M31"/>
    <mergeCell ref="J15:J20"/>
    <mergeCell ref="J21:J23"/>
    <mergeCell ref="J5:J6"/>
    <mergeCell ref="J7:J8"/>
    <mergeCell ref="F3:H4"/>
    <mergeCell ref="F5:H5"/>
    <mergeCell ref="M3:M4"/>
    <mergeCell ref="M7:M8"/>
    <mergeCell ref="M9:M10"/>
    <mergeCell ref="L3:L4"/>
    <mergeCell ref="I3:K3"/>
    <mergeCell ref="F6:H6"/>
    <mergeCell ref="M5:M6"/>
    <mergeCell ref="J11:J14"/>
    <mergeCell ref="C24:C29"/>
    <mergeCell ref="E42:E43"/>
    <mergeCell ref="F43:H43"/>
    <mergeCell ref="F20:H20"/>
    <mergeCell ref="J9:J10"/>
    <mergeCell ref="F24:H24"/>
    <mergeCell ref="F25:H25"/>
    <mergeCell ref="F26:H26"/>
    <mergeCell ref="F27:H27"/>
    <mergeCell ref="F28:H28"/>
    <mergeCell ref="F29:H29"/>
    <mergeCell ref="F19:H19"/>
    <mergeCell ref="F21:H21"/>
    <mergeCell ref="F17:H17"/>
    <mergeCell ref="F23:H23"/>
    <mergeCell ref="J24:J25"/>
    <mergeCell ref="E21:E23"/>
    <mergeCell ref="F18:H18"/>
    <mergeCell ref="F22:H22"/>
    <mergeCell ref="C30:C52"/>
    <mergeCell ref="E51:E52"/>
    <mergeCell ref="F51:H51"/>
    <mergeCell ref="F52:H52"/>
    <mergeCell ref="D46:D52"/>
    <mergeCell ref="D32:D41"/>
    <mergeCell ref="D7:D14"/>
    <mergeCell ref="C5:C14"/>
    <mergeCell ref="E11:E14"/>
    <mergeCell ref="F14:H14"/>
    <mergeCell ref="B3:C4"/>
    <mergeCell ref="F15:I15"/>
    <mergeCell ref="F9:H9"/>
    <mergeCell ref="E9:E10"/>
    <mergeCell ref="E3:E4"/>
    <mergeCell ref="F7:H7"/>
    <mergeCell ref="F10:H10"/>
    <mergeCell ref="E7:E8"/>
    <mergeCell ref="F13:H13"/>
    <mergeCell ref="F11:H11"/>
    <mergeCell ref="E5:E6"/>
    <mergeCell ref="F12:H12"/>
    <mergeCell ref="C15:C23"/>
    <mergeCell ref="D15:D23"/>
    <mergeCell ref="E15:E20"/>
    <mergeCell ref="B5:B52"/>
    <mergeCell ref="F16:H16"/>
    <mergeCell ref="E44:E45"/>
    <mergeCell ref="E26:E27"/>
    <mergeCell ref="E28:E29"/>
    <mergeCell ref="D44:D45"/>
    <mergeCell ref="E30:E31"/>
    <mergeCell ref="D30:D31"/>
    <mergeCell ref="F30:H30"/>
    <mergeCell ref="E70:F70"/>
    <mergeCell ref="G56:H56"/>
    <mergeCell ref="E32:E41"/>
    <mergeCell ref="F32:H32"/>
    <mergeCell ref="F33:H35"/>
    <mergeCell ref="D42:D43"/>
    <mergeCell ref="F36:H36"/>
    <mergeCell ref="F41:H41"/>
    <mergeCell ref="D53:D55"/>
    <mergeCell ref="F37:H37"/>
    <mergeCell ref="G59:H59"/>
    <mergeCell ref="G60:H60"/>
    <mergeCell ref="E53:E55"/>
    <mergeCell ref="F53:H53"/>
    <mergeCell ref="G61:H61"/>
    <mergeCell ref="F55:H55"/>
    <mergeCell ref="F50:H50"/>
    <mergeCell ref="G58:H58"/>
    <mergeCell ref="F38:H40"/>
    <mergeCell ref="F45:H45"/>
    <mergeCell ref="F42:H42"/>
    <mergeCell ref="E46:E50"/>
    <mergeCell ref="F47:H49"/>
    <mergeCell ref="B67:D67"/>
    <mergeCell ref="E67:M67"/>
    <mergeCell ref="C56:C61"/>
    <mergeCell ref="E62:H62"/>
    <mergeCell ref="B62:D62"/>
    <mergeCell ref="L56:L61"/>
    <mergeCell ref="M56:M61"/>
    <mergeCell ref="J46:J50"/>
    <mergeCell ref="J42:J43"/>
    <mergeCell ref="K53:K55"/>
    <mergeCell ref="J53:J55"/>
    <mergeCell ref="M46:M50"/>
    <mergeCell ref="M51:M52"/>
    <mergeCell ref="F54:H54"/>
    <mergeCell ref="M42:M43"/>
    <mergeCell ref="J51:J52"/>
    <mergeCell ref="L53:L55"/>
    <mergeCell ref="M53:M55"/>
    <mergeCell ref="I56:I61"/>
    <mergeCell ref="B56:B61"/>
    <mergeCell ref="B53:B55"/>
    <mergeCell ref="G57:H57"/>
    <mergeCell ref="C53:C55"/>
    <mergeCell ref="D56:D61"/>
    <mergeCell ref="F44:H44"/>
    <mergeCell ref="I2:M2"/>
    <mergeCell ref="B63:D63"/>
    <mergeCell ref="E63:H63"/>
    <mergeCell ref="E56:E61"/>
    <mergeCell ref="J56:J61"/>
    <mergeCell ref="K56:K61"/>
    <mergeCell ref="F31:H31"/>
    <mergeCell ref="F46:H46"/>
    <mergeCell ref="E24:E25"/>
    <mergeCell ref="J30:J31"/>
    <mergeCell ref="J32:J41"/>
    <mergeCell ref="D24:D29"/>
    <mergeCell ref="M44:M45"/>
    <mergeCell ref="M21:M23"/>
    <mergeCell ref="J44:J45"/>
    <mergeCell ref="M28:M29"/>
    <mergeCell ref="M26:M27"/>
    <mergeCell ref="M24:M25"/>
    <mergeCell ref="J28:J29"/>
    <mergeCell ref="J26:J27"/>
    <mergeCell ref="B2:C2"/>
    <mergeCell ref="F8:H8"/>
    <mergeCell ref="D3:D4"/>
    <mergeCell ref="D5:D6"/>
  </mergeCells>
  <phoneticPr fontId="2"/>
  <conditionalFormatting sqref="J65">
    <cfRule type="expression" dxfId="44" priority="1" stopIfTrue="1">
      <formula>$J$65="型選択"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29"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topLeftCell="A10" zoomScaleNormal="100" zoomScaleSheetLayoutView="100" workbookViewId="0">
      <selection activeCell="M11" sqref="M11"/>
    </sheetView>
  </sheetViews>
  <sheetFormatPr defaultColWidth="3.08984375" defaultRowHeight="18" customHeight="1" x14ac:dyDescent="0.2"/>
  <cols>
    <col min="1" max="16384" width="3.08984375" style="220"/>
  </cols>
  <sheetData>
    <row r="3" spans="1:27" ht="18" customHeight="1" x14ac:dyDescent="0.2">
      <c r="AA3" s="221" t="s">
        <v>66</v>
      </c>
    </row>
    <row r="5" spans="1:27" ht="18" customHeight="1" x14ac:dyDescent="0.2">
      <c r="A5" s="412" t="s">
        <v>67</v>
      </c>
      <c r="B5" s="412"/>
      <c r="C5" s="412"/>
      <c r="D5" s="412"/>
      <c r="E5" s="412"/>
      <c r="F5" s="412"/>
      <c r="G5" s="412"/>
      <c r="H5" s="412"/>
      <c r="I5" s="412"/>
      <c r="J5" s="412"/>
      <c r="K5" s="412"/>
      <c r="L5" s="412"/>
      <c r="M5" s="412"/>
      <c r="N5" s="412"/>
      <c r="O5" s="412"/>
      <c r="P5" s="412"/>
      <c r="Q5" s="412"/>
      <c r="R5" s="412"/>
      <c r="S5" s="412"/>
      <c r="T5" s="412"/>
      <c r="U5" s="412"/>
      <c r="V5" s="412"/>
      <c r="W5" s="412"/>
      <c r="X5" s="412"/>
      <c r="Y5" s="412"/>
      <c r="Z5" s="412"/>
      <c r="AA5" s="412"/>
    </row>
    <row r="6" spans="1:27" ht="18" customHeight="1" x14ac:dyDescent="0.2">
      <c r="A6" s="412"/>
      <c r="B6" s="412"/>
      <c r="C6" s="412"/>
      <c r="D6" s="412"/>
      <c r="E6" s="412"/>
      <c r="F6" s="412"/>
      <c r="G6" s="412"/>
      <c r="H6" s="412"/>
      <c r="I6" s="412"/>
      <c r="J6" s="412"/>
      <c r="K6" s="412"/>
      <c r="L6" s="412"/>
      <c r="M6" s="412"/>
      <c r="N6" s="412"/>
      <c r="O6" s="412"/>
      <c r="P6" s="412"/>
      <c r="Q6" s="412"/>
      <c r="R6" s="412"/>
      <c r="S6" s="412"/>
      <c r="T6" s="412"/>
      <c r="U6" s="412"/>
      <c r="V6" s="412"/>
      <c r="W6" s="412"/>
      <c r="X6" s="412"/>
      <c r="Y6" s="412"/>
      <c r="Z6" s="412"/>
      <c r="AA6" s="412"/>
    </row>
    <row r="9" spans="1:27" ht="18" customHeight="1" x14ac:dyDescent="0.2">
      <c r="B9" s="411" t="s">
        <v>68</v>
      </c>
      <c r="C9" s="411"/>
      <c r="D9" s="411"/>
      <c r="E9" s="411"/>
      <c r="F9" s="411"/>
      <c r="H9" s="220" t="s">
        <v>69</v>
      </c>
    </row>
    <row r="11" spans="1:27" ht="18" customHeight="1" x14ac:dyDescent="0.2">
      <c r="O11" s="220" t="s">
        <v>70</v>
      </c>
    </row>
    <row r="13" spans="1:27" ht="18" customHeight="1" x14ac:dyDescent="0.2">
      <c r="O13" s="220" t="s">
        <v>71</v>
      </c>
    </row>
    <row r="15" spans="1:27" ht="18" customHeight="1" x14ac:dyDescent="0.2">
      <c r="O15" s="220" t="s">
        <v>72</v>
      </c>
    </row>
    <row r="18" spans="2:20" ht="18" customHeight="1" x14ac:dyDescent="0.2">
      <c r="E18" s="221" t="s">
        <v>73</v>
      </c>
      <c r="F18" s="220" t="s">
        <v>74</v>
      </c>
      <c r="G18" s="289" t="s">
        <v>317</v>
      </c>
      <c r="H18" s="222"/>
      <c r="I18" s="222"/>
      <c r="J18" s="222"/>
      <c r="K18" s="222"/>
      <c r="L18" s="222"/>
      <c r="M18" s="222"/>
      <c r="N18" s="222"/>
      <c r="O18" s="222"/>
      <c r="P18" s="222"/>
      <c r="Q18" s="222"/>
      <c r="R18" s="222"/>
      <c r="S18" s="222"/>
      <c r="T18" s="222"/>
    </row>
    <row r="19" spans="2:20" ht="18" customHeight="1" x14ac:dyDescent="0.2">
      <c r="G19" s="289" t="s">
        <v>316</v>
      </c>
      <c r="H19" s="222"/>
      <c r="I19" s="222"/>
      <c r="J19" s="222"/>
      <c r="K19" s="222"/>
      <c r="L19" s="222"/>
      <c r="M19" s="222"/>
      <c r="N19" s="222"/>
      <c r="O19" s="222"/>
      <c r="P19" s="222"/>
      <c r="Q19" s="222"/>
      <c r="R19" s="222"/>
      <c r="S19" s="222"/>
      <c r="T19" s="222"/>
    </row>
    <row r="20" spans="2:20" ht="18" customHeight="1" x14ac:dyDescent="0.2">
      <c r="H20" s="222"/>
      <c r="I20" s="222"/>
      <c r="J20" s="222"/>
      <c r="K20" s="222"/>
      <c r="L20" s="222"/>
      <c r="M20" s="222"/>
      <c r="N20" s="222"/>
      <c r="O20" s="222"/>
      <c r="P20" s="222"/>
      <c r="Q20" s="222"/>
      <c r="R20" s="222"/>
      <c r="S20" s="222"/>
      <c r="T20" s="222"/>
    </row>
    <row r="21" spans="2:20" ht="18" customHeight="1" x14ac:dyDescent="0.2">
      <c r="E21" s="221"/>
      <c r="H21" s="222"/>
      <c r="I21" s="222"/>
      <c r="J21" s="222"/>
      <c r="K21" s="222"/>
      <c r="L21" s="222"/>
      <c r="M21" s="222"/>
      <c r="N21" s="222"/>
      <c r="O21" s="222"/>
      <c r="P21" s="222"/>
      <c r="Q21" s="222"/>
      <c r="R21" s="222"/>
      <c r="S21" s="222"/>
      <c r="T21" s="222"/>
    </row>
    <row r="22" spans="2:20" ht="18" customHeight="1" x14ac:dyDescent="0.2">
      <c r="G22" s="222"/>
      <c r="H22" s="222"/>
      <c r="I22" s="222"/>
      <c r="J22" s="222"/>
      <c r="K22" s="222"/>
      <c r="L22" s="222"/>
      <c r="M22" s="222"/>
      <c r="N22" s="222"/>
      <c r="O22" s="222"/>
      <c r="P22" s="222"/>
      <c r="Q22" s="222"/>
      <c r="R22" s="222"/>
      <c r="S22" s="222"/>
      <c r="T22" s="222"/>
    </row>
    <row r="25" spans="2:20" ht="18" customHeight="1" x14ac:dyDescent="0.2">
      <c r="B25" s="220" t="s">
        <v>75</v>
      </c>
    </row>
    <row r="26" spans="2:20" ht="18" customHeight="1" x14ac:dyDescent="0.2">
      <c r="B26" s="220" t="s">
        <v>76</v>
      </c>
    </row>
    <row r="27" spans="2:20" ht="18" customHeight="1" x14ac:dyDescent="0.2">
      <c r="B27" s="220" t="s">
        <v>77</v>
      </c>
    </row>
    <row r="30" spans="2:20" ht="18" customHeight="1" x14ac:dyDescent="0.2">
      <c r="C30" s="220" t="s">
        <v>78</v>
      </c>
    </row>
    <row r="31" spans="2:20" ht="18" customHeight="1" x14ac:dyDescent="0.2">
      <c r="D31" s="220" t="s">
        <v>79</v>
      </c>
      <c r="G31" s="220" t="s">
        <v>74</v>
      </c>
      <c r="H31" s="220" t="s">
        <v>80</v>
      </c>
    </row>
    <row r="32" spans="2:20" ht="18" customHeight="1" x14ac:dyDescent="0.2">
      <c r="D32" s="220" t="s">
        <v>81</v>
      </c>
      <c r="G32" s="220" t="s">
        <v>74</v>
      </c>
      <c r="H32" s="220" t="s">
        <v>82</v>
      </c>
    </row>
    <row r="33" spans="1:27" ht="18" customHeight="1" x14ac:dyDescent="0.2">
      <c r="D33" s="220" t="s">
        <v>70</v>
      </c>
      <c r="G33" s="220" t="s">
        <v>74</v>
      </c>
      <c r="H33" s="220" t="s">
        <v>83</v>
      </c>
    </row>
    <row r="34" spans="1:27" ht="18" customHeight="1" x14ac:dyDescent="0.2">
      <c r="D34" s="220" t="s">
        <v>84</v>
      </c>
      <c r="G34" s="220" t="s">
        <v>74</v>
      </c>
      <c r="H34" s="220" t="s">
        <v>85</v>
      </c>
    </row>
    <row r="35" spans="1:27" ht="18" customHeight="1" x14ac:dyDescent="0.2">
      <c r="D35" s="220" t="s">
        <v>86</v>
      </c>
      <c r="G35" s="220" t="s">
        <v>74</v>
      </c>
      <c r="H35" s="220" t="s">
        <v>85</v>
      </c>
    </row>
    <row r="36" spans="1:27" ht="18" customHeight="1" x14ac:dyDescent="0.2">
      <c r="D36" s="220" t="s">
        <v>87</v>
      </c>
      <c r="G36" s="220" t="s">
        <v>74</v>
      </c>
      <c r="H36" s="223"/>
    </row>
    <row r="44" spans="1:27" ht="18" customHeight="1" x14ac:dyDescent="0.2">
      <c r="A44" s="224"/>
      <c r="B44" s="224"/>
      <c r="C44" s="224"/>
      <c r="D44" s="224"/>
      <c r="E44" s="224"/>
      <c r="F44" s="224"/>
      <c r="G44" s="224"/>
      <c r="H44" s="224"/>
      <c r="I44" s="224"/>
      <c r="J44" s="224"/>
      <c r="K44" s="224"/>
      <c r="L44" s="224"/>
      <c r="M44" s="224"/>
      <c r="N44" s="224"/>
      <c r="O44" s="224"/>
      <c r="P44" s="224"/>
      <c r="Q44" s="224"/>
      <c r="R44" s="224"/>
      <c r="S44" s="224"/>
      <c r="T44" s="224"/>
      <c r="U44" s="224"/>
      <c r="V44" s="224"/>
      <c r="W44" s="224"/>
      <c r="X44" s="224"/>
      <c r="Y44" s="224"/>
      <c r="Z44" s="224"/>
      <c r="AA44" s="224"/>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67"/>
  <sheetViews>
    <sheetView view="pageBreakPreview" topLeftCell="A15" zoomScale="70" zoomScaleNormal="71" zoomScaleSheetLayoutView="70" workbookViewId="0">
      <selection activeCell="D62" sqref="D62:K62"/>
    </sheetView>
  </sheetViews>
  <sheetFormatPr defaultColWidth="8.81640625" defaultRowHeight="13" x14ac:dyDescent="0.2"/>
  <cols>
    <col min="1" max="1" width="2.453125" style="33" customWidth="1"/>
    <col min="2" max="3" width="6.36328125" style="33" customWidth="1"/>
    <col min="4" max="4" width="17.6328125" style="33" customWidth="1"/>
    <col min="5" max="5" width="60.08984375" style="33" customWidth="1"/>
    <col min="6" max="7" width="10.6328125" style="33" customWidth="1"/>
    <col min="8" max="8" width="32.90625" style="33" customWidth="1"/>
    <col min="9" max="9" width="16.6328125" style="33" customWidth="1"/>
    <col min="10" max="10" width="20.6328125" style="158" customWidth="1"/>
    <col min="11" max="11" width="15.6328125" style="33" customWidth="1"/>
    <col min="12" max="13" width="10.6328125" style="33" customWidth="1"/>
    <col min="14" max="16" width="8.81640625" style="33"/>
    <col min="17" max="17" width="10.453125" style="33" bestFit="1" customWidth="1"/>
    <col min="18" max="16384" width="8.81640625" style="33"/>
  </cols>
  <sheetData>
    <row r="1" spans="2:13" ht="30.75" customHeight="1" x14ac:dyDescent="0.2">
      <c r="B1" s="34" t="s">
        <v>265</v>
      </c>
      <c r="C1" s="135"/>
      <c r="D1" s="135"/>
      <c r="G1" s="136"/>
      <c r="H1" s="481"/>
      <c r="I1" s="481"/>
      <c r="J1" s="481"/>
      <c r="K1" s="481"/>
    </row>
    <row r="2" spans="2:13" ht="23" x14ac:dyDescent="0.2">
      <c r="B2" s="137"/>
      <c r="C2" s="137"/>
      <c r="D2" s="137"/>
      <c r="E2" s="137"/>
      <c r="F2" s="489" t="s">
        <v>71</v>
      </c>
      <c r="G2" s="490"/>
      <c r="H2" s="482"/>
      <c r="I2" s="483"/>
      <c r="J2" s="483"/>
      <c r="K2" s="484"/>
      <c r="L2" s="138"/>
      <c r="M2" s="138"/>
    </row>
    <row r="3" spans="2:13" ht="20.149999999999999" customHeight="1" x14ac:dyDescent="0.2">
      <c r="B3" s="463" t="s">
        <v>2</v>
      </c>
      <c r="C3" s="464"/>
      <c r="D3" s="425" t="s">
        <v>3</v>
      </c>
      <c r="E3" s="425" t="s">
        <v>4</v>
      </c>
      <c r="F3" s="425" t="s">
        <v>6</v>
      </c>
      <c r="G3" s="494" t="s">
        <v>88</v>
      </c>
      <c r="H3" s="495"/>
      <c r="I3" s="496"/>
      <c r="J3" s="413" t="s">
        <v>89</v>
      </c>
      <c r="K3" s="485" t="s">
        <v>90</v>
      </c>
    </row>
    <row r="4" spans="2:13" ht="43.5" customHeight="1" thickBot="1" x14ac:dyDescent="0.25">
      <c r="B4" s="465"/>
      <c r="C4" s="466"/>
      <c r="D4" s="467"/>
      <c r="E4" s="467"/>
      <c r="F4" s="467"/>
      <c r="G4" s="139" t="s">
        <v>9</v>
      </c>
      <c r="H4" s="465" t="s">
        <v>91</v>
      </c>
      <c r="I4" s="466"/>
      <c r="J4" s="415"/>
      <c r="K4" s="486"/>
    </row>
    <row r="5" spans="2:13" ht="24.5" customHeight="1" thickTop="1" x14ac:dyDescent="0.2">
      <c r="B5" s="506" t="str">
        <f>IF('評価項目(標準)'!B5="","",+'評価項目(標準)'!B5)</f>
        <v>企　業　の　能　力　等</v>
      </c>
      <c r="C5" s="509" t="str">
        <f>IF(+'評価項目(標準)'!C5="","",+'評価項目(標準)'!C5)</f>
        <v>地域精通度・貢献度</v>
      </c>
      <c r="D5" s="472" t="str">
        <f>IF(+'評価項目(標準)'!D5="","",+'評価項目(標準)'!D5)</f>
        <v>地域精通度</v>
      </c>
      <c r="E5" s="517" t="str">
        <f>IF(+'評価項目(標準)'!E5="","",+'評価項目(標準)'!E5)</f>
        <v>本店等所在地</v>
      </c>
      <c r="F5" s="487">
        <f>+IF(+'評価項目(標準)'!J5="","",+'評価項目(標準)'!J5)</f>
        <v>10</v>
      </c>
      <c r="G5" s="140">
        <f>+IF(+'評価項目(標準)'!I5="","",+'評価項目(標準)'!I5)</f>
        <v>10</v>
      </c>
      <c r="H5" s="491" t="str">
        <f>+IF(+'評価項目(標準)'!F5="","",+'評価項目(標準)'!F5)</f>
        <v>度会郡南伊勢町内</v>
      </c>
      <c r="I5" s="492"/>
      <c r="J5" s="493"/>
      <c r="K5" s="488" t="str">
        <f>IF(J5="","",VLOOKUP(J5,'評価項目(標準)'!F5:I6,4,FALSE))</f>
        <v/>
      </c>
    </row>
    <row r="6" spans="2:13" ht="24.5" customHeight="1" x14ac:dyDescent="0.2">
      <c r="B6" s="430"/>
      <c r="C6" s="510"/>
      <c r="D6" s="473"/>
      <c r="E6" s="451"/>
      <c r="F6" s="474"/>
      <c r="G6" s="141">
        <f>+IF(+'評価項目(標準)'!I6="","",+'評価項目(標準)'!I6)</f>
        <v>0</v>
      </c>
      <c r="H6" s="479" t="str">
        <f>+IF(+'評価項目(標準)'!F6="","",+'評価項目(標準)'!F6)</f>
        <v>上記以外の伊勢建設事務所管内</v>
      </c>
      <c r="I6" s="480"/>
      <c r="J6" s="459"/>
      <c r="K6" s="442"/>
    </row>
    <row r="7" spans="2:13" ht="24.5" customHeight="1" x14ac:dyDescent="0.2">
      <c r="B7" s="430"/>
      <c r="C7" s="510"/>
      <c r="D7" s="425" t="str">
        <f>IF(+'評価項目(標準)'!D7="","",+'評価項目(標準)'!D7)</f>
        <v>地域貢献度</v>
      </c>
      <c r="E7" s="413" t="str">
        <f>IF(+'評価項目(標準)'!E7="","",+'評価項目(標準)'!E7)</f>
        <v>地域維持型維持修繕業務委託（小規模業務）元請実績</v>
      </c>
      <c r="F7" s="433">
        <f>+IF(+'評価項目(標準)'!J7="","",+'評価項目(標準)'!J7)</f>
        <v>10</v>
      </c>
      <c r="G7" s="141">
        <f>+IF(+'評価項目(標準)'!I7="","",+'評価項目(標準)'!I7)</f>
        <v>10</v>
      </c>
      <c r="H7" s="479" t="str">
        <f>+IF(+'評価項目(標準)'!F7="","",+'評価項目(標準)'!F7)</f>
        <v>有</v>
      </c>
      <c r="I7" s="480"/>
      <c r="J7" s="458"/>
      <c r="K7" s="435" t="str">
        <f>IF(J7="","",IF(J7=H7,G7,IF(J7=H8,G8)))</f>
        <v/>
      </c>
    </row>
    <row r="8" spans="2:13" ht="24.5" customHeight="1" x14ac:dyDescent="0.2">
      <c r="B8" s="430"/>
      <c r="C8" s="510"/>
      <c r="D8" s="451"/>
      <c r="E8" s="414"/>
      <c r="F8" s="474"/>
      <c r="G8" s="141">
        <f>+IF(+'評価項目(標準)'!I8="","",+'評価項目(標準)'!I8)</f>
        <v>0</v>
      </c>
      <c r="H8" s="479" t="str">
        <f>+IF(+'評価項目(標準)'!F8="","",+'評価項目(標準)'!F8)</f>
        <v>無</v>
      </c>
      <c r="I8" s="480"/>
      <c r="J8" s="459"/>
      <c r="K8" s="442"/>
    </row>
    <row r="9" spans="2:13" ht="24.5" customHeight="1" x14ac:dyDescent="0.2">
      <c r="B9" s="430"/>
      <c r="C9" s="510"/>
      <c r="D9" s="451"/>
      <c r="E9" s="413" t="str">
        <f>IF(+'評価項目(標準)'!E9="","",+'評価項目(標準)'!E9)</f>
        <v>　公共施設美化活動実績</v>
      </c>
      <c r="F9" s="427">
        <f>+IF(+'評価項目(標準)'!J9="","",+'評価項目(標準)'!J9)</f>
        <v>3</v>
      </c>
      <c r="G9" s="141">
        <f>+IF(+'評価項目(標準)'!I9="","",+'評価項目(標準)'!I9)</f>
        <v>3</v>
      </c>
      <c r="H9" s="479" t="str">
        <f>+IF(+'評価項目(標準)'!F9="","",+'評価項目(標準)'!F9)</f>
        <v>有</v>
      </c>
      <c r="I9" s="480"/>
      <c r="J9" s="458"/>
      <c r="K9" s="435" t="str">
        <f>IF(J9="","",IF(J9=H9,G9,IF(J9=H10,G10)))</f>
        <v/>
      </c>
    </row>
    <row r="10" spans="2:13" ht="24.5" customHeight="1" x14ac:dyDescent="0.2">
      <c r="B10" s="430"/>
      <c r="C10" s="510"/>
      <c r="D10" s="451"/>
      <c r="E10" s="414"/>
      <c r="F10" s="447"/>
      <c r="G10" s="141">
        <f>+IF(+'評価項目(標準)'!I10="","",+'評価項目(標準)'!I10)</f>
        <v>0</v>
      </c>
      <c r="H10" s="479" t="str">
        <f>+IF(+'評価項目(標準)'!F10="","",+'評価項目(標準)'!F10)</f>
        <v>無</v>
      </c>
      <c r="I10" s="480"/>
      <c r="J10" s="459"/>
      <c r="K10" s="442"/>
    </row>
    <row r="11" spans="2:13" ht="24.5" customHeight="1" x14ac:dyDescent="0.2">
      <c r="B11" s="430"/>
      <c r="C11" s="510"/>
      <c r="D11" s="451"/>
      <c r="E11" s="413" t="str">
        <f>IF(+'評価項目(標準)'!E11="","",+'評価項目(標準)'!E11)</f>
        <v>災害協定の評価</v>
      </c>
      <c r="F11" s="427">
        <f>+IF(+'評価項目(標準)'!J11="","",+'評価項目(標準)'!J11)</f>
        <v>9</v>
      </c>
      <c r="G11" s="247">
        <f>+IF(+'評価項目(標準)'!I11="","",+'評価項目(標準)'!I11)</f>
        <v>9</v>
      </c>
      <c r="H11" s="475" t="str">
        <f>+IF(+'評価項目(標準)'!F11="","",+'評価項目(標準)'!F11)</f>
        <v>災害協定に基づく訓練１への参加実績あり</v>
      </c>
      <c r="I11" s="476"/>
      <c r="J11" s="458"/>
      <c r="K11" s="435" t="str">
        <f>IF(J11="","",VLOOKUP(J11,'評価項目(標準)'!F11:I14,4,FALSE))</f>
        <v/>
      </c>
    </row>
    <row r="12" spans="2:13" ht="24.5" customHeight="1" x14ac:dyDescent="0.2">
      <c r="B12" s="430"/>
      <c r="C12" s="510"/>
      <c r="D12" s="451"/>
      <c r="E12" s="414"/>
      <c r="F12" s="447"/>
      <c r="G12" s="247">
        <f>+IF(+'評価項目(標準)'!I12="","",+'評価項目(標準)'!I12)</f>
        <v>7</v>
      </c>
      <c r="H12" s="475" t="str">
        <f>+IF(+'評価項目(標準)'!F12="","",+'評価項目(標準)'!F12)</f>
        <v>災害協定に基づく訓練２への参加実績あり</v>
      </c>
      <c r="I12" s="476"/>
      <c r="J12" s="459"/>
      <c r="K12" s="442"/>
    </row>
    <row r="13" spans="2:13" ht="24.5" customHeight="1" x14ac:dyDescent="0.2">
      <c r="B13" s="430"/>
      <c r="C13" s="510"/>
      <c r="D13" s="451"/>
      <c r="E13" s="414"/>
      <c r="F13" s="447"/>
      <c r="G13" s="247">
        <f>+IF(+'評価項目(標準)'!I13="","",+'評価項目(標準)'!I13)</f>
        <v>3</v>
      </c>
      <c r="H13" s="477" t="str">
        <f>+IF(+'評価項目(標準)'!F13="","",+'評価項目(標準)'!F13)</f>
        <v>防災協定の締結実績あり</v>
      </c>
      <c r="I13" s="478"/>
      <c r="J13" s="459"/>
      <c r="K13" s="442"/>
    </row>
    <row r="14" spans="2:13" ht="24.5" customHeight="1" x14ac:dyDescent="0.2">
      <c r="B14" s="430"/>
      <c r="C14" s="511"/>
      <c r="D14" s="452"/>
      <c r="E14" s="424"/>
      <c r="F14" s="428"/>
      <c r="G14" s="247">
        <f>+IF(+'評価項目(標準)'!I14="","",+'評価項目(標準)'!I14)</f>
        <v>0</v>
      </c>
      <c r="H14" s="477" t="str">
        <f>+IF(+'評価項目(標準)'!F14="","",+'評価項目(標準)'!F14)</f>
        <v>実績なし</v>
      </c>
      <c r="I14" s="478"/>
      <c r="J14" s="460"/>
      <c r="K14" s="436"/>
    </row>
    <row r="15" spans="2:13" ht="35.5" customHeight="1" x14ac:dyDescent="0.2">
      <c r="B15" s="430"/>
      <c r="C15" s="429" t="str">
        <f>IF(+'評価項目(標準)'!C15="","",+'評価項目(標準)'!C15)</f>
        <v>社会貢献度</v>
      </c>
      <c r="D15" s="425" t="str">
        <f>IF(+'評価項目(標準)'!D15="","",+'評価項目(標準)'!D15)</f>
        <v>社会貢献度</v>
      </c>
      <c r="E15" s="469" t="str">
        <f>IF(+'評価項目(標準)'!E15="","",+'評価項目(標準)'!E15)</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5" s="427">
        <f>+IF(+'評価項目(標準)'!J15="","",+'評価項目(標準)'!J15)</f>
        <v>4</v>
      </c>
      <c r="G15" s="420" t="s">
        <v>251</v>
      </c>
      <c r="H15" s="520"/>
      <c r="I15" s="421"/>
      <c r="J15" s="458"/>
      <c r="K15" s="433" t="str">
        <f>IF(J15="","",IF(J15=H16,G16,IF(J15=H17,G17,IF(J15=H18,G18,IF(J15=H19,G19,IF(J15=H20,G20))))))</f>
        <v/>
      </c>
    </row>
    <row r="16" spans="2:13" ht="35.5" customHeight="1" x14ac:dyDescent="0.2">
      <c r="B16" s="430"/>
      <c r="C16" s="430"/>
      <c r="D16" s="451"/>
      <c r="E16" s="470"/>
      <c r="F16" s="447"/>
      <c r="G16" s="185">
        <f>+IF(+'評価項目(標準)'!I16="","",+'評価項目(標準)'!I16)</f>
        <v>4</v>
      </c>
      <c r="H16" s="521" t="str">
        <f>+IF(+'評価項目(標準)'!F16="","",+'評価項目(標準)'!F16)</f>
        <v>４点</v>
      </c>
      <c r="I16" s="522"/>
      <c r="J16" s="459"/>
      <c r="K16" s="474"/>
    </row>
    <row r="17" spans="2:11" ht="35.5" customHeight="1" x14ac:dyDescent="0.2">
      <c r="B17" s="430"/>
      <c r="C17" s="430"/>
      <c r="D17" s="451"/>
      <c r="E17" s="470"/>
      <c r="F17" s="447"/>
      <c r="G17" s="186">
        <f>+IF(+'評価項目(標準)'!I17="","",+'評価項目(標準)'!I17)</f>
        <v>3</v>
      </c>
      <c r="H17" s="416" t="str">
        <f>+IF(+'評価項目(標準)'!F17="","",+'評価項目(標準)'!F17)</f>
        <v>３点</v>
      </c>
      <c r="I17" s="417"/>
      <c r="J17" s="459"/>
      <c r="K17" s="474"/>
    </row>
    <row r="18" spans="2:11" ht="35.5" customHeight="1" x14ac:dyDescent="0.2">
      <c r="B18" s="430"/>
      <c r="C18" s="430"/>
      <c r="D18" s="451"/>
      <c r="E18" s="470"/>
      <c r="F18" s="447"/>
      <c r="G18" s="186">
        <f>+IF(+'評価項目(標準)'!I18="","",+'評価項目(標準)'!I18)</f>
        <v>2</v>
      </c>
      <c r="H18" s="416" t="str">
        <f>+IF(+'評価項目(標準)'!F18="","",+'評価項目(標準)'!F18)</f>
        <v>２点</v>
      </c>
      <c r="I18" s="417"/>
      <c r="J18" s="459"/>
      <c r="K18" s="474"/>
    </row>
    <row r="19" spans="2:11" ht="35.5" customHeight="1" x14ac:dyDescent="0.2">
      <c r="B19" s="430"/>
      <c r="C19" s="430"/>
      <c r="D19" s="451"/>
      <c r="E19" s="470"/>
      <c r="F19" s="447"/>
      <c r="G19" s="186">
        <f>+IF(+'評価項目(標準)'!I19="","",+'評価項目(標準)'!I19)</f>
        <v>1</v>
      </c>
      <c r="H19" s="416" t="str">
        <f>+IF(+'評価項目(標準)'!F19="","",+'評価項目(標準)'!F19)</f>
        <v>１点</v>
      </c>
      <c r="I19" s="417"/>
      <c r="J19" s="459"/>
      <c r="K19" s="474"/>
    </row>
    <row r="20" spans="2:11" ht="35.5" customHeight="1" x14ac:dyDescent="0.2">
      <c r="B20" s="430"/>
      <c r="C20" s="430"/>
      <c r="D20" s="451"/>
      <c r="E20" s="471"/>
      <c r="F20" s="428"/>
      <c r="G20" s="143">
        <f>+IF(+'評価項目(標準)'!I20="","",+'評価項目(標準)'!I20)</f>
        <v>0</v>
      </c>
      <c r="H20" s="416" t="str">
        <f>+IF(+'評価項目(標準)'!F20="","",+'評価項目(標準)'!F20)</f>
        <v>実績（取得点）なし</v>
      </c>
      <c r="I20" s="417"/>
      <c r="J20" s="460"/>
      <c r="K20" s="434"/>
    </row>
    <row r="21" spans="2:11" ht="24.5" customHeight="1" x14ac:dyDescent="0.2">
      <c r="B21" s="430"/>
      <c r="C21" s="430"/>
      <c r="D21" s="451"/>
      <c r="E21" s="413" t="str">
        <f>IF(+'評価項目(標準)'!E21="","",+'評価項目(標準)'!E21)</f>
        <v>県内企業による施工</v>
      </c>
      <c r="F21" s="427">
        <f>+IF(+'評価項目(標準)'!J21="","",+'評価項目(標準)'!J21)</f>
        <v>5</v>
      </c>
      <c r="G21" s="143">
        <f>+IF(+'評価項目(標準)'!I21="","",+'評価項目(標準)'!I21)</f>
        <v>5</v>
      </c>
      <c r="H21" s="461" t="str">
        <f>+IF(+'評価項目(標準)'!F21="","",+'評価項目(標準)'!F21)</f>
        <v>県内企業による施工の割合90％以上</v>
      </c>
      <c r="I21" s="462"/>
      <c r="J21" s="458"/>
      <c r="K21" s="435" t="str">
        <f>IF(J21="","",VLOOKUP(J21,'評価項目(標準)'!F21:I23,4,FALSE))</f>
        <v/>
      </c>
    </row>
    <row r="22" spans="2:11" ht="24.5" customHeight="1" x14ac:dyDescent="0.2">
      <c r="B22" s="430"/>
      <c r="C22" s="430"/>
      <c r="D22" s="451"/>
      <c r="E22" s="414"/>
      <c r="F22" s="447"/>
      <c r="G22" s="143">
        <f>+IF(+'評価項目(標準)'!I22="","",+'評価項目(標準)'!I22)</f>
        <v>3</v>
      </c>
      <c r="H22" s="461" t="str">
        <f>+IF(+'評価項目(標準)'!F22="","",+'評価項目(標準)'!F22)</f>
        <v>県内企業による施工の割合70％以上</v>
      </c>
      <c r="I22" s="462"/>
      <c r="J22" s="459"/>
      <c r="K22" s="442"/>
    </row>
    <row r="23" spans="2:11" ht="24.5" customHeight="1" x14ac:dyDescent="0.2">
      <c r="B23" s="430"/>
      <c r="C23" s="468"/>
      <c r="D23" s="452"/>
      <c r="E23" s="424"/>
      <c r="F23" s="428"/>
      <c r="G23" s="143">
        <f>+IF(+'評価項目(標準)'!I23="","",+'評価項目(標準)'!I23)</f>
        <v>0</v>
      </c>
      <c r="H23" s="461" t="str">
        <f>+IF(+'評価項目(標準)'!F23="","",+'評価項目(標準)'!F23)</f>
        <v>上記以外</v>
      </c>
      <c r="I23" s="462"/>
      <c r="J23" s="460"/>
      <c r="K23" s="436"/>
    </row>
    <row r="24" spans="2:11" ht="32.5" customHeight="1" x14ac:dyDescent="0.2">
      <c r="B24" s="430"/>
      <c r="C24" s="429" t="str">
        <f>IF(+'評価項目(標準)'!C24="","",+'評価項目(標準)'!C24)</f>
        <v>企業の雇用に関する取組</v>
      </c>
      <c r="D24" s="413" t="str">
        <f>IF(+'評価項目(標準)'!D24="","",+'評価項目(標準)'!D24)</f>
        <v>担い手確保・育成への取組</v>
      </c>
      <c r="E24" s="413" t="str">
        <f>IF(+'評価項目(標準)'!E24="","",+'評価項目(標準)'!E24)</f>
        <v>建設業者団体の取組実績</v>
      </c>
      <c r="F24" s="427">
        <f>+IF(+'評価項目(標準)'!J24="","",+'評価項目(標準)'!J24)</f>
        <v>2</v>
      </c>
      <c r="G24" s="143">
        <f>+IF(+'評価項目(標準)'!I24="","",+'評価項目(標準)'!I24)</f>
        <v>2</v>
      </c>
      <c r="H24" s="523" t="str">
        <f>+IF(+'評価項目(標準)'!F24="","",+'評価項目(標準)'!F24)</f>
        <v>取組の実績あり</v>
      </c>
      <c r="I24" s="524"/>
      <c r="J24" s="458"/>
      <c r="K24" s="433" t="str">
        <f>IF(J24="","",IF(J24=H24,G24,IF(J24=H25,G25)))</f>
        <v/>
      </c>
    </row>
    <row r="25" spans="2:11" ht="32.5" customHeight="1" x14ac:dyDescent="0.2">
      <c r="B25" s="430"/>
      <c r="C25" s="430"/>
      <c r="D25" s="414"/>
      <c r="E25" s="414"/>
      <c r="F25" s="447"/>
      <c r="G25" s="143">
        <f>+IF(+'評価項目(標準)'!I25="","",+'評価項目(標準)'!I25)</f>
        <v>0</v>
      </c>
      <c r="H25" s="523" t="str">
        <f>+IF(+'評価項目(標準)'!F25="","",+'評価項目(標準)'!F25)</f>
        <v>取組の実績なし</v>
      </c>
      <c r="I25" s="524"/>
      <c r="J25" s="459"/>
      <c r="K25" s="434"/>
    </row>
    <row r="26" spans="2:11" ht="32.5" customHeight="1" x14ac:dyDescent="0.2">
      <c r="B26" s="430"/>
      <c r="C26" s="430"/>
      <c r="D26" s="414"/>
      <c r="E26" s="413" t="str">
        <f>IF(+'評価項目(標準)'!E26="","",+'評価項目(標準)'!E26)</f>
        <v>建設業者団体地域組織の取組実績</v>
      </c>
      <c r="F26" s="427">
        <f>+IF(+'評価項目(標準)'!J26="","",+'評価項目(標準)'!J26)</f>
        <v>1</v>
      </c>
      <c r="G26" s="143">
        <f>+IF(+'評価項目(標準)'!I26="","",+'評価項目(標準)'!I26)</f>
        <v>1</v>
      </c>
      <c r="H26" s="523" t="str">
        <f>+IF(+'評価項目(標準)'!F26="","",+'評価項目(標準)'!F26)</f>
        <v>取組の実績あり</v>
      </c>
      <c r="I26" s="524"/>
      <c r="J26" s="458"/>
      <c r="K26" s="433" t="str">
        <f t="shared" ref="K26" si="0">IF(J26="","",IF(J26=H26,G26,IF(J26=H27,G27)))</f>
        <v/>
      </c>
    </row>
    <row r="27" spans="2:11" ht="32.5" customHeight="1" x14ac:dyDescent="0.2">
      <c r="B27" s="430"/>
      <c r="C27" s="430"/>
      <c r="D27" s="414"/>
      <c r="E27" s="414"/>
      <c r="F27" s="428"/>
      <c r="G27" s="143">
        <f>+IF(+'評価項目(標準)'!I27="","",+'評価項目(標準)'!I27)</f>
        <v>0</v>
      </c>
      <c r="H27" s="523" t="str">
        <f>+IF(+'評価項目(標準)'!F27="","",+'評価項目(標準)'!F27)</f>
        <v>取組の実績なし</v>
      </c>
      <c r="I27" s="524"/>
      <c r="J27" s="459"/>
      <c r="K27" s="434"/>
    </row>
    <row r="28" spans="2:11" ht="32.5" customHeight="1" x14ac:dyDescent="0.2">
      <c r="B28" s="430"/>
      <c r="C28" s="430"/>
      <c r="D28" s="414"/>
      <c r="E28" s="413" t="str">
        <f>IF(+'評価項目(標準)'!E28="","",+'評価項目(標準)'!E28)</f>
        <v>建設企業の取組実績</v>
      </c>
      <c r="F28" s="427">
        <f>+IF(+'評価項目(標準)'!J28="","",+'評価項目(標準)'!J28)</f>
        <v>1</v>
      </c>
      <c r="G28" s="143">
        <f>+IF(+'評価項目(標準)'!I28="","",+'評価項目(標準)'!I28)</f>
        <v>1</v>
      </c>
      <c r="H28" s="523" t="str">
        <f>+IF(+'評価項目(標準)'!F28="","",+'評価項目(標準)'!F28)</f>
        <v>取組の実績あり</v>
      </c>
      <c r="I28" s="524"/>
      <c r="J28" s="458"/>
      <c r="K28" s="433" t="str">
        <f t="shared" ref="K28" si="1">IF(J28="","",IF(J28=H28,G28,IF(J28=H29,G29)))</f>
        <v/>
      </c>
    </row>
    <row r="29" spans="2:11" ht="32.5" customHeight="1" x14ac:dyDescent="0.2">
      <c r="B29" s="430"/>
      <c r="C29" s="430"/>
      <c r="D29" s="414"/>
      <c r="E29" s="414"/>
      <c r="F29" s="428"/>
      <c r="G29" s="143">
        <f>+IF(+'評価項目(標準)'!I29="","",+'評価項目(標準)'!I29)</f>
        <v>0</v>
      </c>
      <c r="H29" s="523" t="str">
        <f>+IF(+'評価項目(標準)'!F29="","",+'評価項目(標準)'!F29)</f>
        <v>取組の実績なし</v>
      </c>
      <c r="I29" s="524"/>
      <c r="J29" s="459"/>
      <c r="K29" s="434"/>
    </row>
    <row r="30" spans="2:11" ht="24.5" customHeight="1" x14ac:dyDescent="0.2">
      <c r="B30" s="430"/>
      <c r="C30" s="429" t="str">
        <f>IF(+'評価項目(標準)'!C30="","",+'評価項目(標準)'!C30)</f>
        <v>企業の技術力等</v>
      </c>
      <c r="D30" s="425" t="str">
        <f>IF(+'評価項目(標準)'!D30="","",+'評価項目(標準)'!D30)</f>
        <v>工事実績</v>
      </c>
      <c r="E30" s="413" t="str">
        <f>IF(+'評価項目(標準)'!E30="","",+'評価項目(標準)'!E30)</f>
        <v>企業の工事実績</v>
      </c>
      <c r="F30" s="427">
        <f>+IF(+'評価項目(標準)'!J30="","",+'評価項目(標準)'!J30)</f>
        <v>20</v>
      </c>
      <c r="G30" s="143">
        <f>+IF(+'評価項目(標準)'!I30="","",+'評価項目(標準)'!I30)</f>
        <v>20</v>
      </c>
      <c r="H30" s="416" t="str">
        <f>+IF(+'評価項目(標準)'!F30="","",+'評価項目(標準)'!F30)</f>
        <v>評価対象工事の実績あり</v>
      </c>
      <c r="I30" s="417"/>
      <c r="J30" s="458"/>
      <c r="K30" s="435" t="str">
        <f>IF(J30="","",VLOOKUP(J30,'評価項目(標準)'!F30:I31,4,FALSE))</f>
        <v/>
      </c>
    </row>
    <row r="31" spans="2:11" ht="24.5" customHeight="1" x14ac:dyDescent="0.2">
      <c r="B31" s="430"/>
      <c r="C31" s="430"/>
      <c r="D31" s="452"/>
      <c r="E31" s="424"/>
      <c r="F31" s="428"/>
      <c r="G31" s="143">
        <f>+IF(+'評価項目(標準)'!I31="","",+'評価項目(標準)'!I31)</f>
        <v>0</v>
      </c>
      <c r="H31" s="416" t="str">
        <f>+IF(+'評価項目(標準)'!F31="","",+'評価項目(標準)'!F31)</f>
        <v>評価対象工事の実績なし</v>
      </c>
      <c r="I31" s="417"/>
      <c r="J31" s="460"/>
      <c r="K31" s="436"/>
    </row>
    <row r="32" spans="2:11" ht="26" customHeight="1" x14ac:dyDescent="0.2">
      <c r="B32" s="430"/>
      <c r="C32" s="430"/>
      <c r="D32" s="425" t="str">
        <f>IF(+'評価項目(標準)'!D32="","",+'評価項目(標準)'!D32)</f>
        <v>工事成績</v>
      </c>
      <c r="E32" s="413" t="str">
        <f>IF(+'評価項目(標準)'!E32="","",+'評価項目(標準)'!E32)</f>
        <v>申告工事成績点又は総合点</v>
      </c>
      <c r="F32" s="427">
        <f>+IF(+'評価項目(標準)'!J32="","",+'評価項目(標準)'!J32)</f>
        <v>20</v>
      </c>
      <c r="G32" s="141">
        <f>IF(+'評価項目(標準)'!I32="","",+'評価項目(標準)'!I32)</f>
        <v>20</v>
      </c>
      <c r="H32" s="416" t="str">
        <f>IF(+'評価項目(標準)'!F32="","",+'評価項目(標準)'!F32)</f>
        <v xml:space="preserve">申告工事成績点が８５点以上の場合 </v>
      </c>
      <c r="I32" s="417"/>
      <c r="J32" s="144" t="s">
        <v>92</v>
      </c>
      <c r="K32" s="498" t="str">
        <f>IF(COUNTA(J35,J38)=0,"",IF(COUNTA(J35,J38)=2,"入力は【申告工事成績点】、【総合点】のいずれかにして下さい",IF(AND(COUNTA(J35)=1,J33=""),"いずれの【申告工事成績点】なのか、「三重県、中部地整、近畿地整」より選択してください",IF(J38&gt;=970,10,IF(AND(J38&lt;970,J38&gt;=840),ROUNDDOWN((J38-840)/(970-840)*10,1),IF(J38&lt;840,0,)))+IF(J35&gt;=85,F32,IF(AND(J35&lt;75,J35&gt;=1),10,IF(AND(J35&lt;85,J35&gt;=75),(J35-75)+10))))))</f>
        <v/>
      </c>
    </row>
    <row r="33" spans="2:11" ht="26" customHeight="1" x14ac:dyDescent="0.2">
      <c r="B33" s="430"/>
      <c r="C33" s="430"/>
      <c r="D33" s="451"/>
      <c r="E33" s="414"/>
      <c r="F33" s="447"/>
      <c r="G33" s="235" t="str">
        <f>IF(+'評価項目(標準)'!I33="","",+'評価項目(標準)'!I33)</f>
        <v/>
      </c>
      <c r="H33" s="420" t="str">
        <f>IF(+'評価項目(標準)'!F33="","",+'評価項目(標準)'!F33)</f>
        <v>申告工事成績点が７５点以上８５点未満の場合
計算式１
（申告工事成績点－７５点）＋１０点</v>
      </c>
      <c r="I33" s="421"/>
      <c r="J33" s="507"/>
      <c r="K33" s="499"/>
    </row>
    <row r="34" spans="2:11" ht="26" customHeight="1" x14ac:dyDescent="0.2">
      <c r="B34" s="430"/>
      <c r="C34" s="430"/>
      <c r="D34" s="451"/>
      <c r="E34" s="414"/>
      <c r="F34" s="447"/>
      <c r="G34" s="146" t="str">
        <f>IF(+'評価項目(標準)'!I34="","",+'評価項目(標準)'!I34)</f>
        <v>～</v>
      </c>
      <c r="H34" s="420"/>
      <c r="I34" s="421"/>
      <c r="J34" s="508"/>
      <c r="K34" s="499"/>
    </row>
    <row r="35" spans="2:11" ht="26.25" customHeight="1" x14ac:dyDescent="0.2">
      <c r="B35" s="430"/>
      <c r="C35" s="430"/>
      <c r="D35" s="451"/>
      <c r="E35" s="414"/>
      <c r="F35" s="447"/>
      <c r="G35" s="142" t="str">
        <f>IF(+'評価項目(標準)'!I35="","",+'評価項目(標準)'!I35)</f>
        <v/>
      </c>
      <c r="H35" s="420"/>
      <c r="I35" s="421"/>
      <c r="J35" s="453"/>
      <c r="K35" s="500"/>
    </row>
    <row r="36" spans="2:11" ht="26.25" customHeight="1" x14ac:dyDescent="0.2">
      <c r="B36" s="430"/>
      <c r="C36" s="430"/>
      <c r="D36" s="451"/>
      <c r="E36" s="414"/>
      <c r="F36" s="447"/>
      <c r="G36" s="141">
        <f>IF(+'評価項目(標準)'!I36="","",+'評価項目(標準)'!I36)</f>
        <v>10</v>
      </c>
      <c r="H36" s="416" t="str">
        <f>IF(+'評価項目(標準)'!F36="","",+'評価項目(標準)'!F36)</f>
        <v>申告工事成績点が７５点未満の場合</v>
      </c>
      <c r="I36" s="417"/>
      <c r="J36" s="454"/>
      <c r="K36" s="500"/>
    </row>
    <row r="37" spans="2:11" ht="26.25" customHeight="1" x14ac:dyDescent="0.2">
      <c r="B37" s="430"/>
      <c r="C37" s="430"/>
      <c r="D37" s="451" t="str">
        <f>IF(+'評価項目(標準)'!D42="","",+'評価項目(標準)'!D42)</f>
        <v>品質
マネジメント</v>
      </c>
      <c r="E37" s="414" t="str">
        <f>IF(+'評価項目(標準)'!E42="","",+'評価項目(標準)'!E42)</f>
        <v>品質マネジメントシステムの認証</v>
      </c>
      <c r="F37" s="447"/>
      <c r="G37" s="141">
        <f>IF(+'評価項目(標準)'!I37="","",+'評価項目(標準)'!I37)</f>
        <v>10</v>
      </c>
      <c r="H37" s="416" t="str">
        <f>IF(+'評価項目(標準)'!F37="","",+'評価項目(標準)'!F37)</f>
        <v xml:space="preserve">総合点が９７０点以上の場合 </v>
      </c>
      <c r="I37" s="417"/>
      <c r="J37" s="147" t="s">
        <v>93</v>
      </c>
      <c r="K37" s="500"/>
    </row>
    <row r="38" spans="2:11" ht="26.25" customHeight="1" x14ac:dyDescent="0.2">
      <c r="B38" s="430"/>
      <c r="C38" s="430"/>
      <c r="D38" s="451"/>
      <c r="E38" s="414"/>
      <c r="F38" s="447"/>
      <c r="G38" s="145" t="str">
        <f>IF(+'評価項目(標準)'!I38="","",+'評価項目(標準)'!I38)</f>
        <v/>
      </c>
      <c r="H38" s="420" t="str">
        <f>IF(+'評価項目(標準)'!F38="","",+'評価項目(標準)'!F38)</f>
        <v>総合点が８４０点以上９７０点未満の場合
計算式２
（総合点－８４０）／（９７０－８４０）×１０</v>
      </c>
      <c r="I38" s="421"/>
      <c r="J38" s="456"/>
      <c r="K38" s="500"/>
    </row>
    <row r="39" spans="2:11" ht="26.25" customHeight="1" x14ac:dyDescent="0.2">
      <c r="B39" s="430"/>
      <c r="C39" s="430"/>
      <c r="D39" s="451"/>
      <c r="E39" s="414"/>
      <c r="F39" s="447"/>
      <c r="G39" s="146" t="str">
        <f>IF(+'評価項目(標準)'!I39="","",+'評価項目(標準)'!I39)</f>
        <v>～</v>
      </c>
      <c r="H39" s="420"/>
      <c r="I39" s="421"/>
      <c r="J39" s="456"/>
      <c r="K39" s="500"/>
    </row>
    <row r="40" spans="2:11" ht="26.25" customHeight="1" x14ac:dyDescent="0.2">
      <c r="B40" s="430"/>
      <c r="C40" s="430"/>
      <c r="D40" s="451"/>
      <c r="E40" s="414"/>
      <c r="F40" s="447"/>
      <c r="G40" s="142" t="str">
        <f>IF(+'評価項目(標準)'!I40="","",+'評価項目(標準)'!I40)</f>
        <v/>
      </c>
      <c r="H40" s="420"/>
      <c r="I40" s="421"/>
      <c r="J40" s="456"/>
      <c r="K40" s="500"/>
    </row>
    <row r="41" spans="2:11" ht="26" customHeight="1" x14ac:dyDescent="0.2">
      <c r="B41" s="430"/>
      <c r="C41" s="430"/>
      <c r="D41" s="452"/>
      <c r="E41" s="424"/>
      <c r="F41" s="428"/>
      <c r="G41" s="141">
        <f>IF(+'評価項目(標準)'!I41="","",+'評価項目(標準)'!I41)</f>
        <v>0</v>
      </c>
      <c r="H41" s="416" t="str">
        <f>IF(+'評価項目(標準)'!F41="","",+'評価項目(標準)'!F41)</f>
        <v>総合点が８４０点未満の場合</v>
      </c>
      <c r="I41" s="417"/>
      <c r="J41" s="457"/>
      <c r="K41" s="501"/>
    </row>
    <row r="42" spans="2:11" ht="26" customHeight="1" x14ac:dyDescent="0.2">
      <c r="B42" s="430"/>
      <c r="C42" s="430"/>
      <c r="D42" s="413" t="str">
        <f>IF(+'評価項目(標準)'!D42="","",+'評価項目(標準)'!D42)</f>
        <v>品質
マネジメント</v>
      </c>
      <c r="E42" s="413" t="str">
        <f>IF(+'評価項目(標準)'!E42="","",+'評価項目(標準)'!E42)</f>
        <v>品質マネジメントシステムの認証</v>
      </c>
      <c r="F42" s="427">
        <f>+IF(+'評価項目(標準)'!J42="","",+'評価項目(標準)'!J42)</f>
        <v>3</v>
      </c>
      <c r="G42" s="143">
        <f>+IF(+'評価項目(標準)'!I42="","",+'評価項目(標準)'!I42)</f>
        <v>3</v>
      </c>
      <c r="H42" s="416" t="str">
        <f>+IF(+'評価項目(標準)'!F42="","",+'評価項目(標準)'!F42)</f>
        <v>有</v>
      </c>
      <c r="I42" s="417"/>
      <c r="J42" s="458"/>
      <c r="K42" s="433" t="str">
        <f>IF(J42="","",IF(J42=H42,G42,IF(J42=H43,G43)))</f>
        <v/>
      </c>
    </row>
    <row r="43" spans="2:11" ht="26.25" customHeight="1" x14ac:dyDescent="0.2">
      <c r="B43" s="430"/>
      <c r="C43" s="430"/>
      <c r="D43" s="451"/>
      <c r="E43" s="424"/>
      <c r="F43" s="428"/>
      <c r="G43" s="143">
        <f>+IF(+'評価項目(標準)'!I43="","",+'評価項目(標準)'!I43)</f>
        <v>0</v>
      </c>
      <c r="H43" s="416" t="str">
        <f>+IF(+'評価項目(標準)'!F43="","",+'評価項目(標準)'!F43)</f>
        <v>無</v>
      </c>
      <c r="I43" s="417"/>
      <c r="J43" s="460"/>
      <c r="K43" s="434"/>
    </row>
    <row r="44" spans="2:11" ht="26" customHeight="1" x14ac:dyDescent="0.2">
      <c r="B44" s="430"/>
      <c r="C44" s="430"/>
      <c r="D44" s="425" t="str">
        <f>IF(+'評価項目(標準)'!D44="","",+'評価項目(標準)'!D44)</f>
        <v>労働安全
衛生管理</v>
      </c>
      <c r="E44" s="413" t="str">
        <f>IF(+'評価項目(標準)'!E44="","",+'評価項目(標準)'!E44)</f>
        <v>労働安全衛生マネジメントシステムの認証</v>
      </c>
      <c r="F44" s="427">
        <f>+IF(+'評価項目(標準)'!J44="","",+'評価項目(標準)'!J44)</f>
        <v>5</v>
      </c>
      <c r="G44" s="143">
        <f>+IF(+'評価項目(標準)'!I44="","",+'評価項目(標準)'!I44)</f>
        <v>5</v>
      </c>
      <c r="H44" s="420" t="str">
        <f>IF(+'評価項目(標準)'!F44="","",+'評価項目(標準)'!F44)</f>
        <v>有</v>
      </c>
      <c r="I44" s="421"/>
      <c r="J44" s="455"/>
      <c r="K44" s="433" t="str">
        <f>IF(J44="","",IF(J44=H44,G44,IF(J44=H45,G45)))</f>
        <v/>
      </c>
    </row>
    <row r="45" spans="2:11" ht="26" customHeight="1" x14ac:dyDescent="0.2">
      <c r="B45" s="430"/>
      <c r="C45" s="430"/>
      <c r="D45" s="426"/>
      <c r="E45" s="424"/>
      <c r="F45" s="428"/>
      <c r="G45" s="143">
        <f>+IF(+'評価項目(標準)'!I45="","",+'評価項目(標準)'!I45)</f>
        <v>0</v>
      </c>
      <c r="H45" s="420" t="str">
        <f>IF(+'評価項目(標準)'!F45="","",+'評価項目(標準)'!F45)</f>
        <v>無</v>
      </c>
      <c r="I45" s="421"/>
      <c r="J45" s="455"/>
      <c r="K45" s="434"/>
    </row>
    <row r="46" spans="2:11" ht="26" customHeight="1" x14ac:dyDescent="0.2">
      <c r="B46" s="430"/>
      <c r="C46" s="430"/>
      <c r="D46" s="413" t="str">
        <f>IF(+'評価項目(標準)'!D46="","",+'評価項目(標準)'!D46)</f>
        <v>受注工事高</v>
      </c>
      <c r="E46" s="413" t="str">
        <f>IF(+'評価項目(標準)'!E46="","",+'評価項目(標準)'!E46)</f>
        <v>１級技術者１人あたりの公共機関等発注の
契約金額２千５百万円以上の土木一式工事の契約金額</v>
      </c>
      <c r="F46" s="427">
        <f>+IF(+'評価項目(標準)'!J46="","",+'評価項目(標準)'!J46)</f>
        <v>10</v>
      </c>
      <c r="G46" s="145">
        <f>IF(+'評価項目(標準)'!I46="","",+'評価項目(標準)'!I46)</f>
        <v>10</v>
      </c>
      <c r="H46" s="420" t="str">
        <f>IF(+'評価項目(標準)'!F46="","",+'評価項目(標準)'!F46)</f>
        <v>５千万円未満の場合</v>
      </c>
      <c r="I46" s="421"/>
      <c r="J46" s="144" t="s">
        <v>94</v>
      </c>
      <c r="K46" s="433" t="str">
        <f>IF(J47="","",IF(J47="－",0,IF(J47&lt;50000000,F46,IF(J47&lt;150000000,ROUNDDOWN(F46-((J47-50000000)*F46/100000000),0),IF(J47&gt;=150000000,0)))))</f>
        <v/>
      </c>
    </row>
    <row r="47" spans="2:11" ht="26" customHeight="1" x14ac:dyDescent="0.2">
      <c r="B47" s="430"/>
      <c r="C47" s="430"/>
      <c r="D47" s="414"/>
      <c r="E47" s="414"/>
      <c r="F47" s="447"/>
      <c r="G47" s="145" t="str">
        <f>IF(+'評価項目(標準)'!I47="","",+'評価項目(標準)'!I47)</f>
        <v/>
      </c>
      <c r="H47" s="420" t="str">
        <f>IF(+'評価項目(標準)'!F47="","",+'評価項目(標準)'!F47)</f>
        <v>５千万円以上１億５千万円未満の場合
計算式３
１０－〔受注工事高－５千万円〕×１０/１億円</v>
      </c>
      <c r="I47" s="421"/>
      <c r="J47" s="437"/>
      <c r="K47" s="474"/>
    </row>
    <row r="48" spans="2:11" ht="26" customHeight="1" x14ac:dyDescent="0.2">
      <c r="B48" s="430"/>
      <c r="C48" s="430"/>
      <c r="D48" s="414"/>
      <c r="E48" s="414"/>
      <c r="F48" s="447"/>
      <c r="G48" s="445" t="str">
        <f>IF(+'評価項目(標準)'!I48="","",+'評価項目(標準)'!I48)</f>
        <v>～</v>
      </c>
      <c r="H48" s="420"/>
      <c r="I48" s="421"/>
      <c r="J48" s="437"/>
      <c r="K48" s="474"/>
    </row>
    <row r="49" spans="1:13" ht="26" customHeight="1" x14ac:dyDescent="0.2">
      <c r="B49" s="430"/>
      <c r="C49" s="430"/>
      <c r="D49" s="414"/>
      <c r="E49" s="414"/>
      <c r="F49" s="447"/>
      <c r="G49" s="445"/>
      <c r="H49" s="420"/>
      <c r="I49" s="421"/>
      <c r="J49" s="437"/>
      <c r="K49" s="474"/>
    </row>
    <row r="50" spans="1:13" ht="26.25" customHeight="1" x14ac:dyDescent="0.2">
      <c r="B50" s="430"/>
      <c r="C50" s="430"/>
      <c r="D50" s="414"/>
      <c r="E50" s="414"/>
      <c r="F50" s="447"/>
      <c r="G50" s="148" t="str">
        <f>IF(+'評価項目(標準)'!I49="","",+'評価項目(標準)'!I49)</f>
        <v/>
      </c>
      <c r="H50" s="420"/>
      <c r="I50" s="421"/>
      <c r="J50" s="437"/>
      <c r="K50" s="474"/>
    </row>
    <row r="51" spans="1:13" ht="26.25" customHeight="1" x14ac:dyDescent="0.2">
      <c r="B51" s="430"/>
      <c r="C51" s="430"/>
      <c r="D51" s="414"/>
      <c r="E51" s="424"/>
      <c r="F51" s="428"/>
      <c r="G51" s="142">
        <f>IF(+'評価項目(標準)'!I50="","",+'評価項目(標準)'!I50)</f>
        <v>0</v>
      </c>
      <c r="H51" s="420" t="str">
        <f>IF(+'評価項目(標準)'!F50="","",+'評価項目(標準)'!F50)</f>
        <v>１億５千万円以上の場合</v>
      </c>
      <c r="I51" s="421"/>
      <c r="J51" s="438"/>
      <c r="K51" s="434"/>
    </row>
    <row r="52" spans="1:13" ht="26" customHeight="1" x14ac:dyDescent="0.2">
      <c r="B52" s="430"/>
      <c r="C52" s="430"/>
      <c r="D52" s="414"/>
      <c r="E52" s="414" t="str">
        <f>IF(+'評価項目(標準)'!E51="","",+'評価項目(標準)'!E51)</f>
        <v>１企業あたりの当該年度の三重県発注の
契約金額５百万円以上の土木一式工事の契約金額</v>
      </c>
      <c r="F52" s="447">
        <f>+IF(+'評価項目(標準)'!J51="","",+'評価項目(標準)'!J51)</f>
        <v>5</v>
      </c>
      <c r="G52" s="141">
        <f>IF(+'評価項目(標準)'!I51="","",+'評価項目(標準)'!I51)</f>
        <v>5</v>
      </c>
      <c r="H52" s="420" t="str">
        <f>IF(+'評価項目(標準)'!F51="","",+'評価項目(標準)'!F51)</f>
        <v>５千万円未満の場合</v>
      </c>
      <c r="I52" s="421"/>
      <c r="J52" s="515"/>
      <c r="K52" s="433" t="str">
        <f>IF(J52="","",IF(J52="－",0,IF(J52&lt;50000000,G52,IF(J52&gt;=50000000,G53))))</f>
        <v/>
      </c>
    </row>
    <row r="53" spans="1:13" ht="26" customHeight="1" thickBot="1" x14ac:dyDescent="0.25">
      <c r="B53" s="444"/>
      <c r="C53" s="444"/>
      <c r="D53" s="415"/>
      <c r="E53" s="415"/>
      <c r="F53" s="448"/>
      <c r="G53" s="149">
        <f>IF(+'評価項目(標準)'!I52="","",+'評価項目(標準)'!I52)</f>
        <v>0</v>
      </c>
      <c r="H53" s="422" t="str">
        <f>IF(+'評価項目(標準)'!F52="","",+'評価項目(標準)'!F52)</f>
        <v>５千万円以上の場合</v>
      </c>
      <c r="I53" s="423"/>
      <c r="J53" s="516"/>
      <c r="K53" s="446"/>
    </row>
    <row r="54" spans="1:13" ht="26.25" customHeight="1" thickTop="1" x14ac:dyDescent="0.2">
      <c r="B54" s="504"/>
      <c r="C54" s="430"/>
      <c r="D54" s="413" t="str">
        <f>IF(+'評価項目(標準)'!D53="","",+'評価項目(標準)'!D53)</f>
        <v>配置予定技術者
のCPD
（継続学習制度）
取組実績</v>
      </c>
      <c r="E54" s="413" t="str">
        <f>IF(+'評価項目(標準)'!E53="","",+'評価項目(標準)'!E53)</f>
        <v>各団体が発行するCPDの取組実績</v>
      </c>
      <c r="F54" s="427">
        <f>+IF(+'評価項目(標準)'!J53="","",+'評価項目(標準)'!J53)</f>
        <v>5</v>
      </c>
      <c r="G54" s="143">
        <f>+IF(+'評価項目(標準)'!I53="","",+'評価項目(標準)'!I53)</f>
        <v>5</v>
      </c>
      <c r="H54" s="416" t="str">
        <f>+IF(+'評価項目(標準)'!F53="","",+'評価項目(標準)'!F53)</f>
        <v>換算後の単位数の合計が推奨単位以上</v>
      </c>
      <c r="I54" s="417"/>
      <c r="J54" s="449"/>
      <c r="K54" s="435" t="str">
        <f>IF(J54="","",IF(J54=H54,G54,IF(J54=H55,G55,IF(J54=H56,G56))))</f>
        <v/>
      </c>
    </row>
    <row r="55" spans="1:13" ht="26.25" customHeight="1" x14ac:dyDescent="0.2">
      <c r="B55" s="504"/>
      <c r="C55" s="430"/>
      <c r="D55" s="414"/>
      <c r="E55" s="414"/>
      <c r="F55" s="447"/>
      <c r="G55" s="143">
        <f>+IF(+'評価項目(標準)'!I54="","",+'評価項目(標準)'!I54)</f>
        <v>3</v>
      </c>
      <c r="H55" s="416" t="str">
        <f>+IF(+'評価項目(標準)'!F54="","",+'評価項目(標準)'!F54)</f>
        <v>換算後の単位数の合計が推奨単位の1/2以上</v>
      </c>
      <c r="I55" s="417"/>
      <c r="J55" s="449"/>
      <c r="K55" s="442"/>
    </row>
    <row r="56" spans="1:13" ht="26.25" customHeight="1" thickBot="1" x14ac:dyDescent="0.25">
      <c r="B56" s="505"/>
      <c r="C56" s="444"/>
      <c r="D56" s="415"/>
      <c r="E56" s="415"/>
      <c r="F56" s="448"/>
      <c r="G56" s="150">
        <f>+IF(+'評価項目(標準)'!I55="","",+'評価項目(標準)'!I55)</f>
        <v>0</v>
      </c>
      <c r="H56" s="418" t="str">
        <f>+IF(+'評価項目(標準)'!F55="","",+'評価項目(標準)'!F55)</f>
        <v>換算後の単位数の合計が推奨単位の1/2未満</v>
      </c>
      <c r="I56" s="419"/>
      <c r="J56" s="450"/>
      <c r="K56" s="443"/>
    </row>
    <row r="57" spans="1:13" ht="59" customHeight="1" thickTop="1" x14ac:dyDescent="0.2">
      <c r="B57" s="439" t="str">
        <f>IF(+'評価項目(標準)'!B62="","",+'評価項目(標準)'!B62)</f>
        <v>総合評価方式の不履行による
加算点の減点</v>
      </c>
      <c r="C57" s="440"/>
      <c r="D57" s="441"/>
      <c r="E57" s="512" t="str">
        <f>IF(+'評価項目(標準)'!E62="","",+'評価項目(標準)'!E62)</f>
        <v>当該工事の入札公告日が、三重県が総合評価方式で発注した工事で不履行による減点措置が課されている期間内である場合、「技術提案等不履行確定通知書等」に記載した減点を行います。</v>
      </c>
      <c r="F57" s="513"/>
      <c r="G57" s="514"/>
      <c r="H57" s="518" t="str">
        <f>IF('評価項目(標準)'!I62="","",+'評価項目(標準)'!I62)</f>
        <v>△換算前
加算点満点
×1割
×件数</v>
      </c>
      <c r="I57" s="519"/>
      <c r="J57" s="151"/>
      <c r="K57" s="152" t="str">
        <f>IF(+J57="","",-(+'評価項目(標準)'!J64*0.1*J57))</f>
        <v/>
      </c>
    </row>
    <row r="58" spans="1:13" ht="59.25" customHeight="1" x14ac:dyDescent="0.2">
      <c r="B58" s="431" t="str">
        <f>IF(+'評価項目(標準)'!B63="","",+'評価項目(標準)'!B63)</f>
        <v>指名停止措置による
加算点の減点</v>
      </c>
      <c r="C58" s="431"/>
      <c r="D58" s="431"/>
      <c r="E58" s="432" t="str">
        <f>IF(+'評価項目(標準)'!E63="","",+'評価項目(標準)'!E63)</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58" s="432"/>
      <c r="G58" s="432"/>
      <c r="H58" s="420" t="str">
        <f>IF('評価項目(標準)'!I63="","",+'評価項目(標準)'!I63)</f>
        <v>△換算前
加算点満点
×1割</v>
      </c>
      <c r="I58" s="421"/>
      <c r="J58" s="151"/>
      <c r="K58" s="152" t="str">
        <f>IF(+J58="","",-(+'評価項目(標準)'!J64*0.1))</f>
        <v/>
      </c>
    </row>
    <row r="59" spans="1:13" ht="26.25" customHeight="1" x14ac:dyDescent="0.2">
      <c r="E59" s="153"/>
      <c r="F59" s="154"/>
      <c r="G59" s="155"/>
      <c r="J59" s="156" t="s">
        <v>95</v>
      </c>
      <c r="K59" s="157">
        <f>SUM(K5:K58)</f>
        <v>0</v>
      </c>
    </row>
    <row r="60" spans="1:13" ht="13.5" thickBot="1" x14ac:dyDescent="0.25"/>
    <row r="61" spans="1:13" s="158" customFormat="1" ht="21.75" customHeight="1" x14ac:dyDescent="0.2">
      <c r="A61" s="33"/>
      <c r="B61" s="164" t="s">
        <v>96</v>
      </c>
      <c r="C61" s="165"/>
      <c r="D61" s="165"/>
      <c r="E61" s="166"/>
      <c r="F61" s="166"/>
      <c r="G61" s="166"/>
      <c r="H61" s="166"/>
      <c r="I61" s="166"/>
      <c r="J61" s="166"/>
      <c r="K61" s="167"/>
      <c r="L61" s="33"/>
      <c r="M61" s="33"/>
    </row>
    <row r="62" spans="1:13" s="158" customFormat="1" ht="21.75" customHeight="1" x14ac:dyDescent="0.2">
      <c r="A62" s="33"/>
      <c r="B62" s="159" t="s">
        <v>97</v>
      </c>
      <c r="C62" s="168"/>
      <c r="D62" s="502" t="s">
        <v>98</v>
      </c>
      <c r="E62" s="502"/>
      <c r="F62" s="502"/>
      <c r="G62" s="502"/>
      <c r="H62" s="502"/>
      <c r="I62" s="502"/>
      <c r="J62" s="502"/>
      <c r="K62" s="503"/>
      <c r="L62" s="33"/>
      <c r="M62" s="33"/>
    </row>
    <row r="63" spans="1:13" ht="21.75" customHeight="1" x14ac:dyDescent="0.2">
      <c r="B63" s="159" t="s">
        <v>97</v>
      </c>
      <c r="C63" s="169"/>
      <c r="D63" s="502" t="s">
        <v>99</v>
      </c>
      <c r="E63" s="502"/>
      <c r="F63" s="502"/>
      <c r="G63" s="502"/>
      <c r="H63" s="502"/>
      <c r="I63" s="502"/>
      <c r="J63" s="502"/>
      <c r="K63" s="503"/>
    </row>
    <row r="64" spans="1:13" ht="21.75" customHeight="1" x14ac:dyDescent="0.2">
      <c r="B64" s="160" t="s">
        <v>100</v>
      </c>
      <c r="C64" s="170" t="s">
        <v>101</v>
      </c>
      <c r="D64" s="171"/>
      <c r="E64" s="171"/>
      <c r="F64" s="171"/>
      <c r="G64" s="171"/>
      <c r="H64" s="171"/>
      <c r="I64" s="171"/>
      <c r="J64" s="171"/>
      <c r="K64" s="172"/>
    </row>
    <row r="65" spans="1:14" ht="21.75" customHeight="1" thickBot="1" x14ac:dyDescent="0.25">
      <c r="B65" s="161" t="s">
        <v>100</v>
      </c>
      <c r="C65" s="173" t="s">
        <v>102</v>
      </c>
      <c r="D65" s="174"/>
      <c r="E65" s="174"/>
      <c r="F65" s="174"/>
      <c r="G65" s="174"/>
      <c r="H65" s="174"/>
      <c r="I65" s="174"/>
      <c r="J65" s="174"/>
      <c r="K65" s="175"/>
    </row>
    <row r="66" spans="1:14" ht="7.5" customHeight="1" x14ac:dyDescent="0.2">
      <c r="B66" s="162"/>
      <c r="C66" s="162"/>
      <c r="D66" s="162"/>
      <c r="E66" s="163"/>
      <c r="F66" s="163"/>
      <c r="G66" s="163"/>
      <c r="H66" s="163"/>
      <c r="I66" s="163"/>
      <c r="J66" s="163"/>
      <c r="K66" s="163"/>
    </row>
    <row r="67" spans="1:14" ht="24" customHeight="1" x14ac:dyDescent="0.2">
      <c r="A67" s="497"/>
      <c r="B67" s="497"/>
      <c r="C67" s="497"/>
      <c r="D67" s="497"/>
      <c r="E67" s="497"/>
      <c r="F67" s="497"/>
      <c r="G67" s="497"/>
      <c r="H67" s="497"/>
      <c r="I67" s="497"/>
      <c r="J67" s="497"/>
      <c r="K67" s="497"/>
      <c r="L67" s="136"/>
      <c r="M67" s="136"/>
      <c r="N67" s="136"/>
    </row>
  </sheetData>
  <sheetProtection selectLockedCells="1"/>
  <mergeCells count="149">
    <mergeCell ref="D7:D14"/>
    <mergeCell ref="H27:I27"/>
    <mergeCell ref="H28:I28"/>
    <mergeCell ref="H24:I24"/>
    <mergeCell ref="F24:F25"/>
    <mergeCell ref="F26:F27"/>
    <mergeCell ref="F28:F29"/>
    <mergeCell ref="H29:I29"/>
    <mergeCell ref="E30:E31"/>
    <mergeCell ref="H31:I31"/>
    <mergeCell ref="F15:F20"/>
    <mergeCell ref="F21:F23"/>
    <mergeCell ref="F30:F31"/>
    <mergeCell ref="E28:E29"/>
    <mergeCell ref="H25:I25"/>
    <mergeCell ref="H26:I26"/>
    <mergeCell ref="F9:F10"/>
    <mergeCell ref="F11:F14"/>
    <mergeCell ref="H11:I11"/>
    <mergeCell ref="E7:E8"/>
    <mergeCell ref="E9:E10"/>
    <mergeCell ref="H9:I9"/>
    <mergeCell ref="H10:I10"/>
    <mergeCell ref="E57:G57"/>
    <mergeCell ref="K24:K25"/>
    <mergeCell ref="K26:K27"/>
    <mergeCell ref="J52:J53"/>
    <mergeCell ref="E5:E6"/>
    <mergeCell ref="K46:K51"/>
    <mergeCell ref="H57:I57"/>
    <mergeCell ref="K28:K29"/>
    <mergeCell ref="J42:J43"/>
    <mergeCell ref="H38:I40"/>
    <mergeCell ref="J30:J31"/>
    <mergeCell ref="H20:I20"/>
    <mergeCell ref="G15:I15"/>
    <mergeCell ref="H16:I16"/>
    <mergeCell ref="H17:I17"/>
    <mergeCell ref="H18:I18"/>
    <mergeCell ref="H19:I19"/>
    <mergeCell ref="J9:J10"/>
    <mergeCell ref="H14:I14"/>
    <mergeCell ref="J7:J8"/>
    <mergeCell ref="H33:I35"/>
    <mergeCell ref="H37:I37"/>
    <mergeCell ref="H36:I36"/>
    <mergeCell ref="H45:I45"/>
    <mergeCell ref="A67:K67"/>
    <mergeCell ref="E32:E41"/>
    <mergeCell ref="F32:F41"/>
    <mergeCell ref="K32:K41"/>
    <mergeCell ref="F42:F43"/>
    <mergeCell ref="D62:K62"/>
    <mergeCell ref="F46:F51"/>
    <mergeCell ref="B54:B56"/>
    <mergeCell ref="E44:E45"/>
    <mergeCell ref="D63:K63"/>
    <mergeCell ref="K42:K43"/>
    <mergeCell ref="D42:D43"/>
    <mergeCell ref="B5:B53"/>
    <mergeCell ref="C30:C53"/>
    <mergeCell ref="D46:D53"/>
    <mergeCell ref="E52:E53"/>
    <mergeCell ref="F52:F53"/>
    <mergeCell ref="D30:D31"/>
    <mergeCell ref="E24:E25"/>
    <mergeCell ref="E26:E27"/>
    <mergeCell ref="H58:I58"/>
    <mergeCell ref="J33:J34"/>
    <mergeCell ref="C5:C14"/>
    <mergeCell ref="E11:E14"/>
    <mergeCell ref="H1:K1"/>
    <mergeCell ref="H2:K2"/>
    <mergeCell ref="J3:J4"/>
    <mergeCell ref="K3:K4"/>
    <mergeCell ref="F5:F6"/>
    <mergeCell ref="K5:K6"/>
    <mergeCell ref="F2:G2"/>
    <mergeCell ref="F7:F8"/>
    <mergeCell ref="H4:I4"/>
    <mergeCell ref="H5:I5"/>
    <mergeCell ref="H6:I6"/>
    <mergeCell ref="F3:F4"/>
    <mergeCell ref="J5:J6"/>
    <mergeCell ref="G3:I3"/>
    <mergeCell ref="J11:J14"/>
    <mergeCell ref="K11:K14"/>
    <mergeCell ref="H21:I21"/>
    <mergeCell ref="H22:I22"/>
    <mergeCell ref="H23:I23"/>
    <mergeCell ref="H30:I30"/>
    <mergeCell ref="B3:C4"/>
    <mergeCell ref="D3:D4"/>
    <mergeCell ref="D15:D23"/>
    <mergeCell ref="C15:C23"/>
    <mergeCell ref="K7:K8"/>
    <mergeCell ref="K9:K10"/>
    <mergeCell ref="E15:E20"/>
    <mergeCell ref="D5:D6"/>
    <mergeCell ref="K21:K23"/>
    <mergeCell ref="J21:J23"/>
    <mergeCell ref="J15:J20"/>
    <mergeCell ref="K15:K20"/>
    <mergeCell ref="E21:E23"/>
    <mergeCell ref="E3:E4"/>
    <mergeCell ref="H12:I12"/>
    <mergeCell ref="H13:I13"/>
    <mergeCell ref="H7:I7"/>
    <mergeCell ref="H8:I8"/>
    <mergeCell ref="C24:C29"/>
    <mergeCell ref="D24:D29"/>
    <mergeCell ref="B58:D58"/>
    <mergeCell ref="E58:G58"/>
    <mergeCell ref="K44:K45"/>
    <mergeCell ref="K30:K31"/>
    <mergeCell ref="J47:J51"/>
    <mergeCell ref="B57:D57"/>
    <mergeCell ref="K54:K56"/>
    <mergeCell ref="C54:C56"/>
    <mergeCell ref="E46:E51"/>
    <mergeCell ref="G48:G49"/>
    <mergeCell ref="K52:K53"/>
    <mergeCell ref="E54:E56"/>
    <mergeCell ref="F54:F56"/>
    <mergeCell ref="J54:J56"/>
    <mergeCell ref="D32:D41"/>
    <mergeCell ref="J35:J36"/>
    <mergeCell ref="J44:J45"/>
    <mergeCell ref="J38:J41"/>
    <mergeCell ref="J24:J25"/>
    <mergeCell ref="J26:J27"/>
    <mergeCell ref="J28:J29"/>
    <mergeCell ref="H32:I32"/>
    <mergeCell ref="D54:D56"/>
    <mergeCell ref="H54:I54"/>
    <mergeCell ref="H55:I55"/>
    <mergeCell ref="H56:I56"/>
    <mergeCell ref="H41:I41"/>
    <mergeCell ref="H42:I42"/>
    <mergeCell ref="H43:I43"/>
    <mergeCell ref="H44:I44"/>
    <mergeCell ref="H52:I52"/>
    <mergeCell ref="H53:I53"/>
    <mergeCell ref="E42:E43"/>
    <mergeCell ref="H46:I46"/>
    <mergeCell ref="H47:I50"/>
    <mergeCell ref="H51:I51"/>
    <mergeCell ref="D44:D45"/>
    <mergeCell ref="F44:F45"/>
  </mergeCells>
  <phoneticPr fontId="2"/>
  <conditionalFormatting sqref="J5:J6">
    <cfRule type="cellIs" dxfId="43" priority="4" stopIfTrue="1" operator="equal">
      <formula>$F$5</formula>
    </cfRule>
  </conditionalFormatting>
  <conditionalFormatting sqref="J7:J8">
    <cfRule type="cellIs" dxfId="42" priority="28" stopIfTrue="1" operator="equal">
      <formula>$F$7</formula>
    </cfRule>
  </conditionalFormatting>
  <conditionalFormatting sqref="J9:J10">
    <cfRule type="cellIs" dxfId="41" priority="27" stopIfTrue="1" operator="equal">
      <formula>$F$9</formula>
    </cfRule>
  </conditionalFormatting>
  <conditionalFormatting sqref="J11">
    <cfRule type="cellIs" dxfId="40" priority="26" stopIfTrue="1" operator="equal">
      <formula>$F$11</formula>
    </cfRule>
  </conditionalFormatting>
  <conditionalFormatting sqref="J15:J20">
    <cfRule type="cellIs" dxfId="39" priority="21" stopIfTrue="1" operator="equal">
      <formula>$F$15</formula>
    </cfRule>
  </conditionalFormatting>
  <conditionalFormatting sqref="J21:J24 J28">
    <cfRule type="cellIs" dxfId="38" priority="11" stopIfTrue="1" operator="equal">
      <formula>$F$21</formula>
    </cfRule>
  </conditionalFormatting>
  <conditionalFormatting sqref="J26">
    <cfRule type="cellIs" dxfId="37" priority="31" stopIfTrue="1" operator="equal">
      <formula>$F$21</formula>
    </cfRule>
  </conditionalFormatting>
  <conditionalFormatting sqref="J30:J31">
    <cfRule type="cellIs" dxfId="36" priority="18" stopIfTrue="1" operator="equal">
      <formula>$F$30</formula>
    </cfRule>
  </conditionalFormatting>
  <conditionalFormatting sqref="J32:J33 J37:J38">
    <cfRule type="cellIs" dxfId="35" priority="3" stopIfTrue="1" operator="equal">
      <formula>#REF!</formula>
    </cfRule>
  </conditionalFormatting>
  <conditionalFormatting sqref="J42:J43">
    <cfRule type="cellIs" dxfId="34" priority="19" stopIfTrue="1" operator="equal">
      <formula>$F$42</formula>
    </cfRule>
  </conditionalFormatting>
  <conditionalFormatting sqref="J44:J45">
    <cfRule type="cellIs" dxfId="33" priority="22" stopIfTrue="1" operator="equal">
      <formula>$F$44</formula>
    </cfRule>
  </conditionalFormatting>
  <conditionalFormatting sqref="J52:J53">
    <cfRule type="cellIs" dxfId="32" priority="1" stopIfTrue="1" operator="equal">
      <formula>$F$52</formula>
    </cfRule>
  </conditionalFormatting>
  <conditionalFormatting sqref="J54:J56">
    <cfRule type="cellIs" dxfId="31" priority="16" stopIfTrue="1" operator="equal">
      <formula>$F$54</formula>
    </cfRule>
  </conditionalFormatting>
  <dataValidations count="14">
    <dataValidation type="list" allowBlank="1" showInputMessage="1" showErrorMessage="1" sqref="J44:J45" xr:uid="{00000000-0002-0000-0300-000000000000}">
      <formula1>$H$44:$H$45</formula1>
    </dataValidation>
    <dataValidation type="list" allowBlank="1" showInputMessage="1" showErrorMessage="1" sqref="J21:J23" xr:uid="{00000000-0002-0000-0300-000002000000}">
      <formula1>$H$21:$H$23</formula1>
    </dataValidation>
    <dataValidation type="list" allowBlank="1" showInputMessage="1" showErrorMessage="1" sqref="J42:J43" xr:uid="{00000000-0002-0000-0300-000003000000}">
      <formula1>$H$42:$H$43</formula1>
    </dataValidation>
    <dataValidation type="list" allowBlank="1" showInputMessage="1" showErrorMessage="1" sqref="J7:J8" xr:uid="{00000000-0002-0000-0300-000009000000}">
      <formula1>$H$7:$H$8</formula1>
    </dataValidation>
    <dataValidation type="list" allowBlank="1" showInputMessage="1" showErrorMessage="1" sqref="J9:J10" xr:uid="{00000000-0002-0000-0300-00000A000000}">
      <formula1>$H$9:$H$10</formula1>
    </dataValidation>
    <dataValidation type="list" allowBlank="1" showInputMessage="1" showErrorMessage="1" sqref="J54:J56" xr:uid="{00000000-0002-0000-0300-00000D000000}">
      <formula1>$H$54:$H$56</formula1>
    </dataValidation>
    <dataValidation type="list" allowBlank="1" showInputMessage="1" showErrorMessage="1" sqref="J33"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38:J41" xr:uid="{00000000-0002-0000-0300-00000F000000}">
      <formula1>0</formula1>
    </dataValidation>
    <dataValidation type="list" allowBlank="1" showInputMessage="1" showErrorMessage="1" sqref="J15:J20" xr:uid="{00000000-0002-0000-0300-000011000000}">
      <formula1>$H$16:$H$20</formula1>
    </dataValidation>
    <dataValidation type="decimal" allowBlank="1" showInputMessage="1" showErrorMessage="1" sqref="J35:J36" xr:uid="{00000000-0002-0000-0300-000012000000}">
      <formula1>1</formula1>
      <formula2>100</formula2>
    </dataValidation>
    <dataValidation type="list" allowBlank="1" showInputMessage="1" showErrorMessage="1" sqref="J24:J29" xr:uid="{00000000-0002-0000-0300-000013000000}">
      <formula1>$H$24:$H$25</formula1>
    </dataValidation>
    <dataValidation type="list" allowBlank="1" showInputMessage="1" showErrorMessage="1" sqref="J11:J14" xr:uid="{A9FAE73B-A603-4554-AF00-7AC03C57FE67}">
      <formula1>$H$11:$H$14</formula1>
    </dataValidation>
    <dataValidation type="list" allowBlank="1" showInputMessage="1" showErrorMessage="1" sqref="J5:J6" xr:uid="{00000000-0002-0000-0300-000006000000}">
      <formula1>$H$5:$H$6</formula1>
    </dataValidation>
    <dataValidation type="list" allowBlank="1" showInputMessage="1" showErrorMessage="1" sqref="J30:J31" xr:uid="{00000000-0002-0000-0300-000004000000}">
      <formula1>$H$30:$H$31</formula1>
    </dataValidation>
  </dataValidations>
  <printOptions horizontalCentered="1"/>
  <pageMargins left="0.39370078740157483" right="0.19685039370078741" top="0.39370078740157483" bottom="0.19685039370078741" header="0" footer="0"/>
  <pageSetup paperSize="9" scale="4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68"/>
  <sheetViews>
    <sheetView view="pageBreakPreview" topLeftCell="B37" zoomScale="60" zoomScaleNormal="71" workbookViewId="0">
      <selection activeCell="M64" sqref="M64"/>
    </sheetView>
  </sheetViews>
  <sheetFormatPr defaultColWidth="8.81640625" defaultRowHeight="13" x14ac:dyDescent="0.2"/>
  <cols>
    <col min="1" max="1" width="2.453125" style="33" customWidth="1"/>
    <col min="2" max="3" width="6.36328125" style="33" customWidth="1"/>
    <col min="4" max="4" width="17.6328125" style="33" customWidth="1"/>
    <col min="5" max="5" width="56.54296875" style="33" customWidth="1"/>
    <col min="6" max="7" width="10.6328125" style="33" customWidth="1"/>
    <col min="8" max="8" width="32.36328125" style="33" customWidth="1"/>
    <col min="9" max="9" width="16.6328125" style="33" customWidth="1"/>
    <col min="10" max="10" width="20.6328125" style="158" customWidth="1"/>
    <col min="11" max="11" width="15.6328125" style="33" customWidth="1"/>
    <col min="12" max="12" width="20.6328125" style="158" customWidth="1"/>
    <col min="13" max="13" width="15.6328125" style="33" customWidth="1"/>
    <col min="14" max="14" width="20.81640625" style="33" customWidth="1"/>
    <col min="15" max="15" width="10.81640625" style="33" customWidth="1"/>
    <col min="16" max="16" width="10.6328125" style="33" customWidth="1"/>
    <col min="17" max="16384" width="8.81640625" style="33"/>
  </cols>
  <sheetData>
    <row r="1" spans="2:16" ht="36" customHeight="1" x14ac:dyDescent="0.2"/>
    <row r="2" spans="2:16" ht="30.5" customHeight="1" x14ac:dyDescent="0.2">
      <c r="B2" s="34" t="s">
        <v>265</v>
      </c>
      <c r="C2" s="135"/>
      <c r="D2" s="135"/>
      <c r="G2" s="136"/>
      <c r="H2" s="481"/>
      <c r="I2" s="481"/>
      <c r="J2" s="481"/>
      <c r="K2" s="481"/>
      <c r="L2" s="178"/>
      <c r="M2" s="178"/>
      <c r="N2" s="178"/>
    </row>
    <row r="3" spans="2:16" ht="31.5" customHeight="1" x14ac:dyDescent="0.2">
      <c r="B3" s="137"/>
      <c r="C3" s="137"/>
      <c r="D3" s="137"/>
      <c r="E3" s="137"/>
      <c r="F3" s="489" t="s">
        <v>71</v>
      </c>
      <c r="G3" s="490"/>
      <c r="H3" s="482"/>
      <c r="I3" s="483"/>
      <c r="J3" s="483"/>
      <c r="K3" s="483"/>
      <c r="L3" s="483"/>
      <c r="M3" s="483"/>
      <c r="N3" s="484"/>
      <c r="O3" s="138"/>
      <c r="P3" s="138"/>
    </row>
    <row r="4" spans="2:16" ht="27" customHeight="1" x14ac:dyDescent="0.2">
      <c r="B4" s="463" t="s">
        <v>2</v>
      </c>
      <c r="C4" s="464"/>
      <c r="D4" s="425" t="s">
        <v>3</v>
      </c>
      <c r="E4" s="425" t="s">
        <v>4</v>
      </c>
      <c r="F4" s="425" t="s">
        <v>6</v>
      </c>
      <c r="G4" s="494" t="s">
        <v>103</v>
      </c>
      <c r="H4" s="495"/>
      <c r="I4" s="496"/>
      <c r="J4" s="420" t="s">
        <v>104</v>
      </c>
      <c r="K4" s="421"/>
      <c r="L4" s="420" t="s">
        <v>105</v>
      </c>
      <c r="M4" s="520"/>
      <c r="N4" s="536" t="s">
        <v>106</v>
      </c>
    </row>
    <row r="5" spans="2:16" ht="43.5" customHeight="1" thickBot="1" x14ac:dyDescent="0.25">
      <c r="B5" s="465"/>
      <c r="C5" s="466"/>
      <c r="D5" s="467"/>
      <c r="E5" s="467"/>
      <c r="F5" s="467"/>
      <c r="G5" s="187" t="s">
        <v>107</v>
      </c>
      <c r="H5" s="540" t="s">
        <v>108</v>
      </c>
      <c r="I5" s="541"/>
      <c r="J5" s="177" t="s">
        <v>109</v>
      </c>
      <c r="K5" s="188" t="s">
        <v>110</v>
      </c>
      <c r="L5" s="177" t="s">
        <v>109</v>
      </c>
      <c r="M5" s="189" t="s">
        <v>111</v>
      </c>
      <c r="N5" s="537"/>
    </row>
    <row r="6" spans="2:16" ht="26.25" customHeight="1" thickTop="1" x14ac:dyDescent="0.2">
      <c r="B6" s="506" t="str">
        <f>IF('評価項目(標準)'!B5="","",+'評価項目(標準)'!B5)</f>
        <v>企　業　の　能　力　等</v>
      </c>
      <c r="C6" s="509" t="str">
        <f>IF(+'評価項目(標準)'!C5="","",+'評価項目(標準)'!C5)</f>
        <v>地域精通度・貢献度</v>
      </c>
      <c r="D6" s="472" t="str">
        <f>IF(+'評価項目(標準)'!D5="","",+'評価項目(標準)'!D5)</f>
        <v>地域精通度</v>
      </c>
      <c r="E6" s="517" t="str">
        <f>IF(+'評価項目(標準)'!E5="","",+'評価項目(標準)'!E5)</f>
        <v>本店等所在地</v>
      </c>
      <c r="F6" s="487">
        <f>+IF(+'評価項目(標準)'!J5="","",+'評価項目(標準)'!J5)</f>
        <v>10</v>
      </c>
      <c r="G6" s="140">
        <f>+IF(+'評価項目(標準)'!I5="","",+'評価項目(標準)'!I5)</f>
        <v>10</v>
      </c>
      <c r="H6" s="491" t="str">
        <f>+IF(+'評価項目(標準)'!F5="","",+'評価項目(標準)'!F5)</f>
        <v>度会郡南伊勢町内</v>
      </c>
      <c r="I6" s="492"/>
      <c r="J6" s="493" t="s">
        <v>300</v>
      </c>
      <c r="K6" s="488" t="str">
        <f>IF(J6="","",VLOOKUP(J6,'評価項目(標準)'!F5:I6,4,FALSE))</f>
        <v/>
      </c>
      <c r="L6" s="533" t="s">
        <v>112</v>
      </c>
      <c r="M6" s="534" t="s">
        <v>113</v>
      </c>
      <c r="N6" s="488" t="str">
        <f>K6</f>
        <v/>
      </c>
    </row>
    <row r="7" spans="2:16" ht="26.25" customHeight="1" x14ac:dyDescent="0.2">
      <c r="B7" s="430"/>
      <c r="C7" s="510"/>
      <c r="D7" s="473"/>
      <c r="E7" s="451"/>
      <c r="F7" s="474"/>
      <c r="G7" s="186">
        <f>+IF(+'評価項目(標準)'!I6="","",+'評価項目(標準)'!I6)</f>
        <v>0</v>
      </c>
      <c r="H7" s="479" t="str">
        <f>+IF(+'評価項目(標準)'!F6="","",+'評価項目(標準)'!F6)</f>
        <v>上記以外の伊勢建設事務所管内</v>
      </c>
      <c r="I7" s="480"/>
      <c r="J7" s="459"/>
      <c r="K7" s="442"/>
      <c r="L7" s="526"/>
      <c r="M7" s="535"/>
      <c r="N7" s="442"/>
    </row>
    <row r="8" spans="2:16" ht="26.25" customHeight="1" x14ac:dyDescent="0.2">
      <c r="B8" s="430"/>
      <c r="C8" s="510"/>
      <c r="D8" s="425" t="str">
        <f>IF(+'評価項目(標準)'!D7="","",+'評価項目(標準)'!D7)</f>
        <v>地域貢献度</v>
      </c>
      <c r="E8" s="413" t="str">
        <f>IF(+'評価項目(標準)'!E7="","",+'評価項目(標準)'!E7)</f>
        <v>地域維持型維持修繕業務委託（小規模業務）元請実績</v>
      </c>
      <c r="F8" s="433">
        <f>+IF(+'評価項目(標準)'!J7="","",+'評価項目(標準)'!J7)</f>
        <v>10</v>
      </c>
      <c r="G8" s="186">
        <f>+IF(+'評価項目(標準)'!I7="","",+'評価項目(標準)'!I7)</f>
        <v>10</v>
      </c>
      <c r="H8" s="479" t="str">
        <f>+IF(+'評価項目(標準)'!F7="","",+'評価項目(標準)'!F7)</f>
        <v>有</v>
      </c>
      <c r="I8" s="480"/>
      <c r="J8" s="458"/>
      <c r="K8" s="435" t="str">
        <f>IF(J8="","",IF(J8=H8,G8,IF(J8=H9,G9)))</f>
        <v/>
      </c>
      <c r="L8" s="458"/>
      <c r="M8" s="435" t="str">
        <f>IF(L8="","",IF(L8=H8,G8,IF(L8=H9,G9)))</f>
        <v/>
      </c>
      <c r="N8" s="433" t="str">
        <f>IF(K8="","",IF(M8="","",ROUNDUP(AVERAGE(K8,M8),1)))</f>
        <v/>
      </c>
    </row>
    <row r="9" spans="2:16" ht="26.25" customHeight="1" x14ac:dyDescent="0.2">
      <c r="B9" s="430"/>
      <c r="C9" s="510"/>
      <c r="D9" s="451"/>
      <c r="E9" s="414"/>
      <c r="F9" s="474"/>
      <c r="G9" s="186">
        <f>+IF(+'評価項目(標準)'!I8="","",+'評価項目(標準)'!I8)</f>
        <v>0</v>
      </c>
      <c r="H9" s="479" t="str">
        <f>+IF(+'評価項目(標準)'!F8="","",+'評価項目(標準)'!F8)</f>
        <v>無</v>
      </c>
      <c r="I9" s="480"/>
      <c r="J9" s="459"/>
      <c r="K9" s="442"/>
      <c r="L9" s="459"/>
      <c r="M9" s="442"/>
      <c r="N9" s="474"/>
    </row>
    <row r="10" spans="2:16" ht="26.25" customHeight="1" x14ac:dyDescent="0.2">
      <c r="B10" s="430"/>
      <c r="C10" s="510"/>
      <c r="D10" s="451"/>
      <c r="E10" s="413" t="str">
        <f>IF(+'評価項目(標準)'!E9="","",+'評価項目(標準)'!E9)</f>
        <v>　公共施設美化活動実績</v>
      </c>
      <c r="F10" s="427">
        <f>+IF(+'評価項目(標準)'!J9="","",+'評価項目(標準)'!J9)</f>
        <v>3</v>
      </c>
      <c r="G10" s="186">
        <f>+IF(+'評価項目(標準)'!I9="","",+'評価項目(標準)'!I9)</f>
        <v>3</v>
      </c>
      <c r="H10" s="479" t="str">
        <f>+IF(+'評価項目(標準)'!F9="","",+'評価項目(標準)'!F9)</f>
        <v>有</v>
      </c>
      <c r="I10" s="480"/>
      <c r="J10" s="458"/>
      <c r="K10" s="435" t="str">
        <f>IF(J10="","",IF(J10=H10,G10,IF(J10=H11,G11)))</f>
        <v/>
      </c>
      <c r="L10" s="458"/>
      <c r="M10" s="435" t="str">
        <f>IF(L10="","",IF(L10=H10,G10,IF(L10=H11,G11)))</f>
        <v/>
      </c>
      <c r="N10" s="433" t="str">
        <f>IF(K10="","",IF(M10="","",ROUNDUP(AVERAGE(K10,M10),1)))</f>
        <v/>
      </c>
    </row>
    <row r="11" spans="2:16" ht="26.25" customHeight="1" x14ac:dyDescent="0.2">
      <c r="B11" s="430"/>
      <c r="C11" s="510"/>
      <c r="D11" s="451"/>
      <c r="E11" s="414"/>
      <c r="F11" s="447"/>
      <c r="G11" s="186">
        <f>+IF(+'評価項目(標準)'!I10="","",+'評価項目(標準)'!I10)</f>
        <v>0</v>
      </c>
      <c r="H11" s="479" t="str">
        <f>+IF(+'評価項目(標準)'!F10="","",+'評価項目(標準)'!F10)</f>
        <v>無</v>
      </c>
      <c r="I11" s="480"/>
      <c r="J11" s="459"/>
      <c r="K11" s="442"/>
      <c r="L11" s="459"/>
      <c r="M11" s="442"/>
      <c r="N11" s="474"/>
    </row>
    <row r="12" spans="2:16" ht="26.25" customHeight="1" x14ac:dyDescent="0.2">
      <c r="B12" s="430"/>
      <c r="C12" s="510"/>
      <c r="D12" s="451"/>
      <c r="E12" s="413" t="str">
        <f>IF(+'評価項目(標準)'!E11="","",+'評価項目(標準)'!E11)</f>
        <v>災害協定の評価</v>
      </c>
      <c r="F12" s="427">
        <f>+IF(+'評価項目(標準)'!J11="","",+'評価項目(標準)'!J11)</f>
        <v>9</v>
      </c>
      <c r="G12" s="247">
        <f>+IF(+'評価項目(標準)'!I11="","",+'評価項目(標準)'!I11)</f>
        <v>9</v>
      </c>
      <c r="H12" s="475" t="str">
        <f>+IF(+'評価項目(標準)'!F11="","",+'評価項目(標準)'!F11)</f>
        <v>災害協定に基づく訓練１への参加実績あり</v>
      </c>
      <c r="I12" s="476"/>
      <c r="J12" s="458"/>
      <c r="K12" s="435" t="str">
        <f>IF(J12="","",VLOOKUP(J12,'評価項目(標準)'!F11:I14,4,FALSE))</f>
        <v/>
      </c>
      <c r="L12" s="458"/>
      <c r="M12" s="435" t="str">
        <f>IF(L12="","",VLOOKUP(L12,'評価項目(標準)'!F11:I14,4,FALSE))</f>
        <v/>
      </c>
      <c r="N12" s="433" t="str">
        <f>IF(K12="","",IF(M12="","",ROUNDUP(AVERAGE(K12,M12),1)))</f>
        <v/>
      </c>
    </row>
    <row r="13" spans="2:16" ht="26.25" customHeight="1" x14ac:dyDescent="0.2">
      <c r="B13" s="430"/>
      <c r="C13" s="510"/>
      <c r="D13" s="451"/>
      <c r="E13" s="414"/>
      <c r="F13" s="447"/>
      <c r="G13" s="247">
        <f>+IF(+'評価項目(標準)'!I12="","",+'評価項目(標準)'!I12)</f>
        <v>7</v>
      </c>
      <c r="H13" s="475" t="str">
        <f>+IF(+'評価項目(標準)'!F12="","",+'評価項目(標準)'!F12)</f>
        <v>災害協定に基づく訓練２への参加実績あり</v>
      </c>
      <c r="I13" s="476"/>
      <c r="J13" s="459"/>
      <c r="K13" s="442"/>
      <c r="L13" s="459"/>
      <c r="M13" s="442"/>
      <c r="N13" s="474"/>
    </row>
    <row r="14" spans="2:16" ht="26.25" customHeight="1" x14ac:dyDescent="0.2">
      <c r="B14" s="430"/>
      <c r="C14" s="510"/>
      <c r="D14" s="451"/>
      <c r="E14" s="414"/>
      <c r="F14" s="447"/>
      <c r="G14" s="247">
        <f>+IF(+'評価項目(標準)'!I13="","",+'評価項目(標準)'!I13)</f>
        <v>3</v>
      </c>
      <c r="H14" s="531" t="str">
        <f>+IF(+'評価項目(標準)'!F13="","",+'評価項目(標準)'!F13)</f>
        <v>防災協定の締結実績あり</v>
      </c>
      <c r="I14" s="532"/>
      <c r="J14" s="459"/>
      <c r="K14" s="442"/>
      <c r="L14" s="459"/>
      <c r="M14" s="442"/>
      <c r="N14" s="474"/>
    </row>
    <row r="15" spans="2:16" ht="26.25" customHeight="1" x14ac:dyDescent="0.2">
      <c r="B15" s="430"/>
      <c r="C15" s="511"/>
      <c r="D15" s="452"/>
      <c r="E15" s="424"/>
      <c r="F15" s="428"/>
      <c r="G15" s="247">
        <f>+IF(+'評価項目(標準)'!I14="","",+'評価項目(標準)'!I14)</f>
        <v>0</v>
      </c>
      <c r="H15" s="531" t="str">
        <f>+IF(+'評価項目(標準)'!F14="","",+'評価項目(標準)'!F14)</f>
        <v>実績なし</v>
      </c>
      <c r="I15" s="532"/>
      <c r="J15" s="460"/>
      <c r="K15" s="436"/>
      <c r="L15" s="460"/>
      <c r="M15" s="436"/>
      <c r="N15" s="434"/>
    </row>
    <row r="16" spans="2:16" ht="40" customHeight="1" x14ac:dyDescent="0.2">
      <c r="B16" s="430"/>
      <c r="C16" s="429" t="str">
        <f>IF(+'評価項目(標準)'!C15="","",+'評価項目(標準)'!C15)</f>
        <v>社会貢献度</v>
      </c>
      <c r="D16" s="425" t="str">
        <f>IF(+'評価項目(標準)'!D15="","",+'評価項目(標準)'!D15)</f>
        <v>社会貢献度</v>
      </c>
      <c r="E16" s="469" t="str">
        <f>IF(+'評価項目(標準)'!E15="","",+'評価項目(標準)'!E15)</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6" s="427">
        <f>+IF(+'評価項目(標準)'!J15="","",+'評価項目(標準)'!J15)</f>
        <v>4</v>
      </c>
      <c r="G16" s="420" t="s">
        <v>251</v>
      </c>
      <c r="H16" s="520"/>
      <c r="I16" s="421"/>
      <c r="J16" s="458"/>
      <c r="K16" s="433" t="str">
        <f>IF(J16="","",IF(J16=H17,G17,IF(J16=H18,G18,IF(J16=H19,G19,IF(J16=H20,G20,IF(J16=H21,G21))))))</f>
        <v/>
      </c>
      <c r="L16" s="458"/>
      <c r="M16" s="433" t="str">
        <f>IF(L16="","",IF(L16=H17,G17,IF(L16=H18,G18,IF(L16=H19,G19,IF(L16=H20,G20,IF(L16=H21,G21))))))</f>
        <v/>
      </c>
      <c r="N16" s="433" t="str">
        <f>IF(K16="","",IF(M16="","",ROUNDUP(AVERAGE(K16,M16),1)))</f>
        <v/>
      </c>
    </row>
    <row r="17" spans="2:14" ht="40" customHeight="1" x14ac:dyDescent="0.2">
      <c r="B17" s="430"/>
      <c r="C17" s="430"/>
      <c r="D17" s="451"/>
      <c r="E17" s="470"/>
      <c r="F17" s="447"/>
      <c r="G17" s="143">
        <f>+IF(+'評価項目(標準)'!I16="","",+'評価項目(標準)'!I16)</f>
        <v>4</v>
      </c>
      <c r="H17" s="416" t="str">
        <f>+IF(+'評価項目(標準)'!F16="","",+'評価項目(標準)'!F16)</f>
        <v>４点</v>
      </c>
      <c r="I17" s="417"/>
      <c r="J17" s="459"/>
      <c r="K17" s="474"/>
      <c r="L17" s="459"/>
      <c r="M17" s="474"/>
      <c r="N17" s="474"/>
    </row>
    <row r="18" spans="2:14" ht="40" customHeight="1" x14ac:dyDescent="0.2">
      <c r="B18" s="430"/>
      <c r="C18" s="430"/>
      <c r="D18" s="451"/>
      <c r="E18" s="470"/>
      <c r="F18" s="447"/>
      <c r="G18" s="143">
        <f>+IF(+'評価項目(標準)'!I17="","",+'評価項目(標準)'!I17)</f>
        <v>3</v>
      </c>
      <c r="H18" s="416" t="str">
        <f>+IF(+'評価項目(標準)'!F17="","",+'評価項目(標準)'!F17)</f>
        <v>３点</v>
      </c>
      <c r="I18" s="417"/>
      <c r="J18" s="459"/>
      <c r="K18" s="474"/>
      <c r="L18" s="459"/>
      <c r="M18" s="474"/>
      <c r="N18" s="474"/>
    </row>
    <row r="19" spans="2:14" ht="40" customHeight="1" x14ac:dyDescent="0.2">
      <c r="B19" s="430"/>
      <c r="C19" s="430"/>
      <c r="D19" s="451"/>
      <c r="E19" s="470"/>
      <c r="F19" s="447"/>
      <c r="G19" s="143">
        <f>+IF(+'評価項目(標準)'!I18="","",+'評価項目(標準)'!I18)</f>
        <v>2</v>
      </c>
      <c r="H19" s="416" t="str">
        <f>+IF(+'評価項目(標準)'!F18="","",+'評価項目(標準)'!F18)</f>
        <v>２点</v>
      </c>
      <c r="I19" s="417"/>
      <c r="J19" s="459"/>
      <c r="K19" s="474"/>
      <c r="L19" s="459"/>
      <c r="M19" s="474"/>
      <c r="N19" s="474"/>
    </row>
    <row r="20" spans="2:14" ht="40" customHeight="1" x14ac:dyDescent="0.2">
      <c r="B20" s="430"/>
      <c r="C20" s="430"/>
      <c r="D20" s="451"/>
      <c r="E20" s="470"/>
      <c r="F20" s="447"/>
      <c r="G20" s="143">
        <f>+IF(+'評価項目(標準)'!I19="","",+'評価項目(標準)'!I19)</f>
        <v>1</v>
      </c>
      <c r="H20" s="416" t="str">
        <f>+IF(+'評価項目(標準)'!F19="","",+'評価項目(標準)'!F19)</f>
        <v>１点</v>
      </c>
      <c r="I20" s="417"/>
      <c r="J20" s="459"/>
      <c r="K20" s="474"/>
      <c r="L20" s="459"/>
      <c r="M20" s="474"/>
      <c r="N20" s="474"/>
    </row>
    <row r="21" spans="2:14" ht="40" customHeight="1" x14ac:dyDescent="0.2">
      <c r="B21" s="430"/>
      <c r="C21" s="430"/>
      <c r="D21" s="451"/>
      <c r="E21" s="471"/>
      <c r="F21" s="428"/>
      <c r="G21" s="143">
        <f>+IF(+'評価項目(標準)'!I20="","",+'評価項目(標準)'!I20)</f>
        <v>0</v>
      </c>
      <c r="H21" s="416" t="str">
        <f>+IF(+'評価項目(標準)'!F20="","",+'評価項目(標準)'!F20)</f>
        <v>実績（取得点）なし</v>
      </c>
      <c r="I21" s="417"/>
      <c r="J21" s="460"/>
      <c r="K21" s="434"/>
      <c r="L21" s="460"/>
      <c r="M21" s="434"/>
      <c r="N21" s="434"/>
    </row>
    <row r="22" spans="2:14" ht="25.5" customHeight="1" x14ac:dyDescent="0.2">
      <c r="B22" s="430"/>
      <c r="C22" s="430"/>
      <c r="D22" s="451"/>
      <c r="E22" s="413" t="str">
        <f>IF(+'評価項目(標準)'!E21="","",+'評価項目(標準)'!E21)</f>
        <v>県内企業による施工</v>
      </c>
      <c r="F22" s="427">
        <f>+IF(+'評価項目(標準)'!J21="","",+'評価項目(標準)'!J21)</f>
        <v>5</v>
      </c>
      <c r="G22" s="143">
        <f>+IF(+'評価項目(標準)'!I21="","",+'評価項目(標準)'!I21)</f>
        <v>5</v>
      </c>
      <c r="H22" s="420" t="str">
        <f>+IF(+'評価項目(標準)'!F21="","",+'評価項目(標準)'!F21)</f>
        <v>県内企業による施工の割合90％以上</v>
      </c>
      <c r="I22" s="421"/>
      <c r="J22" s="458"/>
      <c r="K22" s="433" t="str">
        <f>IF(J22="","",VLOOKUP(J22,'評価項目(標準)'!F21:I23,4,FALSE))</f>
        <v/>
      </c>
      <c r="L22" s="525" t="s">
        <v>112</v>
      </c>
      <c r="M22" s="528" t="s">
        <v>113</v>
      </c>
      <c r="N22" s="433" t="str">
        <f>K22</f>
        <v/>
      </c>
    </row>
    <row r="23" spans="2:14" ht="25.5" customHeight="1" x14ac:dyDescent="0.2">
      <c r="B23" s="430"/>
      <c r="C23" s="430"/>
      <c r="D23" s="451"/>
      <c r="E23" s="414"/>
      <c r="F23" s="447"/>
      <c r="G23" s="143">
        <f>+IF(+'評価項目(標準)'!I22="","",+'評価項目(標準)'!I22)</f>
        <v>3</v>
      </c>
      <c r="H23" s="461" t="str">
        <f>+IF(+'評価項目(標準)'!F22="","",+'評価項目(標準)'!F22)</f>
        <v>県内企業による施工の割合70％以上</v>
      </c>
      <c r="I23" s="462"/>
      <c r="J23" s="459"/>
      <c r="K23" s="474"/>
      <c r="L23" s="526"/>
      <c r="M23" s="529"/>
      <c r="N23" s="474"/>
    </row>
    <row r="24" spans="2:14" ht="25.5" customHeight="1" x14ac:dyDescent="0.2">
      <c r="B24" s="430"/>
      <c r="C24" s="468"/>
      <c r="D24" s="452"/>
      <c r="E24" s="424"/>
      <c r="F24" s="428"/>
      <c r="G24" s="143">
        <f>+IF(+'評価項目(標準)'!I23="","",+'評価項目(標準)'!I23)</f>
        <v>0</v>
      </c>
      <c r="H24" s="416" t="str">
        <f>+IF(+'評価項目(標準)'!F23="","",+'評価項目(標準)'!F23)</f>
        <v>上記以外</v>
      </c>
      <c r="I24" s="417"/>
      <c r="J24" s="460"/>
      <c r="K24" s="434"/>
      <c r="L24" s="527"/>
      <c r="M24" s="530"/>
      <c r="N24" s="434"/>
    </row>
    <row r="25" spans="2:14" ht="26" customHeight="1" x14ac:dyDescent="0.2">
      <c r="B25" s="430"/>
      <c r="C25" s="429" t="str">
        <f>IF(+'評価項目(標準)'!C24="","",+'評価項目(標準)'!C24)</f>
        <v>企業の雇用に関する取組</v>
      </c>
      <c r="D25" s="413" t="str">
        <f>IF(+'評価項目(標準)'!D24="","",+'評価項目(標準)'!D24)</f>
        <v>担い手確保・育成への取組</v>
      </c>
      <c r="E25" s="413" t="str">
        <f>IF(+'評価項目(標準)'!E24="","",+'評価項目(標準)'!E24)</f>
        <v>建設業者団体の取組実績</v>
      </c>
      <c r="F25" s="427">
        <f>+IF(+'評価項目(標準)'!J24="","",+'評価項目(標準)'!J24)</f>
        <v>2</v>
      </c>
      <c r="G25" s="143">
        <f>+IF(+'評価項目(標準)'!I24="","",+'評価項目(標準)'!I24)</f>
        <v>2</v>
      </c>
      <c r="H25" s="461" t="str">
        <f>+IF(+'評価項目(標準)'!F24="","",+'評価項目(標準)'!F24)</f>
        <v>取組の実績あり</v>
      </c>
      <c r="I25" s="462"/>
      <c r="J25" s="458"/>
      <c r="K25" s="433" t="str">
        <f>IF(J25="","",IF(J25=H25,G25,IF(J25=H26,G26)))</f>
        <v/>
      </c>
      <c r="L25" s="458"/>
      <c r="M25" s="433" t="str">
        <f>IF(L25="","",IF(L25=H25,G25,IF(L25=H26,G26)))</f>
        <v/>
      </c>
      <c r="N25" s="433" t="str">
        <f>IF(K25="","",IF(M25="","",ROUNDUP(AVERAGE(K25,M25),1)))</f>
        <v/>
      </c>
    </row>
    <row r="26" spans="2:14" ht="26.25" customHeight="1" x14ac:dyDescent="0.2">
      <c r="B26" s="430"/>
      <c r="C26" s="430"/>
      <c r="D26" s="414"/>
      <c r="E26" s="414"/>
      <c r="F26" s="447"/>
      <c r="G26" s="143">
        <f>+IF(+'評価項目(標準)'!I25="","",+'評価項目(標準)'!I25)</f>
        <v>0</v>
      </c>
      <c r="H26" s="461" t="str">
        <f>+IF(+'評価項目(標準)'!F25="","",+'評価項目(標準)'!F25)</f>
        <v>取組の実績なし</v>
      </c>
      <c r="I26" s="462"/>
      <c r="J26" s="460"/>
      <c r="K26" s="474"/>
      <c r="L26" s="460"/>
      <c r="M26" s="474"/>
      <c r="N26" s="474"/>
    </row>
    <row r="27" spans="2:14" ht="26.25" customHeight="1" x14ac:dyDescent="0.2">
      <c r="B27" s="430"/>
      <c r="C27" s="430"/>
      <c r="D27" s="414"/>
      <c r="E27" s="413" t="str">
        <f>IF(+'評価項目(標準)'!E26="","",+'評価項目(標準)'!E26)</f>
        <v>建設業者団体地域組織の取組実績</v>
      </c>
      <c r="F27" s="427">
        <f>+IF(+'評価項目(標準)'!J26="","",+'評価項目(標準)'!J26)</f>
        <v>1</v>
      </c>
      <c r="G27" s="143">
        <f>+IF(+'評価項目(標準)'!I26="","",+'評価項目(標準)'!I26)</f>
        <v>1</v>
      </c>
      <c r="H27" s="461" t="str">
        <f>+IF(+'評価項目(標準)'!F26="","",+'評価項目(標準)'!F26)</f>
        <v>取組の実績あり</v>
      </c>
      <c r="I27" s="462"/>
      <c r="J27" s="458"/>
      <c r="K27" s="433" t="str">
        <f t="shared" ref="K27" si="0">IF(J27="","",IF(J27=H27,G27,IF(J27=H28,G28)))</f>
        <v/>
      </c>
      <c r="L27" s="458"/>
      <c r="M27" s="433" t="str">
        <f t="shared" ref="M27" si="1">IF(L27="","",IF(L27=H27,G27,IF(L27=H28,G28)))</f>
        <v/>
      </c>
      <c r="N27" s="433" t="str">
        <f>IF(K27="","",IF(M27="","",ROUNDUP(AVERAGE(K27,M27),1)))</f>
        <v/>
      </c>
    </row>
    <row r="28" spans="2:14" ht="26.25" customHeight="1" x14ac:dyDescent="0.2">
      <c r="B28" s="430"/>
      <c r="C28" s="430"/>
      <c r="D28" s="414"/>
      <c r="E28" s="414"/>
      <c r="F28" s="447"/>
      <c r="G28" s="143">
        <f>+IF(+'評価項目(標準)'!I27="","",+'評価項目(標準)'!I27)</f>
        <v>0</v>
      </c>
      <c r="H28" s="461" t="str">
        <f>+IF(+'評価項目(標準)'!F27="","",+'評価項目(標準)'!F27)</f>
        <v>取組の実績なし</v>
      </c>
      <c r="I28" s="462"/>
      <c r="J28" s="460"/>
      <c r="K28" s="474"/>
      <c r="L28" s="460"/>
      <c r="M28" s="474"/>
      <c r="N28" s="474"/>
    </row>
    <row r="29" spans="2:14" ht="26.25" customHeight="1" x14ac:dyDescent="0.2">
      <c r="B29" s="430"/>
      <c r="C29" s="430"/>
      <c r="D29" s="414"/>
      <c r="E29" s="413" t="str">
        <f>IF(+'評価項目(標準)'!E28="","",+'評価項目(標準)'!E28)</f>
        <v>建設企業の取組実績</v>
      </c>
      <c r="F29" s="427">
        <f>+IF(+'評価項目(標準)'!J28="","",+'評価項目(標準)'!J28)</f>
        <v>1</v>
      </c>
      <c r="G29" s="143">
        <f>+IF(+'評価項目(標準)'!I28="","",+'評価項目(標準)'!I28)</f>
        <v>1</v>
      </c>
      <c r="H29" s="461" t="str">
        <f>+IF(+'評価項目(標準)'!F28="","",+'評価項目(標準)'!F28)</f>
        <v>取組の実績あり</v>
      </c>
      <c r="I29" s="462"/>
      <c r="J29" s="458"/>
      <c r="K29" s="433" t="str">
        <f t="shared" ref="K29" si="2">IF(J29="","",IF(J29=H29,G29,IF(J29=H30,G30)))</f>
        <v/>
      </c>
      <c r="L29" s="458"/>
      <c r="M29" s="433" t="str">
        <f t="shared" ref="M29" si="3">IF(L29="","",IF(L29=H29,G29,IF(L29=H30,G30)))</f>
        <v/>
      </c>
      <c r="N29" s="433" t="str">
        <f>IF(K29="","",IF(M29="","",ROUNDUP(AVERAGE(K29,M29),1)))</f>
        <v/>
      </c>
    </row>
    <row r="30" spans="2:14" ht="26.25" customHeight="1" x14ac:dyDescent="0.2">
      <c r="B30" s="430"/>
      <c r="C30" s="430"/>
      <c r="D30" s="414"/>
      <c r="E30" s="414"/>
      <c r="F30" s="447"/>
      <c r="G30" s="143">
        <f>+IF(+'評価項目(標準)'!I29="","",+'評価項目(標準)'!I29)</f>
        <v>0</v>
      </c>
      <c r="H30" s="461" t="str">
        <f>+IF(+'評価項目(標準)'!F29="","",+'評価項目(標準)'!F29)</f>
        <v>取組の実績なし</v>
      </c>
      <c r="I30" s="462"/>
      <c r="J30" s="460"/>
      <c r="K30" s="474"/>
      <c r="L30" s="460"/>
      <c r="M30" s="474"/>
      <c r="N30" s="474"/>
    </row>
    <row r="31" spans="2:14" ht="26.25" customHeight="1" x14ac:dyDescent="0.2">
      <c r="B31" s="430"/>
      <c r="C31" s="429" t="str">
        <f>IF(+'評価項目(標準)'!C30="","",+'評価項目(標準)'!C30)</f>
        <v>企業の技術力等</v>
      </c>
      <c r="D31" s="425" t="str">
        <f>IF(+'評価項目(標準)'!D30="","",+'評価項目(標準)'!D30)</f>
        <v>工事実績</v>
      </c>
      <c r="E31" s="413" t="str">
        <f>IF(+'評価項目(標準)'!E30="","",+'評価項目(標準)'!E30)</f>
        <v>企業の工事実績</v>
      </c>
      <c r="F31" s="427">
        <f>+IF(+'評価項目(標準)'!J30="","",+'評価項目(標準)'!J30)</f>
        <v>20</v>
      </c>
      <c r="G31" s="143">
        <f>+IF(+'評価項目(標準)'!I30="","",+'評価項目(標準)'!I30)</f>
        <v>20</v>
      </c>
      <c r="H31" s="416" t="str">
        <f>+IF(+'評価項目(標準)'!F30="","",+'評価項目(標準)'!F30)</f>
        <v>評価対象工事の実績あり</v>
      </c>
      <c r="I31" s="417"/>
      <c r="J31" s="458"/>
      <c r="K31" s="435" t="str">
        <f>IF(J31="","",VLOOKUP(J31,'評価項目(標準)'!F30:I31,4,FALSE))</f>
        <v/>
      </c>
      <c r="L31" s="458"/>
      <c r="M31" s="435" t="str">
        <f>IF(L31="","",VLOOKUP(L31,'評価項目(標準)'!F30:I31,4,FALSE))</f>
        <v/>
      </c>
      <c r="N31" s="433" t="str">
        <f>IF(K31="","",IF(M31="","",ROUNDUP(AVERAGE(K31,M31),1)))</f>
        <v/>
      </c>
    </row>
    <row r="32" spans="2:14" ht="26" customHeight="1" x14ac:dyDescent="0.2">
      <c r="B32" s="430"/>
      <c r="C32" s="430"/>
      <c r="D32" s="452"/>
      <c r="E32" s="424"/>
      <c r="F32" s="428"/>
      <c r="G32" s="143">
        <f>+IF(+'評価項目(標準)'!I31="","",+'評価項目(標準)'!I31)</f>
        <v>0</v>
      </c>
      <c r="H32" s="416" t="str">
        <f>+IF(+'評価項目(標準)'!F31="","",+'評価項目(標準)'!F31)</f>
        <v>評価対象工事の実績なし</v>
      </c>
      <c r="I32" s="417"/>
      <c r="J32" s="460"/>
      <c r="K32" s="436"/>
      <c r="L32" s="460"/>
      <c r="M32" s="436"/>
      <c r="N32" s="434"/>
    </row>
    <row r="33" spans="2:14" ht="26.25" customHeight="1" x14ac:dyDescent="0.2">
      <c r="B33" s="430"/>
      <c r="C33" s="430"/>
      <c r="D33" s="425" t="str">
        <f>IF(+'評価項目(標準)'!D32="","",+'評価項目(標準)'!D32)</f>
        <v>工事成績</v>
      </c>
      <c r="E33" s="413" t="str">
        <f>IF(+'評価項目(標準)'!E32="","",+'評価項目(標準)'!E32)</f>
        <v>申告工事成績点又は総合点</v>
      </c>
      <c r="F33" s="427">
        <f>+IF(+'評価項目(標準)'!J32="","",+'評価項目(標準)'!J32)</f>
        <v>20</v>
      </c>
      <c r="G33" s="186">
        <f>IF(+'評価項目(標準)'!I32="","",+'評価項目(標準)'!I32)</f>
        <v>20</v>
      </c>
      <c r="H33" s="416" t="str">
        <f>IF(+'評価項目(標準)'!F32="","",+'評価項目(標準)'!F32)</f>
        <v xml:space="preserve">申告工事成績点が８５点以上の場合 </v>
      </c>
      <c r="I33" s="417"/>
      <c r="J33" s="144" t="s">
        <v>92</v>
      </c>
      <c r="K33" s="498" t="str">
        <f>IF(COUNTA(J36,J39)=0,"",IF(COUNTA(J36,J39)=2,"入力は【申告工事成績点】、【総合点】のいずれかにして下さい",IF(AND(COUNTA(J36)=1,J34=""),"いずれの【申告工事成績点】なのか、「三重県、中部地整、近畿地整」より選択してください",IF(J39&gt;=970,10,IF(AND(J39&lt;970,J39&gt;=840),ROUNDDOWN((J39-840)/(970-840)*10,1),IF(J39&lt;840,0,)))+IF(J36&gt;=85,F33,IF(AND(J36&lt;75,J36&gt;=1),10,IF(AND(J36&lt;85,J36&gt;=75),(J36-75)+10))))))</f>
        <v/>
      </c>
      <c r="L33" s="144" t="s">
        <v>92</v>
      </c>
      <c r="M33" s="498" t="str">
        <f>IF(COUNTA(L36,L39)=0,"",IF(COUNTA(L36,L39)=2,"入力は【申告工事成績点】、【総合点】のいずれかにして下さい",IF(AND(COUNTA(L36)=1,L34=""),"いずれの【申告工事成績点】なのか、「三重県、中部地整、近畿地整」より選択してください",IF(L39&gt;=970,10,IF(AND(L39&lt;970,L39&gt;=840),ROUNDDOWN((L39-840)/(970-840)*10,1),IF(L39&lt;840,0,)))+IF(L36&gt;=85,F33,IF(AND(L36&lt;75,L36&gt;=1),10,IF(AND(L36&lt;85,L36&gt;=75),(L36-75)+10))))))</f>
        <v/>
      </c>
      <c r="N33" s="542" t="str">
        <f>IF(K33="","",IF(M33="","",ROUNDUP(AVERAGE(K33,M33),1)))</f>
        <v/>
      </c>
    </row>
    <row r="34" spans="2:14" ht="26.25" customHeight="1" x14ac:dyDescent="0.2">
      <c r="B34" s="430"/>
      <c r="C34" s="430"/>
      <c r="D34" s="451"/>
      <c r="E34" s="414"/>
      <c r="F34" s="447"/>
      <c r="G34" s="235" t="str">
        <f>IF(+'評価項目(標準)'!I33="","",+'評価項目(標準)'!I33)</f>
        <v/>
      </c>
      <c r="H34" s="420" t="str">
        <f>IF(+'評価項目(標準)'!F33="","",+'評価項目(標準)'!F33)</f>
        <v>申告工事成績点が７５点以上８５点未満の場合
計算式１
（申告工事成績点－７５点）＋１０点</v>
      </c>
      <c r="I34" s="421"/>
      <c r="J34" s="507"/>
      <c r="K34" s="500"/>
      <c r="L34" s="507"/>
      <c r="M34" s="500"/>
      <c r="N34" s="542"/>
    </row>
    <row r="35" spans="2:14" ht="26" customHeight="1" x14ac:dyDescent="0.2">
      <c r="B35" s="430"/>
      <c r="C35" s="430"/>
      <c r="D35" s="451"/>
      <c r="E35" s="414"/>
      <c r="F35" s="447"/>
      <c r="G35" s="146" t="str">
        <f>IF(+'評価項目(標準)'!I34="","",+'評価項目(標準)'!I34)</f>
        <v>～</v>
      </c>
      <c r="H35" s="420"/>
      <c r="I35" s="421"/>
      <c r="J35" s="508"/>
      <c r="K35" s="500"/>
      <c r="L35" s="508"/>
      <c r="M35" s="500"/>
      <c r="N35" s="542">
        <f>K35</f>
        <v>0</v>
      </c>
    </row>
    <row r="36" spans="2:14" ht="26.25" customHeight="1" x14ac:dyDescent="0.2">
      <c r="B36" s="430"/>
      <c r="C36" s="430"/>
      <c r="D36" s="451"/>
      <c r="E36" s="414"/>
      <c r="F36" s="447"/>
      <c r="G36" s="185" t="str">
        <f>IF(+'評価項目(標準)'!I35="","",+'評価項目(標準)'!I35)</f>
        <v/>
      </c>
      <c r="H36" s="420"/>
      <c r="I36" s="421"/>
      <c r="J36" s="453"/>
      <c r="K36" s="500"/>
      <c r="L36" s="453"/>
      <c r="M36" s="500"/>
      <c r="N36" s="542"/>
    </row>
    <row r="37" spans="2:14" ht="26.25" customHeight="1" x14ac:dyDescent="0.2">
      <c r="B37" s="430"/>
      <c r="C37" s="430"/>
      <c r="D37" s="451"/>
      <c r="E37" s="414"/>
      <c r="F37" s="447"/>
      <c r="G37" s="186">
        <f>IF(+'評価項目(標準)'!I36="","",+'評価項目(標準)'!I36)</f>
        <v>10</v>
      </c>
      <c r="H37" s="416" t="str">
        <f>IF(+'評価項目(標準)'!F36="","",+'評価項目(標準)'!F36)</f>
        <v>申告工事成績点が７５点未満の場合</v>
      </c>
      <c r="I37" s="417"/>
      <c r="J37" s="454"/>
      <c r="K37" s="500"/>
      <c r="L37" s="454"/>
      <c r="M37" s="500"/>
      <c r="N37" s="542">
        <f>K37</f>
        <v>0</v>
      </c>
    </row>
    <row r="38" spans="2:14" ht="26.25" customHeight="1" x14ac:dyDescent="0.2">
      <c r="B38" s="430"/>
      <c r="C38" s="430"/>
      <c r="D38" s="451" t="str">
        <f>IF(+'評価項目(標準)'!D47="","",+'評価項目(標準)'!D47)</f>
        <v/>
      </c>
      <c r="E38" s="414" t="str">
        <f>IF(+'評価項目(標準)'!E47="","",+'評価項目(標準)'!E47)</f>
        <v/>
      </c>
      <c r="F38" s="447"/>
      <c r="G38" s="186">
        <f>IF(+'評価項目(標準)'!I37="","",+'評価項目(標準)'!I37)</f>
        <v>10</v>
      </c>
      <c r="H38" s="416" t="str">
        <f>IF(+'評価項目(標準)'!F37="","",+'評価項目(標準)'!F37)</f>
        <v xml:space="preserve">総合点が９７０点以上の場合 </v>
      </c>
      <c r="I38" s="417"/>
      <c r="J38" s="147" t="s">
        <v>93</v>
      </c>
      <c r="K38" s="500"/>
      <c r="L38" s="190" t="s">
        <v>93</v>
      </c>
      <c r="M38" s="500"/>
      <c r="N38" s="542"/>
    </row>
    <row r="39" spans="2:14" ht="26.25" customHeight="1" x14ac:dyDescent="0.2">
      <c r="B39" s="430"/>
      <c r="C39" s="430"/>
      <c r="D39" s="451"/>
      <c r="E39" s="414"/>
      <c r="F39" s="447"/>
      <c r="G39" s="184" t="str">
        <f>IF(+'評価項目(標準)'!I38="","",+'評価項目(標準)'!I38)</f>
        <v/>
      </c>
      <c r="H39" s="420" t="str">
        <f>IF(+'評価項目(標準)'!F38="","",+'評価項目(標準)'!F38)</f>
        <v>総合点が８４０点以上９７０点未満の場合
計算式２
（総合点－８４０）／（９７０－８４０）×１０</v>
      </c>
      <c r="I39" s="421"/>
      <c r="J39" s="456"/>
      <c r="K39" s="500"/>
      <c r="L39" s="456"/>
      <c r="M39" s="500"/>
      <c r="N39" s="542">
        <f>K39</f>
        <v>0</v>
      </c>
    </row>
    <row r="40" spans="2:14" ht="26.25" customHeight="1" x14ac:dyDescent="0.2">
      <c r="B40" s="430"/>
      <c r="C40" s="430"/>
      <c r="D40" s="451"/>
      <c r="E40" s="414"/>
      <c r="F40" s="447"/>
      <c r="G40" s="146" t="str">
        <f>IF(+'評価項目(標準)'!I39="","",+'評価項目(標準)'!I39)</f>
        <v>～</v>
      </c>
      <c r="H40" s="420"/>
      <c r="I40" s="421"/>
      <c r="J40" s="456"/>
      <c r="K40" s="500"/>
      <c r="L40" s="456"/>
      <c r="M40" s="500"/>
      <c r="N40" s="542"/>
    </row>
    <row r="41" spans="2:14" ht="26.25" customHeight="1" x14ac:dyDescent="0.2">
      <c r="B41" s="430"/>
      <c r="C41" s="430"/>
      <c r="D41" s="451"/>
      <c r="E41" s="414"/>
      <c r="F41" s="447"/>
      <c r="G41" s="185" t="str">
        <f>IF(+'評価項目(標準)'!I40="","",+'評価項目(標準)'!I40)</f>
        <v/>
      </c>
      <c r="H41" s="420"/>
      <c r="I41" s="421"/>
      <c r="J41" s="456"/>
      <c r="K41" s="500"/>
      <c r="L41" s="456"/>
      <c r="M41" s="500"/>
      <c r="N41" s="542">
        <f>K41</f>
        <v>0</v>
      </c>
    </row>
    <row r="42" spans="2:14" ht="26.25" customHeight="1" x14ac:dyDescent="0.2">
      <c r="B42" s="430"/>
      <c r="C42" s="430"/>
      <c r="D42" s="452"/>
      <c r="E42" s="424"/>
      <c r="F42" s="428"/>
      <c r="G42" s="186">
        <f>IF(+'評価項目(標準)'!I41="","",+'評価項目(標準)'!I41)</f>
        <v>0</v>
      </c>
      <c r="H42" s="416" t="str">
        <f>IF(+'評価項目(標準)'!F41="","",+'評価項目(標準)'!F41)</f>
        <v>総合点が８４０点未満の場合</v>
      </c>
      <c r="I42" s="417"/>
      <c r="J42" s="457"/>
      <c r="K42" s="501"/>
      <c r="L42" s="457"/>
      <c r="M42" s="501"/>
      <c r="N42" s="542"/>
    </row>
    <row r="43" spans="2:14" ht="26.25" customHeight="1" x14ac:dyDescent="0.2">
      <c r="B43" s="430"/>
      <c r="C43" s="430"/>
      <c r="D43" s="413" t="str">
        <f>IF(+'評価項目(標準)'!D42="","",+'評価項目(標準)'!D42)</f>
        <v>品質
マネジメント</v>
      </c>
      <c r="E43" s="413" t="str">
        <f>IF(+'評価項目(標準)'!E42="","",+'評価項目(標準)'!E42)</f>
        <v>品質マネジメントシステムの認証</v>
      </c>
      <c r="F43" s="427">
        <f>+IF(+'評価項目(標準)'!J42="","",+'評価項目(標準)'!J42)</f>
        <v>3</v>
      </c>
      <c r="G43" s="143">
        <f>+IF(+'評価項目(標準)'!I42="","",+'評価項目(標準)'!I42)</f>
        <v>3</v>
      </c>
      <c r="H43" s="416" t="str">
        <f>+IF(+'評価項目(標準)'!F42="","",+'評価項目(標準)'!F42)</f>
        <v>有</v>
      </c>
      <c r="I43" s="417"/>
      <c r="J43" s="458"/>
      <c r="K43" s="433" t="str">
        <f>IF(J43="","",IF(J43=H43,G43,IF(J43=H44,G44)))</f>
        <v/>
      </c>
      <c r="L43" s="458"/>
      <c r="M43" s="433" t="str">
        <f>IF(L43="","",IF(L43=H43,G43,IF(L43=H44,G44)))</f>
        <v/>
      </c>
      <c r="N43" s="433" t="str">
        <f>IF(K43="","",IF(M43="","",ROUNDUP(AVERAGE(K43,M43),1)))</f>
        <v/>
      </c>
    </row>
    <row r="44" spans="2:14" ht="26.25" customHeight="1" x14ac:dyDescent="0.2">
      <c r="B44" s="430"/>
      <c r="C44" s="430"/>
      <c r="D44" s="414"/>
      <c r="E44" s="424"/>
      <c r="F44" s="428"/>
      <c r="G44" s="143">
        <f>+IF(+'評価項目(標準)'!I43="","",+'評価項目(標準)'!I43)</f>
        <v>0</v>
      </c>
      <c r="H44" s="416" t="str">
        <f>+IF(+'評価項目(標準)'!F43="","",+'評価項目(標準)'!F43)</f>
        <v>無</v>
      </c>
      <c r="I44" s="417"/>
      <c r="J44" s="460"/>
      <c r="K44" s="434"/>
      <c r="L44" s="460"/>
      <c r="M44" s="434"/>
      <c r="N44" s="434"/>
    </row>
    <row r="45" spans="2:14" ht="26.25" customHeight="1" x14ac:dyDescent="0.2">
      <c r="B45" s="430"/>
      <c r="C45" s="430"/>
      <c r="D45" s="413" t="str">
        <f>IF(+'評価項目(標準)'!D44="","",+'評価項目(標準)'!D44)</f>
        <v>労働安全
衛生管理</v>
      </c>
      <c r="E45" s="413" t="str">
        <f>IF(+'評価項目(標準)'!E44="","",+'評価項目(標準)'!E44)</f>
        <v>労働安全衛生マネジメントシステムの認証</v>
      </c>
      <c r="F45" s="427">
        <f>+IF(+'評価項目(標準)'!J44="","",+'評価項目(標準)'!J44)</f>
        <v>5</v>
      </c>
      <c r="G45" s="143">
        <f>+IF(+'評価項目(標準)'!I44="","",+'評価項目(標準)'!I44)</f>
        <v>5</v>
      </c>
      <c r="H45" s="420" t="str">
        <f>IF(+'評価項目(標準)'!F44="","",+'評価項目(標準)'!F44)</f>
        <v>有</v>
      </c>
      <c r="I45" s="421"/>
      <c r="J45" s="455"/>
      <c r="K45" s="433" t="str">
        <f>IF(J45="","",IF(J45=H45,G45,IF(J45=H46,G46)))</f>
        <v/>
      </c>
      <c r="L45" s="455"/>
      <c r="M45" s="433" t="str">
        <f>IF(L45="","",IF(L45=H45,G45,IF(L45=H46,G46)))</f>
        <v/>
      </c>
      <c r="N45" s="433" t="str">
        <f>IF(K45="","",IF(M45="","",ROUNDUP(AVERAGE(K45,M45),1)))</f>
        <v/>
      </c>
    </row>
    <row r="46" spans="2:14" ht="26.25" customHeight="1" x14ac:dyDescent="0.2">
      <c r="B46" s="430"/>
      <c r="C46" s="430"/>
      <c r="D46" s="543"/>
      <c r="E46" s="424"/>
      <c r="F46" s="428"/>
      <c r="G46" s="143">
        <f>+IF(+'評価項目(標準)'!I45="","",+'評価項目(標準)'!I45)</f>
        <v>0</v>
      </c>
      <c r="H46" s="420" t="str">
        <f>IF(+'評価項目(標準)'!F45="","",+'評価項目(標準)'!F45)</f>
        <v>無</v>
      </c>
      <c r="I46" s="421"/>
      <c r="J46" s="455"/>
      <c r="K46" s="434"/>
      <c r="L46" s="455"/>
      <c r="M46" s="434"/>
      <c r="N46" s="434"/>
    </row>
    <row r="47" spans="2:14" ht="26.25" customHeight="1" x14ac:dyDescent="0.2">
      <c r="B47" s="430"/>
      <c r="C47" s="430"/>
      <c r="D47" s="413" t="str">
        <f>IF(+'評価項目(標準)'!D46="","",+'評価項目(標準)'!D46)</f>
        <v>受注工事高</v>
      </c>
      <c r="E47" s="413" t="str">
        <f>IF(+'評価項目(標準)'!E46="","",+'評価項目(標準)'!E46)</f>
        <v>１級技術者１人あたりの公共機関等発注の
契約金額２千５百万円以上の土木一式工事の契約金額</v>
      </c>
      <c r="F47" s="427">
        <f>+IF(+'評価項目(標準)'!J46="","",+'評価項目(標準)'!J46)</f>
        <v>10</v>
      </c>
      <c r="G47" s="186">
        <f>IF(+'評価項目(標準)'!I46="","",+'評価項目(標準)'!I46)</f>
        <v>10</v>
      </c>
      <c r="H47" s="420" t="str">
        <f>IF(+'評価項目(標準)'!F46="","",+'評価項目(標準)'!F46)</f>
        <v>５千万円未満の場合</v>
      </c>
      <c r="I47" s="421"/>
      <c r="J47" s="144" t="s">
        <v>94</v>
      </c>
      <c r="K47" s="433" t="str">
        <f>IF(J48="","",IF(J48="－",0,IF(J48&lt;50000000,F47,IF(J48&lt;150000000,ROUNDDOWN(F47-((J48-50000000)*F47/100000000),0),IF(J48&gt;=150000000,0)))))</f>
        <v/>
      </c>
      <c r="L47" s="144" t="s">
        <v>94</v>
      </c>
      <c r="M47" s="433" t="str">
        <f>IF(L48="","",IF(L48="－",0,IF(L48&lt;50000000,F47,IF(L48&lt;150000000,ROUNDDOWN(F47-((L48-50000000)*F47/100000000),0),IF(L48&gt;=150000000,0)))))</f>
        <v/>
      </c>
      <c r="N47" s="433" t="str">
        <f>IF(K47="","",IF(M47="","",ROUNDUP(AVERAGE(K47,M47),1)))</f>
        <v/>
      </c>
    </row>
    <row r="48" spans="2:14" ht="26.25" customHeight="1" x14ac:dyDescent="0.2">
      <c r="B48" s="430"/>
      <c r="C48" s="430"/>
      <c r="D48" s="414"/>
      <c r="E48" s="414"/>
      <c r="F48" s="447"/>
      <c r="G48" s="184" t="str">
        <f>IF(+'評価項目(標準)'!I47="","",+'評価項目(標準)'!I47)</f>
        <v/>
      </c>
      <c r="H48" s="420" t="str">
        <f>IF(+'評価項目(標準)'!F47="","",+'評価項目(標準)'!F47)</f>
        <v>５千万円以上１億５千万円未満の場合
計算式３
１０－〔受注工事高－５千万円〕×１０/１億円</v>
      </c>
      <c r="I48" s="421"/>
      <c r="J48" s="437"/>
      <c r="K48" s="474"/>
      <c r="L48" s="437"/>
      <c r="M48" s="474"/>
      <c r="N48" s="474"/>
    </row>
    <row r="49" spans="1:16" ht="26.25" customHeight="1" x14ac:dyDescent="0.2">
      <c r="B49" s="430"/>
      <c r="C49" s="430"/>
      <c r="D49" s="414"/>
      <c r="E49" s="414"/>
      <c r="F49" s="447"/>
      <c r="G49" s="445" t="str">
        <f>IF(+'評価項目(標準)'!I48="","",+'評価項目(標準)'!I48)</f>
        <v>～</v>
      </c>
      <c r="H49" s="420"/>
      <c r="I49" s="421"/>
      <c r="J49" s="437"/>
      <c r="K49" s="474"/>
      <c r="L49" s="437"/>
      <c r="M49" s="474"/>
      <c r="N49" s="474"/>
    </row>
    <row r="50" spans="1:16" ht="26.25" customHeight="1" x14ac:dyDescent="0.2">
      <c r="B50" s="430"/>
      <c r="C50" s="430"/>
      <c r="D50" s="414"/>
      <c r="E50" s="414"/>
      <c r="F50" s="447"/>
      <c r="G50" s="445"/>
      <c r="H50" s="420"/>
      <c r="I50" s="421"/>
      <c r="J50" s="437"/>
      <c r="K50" s="474"/>
      <c r="L50" s="437"/>
      <c r="M50" s="474"/>
      <c r="N50" s="474"/>
    </row>
    <row r="51" spans="1:16" ht="26.25" customHeight="1" x14ac:dyDescent="0.2">
      <c r="B51" s="430"/>
      <c r="C51" s="430"/>
      <c r="D51" s="414"/>
      <c r="E51" s="414"/>
      <c r="F51" s="447"/>
      <c r="G51" s="148" t="str">
        <f>IF(+'評価項目(標準)'!I49="","",+'評価項目(標準)'!I49)</f>
        <v/>
      </c>
      <c r="H51" s="420"/>
      <c r="I51" s="421"/>
      <c r="J51" s="437"/>
      <c r="K51" s="474"/>
      <c r="L51" s="437"/>
      <c r="M51" s="474"/>
      <c r="N51" s="474"/>
    </row>
    <row r="52" spans="1:16" ht="26.25" customHeight="1" x14ac:dyDescent="0.2">
      <c r="B52" s="430"/>
      <c r="C52" s="430"/>
      <c r="D52" s="414"/>
      <c r="E52" s="424"/>
      <c r="F52" s="428"/>
      <c r="G52" s="186">
        <f>IF(+'評価項目(標準)'!I50="","",+'評価項目(標準)'!I50)</f>
        <v>0</v>
      </c>
      <c r="H52" s="420" t="str">
        <f>IF(+'評価項目(標準)'!F50="","",+'評価項目(標準)'!F50)</f>
        <v>１億５千万円以上の場合</v>
      </c>
      <c r="I52" s="421"/>
      <c r="J52" s="438"/>
      <c r="K52" s="434"/>
      <c r="L52" s="438"/>
      <c r="M52" s="434"/>
      <c r="N52" s="434"/>
    </row>
    <row r="53" spans="1:16" ht="26.25" customHeight="1" x14ac:dyDescent="0.2">
      <c r="B53" s="430"/>
      <c r="C53" s="430"/>
      <c r="D53" s="414"/>
      <c r="E53" s="413" t="str">
        <f>IF(+'評価項目(標準)'!E51="","",+'評価項目(標準)'!E51)</f>
        <v>１企業あたりの当該年度の三重県発注の
契約金額５百万円以上の土木一式工事の契約金額</v>
      </c>
      <c r="F53" s="538">
        <f>+IF(+'評価項目(標準)'!J51="","",+'評価項目(標準)'!J51)</f>
        <v>5</v>
      </c>
      <c r="G53" s="186">
        <f>IF(+'評価項目(標準)'!I51="","",+'評価項目(標準)'!I51)</f>
        <v>5</v>
      </c>
      <c r="H53" s="420" t="str">
        <f>IF(+'評価項目(標準)'!F51="","",+'評価項目(標準)'!F51)</f>
        <v>５千万円未満の場合</v>
      </c>
      <c r="I53" s="421"/>
      <c r="J53" s="515"/>
      <c r="K53" s="433" t="str">
        <f>IF(J53="","",IF(J53="－",0,IF(J53&lt;50000000,G53,IF(J53&gt;=50000000,G54))))</f>
        <v/>
      </c>
      <c r="L53" s="515"/>
      <c r="M53" s="433" t="str">
        <f>IF(L53="","",IF(L53="－",0,IF(L53&lt;50000000,G53,IF(L53&gt;=50000000,G54))))</f>
        <v/>
      </c>
      <c r="N53" s="433" t="str">
        <f>IF(K53="","",IF(M53="","",ROUNDUP(AVERAGE(K53,M53),1)))</f>
        <v/>
      </c>
    </row>
    <row r="54" spans="1:16" ht="26.25" customHeight="1" thickBot="1" x14ac:dyDescent="0.25">
      <c r="B54" s="444"/>
      <c r="C54" s="444"/>
      <c r="D54" s="415"/>
      <c r="E54" s="415"/>
      <c r="F54" s="539"/>
      <c r="G54" s="191">
        <f>IF(+'評価項目(標準)'!I52="","",+'評価項目(標準)'!I52)</f>
        <v>0</v>
      </c>
      <c r="H54" s="422" t="str">
        <f>IF(+'評価項目(標準)'!F52="","",+'評価項目(標準)'!F52)</f>
        <v>５千万円以上の場合</v>
      </c>
      <c r="I54" s="423"/>
      <c r="J54" s="457"/>
      <c r="K54" s="446"/>
      <c r="L54" s="457"/>
      <c r="M54" s="446"/>
      <c r="N54" s="446"/>
    </row>
    <row r="55" spans="1:16" ht="26.25" customHeight="1" thickTop="1" x14ac:dyDescent="0.2">
      <c r="B55" s="504"/>
      <c r="C55" s="430"/>
      <c r="D55" s="413" t="str">
        <f>IF(+'評価項目(標準)'!D53="","",+'評価項目(標準)'!D53)</f>
        <v>配置予定技術者
のCPD
（継続学習制度）
取組実績</v>
      </c>
      <c r="E55" s="413" t="str">
        <f>IF(+'評価項目(標準)'!E53="","",+'評価項目(標準)'!E53)</f>
        <v>各団体が発行するCPDの取組実績</v>
      </c>
      <c r="F55" s="427">
        <f>+IF(+'評価項目(標準)'!J53="","",+'評価項目(標準)'!J53)</f>
        <v>5</v>
      </c>
      <c r="G55" s="143">
        <f>+IF(+'評価項目(標準)'!I53="","",+'評価項目(標準)'!I53)</f>
        <v>5</v>
      </c>
      <c r="H55" s="416" t="str">
        <f>+IF(+'評価項目(標準)'!F53="","",+'評価項目(標準)'!F53)</f>
        <v>換算後の単位数の合計が推奨単位以上</v>
      </c>
      <c r="I55" s="417"/>
      <c r="J55" s="449"/>
      <c r="K55" s="435" t="str">
        <f>IF(J55="","",IF(J55=H55,G55,IF(J55=H56,G56,IF(J55=H57,G57))))</f>
        <v/>
      </c>
      <c r="L55" s="449"/>
      <c r="M55" s="435" t="str">
        <f>IF(L55="","",IF(L55=H55,G55,IF(L55=H56,G56,IF(L55=H57,G57))))</f>
        <v/>
      </c>
      <c r="N55" s="433" t="str">
        <f>IF(K55="","",IF(M55="","",ROUNDUP(AVERAGE(K55,M55),1)))</f>
        <v/>
      </c>
    </row>
    <row r="56" spans="1:16" ht="26.25" customHeight="1" x14ac:dyDescent="0.2">
      <c r="B56" s="504"/>
      <c r="C56" s="430"/>
      <c r="D56" s="414"/>
      <c r="E56" s="414"/>
      <c r="F56" s="447"/>
      <c r="G56" s="143">
        <f>+IF(+'評価項目(標準)'!I54="","",+'評価項目(標準)'!I54)</f>
        <v>3</v>
      </c>
      <c r="H56" s="416" t="str">
        <f>+IF(+'評価項目(標準)'!F54="","",+'評価項目(標準)'!F54)</f>
        <v>換算後の単位数の合計が推奨単位の1/2以上</v>
      </c>
      <c r="I56" s="417"/>
      <c r="J56" s="449"/>
      <c r="K56" s="442"/>
      <c r="L56" s="449"/>
      <c r="M56" s="442"/>
      <c r="N56" s="474"/>
    </row>
    <row r="57" spans="1:16" ht="26.25" customHeight="1" thickBot="1" x14ac:dyDescent="0.25">
      <c r="B57" s="505"/>
      <c r="C57" s="444"/>
      <c r="D57" s="415"/>
      <c r="E57" s="415"/>
      <c r="F57" s="448"/>
      <c r="G57" s="150">
        <f>+IF(+'評価項目(標準)'!I55="","",+'評価項目(標準)'!I55)</f>
        <v>0</v>
      </c>
      <c r="H57" s="418" t="str">
        <f>+IF(+'評価項目(標準)'!F55="","",+'評価項目(標準)'!F55)</f>
        <v>換算後の単位数の合計が推奨単位の1/2未満</v>
      </c>
      <c r="I57" s="419"/>
      <c r="J57" s="450"/>
      <c r="K57" s="443"/>
      <c r="L57" s="450"/>
      <c r="M57" s="443"/>
      <c r="N57" s="446"/>
    </row>
    <row r="58" spans="1:16" ht="61.5" customHeight="1" thickTop="1" x14ac:dyDescent="0.2">
      <c r="B58" s="518" t="str">
        <f>IF(+'評価項目(標準)'!B62="","",+'評価項目(標準)'!B62)</f>
        <v>総合評価方式の不履行による
加算点の減点</v>
      </c>
      <c r="C58" s="544"/>
      <c r="D58" s="519"/>
      <c r="E58" s="512" t="str">
        <f>IF(+'評価項目(標準)'!E62="","",+'評価項目(標準)'!E62)</f>
        <v>当該工事の入札公告日が、三重県が総合評価方式で発注した工事で不履行による減点措置が課されている期間内である場合、「技術提案等不履行確定通知書等」に記載した減点を行います。</v>
      </c>
      <c r="F58" s="513"/>
      <c r="G58" s="514"/>
      <c r="H58" s="439" t="str">
        <f>IF('評価項目(標準)'!I62="","",+'評価項目(標準)'!I62)</f>
        <v>△換算前
加算点満点
×1割
×件数</v>
      </c>
      <c r="I58" s="441"/>
      <c r="J58" s="151"/>
      <c r="K58" s="152">
        <f>IF(+J58="",0,-(+'評価項目(標準)'!J64*0.1*J58))</f>
        <v>0</v>
      </c>
      <c r="L58" s="151"/>
      <c r="M58" s="192">
        <f>IF(+L58="",0,-(+'評価項目(標準)'!J64*0.1*L58))</f>
        <v>0</v>
      </c>
      <c r="N58" s="193" t="str">
        <f>IF(K58+M58=0,"",K58+M58)</f>
        <v/>
      </c>
    </row>
    <row r="59" spans="1:16" ht="61.5" customHeight="1" thickBot="1" x14ac:dyDescent="0.25">
      <c r="B59" s="431" t="s">
        <v>209</v>
      </c>
      <c r="C59" s="431"/>
      <c r="D59" s="431"/>
      <c r="E59" s="432" t="s">
        <v>210</v>
      </c>
      <c r="F59" s="432"/>
      <c r="G59" s="432"/>
      <c r="H59" s="420" t="s">
        <v>211</v>
      </c>
      <c r="I59" s="421"/>
      <c r="J59" s="151"/>
      <c r="K59" s="152"/>
      <c r="L59" s="151"/>
      <c r="M59" s="194"/>
      <c r="N59" s="195" t="str">
        <f>IF(J59+L59&gt;0,-('評価項目(標準)'!J64*0.1),"")</f>
        <v/>
      </c>
    </row>
    <row r="60" spans="1:16" ht="26.25" customHeight="1" thickBot="1" x14ac:dyDescent="0.25">
      <c r="E60" s="176"/>
      <c r="F60" s="154"/>
      <c r="G60" s="155"/>
      <c r="J60" s="196"/>
      <c r="K60" s="197"/>
      <c r="L60" s="198"/>
      <c r="M60" s="199" t="s">
        <v>228</v>
      </c>
      <c r="N60" s="200">
        <f>ROUNDDOWN(SUM(N6:N57),0)+SUM(N58:N59)</f>
        <v>0</v>
      </c>
    </row>
    <row r="61" spans="1:16" ht="13.5" thickBot="1" x14ac:dyDescent="0.25"/>
    <row r="62" spans="1:16" s="158" customFormat="1" ht="21.75" customHeight="1" x14ac:dyDescent="0.2">
      <c r="A62" s="33"/>
      <c r="B62" s="201" t="s">
        <v>96</v>
      </c>
      <c r="C62" s="202"/>
      <c r="D62" s="202"/>
      <c r="E62" s="203"/>
      <c r="F62" s="203"/>
      <c r="G62" s="203"/>
      <c r="H62" s="203"/>
      <c r="I62" s="203"/>
      <c r="J62" s="203"/>
      <c r="K62" s="203"/>
      <c r="L62" s="203"/>
      <c r="M62" s="204"/>
      <c r="N62" s="33"/>
      <c r="O62" s="33"/>
      <c r="P62" s="33"/>
    </row>
    <row r="63" spans="1:16" s="158" customFormat="1" ht="21.75" customHeight="1" x14ac:dyDescent="0.2">
      <c r="A63" s="33"/>
      <c r="B63" s="159" t="s">
        <v>97</v>
      </c>
      <c r="C63" s="168"/>
      <c r="D63" s="502" t="s">
        <v>98</v>
      </c>
      <c r="E63" s="502"/>
      <c r="F63" s="502"/>
      <c r="G63" s="502"/>
      <c r="H63" s="502"/>
      <c r="I63" s="502"/>
      <c r="J63" s="502"/>
      <c r="K63" s="502"/>
      <c r="L63" s="205"/>
      <c r="M63" s="206"/>
      <c r="N63" s="33"/>
      <c r="O63" s="33"/>
      <c r="P63" s="33"/>
    </row>
    <row r="64" spans="1:16" ht="21.75" customHeight="1" x14ac:dyDescent="0.2">
      <c r="B64" s="159" t="s">
        <v>97</v>
      </c>
      <c r="C64" s="169"/>
      <c r="D64" s="502" t="s">
        <v>99</v>
      </c>
      <c r="E64" s="502"/>
      <c r="F64" s="502"/>
      <c r="G64" s="502"/>
      <c r="H64" s="502"/>
      <c r="I64" s="502"/>
      <c r="J64" s="502"/>
      <c r="K64" s="502"/>
      <c r="L64" s="205"/>
      <c r="M64" s="206"/>
    </row>
    <row r="65" spans="1:14" ht="21.75" customHeight="1" x14ac:dyDescent="0.2">
      <c r="B65" s="160" t="s">
        <v>100</v>
      </c>
      <c r="C65" s="170" t="s">
        <v>101</v>
      </c>
      <c r="D65" s="171"/>
      <c r="E65" s="171"/>
      <c r="F65" s="171"/>
      <c r="G65" s="171"/>
      <c r="H65" s="171"/>
      <c r="I65" s="171"/>
      <c r="J65" s="171"/>
      <c r="K65" s="171"/>
      <c r="L65" s="207"/>
      <c r="M65" s="208"/>
    </row>
    <row r="66" spans="1:14" ht="21.75" customHeight="1" thickBot="1" x14ac:dyDescent="0.25">
      <c r="B66" s="161" t="s">
        <v>100</v>
      </c>
      <c r="C66" s="173" t="s">
        <v>114</v>
      </c>
      <c r="D66" s="174"/>
      <c r="E66" s="174"/>
      <c r="F66" s="174"/>
      <c r="G66" s="174"/>
      <c r="H66" s="174"/>
      <c r="I66" s="174"/>
      <c r="J66" s="174"/>
      <c r="K66" s="174"/>
      <c r="L66" s="209"/>
      <c r="M66" s="210"/>
    </row>
    <row r="67" spans="1:14" ht="7.5" customHeight="1" x14ac:dyDescent="0.2">
      <c r="B67" s="162"/>
      <c r="C67" s="162"/>
      <c r="D67" s="162"/>
      <c r="E67" s="163"/>
      <c r="F67" s="163"/>
      <c r="G67" s="163"/>
      <c r="H67" s="163"/>
      <c r="I67" s="163"/>
      <c r="J67" s="163"/>
      <c r="K67" s="163"/>
      <c r="L67" s="163"/>
      <c r="M67" s="163"/>
    </row>
    <row r="68" spans="1:14" ht="23.25" customHeight="1" x14ac:dyDescent="0.2">
      <c r="A68" s="497"/>
      <c r="B68" s="497"/>
      <c r="C68" s="497"/>
      <c r="D68" s="497"/>
      <c r="E68" s="497"/>
      <c r="F68" s="497"/>
      <c r="G68" s="497"/>
      <c r="H68" s="497"/>
      <c r="I68" s="497"/>
      <c r="J68" s="497"/>
      <c r="K68" s="497"/>
      <c r="L68" s="497"/>
      <c r="M68" s="497"/>
      <c r="N68" s="497"/>
    </row>
  </sheetData>
  <sheetProtection selectLockedCells="1"/>
  <mergeCells count="200">
    <mergeCell ref="A68:N68"/>
    <mergeCell ref="N33:N42"/>
    <mergeCell ref="K33:K42"/>
    <mergeCell ref="J39:J42"/>
    <mergeCell ref="L39:L42"/>
    <mergeCell ref="J34:J35"/>
    <mergeCell ref="J36:J37"/>
    <mergeCell ref="F43:F44"/>
    <mergeCell ref="J43:J44"/>
    <mergeCell ref="F45:F46"/>
    <mergeCell ref="G49:G50"/>
    <mergeCell ref="F33:F42"/>
    <mergeCell ref="D45:D46"/>
    <mergeCell ref="B58:D58"/>
    <mergeCell ref="K53:K54"/>
    <mergeCell ref="J53:J54"/>
    <mergeCell ref="J48:J52"/>
    <mergeCell ref="K47:K52"/>
    <mergeCell ref="H57:I57"/>
    <mergeCell ref="H39:I41"/>
    <mergeCell ref="H42:I42"/>
    <mergeCell ref="H43:I43"/>
    <mergeCell ref="H44:I44"/>
    <mergeCell ref="H45:I45"/>
    <mergeCell ref="B4:C5"/>
    <mergeCell ref="D4:D5"/>
    <mergeCell ref="E4:E5"/>
    <mergeCell ref="F4:F5"/>
    <mergeCell ref="J4:K4"/>
    <mergeCell ref="J8:J9"/>
    <mergeCell ref="K6:K7"/>
    <mergeCell ref="D6:D7"/>
    <mergeCell ref="K8:K9"/>
    <mergeCell ref="E8:E9"/>
    <mergeCell ref="G4:I4"/>
    <mergeCell ref="H5:I5"/>
    <mergeCell ref="H6:I6"/>
    <mergeCell ref="H7:I7"/>
    <mergeCell ref="E6:E7"/>
    <mergeCell ref="D8:D15"/>
    <mergeCell ref="H8:I8"/>
    <mergeCell ref="H9:I9"/>
    <mergeCell ref="C6:C15"/>
    <mergeCell ref="E12:E15"/>
    <mergeCell ref="F12:F15"/>
    <mergeCell ref="J12:J15"/>
    <mergeCell ref="K12:K15"/>
    <mergeCell ref="H15:I15"/>
    <mergeCell ref="H2:K2"/>
    <mergeCell ref="H3:N3"/>
    <mergeCell ref="N4:N5"/>
    <mergeCell ref="L4:M4"/>
    <mergeCell ref="F8:F9"/>
    <mergeCell ref="E45:E46"/>
    <mergeCell ref="D47:D54"/>
    <mergeCell ref="E53:E54"/>
    <mergeCell ref="F53:F54"/>
    <mergeCell ref="E29:E30"/>
    <mergeCell ref="L12:L15"/>
    <mergeCell ref="M12:M15"/>
    <mergeCell ref="N12:N15"/>
    <mergeCell ref="H19:I19"/>
    <mergeCell ref="H20:I20"/>
    <mergeCell ref="H21:I21"/>
    <mergeCell ref="H22:I22"/>
    <mergeCell ref="H23:I23"/>
    <mergeCell ref="H24:I24"/>
    <mergeCell ref="H46:I46"/>
    <mergeCell ref="H29:I29"/>
    <mergeCell ref="H30:I30"/>
    <mergeCell ref="J6:J7"/>
    <mergeCell ref="N6:N7"/>
    <mergeCell ref="N8:N9"/>
    <mergeCell ref="M8:M9"/>
    <mergeCell ref="M10:M11"/>
    <mergeCell ref="N31:N32"/>
    <mergeCell ref="F3:G3"/>
    <mergeCell ref="F25:F26"/>
    <mergeCell ref="F27:F28"/>
    <mergeCell ref="J27:J28"/>
    <mergeCell ref="J29:J30"/>
    <mergeCell ref="K25:K26"/>
    <mergeCell ref="K27:K28"/>
    <mergeCell ref="F6:F7"/>
    <mergeCell ref="F10:F11"/>
    <mergeCell ref="L6:L7"/>
    <mergeCell ref="M6:M7"/>
    <mergeCell ref="L8:L9"/>
    <mergeCell ref="N27:N28"/>
    <mergeCell ref="N29:N30"/>
    <mergeCell ref="M25:M26"/>
    <mergeCell ref="L27:L28"/>
    <mergeCell ref="H10:I10"/>
    <mergeCell ref="H11:I11"/>
    <mergeCell ref="L10:L11"/>
    <mergeCell ref="M29:M30"/>
    <mergeCell ref="C16:C24"/>
    <mergeCell ref="E10:E11"/>
    <mergeCell ref="D31:D32"/>
    <mergeCell ref="K29:K30"/>
    <mergeCell ref="J10:J11"/>
    <mergeCell ref="K10:K11"/>
    <mergeCell ref="H25:I25"/>
    <mergeCell ref="H26:I26"/>
    <mergeCell ref="H27:I27"/>
    <mergeCell ref="H28:I28"/>
    <mergeCell ref="D16:D24"/>
    <mergeCell ref="E16:E21"/>
    <mergeCell ref="F16:F21"/>
    <mergeCell ref="E22:E24"/>
    <mergeCell ref="C25:C30"/>
    <mergeCell ref="D25:D30"/>
    <mergeCell ref="K31:K32"/>
    <mergeCell ref="H12:I12"/>
    <mergeCell ref="H13:I13"/>
    <mergeCell ref="H14:I14"/>
    <mergeCell ref="L25:L26"/>
    <mergeCell ref="F29:F30"/>
    <mergeCell ref="D64:K64"/>
    <mergeCell ref="E58:G58"/>
    <mergeCell ref="D63:K63"/>
    <mergeCell ref="E55:E57"/>
    <mergeCell ref="F55:F57"/>
    <mergeCell ref="J55:J57"/>
    <mergeCell ref="K55:K57"/>
    <mergeCell ref="H58:I58"/>
    <mergeCell ref="H59:I59"/>
    <mergeCell ref="B59:D59"/>
    <mergeCell ref="E59:G59"/>
    <mergeCell ref="D55:D57"/>
    <mergeCell ref="H55:I55"/>
    <mergeCell ref="H56:I56"/>
    <mergeCell ref="H18:I18"/>
    <mergeCell ref="N25:N26"/>
    <mergeCell ref="L34:L35"/>
    <mergeCell ref="L36:L37"/>
    <mergeCell ref="L43:L44"/>
    <mergeCell ref="N55:N57"/>
    <mergeCell ref="L31:L32"/>
    <mergeCell ref="M55:M57"/>
    <mergeCell ref="L55:L57"/>
    <mergeCell ref="N43:N44"/>
    <mergeCell ref="N47:N52"/>
    <mergeCell ref="N45:N46"/>
    <mergeCell ref="N53:N54"/>
    <mergeCell ref="L48:L52"/>
    <mergeCell ref="L45:L46"/>
    <mergeCell ref="M45:M46"/>
    <mergeCell ref="M47:M52"/>
    <mergeCell ref="M53:M54"/>
    <mergeCell ref="L53:L54"/>
    <mergeCell ref="M33:M42"/>
    <mergeCell ref="L16:L21"/>
    <mergeCell ref="M16:M21"/>
    <mergeCell ref="M27:M28"/>
    <mergeCell ref="L29:L30"/>
    <mergeCell ref="B6:B54"/>
    <mergeCell ref="C31:C54"/>
    <mergeCell ref="B55:B57"/>
    <mergeCell ref="C55:C57"/>
    <mergeCell ref="N10:N11"/>
    <mergeCell ref="N16:N21"/>
    <mergeCell ref="N22:N24"/>
    <mergeCell ref="F22:F24"/>
    <mergeCell ref="J16:J21"/>
    <mergeCell ref="K16:K21"/>
    <mergeCell ref="J22:J24"/>
    <mergeCell ref="K22:K24"/>
    <mergeCell ref="L22:L24"/>
    <mergeCell ref="M22:M24"/>
    <mergeCell ref="G16:I16"/>
    <mergeCell ref="H17:I17"/>
    <mergeCell ref="D43:D44"/>
    <mergeCell ref="K43:K44"/>
    <mergeCell ref="J45:J46"/>
    <mergeCell ref="E31:E32"/>
    <mergeCell ref="F31:F32"/>
    <mergeCell ref="E25:E26"/>
    <mergeCell ref="E27:E28"/>
    <mergeCell ref="J25:J26"/>
    <mergeCell ref="D33:D42"/>
    <mergeCell ref="M43:M44"/>
    <mergeCell ref="H47:I47"/>
    <mergeCell ref="H31:I31"/>
    <mergeCell ref="H48:I51"/>
    <mergeCell ref="H52:I52"/>
    <mergeCell ref="H53:I53"/>
    <mergeCell ref="H54:I54"/>
    <mergeCell ref="K45:K46"/>
    <mergeCell ref="M31:M32"/>
    <mergeCell ref="H32:I32"/>
    <mergeCell ref="H33:I33"/>
    <mergeCell ref="H34:I36"/>
    <mergeCell ref="H37:I37"/>
    <mergeCell ref="H38:I38"/>
    <mergeCell ref="J31:J32"/>
    <mergeCell ref="F47:F52"/>
    <mergeCell ref="E33:E42"/>
    <mergeCell ref="E43:E44"/>
    <mergeCell ref="E47:E52"/>
  </mergeCells>
  <phoneticPr fontId="2"/>
  <conditionalFormatting sqref="J6:J7">
    <cfRule type="cellIs" dxfId="30" priority="18" stopIfTrue="1" operator="equal">
      <formula>$F$6</formula>
    </cfRule>
  </conditionalFormatting>
  <conditionalFormatting sqref="J8:J9">
    <cfRule type="cellIs" dxfId="29" priority="59" stopIfTrue="1" operator="equal">
      <formula>$F$8</formula>
    </cfRule>
  </conditionalFormatting>
  <conditionalFormatting sqref="J10:J11">
    <cfRule type="cellIs" dxfId="28" priority="58" stopIfTrue="1" operator="equal">
      <formula>$F$10</formula>
    </cfRule>
  </conditionalFormatting>
  <conditionalFormatting sqref="J12">
    <cfRule type="cellIs" dxfId="27" priority="57" stopIfTrue="1" operator="equal">
      <formula>$F$12</formula>
    </cfRule>
  </conditionalFormatting>
  <conditionalFormatting sqref="J16:J21 L16:L21">
    <cfRule type="cellIs" dxfId="26" priority="55" stopIfTrue="1" operator="equal">
      <formula>$F$16</formula>
    </cfRule>
  </conditionalFormatting>
  <conditionalFormatting sqref="J22:J25 L27 J29 L29">
    <cfRule type="cellIs" dxfId="25" priority="32" stopIfTrue="1" operator="equal">
      <formula>$F$22</formula>
    </cfRule>
  </conditionalFormatting>
  <conditionalFormatting sqref="J27">
    <cfRule type="cellIs" dxfId="24" priority="62" stopIfTrue="1" operator="equal">
      <formula>$F$22</formula>
    </cfRule>
  </conditionalFormatting>
  <conditionalFormatting sqref="J31:J32 L31:L32">
    <cfRule type="cellIs" dxfId="23" priority="52" stopIfTrue="1" operator="equal">
      <formula>$F$31</formula>
    </cfRule>
  </conditionalFormatting>
  <conditionalFormatting sqref="J33:J34">
    <cfRule type="cellIs" dxfId="22" priority="12" stopIfTrue="1" operator="equal">
      <formula>#REF!</formula>
    </cfRule>
  </conditionalFormatting>
  <conditionalFormatting sqref="J39">
    <cfRule type="cellIs" dxfId="21" priority="14" stopIfTrue="1" operator="equal">
      <formula>#REF!</formula>
    </cfRule>
  </conditionalFormatting>
  <conditionalFormatting sqref="J43:J44">
    <cfRule type="cellIs" dxfId="20" priority="53" stopIfTrue="1" operator="equal">
      <formula>$F$43</formula>
    </cfRule>
  </conditionalFormatting>
  <conditionalFormatting sqref="J45:J46">
    <cfRule type="cellIs" dxfId="19" priority="56" stopIfTrue="1" operator="equal">
      <formula>$F$45</formula>
    </cfRule>
  </conditionalFormatting>
  <conditionalFormatting sqref="J53:J54">
    <cfRule type="cellIs" dxfId="18" priority="8" stopIfTrue="1" operator="equal">
      <formula>$F$53</formula>
    </cfRule>
  </conditionalFormatting>
  <conditionalFormatting sqref="J55:J57">
    <cfRule type="cellIs" dxfId="17" priority="51" stopIfTrue="1" operator="equal">
      <formula>$F$55</formula>
    </cfRule>
  </conditionalFormatting>
  <conditionalFormatting sqref="L6">
    <cfRule type="cellIs" dxfId="16" priority="38" stopIfTrue="1" operator="equal">
      <formula>$F$6</formula>
    </cfRule>
  </conditionalFormatting>
  <conditionalFormatting sqref="L8:L9">
    <cfRule type="cellIs" dxfId="15" priority="47" stopIfTrue="1" operator="equal">
      <formula>$F$8</formula>
    </cfRule>
  </conditionalFormatting>
  <conditionalFormatting sqref="L10:L11">
    <cfRule type="cellIs" dxfId="14" priority="46" stopIfTrue="1" operator="equal">
      <formula>$F$10</formula>
    </cfRule>
  </conditionalFormatting>
  <conditionalFormatting sqref="L12">
    <cfRule type="cellIs" dxfId="13" priority="1" stopIfTrue="1" operator="equal">
      <formula>$F$12</formula>
    </cfRule>
  </conditionalFormatting>
  <conditionalFormatting sqref="L22:L24">
    <cfRule type="cellIs" dxfId="12" priority="67" stopIfTrue="1" operator="equal">
      <formula>#REF!</formula>
    </cfRule>
  </conditionalFormatting>
  <conditionalFormatting sqref="L25">
    <cfRule type="cellIs" dxfId="11" priority="2" stopIfTrue="1" operator="equal">
      <formula>$F$22</formula>
    </cfRule>
  </conditionalFormatting>
  <conditionalFormatting sqref="L33:L34">
    <cfRule type="cellIs" dxfId="10" priority="11" stopIfTrue="1" operator="equal">
      <formula>#REF!</formula>
    </cfRule>
  </conditionalFormatting>
  <conditionalFormatting sqref="L39">
    <cfRule type="cellIs" dxfId="9" priority="13" stopIfTrue="1" operator="equal">
      <formula>#REF!</formula>
    </cfRule>
  </conditionalFormatting>
  <conditionalFormatting sqref="L43:L44">
    <cfRule type="cellIs" dxfId="8" priority="41" stopIfTrue="1" operator="equal">
      <formula>$F$43</formula>
    </cfRule>
  </conditionalFormatting>
  <conditionalFormatting sqref="L45:L46">
    <cfRule type="cellIs" dxfId="7" priority="5" stopIfTrue="1" operator="equal">
      <formula>$F$45</formula>
    </cfRule>
  </conditionalFormatting>
  <conditionalFormatting sqref="L53:L54">
    <cfRule type="cellIs" dxfId="6" priority="7" stopIfTrue="1" operator="equal">
      <formula>$F$53</formula>
    </cfRule>
  </conditionalFormatting>
  <conditionalFormatting sqref="L55:L57">
    <cfRule type="cellIs" dxfId="5" priority="39" stopIfTrue="1" operator="equal">
      <formula>$F$55</formula>
    </cfRule>
  </conditionalFormatting>
  <dataValidations count="14">
    <dataValidation type="list" allowBlank="1" showInputMessage="1" showErrorMessage="1" sqref="J43:J44 L43:L44" xr:uid="{00000000-0002-0000-0400-000004000000}">
      <formula1>$H$43:$H$44</formula1>
    </dataValidation>
    <dataValidation type="list" allowBlank="1" showInputMessage="1" showErrorMessage="1" sqref="J22:J24" xr:uid="{00000000-0002-0000-0400-000005000000}">
      <formula1>$H$22:$H$24</formula1>
    </dataValidation>
    <dataValidation type="list" allowBlank="1" showInputMessage="1" showErrorMessage="1" sqref="J45:J46 L45:L46" xr:uid="{00000000-0002-0000-0400-000007000000}">
      <formula1>$H$45:$H$46</formula1>
    </dataValidation>
    <dataValidation type="list" allowBlank="1" showInputMessage="1" showErrorMessage="1" sqref="J10:J11 L10:L11" xr:uid="{00000000-0002-0000-0400-000008000000}">
      <formula1>$H$10:$H$11</formula1>
    </dataValidation>
    <dataValidation type="list" allowBlank="1" showInputMessage="1" showErrorMessage="1" sqref="J8:J9 L8:L9" xr:uid="{00000000-0002-0000-0400-000009000000}">
      <formula1>$H$8:$H$9</formula1>
    </dataValidation>
    <dataValidation type="list" allowBlank="1" showInputMessage="1" showErrorMessage="1" sqref="J55:J57 L55:L57" xr:uid="{00000000-0002-0000-0400-00000C000000}">
      <formula1>$H$55:$H$57</formula1>
    </dataValidation>
    <dataValidation type="list" allowBlank="1" showInputMessage="1" showErrorMessage="1" sqref="J34 L34"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39:J42 L39:L42" xr:uid="{00000000-0002-0000-0400-00000F000000}">
      <formula1>0</formula1>
    </dataValidation>
    <dataValidation type="list" allowBlank="1" showInputMessage="1" showErrorMessage="1" sqref="J16:J21 L16:L21" xr:uid="{00000000-0002-0000-0400-000011000000}">
      <formula1>$H$17:$H$21</formula1>
    </dataValidation>
    <dataValidation type="decimal" allowBlank="1" showInputMessage="1" showErrorMessage="1" sqref="J36:J37 L36:L37" xr:uid="{00000000-0002-0000-0400-000012000000}">
      <formula1>1</formula1>
      <formula2>100</formula2>
    </dataValidation>
    <dataValidation type="list" allowBlank="1" showInputMessage="1" showErrorMessage="1" sqref="L25:L30 J25:J30" xr:uid="{00000000-0002-0000-0400-000013000000}">
      <formula1>$H$25:$H$26</formula1>
    </dataValidation>
    <dataValidation type="list" allowBlank="1" showInputMessage="1" showErrorMessage="1" sqref="J12:J15 L12:L15" xr:uid="{2C52DFEB-0E84-4B44-9AD3-E9CD110DF20D}">
      <formula1>$H$12:$H$15</formula1>
    </dataValidation>
    <dataValidation type="list" allowBlank="1" showInputMessage="1" showErrorMessage="1" sqref="J6:J7" xr:uid="{00000000-0002-0000-0400-000001000000}">
      <formula1>$H$6:$H$7</formula1>
    </dataValidation>
    <dataValidation type="list" allowBlank="1" showInputMessage="1" showErrorMessage="1" sqref="L31:L32 J31:J32" xr:uid="{00000000-0002-0000-0400-000003000000}">
      <formula1>$H$31:$H$32</formula1>
    </dataValidation>
  </dataValidations>
  <printOptions horizontalCentered="1"/>
  <pageMargins left="0.39370078740157483" right="0.19685039370078741" top="0.59055118110236227" bottom="0.19685039370078741"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72"/>
  <sheetViews>
    <sheetView showGridLines="0" view="pageBreakPreview" topLeftCell="A29" zoomScale="85" zoomScaleNormal="60" zoomScaleSheetLayoutView="85" workbookViewId="0">
      <selection activeCell="M21" sqref="M21"/>
    </sheetView>
  </sheetViews>
  <sheetFormatPr defaultColWidth="3.08984375" defaultRowHeight="18" customHeight="1" x14ac:dyDescent="0.2"/>
  <cols>
    <col min="1" max="34" width="3.90625" style="38" customWidth="1"/>
    <col min="35" max="35" width="4.36328125" style="38" customWidth="1"/>
    <col min="36" max="86" width="3.90625" style="38" customWidth="1"/>
    <col min="87" max="16384" width="3.08984375" style="38"/>
  </cols>
  <sheetData>
    <row r="1" spans="1:77" ht="22.5" customHeight="1" x14ac:dyDescent="0.2">
      <c r="A1" s="106" t="s">
        <v>115</v>
      </c>
      <c r="O1" s="39"/>
      <c r="P1" s="39"/>
      <c r="Q1" s="39"/>
      <c r="R1" s="40"/>
      <c r="S1" s="40"/>
      <c r="T1" s="40"/>
      <c r="U1" s="40"/>
      <c r="V1" s="40"/>
      <c r="W1" s="40"/>
      <c r="X1" s="40"/>
      <c r="Y1" s="40"/>
      <c r="Z1" s="40"/>
      <c r="AA1" s="40"/>
      <c r="AB1" s="40"/>
      <c r="AC1" s="40"/>
      <c r="AD1" s="40"/>
      <c r="AE1" s="40"/>
      <c r="AF1" s="40"/>
      <c r="AG1" s="40"/>
      <c r="AH1" s="40"/>
      <c r="AI1" s="40"/>
      <c r="AJ1" s="649" t="s">
        <v>116</v>
      </c>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row>
    <row r="2" spans="1:77" ht="22.5" customHeight="1" thickBot="1" x14ac:dyDescent="0.25">
      <c r="O2" s="652" t="s">
        <v>117</v>
      </c>
      <c r="P2" s="624"/>
      <c r="Q2" s="653"/>
      <c r="R2" s="654"/>
      <c r="S2" s="655"/>
      <c r="T2" s="655"/>
      <c r="U2" s="655"/>
      <c r="V2" s="655"/>
      <c r="W2" s="655"/>
      <c r="X2" s="655"/>
      <c r="Y2" s="655"/>
      <c r="Z2" s="655"/>
      <c r="AA2" s="655"/>
      <c r="AB2" s="655"/>
      <c r="AC2" s="655"/>
      <c r="AD2" s="655"/>
      <c r="AE2" s="655"/>
      <c r="AF2" s="655"/>
      <c r="AG2" s="655"/>
      <c r="AH2" s="655"/>
      <c r="AI2" s="656"/>
      <c r="AJ2" s="651"/>
      <c r="AK2" s="651"/>
      <c r="AL2" s="651"/>
      <c r="AM2" s="651"/>
      <c r="AN2" s="651"/>
      <c r="AO2" s="651"/>
      <c r="AP2" s="651"/>
      <c r="AQ2" s="651"/>
      <c r="AR2" s="651"/>
      <c r="AS2" s="651"/>
      <c r="AT2" s="651"/>
      <c r="AU2" s="651"/>
      <c r="AV2" s="651"/>
      <c r="AW2" s="651"/>
      <c r="AX2" s="651"/>
      <c r="AY2" s="651"/>
      <c r="AZ2" s="651"/>
      <c r="BA2" s="651"/>
      <c r="BB2" s="651"/>
      <c r="BC2" s="651"/>
      <c r="BD2" s="651"/>
      <c r="BE2" s="651"/>
      <c r="BF2" s="651"/>
      <c r="BG2" s="651"/>
      <c r="BH2" s="651"/>
      <c r="BI2" s="651"/>
      <c r="BJ2" s="651"/>
      <c r="BK2" s="651"/>
      <c r="BL2" s="651"/>
      <c r="BM2" s="651"/>
      <c r="BN2" s="651"/>
      <c r="BO2" s="651"/>
      <c r="BP2" s="651"/>
      <c r="BQ2" s="651"/>
      <c r="BR2" s="651"/>
    </row>
    <row r="3" spans="1:77" ht="15" customHeight="1" x14ac:dyDescent="0.2">
      <c r="A3" s="657" t="s">
        <v>118</v>
      </c>
      <c r="B3" s="658"/>
      <c r="C3" s="658"/>
      <c r="D3" s="658"/>
      <c r="E3" s="658"/>
      <c r="F3" s="658"/>
      <c r="G3" s="658"/>
      <c r="H3" s="658"/>
      <c r="I3" s="658"/>
      <c r="J3" s="658"/>
      <c r="K3" s="658"/>
      <c r="L3" s="658"/>
      <c r="M3" s="658"/>
      <c r="N3" s="658"/>
      <c r="O3" s="658"/>
      <c r="P3" s="658"/>
      <c r="Q3" s="658"/>
      <c r="R3" s="658"/>
      <c r="S3" s="658"/>
      <c r="T3" s="658"/>
      <c r="U3" s="658"/>
      <c r="V3" s="658"/>
      <c r="W3" s="658"/>
      <c r="X3" s="658"/>
      <c r="Y3" s="658"/>
      <c r="Z3" s="658"/>
      <c r="AA3" s="658"/>
      <c r="AB3" s="658"/>
      <c r="AC3" s="658"/>
      <c r="AD3" s="658"/>
      <c r="AE3" s="658"/>
      <c r="AF3" s="658"/>
      <c r="AG3" s="658"/>
      <c r="AH3" s="658"/>
      <c r="AI3" s="659"/>
      <c r="AJ3" s="657" t="s">
        <v>119</v>
      </c>
      <c r="AK3" s="658"/>
      <c r="AL3" s="658"/>
      <c r="AM3" s="658"/>
      <c r="AN3" s="658"/>
      <c r="AO3" s="658"/>
      <c r="AP3" s="658"/>
      <c r="AQ3" s="658"/>
      <c r="AR3" s="658"/>
      <c r="AS3" s="658"/>
      <c r="AT3" s="658"/>
      <c r="AU3" s="658"/>
      <c r="AV3" s="658"/>
      <c r="AW3" s="658"/>
      <c r="AX3" s="658"/>
      <c r="AY3" s="658"/>
      <c r="AZ3" s="658"/>
      <c r="BA3" s="658"/>
      <c r="BB3" s="658"/>
      <c r="BC3" s="658"/>
      <c r="BD3" s="658"/>
      <c r="BE3" s="658"/>
      <c r="BF3" s="658"/>
      <c r="BG3" s="658"/>
      <c r="BH3" s="658"/>
      <c r="BI3" s="658"/>
      <c r="BJ3" s="658"/>
      <c r="BK3" s="658"/>
      <c r="BL3" s="658"/>
      <c r="BM3" s="658"/>
      <c r="BN3" s="658"/>
      <c r="BO3" s="658"/>
      <c r="BP3" s="658"/>
      <c r="BQ3" s="658"/>
      <c r="BR3" s="659"/>
    </row>
    <row r="4" spans="1:77" ht="15" customHeight="1" x14ac:dyDescent="0.2">
      <c r="A4" s="660"/>
      <c r="B4" s="661"/>
      <c r="C4" s="661"/>
      <c r="D4" s="661"/>
      <c r="E4" s="661"/>
      <c r="F4" s="661"/>
      <c r="G4" s="661"/>
      <c r="H4" s="661"/>
      <c r="I4" s="661"/>
      <c r="J4" s="661"/>
      <c r="K4" s="661"/>
      <c r="L4" s="661"/>
      <c r="M4" s="661"/>
      <c r="N4" s="661"/>
      <c r="O4" s="661"/>
      <c r="P4" s="661"/>
      <c r="Q4" s="661"/>
      <c r="R4" s="661"/>
      <c r="S4" s="661"/>
      <c r="T4" s="661"/>
      <c r="U4" s="661"/>
      <c r="V4" s="661"/>
      <c r="W4" s="661"/>
      <c r="X4" s="661"/>
      <c r="Y4" s="661"/>
      <c r="Z4" s="661"/>
      <c r="AA4" s="661"/>
      <c r="AB4" s="661"/>
      <c r="AC4" s="661"/>
      <c r="AD4" s="661"/>
      <c r="AE4" s="661"/>
      <c r="AF4" s="661"/>
      <c r="AG4" s="661"/>
      <c r="AH4" s="661"/>
      <c r="AI4" s="662"/>
      <c r="AJ4" s="660"/>
      <c r="AK4" s="661"/>
      <c r="AL4" s="661"/>
      <c r="AM4" s="661"/>
      <c r="AN4" s="661"/>
      <c r="AO4" s="661"/>
      <c r="AP4" s="661"/>
      <c r="AQ4" s="661"/>
      <c r="AR4" s="661"/>
      <c r="AS4" s="661"/>
      <c r="AT4" s="661"/>
      <c r="AU4" s="661"/>
      <c r="AV4" s="661"/>
      <c r="AW4" s="661"/>
      <c r="AX4" s="661"/>
      <c r="AY4" s="661"/>
      <c r="AZ4" s="661"/>
      <c r="BA4" s="661"/>
      <c r="BB4" s="661"/>
      <c r="BC4" s="661"/>
      <c r="BD4" s="661"/>
      <c r="BE4" s="661"/>
      <c r="BF4" s="661"/>
      <c r="BG4" s="661"/>
      <c r="BH4" s="661"/>
      <c r="BI4" s="661"/>
      <c r="BJ4" s="661"/>
      <c r="BK4" s="661"/>
      <c r="BL4" s="661"/>
      <c r="BM4" s="661"/>
      <c r="BN4" s="661"/>
      <c r="BO4" s="661"/>
      <c r="BP4" s="661"/>
      <c r="BQ4" s="661"/>
      <c r="BR4" s="662"/>
    </row>
    <row r="5" spans="1:77" ht="16" customHeight="1" x14ac:dyDescent="0.2">
      <c r="A5" s="587" t="s">
        <v>15</v>
      </c>
      <c r="B5" s="588"/>
      <c r="C5" s="588"/>
      <c r="D5" s="677"/>
      <c r="E5" s="681" t="s">
        <v>120</v>
      </c>
      <c r="F5" s="682"/>
      <c r="G5" s="682"/>
      <c r="H5" s="682"/>
      <c r="I5" s="683"/>
      <c r="J5" s="723"/>
      <c r="K5" s="723"/>
      <c r="L5" s="723"/>
      <c r="M5" s="723"/>
      <c r="N5" s="723"/>
      <c r="O5" s="723"/>
      <c r="P5" s="723"/>
      <c r="Q5" s="723"/>
      <c r="R5" s="723"/>
      <c r="S5" s="723"/>
      <c r="T5" s="723"/>
      <c r="U5" s="723"/>
      <c r="V5" s="723"/>
      <c r="W5" s="723"/>
      <c r="X5" s="723"/>
      <c r="Y5" s="723"/>
      <c r="Z5" s="723"/>
      <c r="AA5" s="723"/>
      <c r="AB5" s="723"/>
      <c r="AC5" s="723"/>
      <c r="AD5" s="723"/>
      <c r="AE5" s="723"/>
      <c r="AF5" s="723"/>
      <c r="AG5" s="723"/>
      <c r="AH5" s="723"/>
      <c r="AI5" s="724"/>
      <c r="AJ5" s="663" t="s">
        <v>121</v>
      </c>
      <c r="AK5" s="664"/>
      <c r="AL5" s="745" t="s">
        <v>122</v>
      </c>
      <c r="AM5" s="667"/>
      <c r="AN5" s="667"/>
      <c r="AO5" s="667"/>
      <c r="AP5" s="667"/>
      <c r="AQ5" s="667"/>
      <c r="AR5" s="667"/>
      <c r="AS5" s="667"/>
      <c r="AT5" s="667"/>
      <c r="AU5" s="667"/>
      <c r="AV5" s="667"/>
      <c r="AW5" s="667"/>
      <c r="AX5" s="667"/>
      <c r="AY5" s="667"/>
      <c r="AZ5" s="667"/>
      <c r="BA5" s="667"/>
      <c r="BB5" s="667"/>
      <c r="BC5" s="667"/>
      <c r="BD5" s="667"/>
      <c r="BE5" s="667"/>
      <c r="BF5" s="667"/>
      <c r="BG5" s="667"/>
      <c r="BH5" s="667"/>
      <c r="BI5" s="667"/>
      <c r="BJ5" s="667"/>
      <c r="BK5" s="667"/>
      <c r="BL5" s="667"/>
      <c r="BM5" s="667"/>
      <c r="BN5" s="667"/>
      <c r="BO5" s="667"/>
      <c r="BP5" s="667"/>
      <c r="BQ5" s="667"/>
      <c r="BR5" s="668"/>
    </row>
    <row r="6" spans="1:77" ht="16" customHeight="1" x14ac:dyDescent="0.2">
      <c r="A6" s="589"/>
      <c r="B6" s="678"/>
      <c r="C6" s="678"/>
      <c r="D6" s="679"/>
      <c r="E6" s="684"/>
      <c r="F6" s="685"/>
      <c r="G6" s="685"/>
      <c r="H6" s="685"/>
      <c r="I6" s="686"/>
      <c r="J6" s="725"/>
      <c r="K6" s="725"/>
      <c r="L6" s="725"/>
      <c r="M6" s="725"/>
      <c r="N6" s="725"/>
      <c r="O6" s="725"/>
      <c r="P6" s="725"/>
      <c r="Q6" s="725"/>
      <c r="R6" s="725"/>
      <c r="S6" s="725"/>
      <c r="T6" s="725"/>
      <c r="U6" s="725"/>
      <c r="V6" s="725"/>
      <c r="W6" s="725"/>
      <c r="X6" s="725"/>
      <c r="Y6" s="725"/>
      <c r="Z6" s="725"/>
      <c r="AA6" s="725"/>
      <c r="AB6" s="725"/>
      <c r="AC6" s="725"/>
      <c r="AD6" s="725"/>
      <c r="AE6" s="725"/>
      <c r="AF6" s="725"/>
      <c r="AG6" s="725"/>
      <c r="AH6" s="725"/>
      <c r="AI6" s="726"/>
      <c r="AJ6" s="665"/>
      <c r="AK6" s="676"/>
      <c r="AL6" s="689"/>
      <c r="AM6" s="689"/>
      <c r="AN6" s="689"/>
      <c r="AO6" s="689"/>
      <c r="AP6" s="689"/>
      <c r="AQ6" s="689"/>
      <c r="AR6" s="689"/>
      <c r="AS6" s="689"/>
      <c r="AT6" s="689"/>
      <c r="AU6" s="689"/>
      <c r="AV6" s="689"/>
      <c r="AW6" s="689"/>
      <c r="AX6" s="689"/>
      <c r="AY6" s="689"/>
      <c r="AZ6" s="689"/>
      <c r="BA6" s="689"/>
      <c r="BB6" s="689"/>
      <c r="BC6" s="689"/>
      <c r="BD6" s="689"/>
      <c r="BE6" s="689"/>
      <c r="BF6" s="689"/>
      <c r="BG6" s="689"/>
      <c r="BH6" s="689"/>
      <c r="BI6" s="689"/>
      <c r="BJ6" s="689"/>
      <c r="BK6" s="689"/>
      <c r="BL6" s="689"/>
      <c r="BM6" s="689"/>
      <c r="BN6" s="689"/>
      <c r="BO6" s="689"/>
      <c r="BP6" s="689"/>
      <c r="BQ6" s="689"/>
      <c r="BR6" s="670"/>
    </row>
    <row r="7" spans="1:77" ht="16" customHeight="1" x14ac:dyDescent="0.2">
      <c r="A7" s="589"/>
      <c r="B7" s="678"/>
      <c r="C7" s="678"/>
      <c r="D7" s="679"/>
      <c r="E7" s="558" t="s">
        <v>123</v>
      </c>
      <c r="F7" s="559"/>
      <c r="G7" s="559"/>
      <c r="H7" s="559"/>
      <c r="I7" s="560"/>
      <c r="J7" s="729" t="s">
        <v>124</v>
      </c>
      <c r="K7" s="730"/>
      <c r="L7" s="730"/>
      <c r="M7" s="730"/>
      <c r="N7" s="730"/>
      <c r="O7" s="730"/>
      <c r="P7" s="730"/>
      <c r="Q7" s="730"/>
      <c r="R7" s="730"/>
      <c r="S7" s="730"/>
      <c r="T7" s="730"/>
      <c r="U7" s="730"/>
      <c r="V7" s="730"/>
      <c r="W7" s="730"/>
      <c r="X7" s="730"/>
      <c r="Y7" s="730"/>
      <c r="Z7" s="730"/>
      <c r="AA7" s="730"/>
      <c r="AB7" s="730"/>
      <c r="AC7" s="730"/>
      <c r="AD7" s="730"/>
      <c r="AE7" s="730"/>
      <c r="AF7" s="730"/>
      <c r="AG7" s="730"/>
      <c r="AH7" s="730"/>
      <c r="AI7" s="731"/>
      <c r="AJ7" s="718" t="s">
        <v>160</v>
      </c>
      <c r="AK7" s="676"/>
      <c r="AL7" s="688" t="s">
        <v>126</v>
      </c>
      <c r="AM7" s="688"/>
      <c r="AN7" s="688"/>
      <c r="AO7" s="688"/>
      <c r="AP7" s="688"/>
      <c r="AQ7" s="688"/>
      <c r="AR7" s="688"/>
      <c r="AS7" s="688"/>
      <c r="AT7" s="688"/>
      <c r="AU7" s="688"/>
      <c r="AV7" s="688"/>
      <c r="AW7" s="688"/>
      <c r="AX7" s="688"/>
      <c r="AY7" s="688"/>
      <c r="AZ7" s="688"/>
      <c r="BA7" s="688"/>
      <c r="BB7" s="688"/>
      <c r="BC7" s="688"/>
      <c r="BD7" s="688"/>
      <c r="BE7" s="688"/>
      <c r="BF7" s="688"/>
      <c r="BG7" s="688"/>
      <c r="BH7" s="688"/>
      <c r="BI7" s="688"/>
      <c r="BJ7" s="688"/>
      <c r="BK7" s="688"/>
      <c r="BL7" s="688"/>
      <c r="BM7" s="688"/>
      <c r="BN7" s="688"/>
      <c r="BO7" s="688"/>
      <c r="BP7" s="688"/>
      <c r="BQ7" s="688"/>
      <c r="BR7" s="746"/>
    </row>
    <row r="8" spans="1:77" ht="16" customHeight="1" x14ac:dyDescent="0.2">
      <c r="A8" s="589"/>
      <c r="B8" s="678"/>
      <c r="C8" s="678"/>
      <c r="D8" s="679"/>
      <c r="E8" s="747" t="s">
        <v>127</v>
      </c>
      <c r="F8" s="748"/>
      <c r="G8" s="748"/>
      <c r="H8" s="748"/>
      <c r="I8" s="749"/>
      <c r="J8" s="743"/>
      <c r="K8" s="743"/>
      <c r="L8" s="743"/>
      <c r="M8" s="743"/>
      <c r="N8" s="743"/>
      <c r="O8" s="743"/>
      <c r="P8" s="743"/>
      <c r="Q8" s="743"/>
      <c r="R8" s="743"/>
      <c r="S8" s="743"/>
      <c r="T8" s="743"/>
      <c r="U8" s="743"/>
      <c r="V8" s="743"/>
      <c r="W8" s="743"/>
      <c r="X8" s="743"/>
      <c r="Y8" s="743"/>
      <c r="Z8" s="743"/>
      <c r="AA8" s="743"/>
      <c r="AB8" s="743"/>
      <c r="AC8" s="743"/>
      <c r="AD8" s="743"/>
      <c r="AE8" s="743"/>
      <c r="AF8" s="743"/>
      <c r="AG8" s="743"/>
      <c r="AH8" s="743"/>
      <c r="AI8" s="744"/>
      <c r="AJ8" s="665"/>
      <c r="AK8" s="676"/>
      <c r="AL8" s="688"/>
      <c r="AM8" s="688"/>
      <c r="AN8" s="688"/>
      <c r="AO8" s="688"/>
      <c r="AP8" s="688"/>
      <c r="AQ8" s="688"/>
      <c r="AR8" s="688"/>
      <c r="AS8" s="688"/>
      <c r="AT8" s="688"/>
      <c r="AU8" s="688"/>
      <c r="AV8" s="688"/>
      <c r="AW8" s="688"/>
      <c r="AX8" s="688"/>
      <c r="AY8" s="688"/>
      <c r="AZ8" s="688"/>
      <c r="BA8" s="688"/>
      <c r="BB8" s="688"/>
      <c r="BC8" s="688"/>
      <c r="BD8" s="688"/>
      <c r="BE8" s="688"/>
      <c r="BF8" s="688"/>
      <c r="BG8" s="688"/>
      <c r="BH8" s="688"/>
      <c r="BI8" s="688"/>
      <c r="BJ8" s="688"/>
      <c r="BK8" s="688"/>
      <c r="BL8" s="688"/>
      <c r="BM8" s="688"/>
      <c r="BN8" s="688"/>
      <c r="BO8" s="688"/>
      <c r="BP8" s="688"/>
      <c r="BQ8" s="688"/>
      <c r="BR8" s="746"/>
    </row>
    <row r="9" spans="1:77" ht="16" customHeight="1" x14ac:dyDescent="0.2">
      <c r="A9" s="589"/>
      <c r="B9" s="678"/>
      <c r="C9" s="678"/>
      <c r="D9" s="679"/>
      <c r="E9" s="684"/>
      <c r="F9" s="685"/>
      <c r="G9" s="685"/>
      <c r="H9" s="685"/>
      <c r="I9" s="686"/>
      <c r="J9" s="725"/>
      <c r="K9" s="725"/>
      <c r="L9" s="725"/>
      <c r="M9" s="725"/>
      <c r="N9" s="725"/>
      <c r="O9" s="725"/>
      <c r="P9" s="725"/>
      <c r="Q9" s="725"/>
      <c r="R9" s="725"/>
      <c r="S9" s="725"/>
      <c r="T9" s="725"/>
      <c r="U9" s="725"/>
      <c r="V9" s="725"/>
      <c r="W9" s="725"/>
      <c r="X9" s="725"/>
      <c r="Y9" s="725"/>
      <c r="Z9" s="725"/>
      <c r="AA9" s="725"/>
      <c r="AB9" s="725"/>
      <c r="AC9" s="725"/>
      <c r="AD9" s="725"/>
      <c r="AE9" s="725"/>
      <c r="AF9" s="725"/>
      <c r="AG9" s="725"/>
      <c r="AH9" s="725"/>
      <c r="AI9" s="726"/>
      <c r="AJ9" s="665"/>
      <c r="AK9" s="676"/>
      <c r="AL9" s="688"/>
      <c r="AM9" s="688"/>
      <c r="AN9" s="688"/>
      <c r="AO9" s="688"/>
      <c r="AP9" s="688"/>
      <c r="AQ9" s="688"/>
      <c r="AR9" s="688"/>
      <c r="AS9" s="688"/>
      <c r="AT9" s="688"/>
      <c r="AU9" s="688"/>
      <c r="AV9" s="688"/>
      <c r="AW9" s="688"/>
      <c r="AX9" s="688"/>
      <c r="AY9" s="688"/>
      <c r="AZ9" s="688"/>
      <c r="BA9" s="688"/>
      <c r="BB9" s="688"/>
      <c r="BC9" s="688"/>
      <c r="BD9" s="688"/>
      <c r="BE9" s="688"/>
      <c r="BF9" s="688"/>
      <c r="BG9" s="688"/>
      <c r="BH9" s="688"/>
      <c r="BI9" s="688"/>
      <c r="BJ9" s="688"/>
      <c r="BK9" s="688"/>
      <c r="BL9" s="688"/>
      <c r="BM9" s="688"/>
      <c r="BN9" s="688"/>
      <c r="BO9" s="688"/>
      <c r="BP9" s="688"/>
      <c r="BQ9" s="688"/>
      <c r="BR9" s="746"/>
    </row>
    <row r="10" spans="1:77" ht="16" customHeight="1" x14ac:dyDescent="0.2">
      <c r="A10" s="589"/>
      <c r="B10" s="678"/>
      <c r="C10" s="678"/>
      <c r="D10" s="679"/>
      <c r="E10" s="750" t="s">
        <v>270</v>
      </c>
      <c r="F10" s="678"/>
      <c r="G10" s="678"/>
      <c r="H10" s="678"/>
      <c r="I10" s="679"/>
      <c r="J10" s="689"/>
      <c r="K10" s="689"/>
      <c r="L10" s="689"/>
      <c r="M10" s="689"/>
      <c r="N10" s="689"/>
      <c r="O10" s="689"/>
      <c r="P10" s="689"/>
      <c r="Q10" s="689"/>
      <c r="R10" s="689"/>
      <c r="S10" s="689"/>
      <c r="T10" s="689"/>
      <c r="U10" s="689"/>
      <c r="V10" s="689"/>
      <c r="W10" s="689"/>
      <c r="X10" s="689"/>
      <c r="Y10" s="689"/>
      <c r="Z10" s="689"/>
      <c r="AA10" s="689"/>
      <c r="AB10" s="689"/>
      <c r="AC10" s="689"/>
      <c r="AD10" s="689"/>
      <c r="AE10" s="689"/>
      <c r="AF10" s="689"/>
      <c r="AG10" s="689"/>
      <c r="AH10" s="689"/>
      <c r="AI10" s="670"/>
      <c r="AJ10" s="665" t="s">
        <v>128</v>
      </c>
      <c r="AK10" s="676"/>
      <c r="AL10" s="688" t="s">
        <v>129</v>
      </c>
      <c r="AM10" s="689"/>
      <c r="AN10" s="689"/>
      <c r="AO10" s="689"/>
      <c r="AP10" s="689"/>
      <c r="AQ10" s="689"/>
      <c r="AR10" s="689"/>
      <c r="AS10" s="689"/>
      <c r="AT10" s="689"/>
      <c r="AU10" s="689"/>
      <c r="AV10" s="689"/>
      <c r="AW10" s="689"/>
      <c r="AX10" s="689"/>
      <c r="AY10" s="689"/>
      <c r="AZ10" s="689"/>
      <c r="BA10" s="689"/>
      <c r="BB10" s="689"/>
      <c r="BC10" s="689"/>
      <c r="BD10" s="689"/>
      <c r="BE10" s="689"/>
      <c r="BF10" s="689"/>
      <c r="BG10" s="689"/>
      <c r="BH10" s="689"/>
      <c r="BI10" s="689"/>
      <c r="BJ10" s="689"/>
      <c r="BK10" s="689"/>
      <c r="BL10" s="689"/>
      <c r="BM10" s="689"/>
      <c r="BN10" s="689"/>
      <c r="BO10" s="689"/>
      <c r="BP10" s="689"/>
      <c r="BQ10" s="689"/>
      <c r="BR10" s="670"/>
    </row>
    <row r="11" spans="1:77" ht="16" customHeight="1" thickBot="1" x14ac:dyDescent="0.25">
      <c r="A11" s="591"/>
      <c r="B11" s="592"/>
      <c r="C11" s="592"/>
      <c r="D11" s="680"/>
      <c r="E11" s="751"/>
      <c r="F11" s="592"/>
      <c r="G11" s="592"/>
      <c r="H11" s="592"/>
      <c r="I11" s="680"/>
      <c r="J11" s="727"/>
      <c r="K11" s="727"/>
      <c r="L11" s="727"/>
      <c r="M11" s="727"/>
      <c r="N11" s="727"/>
      <c r="O11" s="727"/>
      <c r="P11" s="727"/>
      <c r="Q11" s="727"/>
      <c r="R11" s="727"/>
      <c r="S11" s="727"/>
      <c r="T11" s="727"/>
      <c r="U11" s="727"/>
      <c r="V11" s="727"/>
      <c r="W11" s="727"/>
      <c r="X11" s="727"/>
      <c r="Y11" s="727"/>
      <c r="Z11" s="727"/>
      <c r="AA11" s="727"/>
      <c r="AB11" s="727"/>
      <c r="AC11" s="727"/>
      <c r="AD11" s="727"/>
      <c r="AE11" s="727"/>
      <c r="AF11" s="727"/>
      <c r="AG11" s="727"/>
      <c r="AH11" s="727"/>
      <c r="AI11" s="728"/>
      <c r="AJ11" s="665"/>
      <c r="AK11" s="676"/>
      <c r="AL11" s="689"/>
      <c r="AM11" s="689"/>
      <c r="AN11" s="689"/>
      <c r="AO11" s="689"/>
      <c r="AP11" s="689"/>
      <c r="AQ11" s="689"/>
      <c r="AR11" s="689"/>
      <c r="AS11" s="689"/>
      <c r="AT11" s="689"/>
      <c r="AU11" s="689"/>
      <c r="AV11" s="689"/>
      <c r="AW11" s="689"/>
      <c r="AX11" s="689"/>
      <c r="AY11" s="689"/>
      <c r="AZ11" s="689"/>
      <c r="BA11" s="689"/>
      <c r="BB11" s="689"/>
      <c r="BC11" s="689"/>
      <c r="BD11" s="689"/>
      <c r="BE11" s="689"/>
      <c r="BF11" s="689"/>
      <c r="BG11" s="689"/>
      <c r="BH11" s="689"/>
      <c r="BI11" s="689"/>
      <c r="BJ11" s="689"/>
      <c r="BK11" s="689"/>
      <c r="BL11" s="689"/>
      <c r="BM11" s="689"/>
      <c r="BN11" s="689"/>
      <c r="BO11" s="689"/>
      <c r="BP11" s="689"/>
      <c r="BQ11" s="689"/>
      <c r="BR11" s="670"/>
    </row>
    <row r="12" spans="1:77" ht="15" customHeight="1" thickTop="1" x14ac:dyDescent="0.2">
      <c r="A12" s="111"/>
      <c r="B12" s="112"/>
      <c r="C12" s="112"/>
      <c r="D12" s="112"/>
      <c r="E12" s="112"/>
      <c r="F12" s="112"/>
      <c r="G12" s="733" t="s">
        <v>230</v>
      </c>
      <c r="H12" s="733"/>
      <c r="I12" s="733"/>
      <c r="J12" s="733"/>
      <c r="K12" s="733"/>
      <c r="L12" s="733"/>
      <c r="M12" s="733"/>
      <c r="N12" s="733"/>
      <c r="O12" s="733"/>
      <c r="P12" s="733"/>
      <c r="Q12" s="733"/>
      <c r="R12" s="733"/>
      <c r="S12" s="733"/>
      <c r="T12" s="733"/>
      <c r="U12" s="733"/>
      <c r="V12" s="733"/>
      <c r="W12" s="733"/>
      <c r="X12" s="733"/>
      <c r="Y12" s="733"/>
      <c r="Z12" s="733"/>
      <c r="AA12" s="733"/>
      <c r="AB12" s="733"/>
      <c r="AC12" s="733"/>
      <c r="AD12" s="47"/>
      <c r="AE12" s="48"/>
      <c r="AF12" s="48"/>
      <c r="AG12" s="48"/>
      <c r="AH12" s="48"/>
      <c r="AI12" s="49"/>
      <c r="AJ12" s="739" t="s">
        <v>132</v>
      </c>
      <c r="AK12" s="733"/>
      <c r="AL12" s="733"/>
      <c r="AM12" s="733"/>
      <c r="AN12" s="733"/>
      <c r="AO12" s="733"/>
      <c r="AP12" s="733"/>
      <c r="AQ12" s="733"/>
      <c r="AR12" s="733"/>
      <c r="AS12" s="733"/>
      <c r="AT12" s="733"/>
      <c r="AU12" s="733"/>
      <c r="AV12" s="733"/>
      <c r="AW12" s="733"/>
      <c r="AX12" s="733"/>
      <c r="AY12" s="733"/>
      <c r="AZ12" s="733"/>
      <c r="BA12" s="733"/>
      <c r="BB12" s="733"/>
      <c r="BC12" s="733"/>
      <c r="BD12" s="733"/>
      <c r="BE12" s="733"/>
      <c r="BF12" s="733"/>
      <c r="BG12" s="733"/>
      <c r="BH12" s="733"/>
      <c r="BI12" s="733"/>
      <c r="BJ12" s="733"/>
      <c r="BK12" s="733"/>
      <c r="BL12" s="733"/>
      <c r="BM12" s="733"/>
      <c r="BN12" s="733"/>
      <c r="BO12" s="733"/>
      <c r="BP12" s="733"/>
      <c r="BQ12" s="733"/>
      <c r="BR12" s="740"/>
      <c r="BS12" s="40"/>
    </row>
    <row r="13" spans="1:77" ht="15" customHeight="1" x14ac:dyDescent="0.2">
      <c r="A13" s="113"/>
      <c r="B13" s="114"/>
      <c r="C13" s="114"/>
      <c r="D13" s="114"/>
      <c r="E13" s="114"/>
      <c r="F13" s="114"/>
      <c r="G13" s="734"/>
      <c r="H13" s="734"/>
      <c r="I13" s="734"/>
      <c r="J13" s="734"/>
      <c r="K13" s="734"/>
      <c r="L13" s="734"/>
      <c r="M13" s="734"/>
      <c r="N13" s="734"/>
      <c r="O13" s="734"/>
      <c r="P13" s="734"/>
      <c r="Q13" s="734"/>
      <c r="R13" s="734"/>
      <c r="S13" s="734"/>
      <c r="T13" s="734"/>
      <c r="U13" s="734"/>
      <c r="V13" s="734"/>
      <c r="W13" s="734"/>
      <c r="X13" s="734"/>
      <c r="Y13" s="734"/>
      <c r="Z13" s="734"/>
      <c r="AA13" s="734"/>
      <c r="AB13" s="734"/>
      <c r="AC13" s="734"/>
      <c r="AD13" s="671" t="s">
        <v>133</v>
      </c>
      <c r="AE13" s="671"/>
      <c r="AF13" s="671"/>
      <c r="AG13" s="558" t="s">
        <v>134</v>
      </c>
      <c r="AH13" s="559"/>
      <c r="AI13" s="675"/>
      <c r="AJ13" s="741"/>
      <c r="AK13" s="734"/>
      <c r="AL13" s="734"/>
      <c r="AM13" s="734"/>
      <c r="AN13" s="734"/>
      <c r="AO13" s="734"/>
      <c r="AP13" s="734"/>
      <c r="AQ13" s="734"/>
      <c r="AR13" s="734"/>
      <c r="AS13" s="734"/>
      <c r="AT13" s="734"/>
      <c r="AU13" s="734"/>
      <c r="AV13" s="734"/>
      <c r="AW13" s="734"/>
      <c r="AX13" s="734"/>
      <c r="AY13" s="734"/>
      <c r="AZ13" s="734"/>
      <c r="BA13" s="734"/>
      <c r="BB13" s="734"/>
      <c r="BC13" s="734"/>
      <c r="BD13" s="734"/>
      <c r="BE13" s="734"/>
      <c r="BF13" s="734"/>
      <c r="BG13" s="734"/>
      <c r="BH13" s="734"/>
      <c r="BI13" s="734"/>
      <c r="BJ13" s="734"/>
      <c r="BK13" s="734"/>
      <c r="BL13" s="734"/>
      <c r="BM13" s="734"/>
      <c r="BN13" s="734"/>
      <c r="BO13" s="734"/>
      <c r="BP13" s="734"/>
      <c r="BQ13" s="734"/>
      <c r="BR13" s="742"/>
      <c r="BS13" s="40"/>
      <c r="BU13" s="50"/>
      <c r="BV13" s="50"/>
      <c r="BW13" s="50"/>
      <c r="BX13" s="50"/>
      <c r="BY13" s="50"/>
    </row>
    <row r="14" spans="1:77" ht="22.5" customHeight="1" x14ac:dyDescent="0.2">
      <c r="A14" s="578" t="s">
        <v>26</v>
      </c>
      <c r="B14" s="579"/>
      <c r="C14" s="579"/>
      <c r="D14" s="579"/>
      <c r="E14" s="228" t="s">
        <v>135</v>
      </c>
      <c r="F14" s="52" t="s">
        <v>136</v>
      </c>
      <c r="G14" s="52"/>
      <c r="H14" s="51"/>
      <c r="I14" s="51"/>
      <c r="J14" s="51"/>
      <c r="K14" s="51"/>
      <c r="L14" s="51"/>
      <c r="M14" s="51"/>
      <c r="N14" s="51"/>
      <c r="O14" s="51"/>
      <c r="P14" s="51"/>
      <c r="Q14" s="51"/>
      <c r="R14" s="51"/>
      <c r="S14" s="51"/>
      <c r="T14" s="51"/>
      <c r="U14" s="51"/>
      <c r="V14" s="51"/>
      <c r="W14" s="51"/>
      <c r="X14" s="51"/>
      <c r="Y14" s="51"/>
      <c r="Z14" s="51"/>
      <c r="AA14" s="51"/>
      <c r="AB14" s="51"/>
      <c r="AC14" s="51"/>
      <c r="AD14" s="558"/>
      <c r="AE14" s="559"/>
      <c r="AF14" s="560"/>
      <c r="AG14" s="558"/>
      <c r="AH14" s="559"/>
      <c r="AI14" s="675"/>
      <c r="AJ14" s="663" t="s">
        <v>121</v>
      </c>
      <c r="AK14" s="664"/>
      <c r="AL14" s="667" t="s">
        <v>276</v>
      </c>
      <c r="AM14" s="667"/>
      <c r="AN14" s="667"/>
      <c r="AO14" s="667"/>
      <c r="AP14" s="667"/>
      <c r="AQ14" s="667"/>
      <c r="AR14" s="667"/>
      <c r="AS14" s="667"/>
      <c r="AT14" s="667"/>
      <c r="AU14" s="667"/>
      <c r="AV14" s="667"/>
      <c r="AW14" s="667"/>
      <c r="AX14" s="667"/>
      <c r="AY14" s="667"/>
      <c r="AZ14" s="667"/>
      <c r="BA14" s="667"/>
      <c r="BB14" s="667"/>
      <c r="BC14" s="667"/>
      <c r="BD14" s="667"/>
      <c r="BE14" s="667"/>
      <c r="BF14" s="667"/>
      <c r="BG14" s="667"/>
      <c r="BH14" s="667"/>
      <c r="BI14" s="667"/>
      <c r="BJ14" s="667"/>
      <c r="BK14" s="667"/>
      <c r="BL14" s="667"/>
      <c r="BM14" s="667"/>
      <c r="BN14" s="667"/>
      <c r="BO14" s="667"/>
      <c r="BP14" s="667"/>
      <c r="BQ14" s="667"/>
      <c r="BR14" s="668"/>
      <c r="BS14" s="39"/>
      <c r="BW14" s="50"/>
      <c r="BX14" s="50"/>
      <c r="BY14" s="50"/>
    </row>
    <row r="15" spans="1:77" ht="22.5" customHeight="1" x14ac:dyDescent="0.2">
      <c r="A15" s="580"/>
      <c r="B15" s="581"/>
      <c r="C15" s="581"/>
      <c r="D15" s="581"/>
      <c r="E15" s="228" t="s">
        <v>218</v>
      </c>
      <c r="F15" s="52" t="s">
        <v>137</v>
      </c>
      <c r="G15" s="52"/>
      <c r="H15" s="51"/>
      <c r="I15" s="51"/>
      <c r="J15" s="51"/>
      <c r="K15" s="51"/>
      <c r="L15" s="51"/>
      <c r="M15" s="51"/>
      <c r="N15" s="51"/>
      <c r="O15" s="51"/>
      <c r="P15" s="51"/>
      <c r="Q15" s="51"/>
      <c r="R15" s="51"/>
      <c r="S15" s="51"/>
      <c r="T15" s="51"/>
      <c r="U15" s="51"/>
      <c r="V15" s="51"/>
      <c r="W15" s="51"/>
      <c r="X15" s="51"/>
      <c r="Y15" s="51"/>
      <c r="Z15" s="51"/>
      <c r="AA15" s="51"/>
      <c r="AB15" s="51"/>
      <c r="AC15" s="51"/>
      <c r="AD15" s="558"/>
      <c r="AE15" s="559"/>
      <c r="AF15" s="560"/>
      <c r="AG15" s="558"/>
      <c r="AH15" s="559"/>
      <c r="AI15" s="675"/>
      <c r="AJ15" s="665"/>
      <c r="AK15" s="666"/>
      <c r="AL15" s="669"/>
      <c r="AM15" s="669"/>
      <c r="AN15" s="669"/>
      <c r="AO15" s="669"/>
      <c r="AP15" s="669"/>
      <c r="AQ15" s="669"/>
      <c r="AR15" s="669"/>
      <c r="AS15" s="669"/>
      <c r="AT15" s="669"/>
      <c r="AU15" s="669"/>
      <c r="AV15" s="669"/>
      <c r="AW15" s="669"/>
      <c r="AX15" s="669"/>
      <c r="AY15" s="669"/>
      <c r="AZ15" s="669"/>
      <c r="BA15" s="669"/>
      <c r="BB15" s="669"/>
      <c r="BC15" s="669"/>
      <c r="BD15" s="669"/>
      <c r="BE15" s="669"/>
      <c r="BF15" s="669"/>
      <c r="BG15" s="669"/>
      <c r="BH15" s="669"/>
      <c r="BI15" s="669"/>
      <c r="BJ15" s="669"/>
      <c r="BK15" s="669"/>
      <c r="BL15" s="669"/>
      <c r="BM15" s="669"/>
      <c r="BN15" s="669"/>
      <c r="BO15" s="669"/>
      <c r="BP15" s="669"/>
      <c r="BQ15" s="669"/>
      <c r="BR15" s="670"/>
      <c r="BS15" s="39"/>
      <c r="BW15" s="50"/>
      <c r="BX15" s="50"/>
      <c r="BY15" s="50"/>
    </row>
    <row r="16" spans="1:77" ht="22.5" customHeight="1" x14ac:dyDescent="0.2">
      <c r="A16" s="580"/>
      <c r="B16" s="581"/>
      <c r="C16" s="581"/>
      <c r="D16" s="581"/>
      <c r="E16" s="228" t="s">
        <v>219</v>
      </c>
      <c r="F16" s="52" t="s">
        <v>139</v>
      </c>
      <c r="G16" s="52"/>
      <c r="H16" s="51"/>
      <c r="I16" s="51"/>
      <c r="J16" s="51"/>
      <c r="K16" s="51"/>
      <c r="L16" s="51"/>
      <c r="M16" s="51"/>
      <c r="N16" s="51"/>
      <c r="O16" s="51"/>
      <c r="P16" s="51"/>
      <c r="Q16" s="51"/>
      <c r="R16" s="51"/>
      <c r="S16" s="51"/>
      <c r="T16" s="51"/>
      <c r="U16" s="51"/>
      <c r="V16" s="51"/>
      <c r="W16" s="51"/>
      <c r="X16" s="51"/>
      <c r="Y16" s="51"/>
      <c r="Z16" s="51"/>
      <c r="AA16" s="51"/>
      <c r="AB16" s="51"/>
      <c r="AC16" s="51"/>
      <c r="AD16" s="558"/>
      <c r="AE16" s="559"/>
      <c r="AF16" s="560"/>
      <c r="AG16" s="672"/>
      <c r="AH16" s="673"/>
      <c r="AI16" s="674"/>
      <c r="AJ16" s="665" t="s">
        <v>125</v>
      </c>
      <c r="AK16" s="666"/>
      <c r="AL16" s="687" t="s">
        <v>284</v>
      </c>
      <c r="AM16" s="669"/>
      <c r="AN16" s="669"/>
      <c r="AO16" s="669"/>
      <c r="AP16" s="669"/>
      <c r="AQ16" s="669"/>
      <c r="AR16" s="669"/>
      <c r="AS16" s="669"/>
      <c r="AT16" s="669"/>
      <c r="AU16" s="669"/>
      <c r="AV16" s="669"/>
      <c r="AW16" s="669"/>
      <c r="AX16" s="669"/>
      <c r="AY16" s="669"/>
      <c r="AZ16" s="669"/>
      <c r="BA16" s="669"/>
      <c r="BB16" s="669"/>
      <c r="BC16" s="669"/>
      <c r="BD16" s="669"/>
      <c r="BE16" s="669"/>
      <c r="BF16" s="669"/>
      <c r="BG16" s="669"/>
      <c r="BH16" s="669"/>
      <c r="BI16" s="669"/>
      <c r="BJ16" s="669"/>
      <c r="BK16" s="669"/>
      <c r="BL16" s="669"/>
      <c r="BM16" s="669"/>
      <c r="BN16" s="669"/>
      <c r="BO16" s="669"/>
      <c r="BP16" s="669"/>
      <c r="BQ16" s="669"/>
      <c r="BR16" s="670"/>
      <c r="BW16" s="50"/>
      <c r="BX16" s="50"/>
      <c r="BY16" s="50"/>
    </row>
    <row r="17" spans="1:77" ht="22.5" customHeight="1" x14ac:dyDescent="0.2">
      <c r="A17" s="580"/>
      <c r="B17" s="581"/>
      <c r="C17" s="581"/>
      <c r="D17" s="581"/>
      <c r="E17" s="228" t="s">
        <v>138</v>
      </c>
      <c r="F17" s="52" t="s">
        <v>140</v>
      </c>
      <c r="G17" s="52"/>
      <c r="H17" s="53"/>
      <c r="I17" s="53"/>
      <c r="J17" s="53"/>
      <c r="K17" s="53"/>
      <c r="L17" s="53"/>
      <c r="M17" s="229"/>
      <c r="N17" s="229"/>
      <c r="O17" s="229"/>
      <c r="P17" s="229"/>
      <c r="Q17" s="229"/>
      <c r="R17" s="229"/>
      <c r="S17" s="229"/>
      <c r="T17" s="229"/>
      <c r="U17" s="229"/>
      <c r="V17" s="229"/>
      <c r="W17" s="229"/>
      <c r="X17" s="229"/>
      <c r="Y17" s="229"/>
      <c r="Z17" s="229"/>
      <c r="AA17" s="229"/>
      <c r="AB17" s="229"/>
      <c r="AC17" s="229"/>
      <c r="AD17" s="558"/>
      <c r="AE17" s="559"/>
      <c r="AF17" s="560"/>
      <c r="AG17" s="558"/>
      <c r="AH17" s="559"/>
      <c r="AI17" s="675"/>
      <c r="AJ17" s="665"/>
      <c r="AK17" s="666"/>
      <c r="AL17" s="669"/>
      <c r="AM17" s="669"/>
      <c r="AN17" s="669"/>
      <c r="AO17" s="669"/>
      <c r="AP17" s="669"/>
      <c r="AQ17" s="669"/>
      <c r="AR17" s="669"/>
      <c r="AS17" s="669"/>
      <c r="AT17" s="669"/>
      <c r="AU17" s="669"/>
      <c r="AV17" s="669"/>
      <c r="AW17" s="669"/>
      <c r="AX17" s="669"/>
      <c r="AY17" s="669"/>
      <c r="AZ17" s="669"/>
      <c r="BA17" s="669"/>
      <c r="BB17" s="669"/>
      <c r="BC17" s="669"/>
      <c r="BD17" s="669"/>
      <c r="BE17" s="669"/>
      <c r="BF17" s="669"/>
      <c r="BG17" s="669"/>
      <c r="BH17" s="669"/>
      <c r="BI17" s="669"/>
      <c r="BJ17" s="669"/>
      <c r="BK17" s="669"/>
      <c r="BL17" s="669"/>
      <c r="BM17" s="669"/>
      <c r="BN17" s="669"/>
      <c r="BO17" s="669"/>
      <c r="BP17" s="669"/>
      <c r="BQ17" s="669"/>
      <c r="BR17" s="670"/>
      <c r="BW17" s="50"/>
      <c r="BX17" s="50"/>
      <c r="BY17" s="50"/>
    </row>
    <row r="18" spans="1:77" ht="22.5" customHeight="1" x14ac:dyDescent="0.2">
      <c r="A18" s="580"/>
      <c r="B18" s="581"/>
      <c r="C18" s="581"/>
      <c r="D18" s="581"/>
      <c r="E18" s="228" t="s">
        <v>220</v>
      </c>
      <c r="F18" s="52" t="s">
        <v>141</v>
      </c>
      <c r="G18" s="52"/>
      <c r="H18" s="53"/>
      <c r="I18" s="53"/>
      <c r="J18" s="53"/>
      <c r="K18" s="53"/>
      <c r="L18" s="53"/>
      <c r="M18" s="229"/>
      <c r="N18" s="229"/>
      <c r="O18" s="229"/>
      <c r="P18" s="229"/>
      <c r="Q18" s="229"/>
      <c r="R18" s="229"/>
      <c r="S18" s="229"/>
      <c r="T18" s="229"/>
      <c r="U18" s="229"/>
      <c r="V18" s="229"/>
      <c r="W18" s="229"/>
      <c r="X18" s="229"/>
      <c r="Y18" s="229"/>
      <c r="Z18" s="229"/>
      <c r="AA18" s="229"/>
      <c r="AB18" s="229"/>
      <c r="AC18" s="229"/>
      <c r="AD18" s="558"/>
      <c r="AE18" s="559"/>
      <c r="AF18" s="560"/>
      <c r="AG18" s="558"/>
      <c r="AH18" s="559"/>
      <c r="AI18" s="675"/>
      <c r="AJ18" s="54"/>
      <c r="AK18" s="55"/>
      <c r="AL18" s="56"/>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8"/>
      <c r="BW18" s="50"/>
      <c r="BX18" s="50"/>
      <c r="BY18" s="50"/>
    </row>
    <row r="19" spans="1:77" ht="22.5" customHeight="1" x14ac:dyDescent="0.2">
      <c r="A19" s="580"/>
      <c r="B19" s="581"/>
      <c r="C19" s="581"/>
      <c r="D19" s="581"/>
      <c r="E19" s="228" t="s">
        <v>221</v>
      </c>
      <c r="F19" s="52" t="s">
        <v>142</v>
      </c>
      <c r="G19" s="52"/>
      <c r="H19" s="53"/>
      <c r="I19" s="53"/>
      <c r="J19" s="53"/>
      <c r="K19" s="53"/>
      <c r="L19" s="53"/>
      <c r="M19" s="229"/>
      <c r="N19" s="229"/>
      <c r="O19" s="229"/>
      <c r="P19" s="229"/>
      <c r="Q19" s="229"/>
      <c r="R19" s="229"/>
      <c r="S19" s="229"/>
      <c r="T19" s="229"/>
      <c r="U19" s="229"/>
      <c r="V19" s="229"/>
      <c r="W19" s="229"/>
      <c r="X19" s="229"/>
      <c r="Y19" s="229"/>
      <c r="Z19" s="229"/>
      <c r="AA19" s="229"/>
      <c r="AB19" s="229"/>
      <c r="AC19" s="229"/>
      <c r="AD19" s="558"/>
      <c r="AE19" s="559"/>
      <c r="AF19" s="560"/>
      <c r="AG19" s="558"/>
      <c r="AH19" s="559"/>
      <c r="AI19" s="675"/>
      <c r="AJ19" s="54"/>
      <c r="AK19" s="55"/>
      <c r="AL19" s="56"/>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8"/>
      <c r="BW19" s="50"/>
      <c r="BX19" s="50"/>
      <c r="BY19" s="50"/>
    </row>
    <row r="20" spans="1:77" ht="22.5" customHeight="1" x14ac:dyDescent="0.2">
      <c r="A20" s="580"/>
      <c r="B20" s="581"/>
      <c r="C20" s="581"/>
      <c r="D20" s="581"/>
      <c r="E20" s="582" t="s">
        <v>222</v>
      </c>
      <c r="F20" s="51" t="s">
        <v>224</v>
      </c>
      <c r="G20" s="51"/>
      <c r="H20" s="53"/>
      <c r="I20" s="53"/>
      <c r="J20" s="53"/>
      <c r="K20" s="53"/>
      <c r="L20" s="53"/>
      <c r="M20" s="229"/>
      <c r="N20" s="229"/>
      <c r="O20" s="229"/>
      <c r="P20" s="229"/>
      <c r="Q20" s="229"/>
      <c r="R20" s="229"/>
      <c r="S20" s="229"/>
      <c r="T20" s="229"/>
      <c r="U20" s="229"/>
      <c r="V20" s="229"/>
      <c r="W20" s="229"/>
      <c r="X20" s="229"/>
      <c r="Y20" s="229"/>
      <c r="Z20" s="229"/>
      <c r="AA20" s="229"/>
      <c r="AB20" s="229"/>
      <c r="AC20" s="229"/>
      <c r="AD20" s="558"/>
      <c r="AE20" s="559"/>
      <c r="AF20" s="560"/>
      <c r="AG20" s="558"/>
      <c r="AH20" s="559"/>
      <c r="AI20" s="675"/>
      <c r="AJ20" s="54"/>
      <c r="AK20" s="55"/>
      <c r="AL20" s="56"/>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8"/>
      <c r="BW20" s="50"/>
      <c r="BX20" s="50"/>
      <c r="BY20" s="50"/>
    </row>
    <row r="21" spans="1:77" ht="22.5" customHeight="1" thickBot="1" x14ac:dyDescent="0.25">
      <c r="A21" s="580"/>
      <c r="B21" s="581"/>
      <c r="C21" s="581"/>
      <c r="D21" s="581"/>
      <c r="E21" s="583"/>
      <c r="F21" s="63" t="s">
        <v>225</v>
      </c>
      <c r="G21" s="63"/>
      <c r="H21" s="231"/>
      <c r="I21" s="53"/>
      <c r="J21" s="53"/>
      <c r="K21" s="53"/>
      <c r="L21" s="53"/>
      <c r="M21" s="229"/>
      <c r="N21" s="229"/>
      <c r="O21" s="229"/>
      <c r="P21" s="229"/>
      <c r="Q21" s="229"/>
      <c r="R21" s="229"/>
      <c r="S21" s="229"/>
      <c r="T21" s="229"/>
      <c r="U21" s="229"/>
      <c r="V21" s="229"/>
      <c r="W21" s="229"/>
      <c r="X21" s="229"/>
      <c r="Y21" s="229"/>
      <c r="Z21" s="229"/>
      <c r="AA21" s="229"/>
      <c r="AB21" s="229"/>
      <c r="AC21" s="229"/>
      <c r="AD21" s="582"/>
      <c r="AE21" s="579"/>
      <c r="AF21" s="598"/>
      <c r="AG21" s="558"/>
      <c r="AH21" s="559"/>
      <c r="AI21" s="675"/>
      <c r="AJ21" s="60"/>
      <c r="AK21" s="61"/>
      <c r="AL21" s="62"/>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4"/>
      <c r="BW21" s="50"/>
      <c r="BX21" s="50"/>
      <c r="BY21" s="50"/>
    </row>
    <row r="22" spans="1:77" ht="15" customHeight="1" thickTop="1" x14ac:dyDescent="0.2">
      <c r="A22" s="111"/>
      <c r="B22" s="112"/>
      <c r="C22" s="112"/>
      <c r="D22" s="112"/>
      <c r="E22" s="112"/>
      <c r="F22" s="112"/>
      <c r="G22" s="732" t="s">
        <v>282</v>
      </c>
      <c r="H22" s="733"/>
      <c r="I22" s="733"/>
      <c r="J22" s="733"/>
      <c r="K22" s="733"/>
      <c r="L22" s="733"/>
      <c r="M22" s="733"/>
      <c r="N22" s="733"/>
      <c r="O22" s="733"/>
      <c r="P22" s="733"/>
      <c r="Q22" s="733"/>
      <c r="R22" s="733"/>
      <c r="S22" s="733"/>
      <c r="T22" s="733"/>
      <c r="U22" s="733"/>
      <c r="V22" s="733"/>
      <c r="W22" s="733"/>
      <c r="X22" s="733"/>
      <c r="Y22" s="733"/>
      <c r="Z22" s="733"/>
      <c r="AA22" s="733"/>
      <c r="AB22" s="733"/>
      <c r="AC22" s="733"/>
      <c r="AD22" s="47"/>
      <c r="AE22" s="48"/>
      <c r="AF22" s="48"/>
      <c r="AG22" s="48"/>
      <c r="AH22" s="48"/>
      <c r="AI22" s="49"/>
      <c r="AJ22" s="739" t="s">
        <v>282</v>
      </c>
      <c r="AK22" s="733"/>
      <c r="AL22" s="733"/>
      <c r="AM22" s="733"/>
      <c r="AN22" s="733"/>
      <c r="AO22" s="733"/>
      <c r="AP22" s="733"/>
      <c r="AQ22" s="733"/>
      <c r="AR22" s="733"/>
      <c r="AS22" s="733"/>
      <c r="AT22" s="733"/>
      <c r="AU22" s="733"/>
      <c r="AV22" s="733"/>
      <c r="AW22" s="733"/>
      <c r="AX22" s="733"/>
      <c r="AY22" s="733"/>
      <c r="AZ22" s="733"/>
      <c r="BA22" s="733"/>
      <c r="BB22" s="733"/>
      <c r="BC22" s="733"/>
      <c r="BD22" s="733"/>
      <c r="BE22" s="733"/>
      <c r="BF22" s="733"/>
      <c r="BG22" s="733"/>
      <c r="BH22" s="733"/>
      <c r="BI22" s="733"/>
      <c r="BJ22" s="733"/>
      <c r="BK22" s="733"/>
      <c r="BL22" s="733"/>
      <c r="BM22" s="733"/>
      <c r="BN22" s="733"/>
      <c r="BO22" s="733"/>
      <c r="BP22" s="733"/>
      <c r="BQ22" s="733"/>
      <c r="BR22" s="740"/>
    </row>
    <row r="23" spans="1:77" ht="15" customHeight="1" x14ac:dyDescent="0.2">
      <c r="A23" s="113"/>
      <c r="B23" s="114"/>
      <c r="C23" s="114"/>
      <c r="D23" s="114"/>
      <c r="E23" s="114"/>
      <c r="F23" s="114"/>
      <c r="G23" s="734"/>
      <c r="H23" s="734"/>
      <c r="I23" s="734"/>
      <c r="J23" s="734"/>
      <c r="K23" s="734"/>
      <c r="L23" s="734"/>
      <c r="M23" s="734"/>
      <c r="N23" s="734"/>
      <c r="O23" s="734"/>
      <c r="P23" s="734"/>
      <c r="Q23" s="734"/>
      <c r="R23" s="734"/>
      <c r="S23" s="734"/>
      <c r="T23" s="734"/>
      <c r="U23" s="734"/>
      <c r="V23" s="734"/>
      <c r="W23" s="734"/>
      <c r="X23" s="734"/>
      <c r="Y23" s="734"/>
      <c r="Z23" s="734"/>
      <c r="AA23" s="734"/>
      <c r="AB23" s="734"/>
      <c r="AC23" s="734"/>
      <c r="AD23" s="671" t="s">
        <v>133</v>
      </c>
      <c r="AE23" s="671"/>
      <c r="AF23" s="671"/>
      <c r="AG23" s="558" t="s">
        <v>134</v>
      </c>
      <c r="AH23" s="559"/>
      <c r="AI23" s="675"/>
      <c r="AJ23" s="741"/>
      <c r="AK23" s="734"/>
      <c r="AL23" s="734"/>
      <c r="AM23" s="734"/>
      <c r="AN23" s="734"/>
      <c r="AO23" s="734"/>
      <c r="AP23" s="734"/>
      <c r="AQ23" s="734"/>
      <c r="AR23" s="734"/>
      <c r="AS23" s="734"/>
      <c r="AT23" s="734"/>
      <c r="AU23" s="734"/>
      <c r="AV23" s="734"/>
      <c r="AW23" s="734"/>
      <c r="AX23" s="734"/>
      <c r="AY23" s="734"/>
      <c r="AZ23" s="734"/>
      <c r="BA23" s="734"/>
      <c r="BB23" s="734"/>
      <c r="BC23" s="734"/>
      <c r="BD23" s="734"/>
      <c r="BE23" s="734"/>
      <c r="BF23" s="734"/>
      <c r="BG23" s="734"/>
      <c r="BH23" s="734"/>
      <c r="BI23" s="734"/>
      <c r="BJ23" s="734"/>
      <c r="BK23" s="734"/>
      <c r="BL23" s="734"/>
      <c r="BM23" s="734"/>
      <c r="BN23" s="734"/>
      <c r="BO23" s="734"/>
      <c r="BP23" s="734"/>
      <c r="BQ23" s="734"/>
      <c r="BR23" s="742"/>
    </row>
    <row r="24" spans="1:77" ht="20.5" customHeight="1" x14ac:dyDescent="0.2">
      <c r="A24" s="587" t="s">
        <v>277</v>
      </c>
      <c r="B24" s="579"/>
      <c r="C24" s="579"/>
      <c r="D24" s="598"/>
      <c r="E24" s="241" t="s">
        <v>135</v>
      </c>
      <c r="F24" s="242" t="s">
        <v>278</v>
      </c>
      <c r="G24" s="237"/>
      <c r="H24" s="238"/>
      <c r="I24" s="238"/>
      <c r="J24" s="238"/>
      <c r="K24" s="238"/>
      <c r="L24" s="238"/>
      <c r="M24" s="238"/>
      <c r="N24" s="238"/>
      <c r="O24" s="238"/>
      <c r="P24" s="238"/>
      <c r="Q24" s="238"/>
      <c r="R24" s="238"/>
      <c r="S24" s="238"/>
      <c r="T24" s="238"/>
      <c r="U24" s="238"/>
      <c r="V24" s="238"/>
      <c r="W24" s="238"/>
      <c r="X24" s="238"/>
      <c r="Y24" s="238"/>
      <c r="Z24" s="238"/>
      <c r="AA24" s="238"/>
      <c r="AB24" s="238"/>
      <c r="AC24" s="51"/>
      <c r="AD24" s="558"/>
      <c r="AE24" s="559"/>
      <c r="AF24" s="560"/>
      <c r="AG24" s="558"/>
      <c r="AH24" s="559"/>
      <c r="AI24" s="675"/>
      <c r="AJ24" s="663" t="s">
        <v>121</v>
      </c>
      <c r="AK24" s="664"/>
      <c r="AL24" s="667" t="s">
        <v>283</v>
      </c>
      <c r="AM24" s="667"/>
      <c r="AN24" s="667"/>
      <c r="AO24" s="667"/>
      <c r="AP24" s="667"/>
      <c r="AQ24" s="667"/>
      <c r="AR24" s="667"/>
      <c r="AS24" s="667"/>
      <c r="AT24" s="667"/>
      <c r="AU24" s="667"/>
      <c r="AV24" s="667"/>
      <c r="AW24" s="667"/>
      <c r="AX24" s="667"/>
      <c r="AY24" s="667"/>
      <c r="AZ24" s="667"/>
      <c r="BA24" s="667"/>
      <c r="BB24" s="667"/>
      <c r="BC24" s="667"/>
      <c r="BD24" s="667"/>
      <c r="BE24" s="667"/>
      <c r="BF24" s="667"/>
      <c r="BG24" s="667"/>
      <c r="BH24" s="667"/>
      <c r="BI24" s="667"/>
      <c r="BJ24" s="667"/>
      <c r="BK24" s="667"/>
      <c r="BL24" s="667"/>
      <c r="BM24" s="667"/>
      <c r="BN24" s="667"/>
      <c r="BO24" s="667"/>
      <c r="BP24" s="667"/>
      <c r="BQ24" s="667"/>
      <c r="BR24" s="668"/>
    </row>
    <row r="25" spans="1:77" ht="20.5" customHeight="1" x14ac:dyDescent="0.2">
      <c r="A25" s="580"/>
      <c r="B25" s="599"/>
      <c r="C25" s="599"/>
      <c r="D25" s="600"/>
      <c r="E25" s="241" t="s">
        <v>218</v>
      </c>
      <c r="F25" s="242" t="s">
        <v>280</v>
      </c>
      <c r="G25" s="237"/>
      <c r="H25" s="238"/>
      <c r="I25" s="238"/>
      <c r="J25" s="238"/>
      <c r="K25" s="238"/>
      <c r="L25" s="238"/>
      <c r="M25" s="238"/>
      <c r="N25" s="238"/>
      <c r="O25" s="238"/>
      <c r="P25" s="238"/>
      <c r="Q25" s="238"/>
      <c r="R25" s="238"/>
      <c r="S25" s="238"/>
      <c r="T25" s="238"/>
      <c r="U25" s="238"/>
      <c r="V25" s="238"/>
      <c r="W25" s="238"/>
      <c r="X25" s="238"/>
      <c r="Y25" s="238"/>
      <c r="Z25" s="238"/>
      <c r="AA25" s="238"/>
      <c r="AB25" s="238"/>
      <c r="AC25" s="51"/>
      <c r="AD25" s="558"/>
      <c r="AE25" s="559"/>
      <c r="AF25" s="560"/>
      <c r="AG25" s="558"/>
      <c r="AH25" s="559"/>
      <c r="AI25" s="675"/>
      <c r="AJ25" s="665"/>
      <c r="AK25" s="666"/>
      <c r="AL25" s="669"/>
      <c r="AM25" s="669"/>
      <c r="AN25" s="669"/>
      <c r="AO25" s="669"/>
      <c r="AP25" s="669"/>
      <c r="AQ25" s="669"/>
      <c r="AR25" s="669"/>
      <c r="AS25" s="669"/>
      <c r="AT25" s="669"/>
      <c r="AU25" s="669"/>
      <c r="AV25" s="669"/>
      <c r="AW25" s="669"/>
      <c r="AX25" s="669"/>
      <c r="AY25" s="669"/>
      <c r="AZ25" s="669"/>
      <c r="BA25" s="669"/>
      <c r="BB25" s="669"/>
      <c r="BC25" s="669"/>
      <c r="BD25" s="669"/>
      <c r="BE25" s="669"/>
      <c r="BF25" s="669"/>
      <c r="BG25" s="669"/>
      <c r="BH25" s="669"/>
      <c r="BI25" s="669"/>
      <c r="BJ25" s="669"/>
      <c r="BK25" s="669"/>
      <c r="BL25" s="669"/>
      <c r="BM25" s="669"/>
      <c r="BN25" s="669"/>
      <c r="BO25" s="669"/>
      <c r="BP25" s="669"/>
      <c r="BQ25" s="669"/>
      <c r="BR25" s="670"/>
    </row>
    <row r="26" spans="1:77" ht="20.5" customHeight="1" x14ac:dyDescent="0.2">
      <c r="A26" s="580"/>
      <c r="B26" s="599"/>
      <c r="C26" s="599"/>
      <c r="D26" s="600"/>
      <c r="E26" s="241" t="s">
        <v>219</v>
      </c>
      <c r="F26" s="242" t="s">
        <v>279</v>
      </c>
      <c r="G26" s="237"/>
      <c r="H26" s="238"/>
      <c r="I26" s="238"/>
      <c r="J26" s="238"/>
      <c r="K26" s="238"/>
      <c r="L26" s="238"/>
      <c r="M26" s="238"/>
      <c r="N26" s="238"/>
      <c r="O26" s="238"/>
      <c r="P26" s="238"/>
      <c r="Q26" s="238"/>
      <c r="R26" s="238"/>
      <c r="S26" s="238"/>
      <c r="T26" s="238"/>
      <c r="U26" s="238"/>
      <c r="V26" s="238"/>
      <c r="W26" s="238"/>
      <c r="X26" s="238"/>
      <c r="Y26" s="238"/>
      <c r="Z26" s="238"/>
      <c r="AA26" s="238"/>
      <c r="AB26" s="238"/>
      <c r="AC26" s="51"/>
      <c r="AD26" s="558"/>
      <c r="AE26" s="559"/>
      <c r="AF26" s="560"/>
      <c r="AG26" s="558"/>
      <c r="AH26" s="559"/>
      <c r="AI26" s="675"/>
      <c r="AJ26" s="665" t="s">
        <v>125</v>
      </c>
      <c r="AK26" s="666"/>
      <c r="AL26" s="687" t="s">
        <v>284</v>
      </c>
      <c r="AM26" s="669"/>
      <c r="AN26" s="669"/>
      <c r="AO26" s="669"/>
      <c r="AP26" s="669"/>
      <c r="AQ26" s="669"/>
      <c r="AR26" s="669"/>
      <c r="AS26" s="669"/>
      <c r="AT26" s="669"/>
      <c r="AU26" s="669"/>
      <c r="AV26" s="669"/>
      <c r="AW26" s="669"/>
      <c r="AX26" s="669"/>
      <c r="AY26" s="669"/>
      <c r="AZ26" s="669"/>
      <c r="BA26" s="669"/>
      <c r="BB26" s="669"/>
      <c r="BC26" s="669"/>
      <c r="BD26" s="669"/>
      <c r="BE26" s="669"/>
      <c r="BF26" s="669"/>
      <c r="BG26" s="669"/>
      <c r="BH26" s="669"/>
      <c r="BI26" s="669"/>
      <c r="BJ26" s="669"/>
      <c r="BK26" s="669"/>
      <c r="BL26" s="669"/>
      <c r="BM26" s="669"/>
      <c r="BN26" s="669"/>
      <c r="BO26" s="669"/>
      <c r="BP26" s="669"/>
      <c r="BQ26" s="669"/>
      <c r="BR26" s="670"/>
    </row>
    <row r="27" spans="1:77" ht="20.5" customHeight="1" thickBot="1" x14ac:dyDescent="0.25">
      <c r="A27" s="601"/>
      <c r="B27" s="602"/>
      <c r="C27" s="602"/>
      <c r="D27" s="603"/>
      <c r="E27" s="241" t="s">
        <v>138</v>
      </c>
      <c r="F27" s="242" t="s">
        <v>281</v>
      </c>
      <c r="G27" s="237"/>
      <c r="H27" s="239"/>
      <c r="I27" s="239"/>
      <c r="J27" s="239"/>
      <c r="K27" s="239"/>
      <c r="L27" s="239"/>
      <c r="M27" s="240"/>
      <c r="N27" s="240"/>
      <c r="O27" s="240"/>
      <c r="P27" s="240"/>
      <c r="Q27" s="240"/>
      <c r="R27" s="240"/>
      <c r="S27" s="240"/>
      <c r="T27" s="240"/>
      <c r="U27" s="240"/>
      <c r="V27" s="240"/>
      <c r="W27" s="240"/>
      <c r="X27" s="240"/>
      <c r="Y27" s="240"/>
      <c r="Z27" s="240"/>
      <c r="AA27" s="240"/>
      <c r="AB27" s="240"/>
      <c r="AC27" s="236"/>
      <c r="AD27" s="558"/>
      <c r="AE27" s="559"/>
      <c r="AF27" s="560"/>
      <c r="AG27" s="558"/>
      <c r="AH27" s="559"/>
      <c r="AI27" s="675"/>
      <c r="AJ27" s="665"/>
      <c r="AK27" s="666"/>
      <c r="AL27" s="669"/>
      <c r="AM27" s="669"/>
      <c r="AN27" s="669"/>
      <c r="AO27" s="669"/>
      <c r="AP27" s="669"/>
      <c r="AQ27" s="669"/>
      <c r="AR27" s="669"/>
      <c r="AS27" s="669"/>
      <c r="AT27" s="669"/>
      <c r="AU27" s="669"/>
      <c r="AV27" s="669"/>
      <c r="AW27" s="669"/>
      <c r="AX27" s="669"/>
      <c r="AY27" s="669"/>
      <c r="AZ27" s="669"/>
      <c r="BA27" s="669"/>
      <c r="BB27" s="669"/>
      <c r="BC27" s="669"/>
      <c r="BD27" s="669"/>
      <c r="BE27" s="669"/>
      <c r="BF27" s="669"/>
      <c r="BG27" s="669"/>
      <c r="BH27" s="669"/>
      <c r="BI27" s="669"/>
      <c r="BJ27" s="669"/>
      <c r="BK27" s="669"/>
      <c r="BL27" s="669"/>
      <c r="BM27" s="669"/>
      <c r="BN27" s="669"/>
      <c r="BO27" s="669"/>
      <c r="BP27" s="669"/>
      <c r="BQ27" s="669"/>
      <c r="BR27" s="670"/>
    </row>
    <row r="28" spans="1:77" ht="15" customHeight="1" thickTop="1" thickBot="1" x14ac:dyDescent="0.25">
      <c r="A28" s="709" t="s">
        <v>143</v>
      </c>
      <c r="B28" s="710"/>
      <c r="C28" s="710"/>
      <c r="D28" s="710"/>
      <c r="E28" s="710"/>
      <c r="F28" s="710"/>
      <c r="G28" s="710"/>
      <c r="H28" s="710"/>
      <c r="I28" s="710"/>
      <c r="J28" s="710"/>
      <c r="K28" s="710"/>
      <c r="L28" s="710"/>
      <c r="M28" s="710"/>
      <c r="N28" s="710"/>
      <c r="O28" s="710"/>
      <c r="P28" s="710"/>
      <c r="Q28" s="710"/>
      <c r="R28" s="710"/>
      <c r="S28" s="710"/>
      <c r="T28" s="710"/>
      <c r="U28" s="710"/>
      <c r="V28" s="710"/>
      <c r="W28" s="710"/>
      <c r="X28" s="710"/>
      <c r="Y28" s="710"/>
      <c r="Z28" s="710"/>
      <c r="AA28" s="710"/>
      <c r="AB28" s="710"/>
      <c r="AC28" s="710"/>
      <c r="AD28" s="710"/>
      <c r="AE28" s="710"/>
      <c r="AF28" s="710"/>
      <c r="AG28" s="710"/>
      <c r="AH28" s="710"/>
      <c r="AI28" s="711"/>
      <c r="AJ28" s="694" t="s">
        <v>144</v>
      </c>
      <c r="AK28" s="695"/>
      <c r="AL28" s="695"/>
      <c r="AM28" s="695"/>
      <c r="AN28" s="695"/>
      <c r="AO28" s="695"/>
      <c r="AP28" s="695"/>
      <c r="AQ28" s="695"/>
      <c r="AR28" s="695"/>
      <c r="AS28" s="695"/>
      <c r="AT28" s="695"/>
      <c r="AU28" s="695"/>
      <c r="AV28" s="695"/>
      <c r="AW28" s="695"/>
      <c r="AX28" s="695"/>
      <c r="AY28" s="695"/>
      <c r="AZ28" s="695"/>
      <c r="BA28" s="695"/>
      <c r="BB28" s="695"/>
      <c r="BC28" s="695"/>
      <c r="BD28" s="695"/>
      <c r="BE28" s="695"/>
      <c r="BF28" s="695"/>
      <c r="BG28" s="695"/>
      <c r="BH28" s="695"/>
      <c r="BI28" s="695"/>
      <c r="BJ28" s="695"/>
      <c r="BK28" s="695"/>
      <c r="BL28" s="695"/>
      <c r="BM28" s="695"/>
      <c r="BN28" s="695"/>
      <c r="BO28" s="695"/>
      <c r="BP28" s="695"/>
      <c r="BQ28" s="695"/>
      <c r="BR28" s="696"/>
    </row>
    <row r="29" spans="1:77" ht="15" customHeight="1" thickTop="1" x14ac:dyDescent="0.2">
      <c r="A29" s="712"/>
      <c r="B29" s="713"/>
      <c r="C29" s="713"/>
      <c r="D29" s="713"/>
      <c r="E29" s="713"/>
      <c r="F29" s="713"/>
      <c r="G29" s="713"/>
      <c r="H29" s="713"/>
      <c r="I29" s="713"/>
      <c r="J29" s="713"/>
      <c r="K29" s="713"/>
      <c r="L29" s="713"/>
      <c r="M29" s="713"/>
      <c r="N29" s="713"/>
      <c r="O29" s="713"/>
      <c r="P29" s="713"/>
      <c r="Q29" s="713"/>
      <c r="R29" s="713"/>
      <c r="S29" s="713"/>
      <c r="T29" s="713"/>
      <c r="U29" s="713"/>
      <c r="V29" s="713"/>
      <c r="W29" s="713"/>
      <c r="X29" s="713"/>
      <c r="Y29" s="713"/>
      <c r="Z29" s="713"/>
      <c r="AA29" s="713"/>
      <c r="AB29" s="713"/>
      <c r="AC29" s="713"/>
      <c r="AD29" s="713"/>
      <c r="AE29" s="713"/>
      <c r="AF29" s="713"/>
      <c r="AG29" s="713"/>
      <c r="AH29" s="713"/>
      <c r="AI29" s="714"/>
      <c r="AJ29" s="660"/>
      <c r="AK29" s="661"/>
      <c r="AL29" s="661"/>
      <c r="AM29" s="661"/>
      <c r="AN29" s="661"/>
      <c r="AO29" s="661"/>
      <c r="AP29" s="661"/>
      <c r="AQ29" s="661"/>
      <c r="AR29" s="661"/>
      <c r="AS29" s="661"/>
      <c r="AT29" s="661"/>
      <c r="AU29" s="661"/>
      <c r="AV29" s="661"/>
      <c r="AW29" s="661"/>
      <c r="AX29" s="661"/>
      <c r="AY29" s="661"/>
      <c r="AZ29" s="661"/>
      <c r="BA29" s="661"/>
      <c r="BB29" s="661"/>
      <c r="BC29" s="661"/>
      <c r="BD29" s="661"/>
      <c r="BE29" s="661"/>
      <c r="BF29" s="661"/>
      <c r="BG29" s="661"/>
      <c r="BH29" s="661"/>
      <c r="BI29" s="661"/>
      <c r="BJ29" s="661"/>
      <c r="BK29" s="661"/>
      <c r="BL29" s="661"/>
      <c r="BM29" s="661"/>
      <c r="BN29" s="661"/>
      <c r="BO29" s="661"/>
      <c r="BP29" s="661"/>
      <c r="BQ29" s="661"/>
      <c r="BR29" s="662"/>
    </row>
    <row r="30" spans="1:77" ht="15" customHeight="1" x14ac:dyDescent="0.2">
      <c r="A30" s="587" t="s">
        <v>30</v>
      </c>
      <c r="B30" s="588"/>
      <c r="C30" s="588"/>
      <c r="D30" s="588"/>
      <c r="E30" s="593" t="s">
        <v>130</v>
      </c>
      <c r="F30" s="593"/>
      <c r="G30" s="593"/>
      <c r="H30" s="593"/>
      <c r="I30" s="593"/>
      <c r="J30" s="702"/>
      <c r="K30" s="702"/>
      <c r="L30" s="702"/>
      <c r="M30" s="702"/>
      <c r="N30" s="702"/>
      <c r="O30" s="702"/>
      <c r="P30" s="702"/>
      <c r="Q30" s="702"/>
      <c r="R30" s="702"/>
      <c r="S30" s="702"/>
      <c r="T30" s="702"/>
      <c r="U30" s="702"/>
      <c r="V30" s="702"/>
      <c r="W30" s="702"/>
      <c r="X30" s="702"/>
      <c r="Y30" s="702"/>
      <c r="Z30" s="702"/>
      <c r="AA30" s="702"/>
      <c r="AB30" s="702"/>
      <c r="AC30" s="702"/>
      <c r="AD30" s="702"/>
      <c r="AE30" s="702"/>
      <c r="AF30" s="702"/>
      <c r="AG30" s="702"/>
      <c r="AH30" s="702"/>
      <c r="AI30" s="703"/>
      <c r="AJ30" s="65"/>
      <c r="AK30" s="66"/>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181"/>
      <c r="BN30" s="59"/>
      <c r="BO30" s="59"/>
      <c r="BP30" s="59"/>
      <c r="BQ30" s="59"/>
      <c r="BR30" s="67"/>
    </row>
    <row r="31" spans="1:77" ht="15" customHeight="1" x14ac:dyDescent="0.2">
      <c r="A31" s="589"/>
      <c r="B31" s="590"/>
      <c r="C31" s="590"/>
      <c r="D31" s="590"/>
      <c r="E31" s="593" t="s">
        <v>131</v>
      </c>
      <c r="F31" s="593"/>
      <c r="G31" s="593"/>
      <c r="H31" s="593"/>
      <c r="I31" s="593"/>
      <c r="J31" s="704"/>
      <c r="K31" s="704"/>
      <c r="L31" s="704"/>
      <c r="M31" s="704"/>
      <c r="N31" s="704"/>
      <c r="O31" s="704"/>
      <c r="P31" s="704"/>
      <c r="Q31" s="704"/>
      <c r="R31" s="704"/>
      <c r="S31" s="704"/>
      <c r="T31" s="704"/>
      <c r="U31" s="704"/>
      <c r="V31" s="704"/>
      <c r="W31" s="704"/>
      <c r="X31" s="704"/>
      <c r="Y31" s="704"/>
      <c r="Z31" s="704"/>
      <c r="AA31" s="704"/>
      <c r="AB31" s="704"/>
      <c r="AC31" s="704"/>
      <c r="AD31" s="704"/>
      <c r="AE31" s="704"/>
      <c r="AF31" s="704"/>
      <c r="AG31" s="704"/>
      <c r="AH31" s="704"/>
      <c r="AI31" s="705"/>
      <c r="AJ31" s="41"/>
      <c r="AK31" s="68"/>
      <c r="AL31" s="699" t="s">
        <v>229</v>
      </c>
      <c r="AM31" s="699"/>
      <c r="AN31" s="699"/>
      <c r="AO31" s="699"/>
      <c r="AP31" s="699"/>
      <c r="AQ31" s="699"/>
      <c r="AR31" s="699"/>
      <c r="AS31" s="699"/>
      <c r="AT31" s="699"/>
      <c r="AU31" s="699"/>
      <c r="AV31" s="699"/>
      <c r="AW31" s="699"/>
      <c r="AX31" s="699"/>
      <c r="AY31" s="699"/>
      <c r="AZ31" s="699"/>
      <c r="BA31" s="699"/>
      <c r="BB31" s="699"/>
      <c r="BC31" s="699"/>
      <c r="BD31" s="699"/>
      <c r="BE31" s="699"/>
      <c r="BF31" s="699"/>
      <c r="BG31" s="699"/>
      <c r="BH31" s="699"/>
      <c r="BI31" s="699"/>
      <c r="BJ31" s="699"/>
      <c r="BK31" s="699"/>
      <c r="BL31" s="699"/>
      <c r="BM31" s="699"/>
      <c r="BN31" s="699"/>
      <c r="BO31" s="699"/>
      <c r="BP31" s="699"/>
      <c r="BQ31" s="699"/>
      <c r="BR31" s="700"/>
    </row>
    <row r="32" spans="1:77" ht="15" customHeight="1" x14ac:dyDescent="0.2">
      <c r="A32" s="589"/>
      <c r="B32" s="590"/>
      <c r="C32" s="590"/>
      <c r="D32" s="590"/>
      <c r="E32" s="593"/>
      <c r="F32" s="593"/>
      <c r="G32" s="593"/>
      <c r="H32" s="593"/>
      <c r="I32" s="593"/>
      <c r="J32" s="704"/>
      <c r="K32" s="704"/>
      <c r="L32" s="704"/>
      <c r="M32" s="704"/>
      <c r="N32" s="704"/>
      <c r="O32" s="704"/>
      <c r="P32" s="704"/>
      <c r="Q32" s="704"/>
      <c r="R32" s="704"/>
      <c r="S32" s="704"/>
      <c r="T32" s="704"/>
      <c r="U32" s="704"/>
      <c r="V32" s="704"/>
      <c r="W32" s="704"/>
      <c r="X32" s="704"/>
      <c r="Y32" s="704"/>
      <c r="Z32" s="704"/>
      <c r="AA32" s="704"/>
      <c r="AB32" s="704"/>
      <c r="AC32" s="704"/>
      <c r="AD32" s="704"/>
      <c r="AE32" s="704"/>
      <c r="AF32" s="704"/>
      <c r="AG32" s="704"/>
      <c r="AH32" s="704"/>
      <c r="AI32" s="705"/>
      <c r="AJ32" s="41"/>
      <c r="AK32" s="42"/>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180"/>
      <c r="BN32" s="43"/>
      <c r="BO32" s="43"/>
      <c r="BP32" s="43"/>
      <c r="BQ32" s="43"/>
      <c r="BR32" s="44"/>
    </row>
    <row r="33" spans="1:70" ht="15" customHeight="1" x14ac:dyDescent="0.2">
      <c r="A33" s="591"/>
      <c r="B33" s="592"/>
      <c r="C33" s="592"/>
      <c r="D33" s="592"/>
      <c r="E33" s="593"/>
      <c r="F33" s="593"/>
      <c r="G33" s="593"/>
      <c r="H33" s="593"/>
      <c r="I33" s="593"/>
      <c r="J33" s="704"/>
      <c r="K33" s="704"/>
      <c r="L33" s="704"/>
      <c r="M33" s="704"/>
      <c r="N33" s="704"/>
      <c r="O33" s="704"/>
      <c r="P33" s="704"/>
      <c r="Q33" s="704"/>
      <c r="R33" s="704"/>
      <c r="S33" s="704"/>
      <c r="T33" s="704"/>
      <c r="U33" s="704"/>
      <c r="V33" s="704"/>
      <c r="W33" s="704"/>
      <c r="X33" s="704"/>
      <c r="Y33" s="704"/>
      <c r="Z33" s="704"/>
      <c r="AA33" s="704"/>
      <c r="AB33" s="704"/>
      <c r="AC33" s="704"/>
      <c r="AD33" s="704"/>
      <c r="AE33" s="704"/>
      <c r="AF33" s="704"/>
      <c r="AG33" s="704"/>
      <c r="AH33" s="704"/>
      <c r="AI33" s="705"/>
      <c r="AJ33" s="69" t="s">
        <v>145</v>
      </c>
      <c r="AK33" s="42"/>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180"/>
      <c r="BN33" s="43"/>
      <c r="BO33" s="43"/>
      <c r="BP33" s="43"/>
      <c r="BQ33" s="43"/>
      <c r="BR33" s="44"/>
    </row>
    <row r="34" spans="1:70" ht="20" customHeight="1" x14ac:dyDescent="0.2">
      <c r="A34" s="587" t="s">
        <v>33</v>
      </c>
      <c r="B34" s="588"/>
      <c r="C34" s="588"/>
      <c r="D34" s="588"/>
      <c r="E34" s="594" t="s">
        <v>271</v>
      </c>
      <c r="F34" s="594"/>
      <c r="G34" s="594"/>
      <c r="H34" s="596" t="s">
        <v>296</v>
      </c>
      <c r="I34" s="596"/>
      <c r="J34" s="596"/>
      <c r="K34" s="596"/>
      <c r="L34" s="596"/>
      <c r="M34" s="596"/>
      <c r="N34" s="596"/>
      <c r="O34" s="596"/>
      <c r="P34" s="596"/>
      <c r="Q34" s="596"/>
      <c r="R34" s="596"/>
      <c r="S34" s="596"/>
      <c r="T34" s="719"/>
      <c r="U34" s="720"/>
      <c r="V34" s="721"/>
      <c r="W34" s="721"/>
      <c r="X34" s="722"/>
      <c r="Y34" s="722"/>
      <c r="Z34" s="722"/>
      <c r="AA34" s="722"/>
      <c r="AB34" s="736"/>
      <c r="AC34" s="719"/>
      <c r="AD34" s="737" t="s">
        <v>146</v>
      </c>
      <c r="AE34" s="737"/>
      <c r="AF34" s="737"/>
      <c r="AG34" s="737"/>
      <c r="AH34" s="737"/>
      <c r="AI34" s="738"/>
      <c r="AJ34" s="718" t="s">
        <v>147</v>
      </c>
      <c r="AK34" s="676"/>
      <c r="AL34" s="688" t="s">
        <v>297</v>
      </c>
      <c r="AM34" s="689"/>
      <c r="AN34" s="689"/>
      <c r="AO34" s="689"/>
      <c r="AP34" s="689"/>
      <c r="AQ34" s="689"/>
      <c r="AR34" s="689"/>
      <c r="AS34" s="689"/>
      <c r="AT34" s="689"/>
      <c r="AU34" s="689"/>
      <c r="AV34" s="689"/>
      <c r="AW34" s="689"/>
      <c r="AX34" s="689"/>
      <c r="AY34" s="689"/>
      <c r="AZ34" s="689"/>
      <c r="BA34" s="689"/>
      <c r="BB34" s="689"/>
      <c r="BC34" s="689"/>
      <c r="BD34" s="689"/>
      <c r="BE34" s="689"/>
      <c r="BF34" s="689"/>
      <c r="BG34" s="689"/>
      <c r="BH34" s="689"/>
      <c r="BI34" s="689"/>
      <c r="BJ34" s="689"/>
      <c r="BK34" s="689"/>
      <c r="BL34" s="689"/>
      <c r="BM34" s="689"/>
      <c r="BN34" s="689"/>
      <c r="BO34" s="689"/>
      <c r="BP34" s="689"/>
      <c r="BQ34" s="689"/>
      <c r="BR34" s="670"/>
    </row>
    <row r="35" spans="1:70" ht="20" customHeight="1" x14ac:dyDescent="0.2">
      <c r="A35" s="591"/>
      <c r="B35" s="592"/>
      <c r="C35" s="592"/>
      <c r="D35" s="592"/>
      <c r="E35" s="595"/>
      <c r="F35" s="595"/>
      <c r="G35" s="595"/>
      <c r="H35" s="597"/>
      <c r="I35" s="597"/>
      <c r="J35" s="597"/>
      <c r="K35" s="597"/>
      <c r="L35" s="597"/>
      <c r="M35" s="597"/>
      <c r="N35" s="597"/>
      <c r="O35" s="597"/>
      <c r="P35" s="597"/>
      <c r="Q35" s="597"/>
      <c r="R35" s="597"/>
      <c r="S35" s="597"/>
      <c r="T35" s="697"/>
      <c r="U35" s="698"/>
      <c r="V35" s="701"/>
      <c r="W35" s="701"/>
      <c r="X35" s="701"/>
      <c r="Y35" s="701"/>
      <c r="Z35" s="701"/>
      <c r="AA35" s="701"/>
      <c r="AB35" s="735"/>
      <c r="AC35" s="697"/>
      <c r="AD35" s="782" t="str">
        <f>IF(COUNTA(T34:AC35)=0,"",ROUNDDOWN(((SUM(T34:AC35)+75))/(COUNTA(T34:AC35)+1),1))</f>
        <v/>
      </c>
      <c r="AE35" s="782"/>
      <c r="AF35" s="782"/>
      <c r="AG35" s="782"/>
      <c r="AH35" s="783"/>
      <c r="AI35" s="70" t="s">
        <v>148</v>
      </c>
      <c r="AJ35" s="665"/>
      <c r="AK35" s="676"/>
      <c r="AL35" s="689"/>
      <c r="AM35" s="689"/>
      <c r="AN35" s="689"/>
      <c r="AO35" s="689"/>
      <c r="AP35" s="689"/>
      <c r="AQ35" s="689"/>
      <c r="AR35" s="689"/>
      <c r="AS35" s="689"/>
      <c r="AT35" s="689"/>
      <c r="AU35" s="689"/>
      <c r="AV35" s="689"/>
      <c r="AW35" s="689"/>
      <c r="AX35" s="689"/>
      <c r="AY35" s="689"/>
      <c r="AZ35" s="689"/>
      <c r="BA35" s="689"/>
      <c r="BB35" s="689"/>
      <c r="BC35" s="689"/>
      <c r="BD35" s="689"/>
      <c r="BE35" s="689"/>
      <c r="BF35" s="689"/>
      <c r="BG35" s="689"/>
      <c r="BH35" s="689"/>
      <c r="BI35" s="689"/>
      <c r="BJ35" s="689"/>
      <c r="BK35" s="689"/>
      <c r="BL35" s="689"/>
      <c r="BM35" s="689"/>
      <c r="BN35" s="689"/>
      <c r="BO35" s="689"/>
      <c r="BP35" s="689"/>
      <c r="BQ35" s="689"/>
      <c r="BR35" s="670"/>
    </row>
    <row r="36" spans="1:70" ht="15" customHeight="1" x14ac:dyDescent="0.2">
      <c r="A36" s="545" t="s">
        <v>273</v>
      </c>
      <c r="B36" s="546"/>
      <c r="C36" s="546"/>
      <c r="D36" s="546"/>
      <c r="E36" s="558" t="s">
        <v>149</v>
      </c>
      <c r="F36" s="559"/>
      <c r="G36" s="559"/>
      <c r="H36" s="559"/>
      <c r="I36" s="559"/>
      <c r="J36" s="559"/>
      <c r="K36" s="559"/>
      <c r="L36" s="559"/>
      <c r="M36" s="559"/>
      <c r="N36" s="559"/>
      <c r="O36" s="559"/>
      <c r="P36" s="559"/>
      <c r="Q36" s="559"/>
      <c r="R36" s="559"/>
      <c r="S36" s="560"/>
      <c r="T36" s="604" t="s">
        <v>150</v>
      </c>
      <c r="U36" s="604"/>
      <c r="V36" s="604"/>
      <c r="W36" s="604"/>
      <c r="X36" s="604"/>
      <c r="Y36" s="604"/>
      <c r="Z36" s="604" t="s">
        <v>231</v>
      </c>
      <c r="AA36" s="707"/>
      <c r="AB36" s="707"/>
      <c r="AC36" s="707"/>
      <c r="AD36" s="708" t="s">
        <v>233</v>
      </c>
      <c r="AE36" s="708"/>
      <c r="AF36" s="781"/>
      <c r="AG36" s="781"/>
      <c r="AH36" s="604" t="s">
        <v>232</v>
      </c>
      <c r="AI36" s="706"/>
      <c r="AJ36" s="71"/>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182"/>
      <c r="BN36" s="72"/>
      <c r="BO36" s="72"/>
      <c r="BP36" s="72"/>
      <c r="BQ36" s="72"/>
      <c r="BR36" s="73"/>
    </row>
    <row r="37" spans="1:70" ht="32.5" customHeight="1" x14ac:dyDescent="0.2">
      <c r="A37" s="548"/>
      <c r="B37" s="549"/>
      <c r="C37" s="549"/>
      <c r="D37" s="549"/>
      <c r="E37" s="558"/>
      <c r="F37" s="559"/>
      <c r="G37" s="559"/>
      <c r="H37" s="559"/>
      <c r="I37" s="559"/>
      <c r="J37" s="559"/>
      <c r="K37" s="559"/>
      <c r="L37" s="559"/>
      <c r="M37" s="559"/>
      <c r="N37" s="559"/>
      <c r="O37" s="559"/>
      <c r="P37" s="559"/>
      <c r="Q37" s="559"/>
      <c r="R37" s="559"/>
      <c r="S37" s="560"/>
      <c r="T37" s="708" t="s">
        <v>151</v>
      </c>
      <c r="U37" s="708"/>
      <c r="V37" s="708"/>
      <c r="W37" s="708" t="s">
        <v>152</v>
      </c>
      <c r="X37" s="708"/>
      <c r="Y37" s="708"/>
      <c r="Z37" s="707"/>
      <c r="AA37" s="707"/>
      <c r="AB37" s="707"/>
      <c r="AC37" s="707"/>
      <c r="AD37" s="781"/>
      <c r="AE37" s="781"/>
      <c r="AF37" s="781"/>
      <c r="AG37" s="781"/>
      <c r="AH37" s="707"/>
      <c r="AI37" s="706"/>
      <c r="AJ37" s="74"/>
      <c r="AK37" s="75"/>
      <c r="AL37" s="76" t="s">
        <v>153</v>
      </c>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77"/>
      <c r="BK37" s="77"/>
      <c r="BL37" s="77"/>
      <c r="BM37" s="77"/>
      <c r="BN37" s="77"/>
      <c r="BO37" s="77"/>
      <c r="BP37" s="77"/>
      <c r="BQ37" s="77"/>
      <c r="BR37" s="78"/>
    </row>
    <row r="38" spans="1:70" ht="15" customHeight="1" x14ac:dyDescent="0.2">
      <c r="A38" s="548"/>
      <c r="B38" s="549"/>
      <c r="C38" s="549"/>
      <c r="D38" s="549"/>
      <c r="E38" s="561"/>
      <c r="F38" s="554"/>
      <c r="G38" s="554"/>
      <c r="H38" s="554"/>
      <c r="I38" s="554"/>
      <c r="J38" s="554"/>
      <c r="K38" s="554"/>
      <c r="L38" s="554"/>
      <c r="M38" s="554"/>
      <c r="N38" s="554"/>
      <c r="O38" s="554"/>
      <c r="P38" s="554"/>
      <c r="Q38" s="554"/>
      <c r="R38" s="554"/>
      <c r="S38" s="555"/>
      <c r="T38" s="584"/>
      <c r="U38" s="585"/>
      <c r="V38" s="586"/>
      <c r="W38" s="584"/>
      <c r="X38" s="585"/>
      <c r="Y38" s="586"/>
      <c r="Z38" s="569"/>
      <c r="AA38" s="570"/>
      <c r="AB38" s="570"/>
      <c r="AC38" s="571"/>
      <c r="AD38" s="615" t="str">
        <f>IF(Z38=0,"",ROUNDDOWN(Z38*W40/T40*IF(AH38=0,1,AH38/100),0))</f>
        <v/>
      </c>
      <c r="AE38" s="616"/>
      <c r="AF38" s="616"/>
      <c r="AG38" s="617"/>
      <c r="AH38" s="625"/>
      <c r="AI38" s="626"/>
      <c r="AJ38" s="79"/>
      <c r="AK38" s="75"/>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77"/>
      <c r="BK38" s="77"/>
      <c r="BL38" s="77"/>
      <c r="BM38" s="77"/>
      <c r="BN38" s="77"/>
      <c r="BO38" s="77"/>
      <c r="BP38" s="77"/>
      <c r="BQ38" s="77"/>
      <c r="BR38" s="78"/>
    </row>
    <row r="39" spans="1:70" ht="15" customHeight="1" x14ac:dyDescent="0.2">
      <c r="A39" s="548"/>
      <c r="B39" s="549"/>
      <c r="C39" s="549"/>
      <c r="D39" s="549"/>
      <c r="E39" s="561"/>
      <c r="F39" s="554"/>
      <c r="G39" s="554"/>
      <c r="H39" s="554"/>
      <c r="I39" s="554"/>
      <c r="J39" s="554"/>
      <c r="K39" s="554"/>
      <c r="L39" s="554"/>
      <c r="M39" s="554"/>
      <c r="N39" s="554"/>
      <c r="O39" s="554"/>
      <c r="P39" s="554"/>
      <c r="Q39" s="554"/>
      <c r="R39" s="554"/>
      <c r="S39" s="555"/>
      <c r="T39" s="80" t="s">
        <v>35</v>
      </c>
      <c r="U39" s="565"/>
      <c r="V39" s="566"/>
      <c r="W39" s="80" t="s">
        <v>35</v>
      </c>
      <c r="X39" s="565"/>
      <c r="Y39" s="566"/>
      <c r="Z39" s="572"/>
      <c r="AA39" s="573"/>
      <c r="AB39" s="573"/>
      <c r="AC39" s="574"/>
      <c r="AD39" s="618"/>
      <c r="AE39" s="619"/>
      <c r="AF39" s="619"/>
      <c r="AG39" s="620"/>
      <c r="AH39" s="627"/>
      <c r="AI39" s="628"/>
      <c r="AJ39" s="74"/>
      <c r="AK39" s="75"/>
      <c r="AL39" s="77"/>
      <c r="AM39" s="77"/>
      <c r="AN39" s="77"/>
      <c r="AO39" s="77"/>
      <c r="AP39" s="77"/>
      <c r="AQ39" s="77"/>
      <c r="AR39" s="77"/>
      <c r="AS39" s="77"/>
      <c r="AT39" s="77"/>
      <c r="AU39" s="77"/>
      <c r="AV39" s="77"/>
      <c r="AW39" s="77"/>
      <c r="AX39" s="77"/>
      <c r="AY39" s="77"/>
      <c r="AZ39" s="77"/>
      <c r="BA39" s="77"/>
      <c r="BB39" s="77"/>
      <c r="BC39" s="77"/>
      <c r="BD39" s="77"/>
      <c r="BE39" s="77"/>
      <c r="BF39" s="77"/>
      <c r="BG39" s="77"/>
      <c r="BH39" s="77"/>
      <c r="BI39" s="77"/>
      <c r="BJ39" s="77"/>
      <c r="BK39" s="77"/>
      <c r="BL39" s="77"/>
      <c r="BM39" s="77"/>
      <c r="BN39" s="77"/>
      <c r="BO39" s="77"/>
      <c r="BP39" s="77"/>
      <c r="BQ39" s="77"/>
      <c r="BR39" s="78"/>
    </row>
    <row r="40" spans="1:70" ht="15" customHeight="1" x14ac:dyDescent="0.2">
      <c r="A40" s="548"/>
      <c r="B40" s="549"/>
      <c r="C40" s="549"/>
      <c r="D40" s="549"/>
      <c r="E40" s="232"/>
      <c r="F40" s="52"/>
      <c r="G40" s="52"/>
      <c r="H40" s="229" t="s">
        <v>154</v>
      </c>
      <c r="I40" s="229" t="s">
        <v>155</v>
      </c>
      <c r="J40" s="559" t="s">
        <v>156</v>
      </c>
      <c r="K40" s="559"/>
      <c r="L40" s="229" t="s">
        <v>100</v>
      </c>
      <c r="M40" s="229" t="s">
        <v>155</v>
      </c>
      <c r="N40" s="559" t="s">
        <v>157</v>
      </c>
      <c r="O40" s="559"/>
      <c r="P40" s="559"/>
      <c r="Q40" s="559"/>
      <c r="R40" s="559"/>
      <c r="S40" s="230" t="s">
        <v>158</v>
      </c>
      <c r="T40" s="562" t="str">
        <f>IF(U39=0,"",U39-T38+1)</f>
        <v/>
      </c>
      <c r="U40" s="563"/>
      <c r="V40" s="564"/>
      <c r="W40" s="562" t="str">
        <f>IF(X39=0,"",X39-W38+1)</f>
        <v/>
      </c>
      <c r="X40" s="563"/>
      <c r="Y40" s="564"/>
      <c r="Z40" s="575"/>
      <c r="AA40" s="576"/>
      <c r="AB40" s="576"/>
      <c r="AC40" s="577"/>
      <c r="AD40" s="715"/>
      <c r="AE40" s="716"/>
      <c r="AF40" s="716"/>
      <c r="AG40" s="717"/>
      <c r="AH40" s="629"/>
      <c r="AI40" s="630"/>
      <c r="AJ40" s="79"/>
      <c r="AK40" s="75"/>
      <c r="AL40" s="77"/>
      <c r="AM40" s="77"/>
      <c r="AN40" s="77"/>
      <c r="AO40" s="77"/>
      <c r="AP40" s="77"/>
      <c r="AQ40" s="77"/>
      <c r="AR40" s="77"/>
      <c r="AS40" s="77"/>
      <c r="AT40" s="77"/>
      <c r="AU40" s="77"/>
      <c r="AV40" s="77"/>
      <c r="AW40" s="77"/>
      <c r="AX40" s="77"/>
      <c r="AY40" s="77"/>
      <c r="AZ40" s="77"/>
      <c r="BA40" s="77"/>
      <c r="BB40" s="77"/>
      <c r="BC40" s="77"/>
      <c r="BD40" s="77"/>
      <c r="BE40" s="77"/>
      <c r="BF40" s="77"/>
      <c r="BG40" s="77"/>
      <c r="BH40" s="77"/>
      <c r="BI40" s="77"/>
      <c r="BJ40" s="77"/>
      <c r="BK40" s="77"/>
      <c r="BL40" s="77"/>
      <c r="BM40" s="77"/>
      <c r="BN40" s="77"/>
      <c r="BO40" s="77"/>
      <c r="BP40" s="77"/>
      <c r="BQ40" s="77"/>
      <c r="BR40" s="78"/>
    </row>
    <row r="41" spans="1:70" ht="15" customHeight="1" x14ac:dyDescent="0.2">
      <c r="A41" s="548"/>
      <c r="B41" s="549"/>
      <c r="C41" s="549"/>
      <c r="D41" s="549"/>
      <c r="E41" s="561"/>
      <c r="F41" s="554"/>
      <c r="G41" s="554"/>
      <c r="H41" s="554"/>
      <c r="I41" s="554"/>
      <c r="J41" s="554"/>
      <c r="K41" s="554"/>
      <c r="L41" s="554"/>
      <c r="M41" s="554"/>
      <c r="N41" s="554"/>
      <c r="O41" s="554"/>
      <c r="P41" s="554"/>
      <c r="Q41" s="554"/>
      <c r="R41" s="554"/>
      <c r="S41" s="555"/>
      <c r="T41" s="584"/>
      <c r="U41" s="585"/>
      <c r="V41" s="586"/>
      <c r="W41" s="584"/>
      <c r="X41" s="585"/>
      <c r="Y41" s="586"/>
      <c r="Z41" s="569"/>
      <c r="AA41" s="570"/>
      <c r="AB41" s="570"/>
      <c r="AC41" s="571"/>
      <c r="AD41" s="615" t="str">
        <f>IF(Z41=0,"",ROUNDDOWN(Z41*W43/T43*IF(AH41=0,1,AH41/100),0))</f>
        <v/>
      </c>
      <c r="AE41" s="616"/>
      <c r="AF41" s="616"/>
      <c r="AG41" s="617"/>
      <c r="AH41" s="625"/>
      <c r="AI41" s="626"/>
      <c r="AJ41" s="81"/>
      <c r="AK41" s="82"/>
      <c r="AL41" s="77"/>
      <c r="AM41" s="77"/>
      <c r="AN41" s="77"/>
      <c r="AO41" s="77"/>
      <c r="AP41" s="77"/>
      <c r="AQ41" s="77"/>
      <c r="AR41" s="77"/>
      <c r="AS41" s="77"/>
      <c r="AT41" s="77"/>
      <c r="AU41" s="77"/>
      <c r="AV41" s="77"/>
      <c r="AW41" s="77"/>
      <c r="AX41" s="77"/>
      <c r="AY41" s="77"/>
      <c r="AZ41" s="77"/>
      <c r="BA41" s="77"/>
      <c r="BB41" s="77"/>
      <c r="BC41" s="77"/>
      <c r="BD41" s="77"/>
      <c r="BE41" s="77"/>
      <c r="BF41" s="77"/>
      <c r="BG41" s="77"/>
      <c r="BH41" s="77"/>
      <c r="BI41" s="77"/>
      <c r="BJ41" s="77"/>
      <c r="BK41" s="77"/>
      <c r="BL41" s="77"/>
      <c r="BM41" s="77"/>
      <c r="BN41" s="77"/>
      <c r="BO41" s="77"/>
      <c r="BP41" s="77"/>
      <c r="BQ41" s="77"/>
      <c r="BR41" s="78"/>
    </row>
    <row r="42" spans="1:70" ht="15" customHeight="1" x14ac:dyDescent="0.2">
      <c r="A42" s="548"/>
      <c r="B42" s="549"/>
      <c r="C42" s="549"/>
      <c r="D42" s="549"/>
      <c r="E42" s="561"/>
      <c r="F42" s="554"/>
      <c r="G42" s="554"/>
      <c r="H42" s="554"/>
      <c r="I42" s="554"/>
      <c r="J42" s="554"/>
      <c r="K42" s="554"/>
      <c r="L42" s="554"/>
      <c r="M42" s="554"/>
      <c r="N42" s="554"/>
      <c r="O42" s="554"/>
      <c r="P42" s="554"/>
      <c r="Q42" s="554"/>
      <c r="R42" s="554"/>
      <c r="S42" s="555"/>
      <c r="T42" s="80" t="s">
        <v>35</v>
      </c>
      <c r="U42" s="565"/>
      <c r="V42" s="566"/>
      <c r="W42" s="80" t="s">
        <v>35</v>
      </c>
      <c r="X42" s="565"/>
      <c r="Y42" s="566"/>
      <c r="Z42" s="572"/>
      <c r="AA42" s="573"/>
      <c r="AB42" s="573"/>
      <c r="AC42" s="574"/>
      <c r="AD42" s="618"/>
      <c r="AE42" s="619"/>
      <c r="AF42" s="619"/>
      <c r="AG42" s="620"/>
      <c r="AH42" s="627"/>
      <c r="AI42" s="628"/>
      <c r="AJ42" s="83"/>
      <c r="AK42" s="84"/>
      <c r="AL42" s="76"/>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179"/>
      <c r="BN42" s="85"/>
      <c r="BO42" s="85"/>
      <c r="BP42" s="85"/>
      <c r="BQ42" s="85"/>
      <c r="BR42" s="86"/>
    </row>
    <row r="43" spans="1:70" ht="15" customHeight="1" x14ac:dyDescent="0.2">
      <c r="A43" s="548"/>
      <c r="B43" s="549"/>
      <c r="C43" s="549"/>
      <c r="D43" s="549"/>
      <c r="E43" s="232"/>
      <c r="F43" s="52"/>
      <c r="G43" s="52"/>
      <c r="H43" s="229" t="s">
        <v>154</v>
      </c>
      <c r="I43" s="229" t="s">
        <v>155</v>
      </c>
      <c r="J43" s="559" t="s">
        <v>156</v>
      </c>
      <c r="K43" s="559"/>
      <c r="L43" s="229" t="s">
        <v>100</v>
      </c>
      <c r="M43" s="229" t="s">
        <v>155</v>
      </c>
      <c r="N43" s="559" t="s">
        <v>157</v>
      </c>
      <c r="O43" s="559"/>
      <c r="P43" s="559"/>
      <c r="Q43" s="559"/>
      <c r="R43" s="559"/>
      <c r="S43" s="230" t="s">
        <v>158</v>
      </c>
      <c r="T43" s="562" t="str">
        <f>IF(U42=0,"",U42-T41+1)</f>
        <v/>
      </c>
      <c r="U43" s="563"/>
      <c r="V43" s="564"/>
      <c r="W43" s="562" t="str">
        <f>IF(X42=0,"",X42-W41+1)</f>
        <v/>
      </c>
      <c r="X43" s="563"/>
      <c r="Y43" s="564"/>
      <c r="Z43" s="575"/>
      <c r="AA43" s="576"/>
      <c r="AB43" s="576"/>
      <c r="AC43" s="577"/>
      <c r="AD43" s="715"/>
      <c r="AE43" s="716"/>
      <c r="AF43" s="716"/>
      <c r="AG43" s="717"/>
      <c r="AH43" s="629"/>
      <c r="AI43" s="630"/>
      <c r="AJ43" s="54"/>
      <c r="BR43" s="58"/>
    </row>
    <row r="44" spans="1:70" ht="15" customHeight="1" x14ac:dyDescent="0.2">
      <c r="A44" s="548"/>
      <c r="B44" s="549"/>
      <c r="C44" s="549"/>
      <c r="D44" s="549"/>
      <c r="E44" s="561"/>
      <c r="F44" s="554"/>
      <c r="G44" s="554"/>
      <c r="H44" s="554"/>
      <c r="I44" s="554"/>
      <c r="J44" s="554"/>
      <c r="K44" s="554"/>
      <c r="L44" s="554"/>
      <c r="M44" s="554"/>
      <c r="N44" s="554"/>
      <c r="O44" s="554"/>
      <c r="P44" s="554"/>
      <c r="Q44" s="554"/>
      <c r="R44" s="554"/>
      <c r="S44" s="555"/>
      <c r="T44" s="584"/>
      <c r="U44" s="585"/>
      <c r="V44" s="586"/>
      <c r="W44" s="584"/>
      <c r="X44" s="585"/>
      <c r="Y44" s="586"/>
      <c r="Z44" s="569"/>
      <c r="AA44" s="570"/>
      <c r="AB44" s="570"/>
      <c r="AC44" s="571"/>
      <c r="AD44" s="615" t="str">
        <f>IF(Z44=0,"",ROUNDDOWN(Z44*W46/T46*IF(AH44=0,1,AH44/100),0))</f>
        <v/>
      </c>
      <c r="AE44" s="616"/>
      <c r="AF44" s="616"/>
      <c r="AG44" s="617"/>
      <c r="AH44" s="625"/>
      <c r="AI44" s="626"/>
      <c r="AJ44" s="54"/>
      <c r="BR44" s="58"/>
    </row>
    <row r="45" spans="1:70" ht="15" customHeight="1" x14ac:dyDescent="0.2">
      <c r="A45" s="548"/>
      <c r="B45" s="549"/>
      <c r="C45" s="549"/>
      <c r="D45" s="549"/>
      <c r="E45" s="561"/>
      <c r="F45" s="554"/>
      <c r="G45" s="554"/>
      <c r="H45" s="554"/>
      <c r="I45" s="554"/>
      <c r="J45" s="554"/>
      <c r="K45" s="554"/>
      <c r="L45" s="554"/>
      <c r="M45" s="554"/>
      <c r="N45" s="554"/>
      <c r="O45" s="554"/>
      <c r="P45" s="554"/>
      <c r="Q45" s="554"/>
      <c r="R45" s="554"/>
      <c r="S45" s="555"/>
      <c r="T45" s="80" t="s">
        <v>35</v>
      </c>
      <c r="U45" s="565"/>
      <c r="V45" s="566"/>
      <c r="W45" s="80" t="s">
        <v>35</v>
      </c>
      <c r="X45" s="565"/>
      <c r="Y45" s="566"/>
      <c r="Z45" s="572"/>
      <c r="AA45" s="573"/>
      <c r="AB45" s="573"/>
      <c r="AC45" s="574"/>
      <c r="AD45" s="618"/>
      <c r="AE45" s="619"/>
      <c r="AF45" s="619"/>
      <c r="AG45" s="620"/>
      <c r="AH45" s="627"/>
      <c r="AI45" s="628"/>
      <c r="AJ45" s="54"/>
      <c r="BR45" s="58"/>
    </row>
    <row r="46" spans="1:70" ht="15" customHeight="1" x14ac:dyDescent="0.2">
      <c r="A46" s="548"/>
      <c r="B46" s="549"/>
      <c r="C46" s="549"/>
      <c r="D46" s="549"/>
      <c r="E46" s="232"/>
      <c r="F46" s="52"/>
      <c r="G46" s="52"/>
      <c r="H46" s="229" t="s">
        <v>154</v>
      </c>
      <c r="I46" s="229" t="s">
        <v>155</v>
      </c>
      <c r="J46" s="559" t="s">
        <v>156</v>
      </c>
      <c r="K46" s="559"/>
      <c r="L46" s="229" t="s">
        <v>100</v>
      </c>
      <c r="M46" s="229" t="s">
        <v>155</v>
      </c>
      <c r="N46" s="559" t="s">
        <v>157</v>
      </c>
      <c r="O46" s="559"/>
      <c r="P46" s="559"/>
      <c r="Q46" s="559"/>
      <c r="R46" s="559"/>
      <c r="S46" s="230" t="s">
        <v>158</v>
      </c>
      <c r="T46" s="562" t="str">
        <f>IF(U45=0,"",U45-T44+1)</f>
        <v/>
      </c>
      <c r="U46" s="563"/>
      <c r="V46" s="564"/>
      <c r="W46" s="562" t="str">
        <f>IF(X45=0,"",X45-W44+1)</f>
        <v/>
      </c>
      <c r="X46" s="563"/>
      <c r="Y46" s="564"/>
      <c r="Z46" s="575"/>
      <c r="AA46" s="576"/>
      <c r="AB46" s="576"/>
      <c r="AC46" s="577"/>
      <c r="AD46" s="715"/>
      <c r="AE46" s="716"/>
      <c r="AF46" s="716"/>
      <c r="AG46" s="717"/>
      <c r="AH46" s="629"/>
      <c r="AI46" s="630"/>
      <c r="AJ46" s="45"/>
      <c r="AK46" s="46"/>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179"/>
      <c r="BN46" s="85"/>
      <c r="BO46" s="85"/>
      <c r="BP46" s="85"/>
      <c r="BQ46" s="85"/>
      <c r="BR46" s="86"/>
    </row>
    <row r="47" spans="1:70" ht="15" customHeight="1" x14ac:dyDescent="0.2">
      <c r="A47" s="548"/>
      <c r="B47" s="549"/>
      <c r="C47" s="549"/>
      <c r="D47" s="549"/>
      <c r="E47" s="561"/>
      <c r="F47" s="554"/>
      <c r="G47" s="554"/>
      <c r="H47" s="554"/>
      <c r="I47" s="554"/>
      <c r="J47" s="554"/>
      <c r="K47" s="554"/>
      <c r="L47" s="554"/>
      <c r="M47" s="554"/>
      <c r="N47" s="554"/>
      <c r="O47" s="554"/>
      <c r="P47" s="554"/>
      <c r="Q47" s="554"/>
      <c r="R47" s="554"/>
      <c r="S47" s="555"/>
      <c r="T47" s="584"/>
      <c r="U47" s="585"/>
      <c r="V47" s="586"/>
      <c r="W47" s="584"/>
      <c r="X47" s="585"/>
      <c r="Y47" s="586"/>
      <c r="Z47" s="569"/>
      <c r="AA47" s="570"/>
      <c r="AB47" s="570"/>
      <c r="AC47" s="571"/>
      <c r="AD47" s="615" t="str">
        <f>IF(Z47=0,"",ROUNDDOWN(Z47*W49/T49*IF(AH47=0,1,AH47/100),0))</f>
        <v/>
      </c>
      <c r="AE47" s="616"/>
      <c r="AF47" s="616"/>
      <c r="AG47" s="617"/>
      <c r="AH47" s="625"/>
      <c r="AI47" s="626"/>
      <c r="AJ47" s="41"/>
      <c r="AK47" s="46"/>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180"/>
      <c r="BN47" s="43"/>
      <c r="BO47" s="43"/>
      <c r="BP47" s="43"/>
      <c r="BQ47" s="43"/>
      <c r="BR47" s="44"/>
    </row>
    <row r="48" spans="1:70" ht="15" customHeight="1" x14ac:dyDescent="0.2">
      <c r="A48" s="548"/>
      <c r="B48" s="549"/>
      <c r="C48" s="549"/>
      <c r="D48" s="549"/>
      <c r="E48" s="561"/>
      <c r="F48" s="554"/>
      <c r="G48" s="554"/>
      <c r="H48" s="554"/>
      <c r="I48" s="554"/>
      <c r="J48" s="554"/>
      <c r="K48" s="554"/>
      <c r="L48" s="554"/>
      <c r="M48" s="554"/>
      <c r="N48" s="554"/>
      <c r="O48" s="554"/>
      <c r="P48" s="554"/>
      <c r="Q48" s="554"/>
      <c r="R48" s="554"/>
      <c r="S48" s="555"/>
      <c r="T48" s="80" t="s">
        <v>35</v>
      </c>
      <c r="U48" s="565"/>
      <c r="V48" s="566"/>
      <c r="W48" s="80" t="s">
        <v>35</v>
      </c>
      <c r="X48" s="565"/>
      <c r="Y48" s="566"/>
      <c r="Z48" s="572"/>
      <c r="AA48" s="573"/>
      <c r="AB48" s="573"/>
      <c r="AC48" s="574"/>
      <c r="AD48" s="618"/>
      <c r="AE48" s="619"/>
      <c r="AF48" s="619"/>
      <c r="AG48" s="620"/>
      <c r="AH48" s="627"/>
      <c r="AI48" s="628"/>
      <c r="AJ48" s="83" t="s">
        <v>159</v>
      </c>
      <c r="AK48" s="46"/>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179"/>
      <c r="BN48" s="85"/>
      <c r="BO48" s="85"/>
      <c r="BP48" s="85"/>
      <c r="BQ48" s="85"/>
      <c r="BR48" s="86"/>
    </row>
    <row r="49" spans="1:70" ht="15" customHeight="1" x14ac:dyDescent="0.2">
      <c r="A49" s="548"/>
      <c r="B49" s="549"/>
      <c r="C49" s="549"/>
      <c r="D49" s="549"/>
      <c r="E49" s="232"/>
      <c r="F49" s="52"/>
      <c r="G49" s="52"/>
      <c r="H49" s="229" t="s">
        <v>154</v>
      </c>
      <c r="I49" s="229" t="s">
        <v>155</v>
      </c>
      <c r="J49" s="559" t="s">
        <v>156</v>
      </c>
      <c r="K49" s="559"/>
      <c r="L49" s="229" t="s">
        <v>100</v>
      </c>
      <c r="M49" s="229" t="s">
        <v>155</v>
      </c>
      <c r="N49" s="559" t="s">
        <v>157</v>
      </c>
      <c r="O49" s="559"/>
      <c r="P49" s="559"/>
      <c r="Q49" s="559"/>
      <c r="R49" s="559"/>
      <c r="S49" s="230" t="s">
        <v>158</v>
      </c>
      <c r="T49" s="562" t="str">
        <f>IF(U48=0,"",U48-T47+1)</f>
        <v/>
      </c>
      <c r="U49" s="563"/>
      <c r="V49" s="564"/>
      <c r="W49" s="562" t="str">
        <f>IF(X48=0,"",X48-W47+1)</f>
        <v/>
      </c>
      <c r="X49" s="563"/>
      <c r="Y49" s="564"/>
      <c r="Z49" s="575"/>
      <c r="AA49" s="576"/>
      <c r="AB49" s="576"/>
      <c r="AC49" s="577"/>
      <c r="AD49" s="715"/>
      <c r="AE49" s="716"/>
      <c r="AF49" s="716"/>
      <c r="AG49" s="717"/>
      <c r="AH49" s="629"/>
      <c r="AI49" s="630"/>
      <c r="AJ49" s="718" t="s">
        <v>160</v>
      </c>
      <c r="AK49" s="676"/>
      <c r="AL49" s="690" t="s">
        <v>161</v>
      </c>
      <c r="AM49" s="690"/>
      <c r="AN49" s="690"/>
      <c r="AO49" s="690"/>
      <c r="AP49" s="690"/>
      <c r="AQ49" s="690"/>
      <c r="AR49" s="690"/>
      <c r="AS49" s="690"/>
      <c r="AT49" s="690"/>
      <c r="AU49" s="690"/>
      <c r="AV49" s="690"/>
      <c r="AW49" s="690"/>
      <c r="AX49" s="690"/>
      <c r="AY49" s="690"/>
      <c r="AZ49" s="690"/>
      <c r="BA49" s="690"/>
      <c r="BB49" s="690"/>
      <c r="BC49" s="690"/>
      <c r="BD49" s="690"/>
      <c r="BE49" s="690"/>
      <c r="BF49" s="690"/>
      <c r="BG49" s="690"/>
      <c r="BH49" s="690"/>
      <c r="BI49" s="690"/>
      <c r="BJ49" s="690"/>
      <c r="BK49" s="690"/>
      <c r="BL49" s="690"/>
      <c r="BM49" s="690"/>
      <c r="BN49" s="690"/>
      <c r="BO49" s="690"/>
      <c r="BP49" s="690"/>
      <c r="BQ49" s="690"/>
      <c r="BR49" s="691"/>
    </row>
    <row r="50" spans="1:70" ht="15" customHeight="1" x14ac:dyDescent="0.2">
      <c r="A50" s="548"/>
      <c r="B50" s="549"/>
      <c r="C50" s="549"/>
      <c r="D50" s="549"/>
      <c r="E50" s="561"/>
      <c r="F50" s="554"/>
      <c r="G50" s="554"/>
      <c r="H50" s="554"/>
      <c r="I50" s="554"/>
      <c r="J50" s="554"/>
      <c r="K50" s="554"/>
      <c r="L50" s="554"/>
      <c r="M50" s="554"/>
      <c r="N50" s="554"/>
      <c r="O50" s="554"/>
      <c r="P50" s="554"/>
      <c r="Q50" s="554"/>
      <c r="R50" s="554"/>
      <c r="S50" s="555"/>
      <c r="T50" s="584"/>
      <c r="U50" s="585"/>
      <c r="V50" s="586"/>
      <c r="W50" s="584"/>
      <c r="X50" s="585"/>
      <c r="Y50" s="586"/>
      <c r="Z50" s="569"/>
      <c r="AA50" s="570"/>
      <c r="AB50" s="570"/>
      <c r="AC50" s="571"/>
      <c r="AD50" s="615" t="str">
        <f>IF(Z50=0,"",ROUNDDOWN(Z50*W52/T52*IF(AH50=0,1,AH50/100),0))</f>
        <v/>
      </c>
      <c r="AE50" s="616"/>
      <c r="AF50" s="616"/>
      <c r="AG50" s="617"/>
      <c r="AH50" s="625"/>
      <c r="AI50" s="626"/>
      <c r="AJ50" s="665"/>
      <c r="AK50" s="676"/>
      <c r="AL50" s="690"/>
      <c r="AM50" s="690"/>
      <c r="AN50" s="690"/>
      <c r="AO50" s="690"/>
      <c r="AP50" s="690"/>
      <c r="AQ50" s="690"/>
      <c r="AR50" s="690"/>
      <c r="AS50" s="690"/>
      <c r="AT50" s="690"/>
      <c r="AU50" s="690"/>
      <c r="AV50" s="690"/>
      <c r="AW50" s="690"/>
      <c r="AX50" s="690"/>
      <c r="AY50" s="690"/>
      <c r="AZ50" s="690"/>
      <c r="BA50" s="690"/>
      <c r="BB50" s="690"/>
      <c r="BC50" s="690"/>
      <c r="BD50" s="690"/>
      <c r="BE50" s="690"/>
      <c r="BF50" s="690"/>
      <c r="BG50" s="690"/>
      <c r="BH50" s="690"/>
      <c r="BI50" s="690"/>
      <c r="BJ50" s="690"/>
      <c r="BK50" s="690"/>
      <c r="BL50" s="690"/>
      <c r="BM50" s="690"/>
      <c r="BN50" s="690"/>
      <c r="BO50" s="690"/>
      <c r="BP50" s="690"/>
      <c r="BQ50" s="690"/>
      <c r="BR50" s="691"/>
    </row>
    <row r="51" spans="1:70" ht="15" customHeight="1" x14ac:dyDescent="0.2">
      <c r="A51" s="548"/>
      <c r="B51" s="549"/>
      <c r="C51" s="549"/>
      <c r="D51" s="549"/>
      <c r="E51" s="561"/>
      <c r="F51" s="554"/>
      <c r="G51" s="554"/>
      <c r="H51" s="554"/>
      <c r="I51" s="554"/>
      <c r="J51" s="554"/>
      <c r="K51" s="554"/>
      <c r="L51" s="554"/>
      <c r="M51" s="554"/>
      <c r="N51" s="554"/>
      <c r="O51" s="554"/>
      <c r="P51" s="554"/>
      <c r="Q51" s="554"/>
      <c r="R51" s="554"/>
      <c r="S51" s="555"/>
      <c r="T51" s="80" t="s">
        <v>35</v>
      </c>
      <c r="U51" s="565"/>
      <c r="V51" s="566"/>
      <c r="W51" s="80" t="s">
        <v>35</v>
      </c>
      <c r="X51" s="565"/>
      <c r="Y51" s="566"/>
      <c r="Z51" s="572"/>
      <c r="AA51" s="573"/>
      <c r="AB51" s="573"/>
      <c r="AC51" s="574"/>
      <c r="AD51" s="618"/>
      <c r="AE51" s="619"/>
      <c r="AF51" s="619"/>
      <c r="AG51" s="620"/>
      <c r="AH51" s="627"/>
      <c r="AI51" s="628"/>
      <c r="AJ51" s="87"/>
      <c r="AK51" s="88"/>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89"/>
      <c r="BR51" s="90"/>
    </row>
    <row r="52" spans="1:70" ht="15" customHeight="1" x14ac:dyDescent="0.2">
      <c r="A52" s="548"/>
      <c r="B52" s="549"/>
      <c r="C52" s="549"/>
      <c r="D52" s="549"/>
      <c r="E52" s="232"/>
      <c r="F52" s="52"/>
      <c r="G52" s="52"/>
      <c r="H52" s="229" t="s">
        <v>154</v>
      </c>
      <c r="I52" s="229" t="s">
        <v>155</v>
      </c>
      <c r="J52" s="559" t="s">
        <v>156</v>
      </c>
      <c r="K52" s="559"/>
      <c r="L52" s="229" t="s">
        <v>100</v>
      </c>
      <c r="M52" s="229" t="s">
        <v>155</v>
      </c>
      <c r="N52" s="559" t="s">
        <v>157</v>
      </c>
      <c r="O52" s="559"/>
      <c r="P52" s="559"/>
      <c r="Q52" s="559"/>
      <c r="R52" s="559"/>
      <c r="S52" s="230" t="s">
        <v>158</v>
      </c>
      <c r="T52" s="562" t="str">
        <f>IF(U51=0,"",U51-T50+1)</f>
        <v/>
      </c>
      <c r="U52" s="563"/>
      <c r="V52" s="564"/>
      <c r="W52" s="562" t="str">
        <f>IF(X51=0,"",X51-W50+1)</f>
        <v/>
      </c>
      <c r="X52" s="563"/>
      <c r="Y52" s="564"/>
      <c r="Z52" s="575"/>
      <c r="AA52" s="576"/>
      <c r="AB52" s="576"/>
      <c r="AC52" s="577"/>
      <c r="AD52" s="715"/>
      <c r="AE52" s="716"/>
      <c r="AF52" s="716"/>
      <c r="AG52" s="717"/>
      <c r="AH52" s="629"/>
      <c r="AI52" s="630"/>
      <c r="AJ52" s="91"/>
      <c r="AK52" s="88"/>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89"/>
      <c r="BR52" s="90"/>
    </row>
    <row r="53" spans="1:70" ht="15" customHeight="1" x14ac:dyDescent="0.2">
      <c r="A53" s="548"/>
      <c r="B53" s="549"/>
      <c r="C53" s="549"/>
      <c r="D53" s="549"/>
      <c r="E53" s="561"/>
      <c r="F53" s="554"/>
      <c r="G53" s="554"/>
      <c r="H53" s="554"/>
      <c r="I53" s="554"/>
      <c r="J53" s="554"/>
      <c r="K53" s="554"/>
      <c r="L53" s="554"/>
      <c r="M53" s="554"/>
      <c r="N53" s="554"/>
      <c r="O53" s="554"/>
      <c r="P53" s="554"/>
      <c r="Q53" s="554"/>
      <c r="R53" s="554"/>
      <c r="S53" s="555"/>
      <c r="T53" s="584"/>
      <c r="U53" s="585"/>
      <c r="V53" s="586"/>
      <c r="W53" s="584"/>
      <c r="X53" s="585"/>
      <c r="Y53" s="586"/>
      <c r="Z53" s="569"/>
      <c r="AA53" s="570"/>
      <c r="AB53" s="570"/>
      <c r="AC53" s="571"/>
      <c r="AD53" s="615" t="str">
        <f>IF(Z53=0,"",ROUNDDOWN(Z53*W55/T55*IF(AH53=0,1,AH53/100),0))</f>
        <v/>
      </c>
      <c r="AE53" s="616"/>
      <c r="AF53" s="616"/>
      <c r="AG53" s="617"/>
      <c r="AH53" s="625"/>
      <c r="AI53" s="626"/>
      <c r="AJ53" s="69"/>
      <c r="AK53" s="42"/>
      <c r="AL53" s="85"/>
      <c r="AM53" s="85"/>
      <c r="AN53" s="85"/>
      <c r="AO53" s="85"/>
      <c r="AP53" s="85"/>
      <c r="AQ53" s="85"/>
      <c r="AR53" s="85"/>
      <c r="AS53" s="85"/>
      <c r="AT53" s="85"/>
      <c r="AU53" s="85"/>
      <c r="AV53" s="85"/>
      <c r="AW53" s="85"/>
      <c r="AX53" s="85"/>
      <c r="AY53" s="85"/>
      <c r="AZ53" s="85"/>
      <c r="BA53" s="85"/>
      <c r="BB53" s="85"/>
      <c r="BC53" s="85"/>
      <c r="BD53" s="85"/>
      <c r="BE53" s="85"/>
      <c r="BF53" s="85"/>
      <c r="BG53" s="85"/>
      <c r="BH53" s="85"/>
      <c r="BI53" s="85"/>
      <c r="BJ53" s="85"/>
      <c r="BK53" s="85"/>
      <c r="BL53" s="85"/>
      <c r="BM53" s="179"/>
      <c r="BN53" s="85"/>
      <c r="BO53" s="85"/>
      <c r="BP53" s="85"/>
      <c r="BQ53" s="85"/>
      <c r="BR53" s="86"/>
    </row>
    <row r="54" spans="1:70" ht="15" customHeight="1" x14ac:dyDescent="0.2">
      <c r="A54" s="548"/>
      <c r="B54" s="549"/>
      <c r="C54" s="549"/>
      <c r="D54" s="549"/>
      <c r="E54" s="561"/>
      <c r="F54" s="554"/>
      <c r="G54" s="554"/>
      <c r="H54" s="554"/>
      <c r="I54" s="554"/>
      <c r="J54" s="554"/>
      <c r="K54" s="554"/>
      <c r="L54" s="554"/>
      <c r="M54" s="554"/>
      <c r="N54" s="554"/>
      <c r="O54" s="554"/>
      <c r="P54" s="554"/>
      <c r="Q54" s="554"/>
      <c r="R54" s="554"/>
      <c r="S54" s="555"/>
      <c r="T54" s="80" t="s">
        <v>35</v>
      </c>
      <c r="U54" s="565"/>
      <c r="V54" s="566"/>
      <c r="W54" s="80" t="s">
        <v>35</v>
      </c>
      <c r="X54" s="565"/>
      <c r="Y54" s="566"/>
      <c r="Z54" s="572"/>
      <c r="AA54" s="573"/>
      <c r="AB54" s="573"/>
      <c r="AC54" s="574"/>
      <c r="AD54" s="618"/>
      <c r="AE54" s="619"/>
      <c r="AF54" s="619"/>
      <c r="AG54" s="620"/>
      <c r="AH54" s="627"/>
      <c r="AI54" s="628"/>
      <c r="AJ54" s="41"/>
      <c r="AK54" s="42"/>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179"/>
      <c r="BN54" s="85"/>
      <c r="BO54" s="85"/>
      <c r="BP54" s="85"/>
      <c r="BQ54" s="85"/>
      <c r="BR54" s="86"/>
    </row>
    <row r="55" spans="1:70" ht="15" customHeight="1" x14ac:dyDescent="0.2">
      <c r="A55" s="548"/>
      <c r="B55" s="549"/>
      <c r="C55" s="549"/>
      <c r="D55" s="549"/>
      <c r="E55" s="232"/>
      <c r="F55" s="52"/>
      <c r="G55" s="52"/>
      <c r="H55" s="229" t="s">
        <v>154</v>
      </c>
      <c r="I55" s="229" t="s">
        <v>155</v>
      </c>
      <c r="J55" s="559" t="s">
        <v>156</v>
      </c>
      <c r="K55" s="559"/>
      <c r="L55" s="229" t="s">
        <v>100</v>
      </c>
      <c r="M55" s="229" t="s">
        <v>155</v>
      </c>
      <c r="N55" s="559" t="s">
        <v>157</v>
      </c>
      <c r="O55" s="559"/>
      <c r="P55" s="559"/>
      <c r="Q55" s="559"/>
      <c r="R55" s="559"/>
      <c r="S55" s="230" t="s">
        <v>158</v>
      </c>
      <c r="T55" s="562" t="str">
        <f>IF(U54=0,"",U54-T53+1)</f>
        <v/>
      </c>
      <c r="U55" s="563"/>
      <c r="V55" s="564"/>
      <c r="W55" s="562" t="str">
        <f>IF(X54=0,"",X54-W53+1)</f>
        <v/>
      </c>
      <c r="X55" s="563"/>
      <c r="Y55" s="564"/>
      <c r="Z55" s="575"/>
      <c r="AA55" s="576"/>
      <c r="AB55" s="576"/>
      <c r="AC55" s="577"/>
      <c r="AD55" s="715"/>
      <c r="AE55" s="716"/>
      <c r="AF55" s="716"/>
      <c r="AG55" s="717"/>
      <c r="AH55" s="629"/>
      <c r="AI55" s="630"/>
      <c r="AJ55" s="83"/>
      <c r="AK55" s="46"/>
      <c r="AL55" s="85"/>
      <c r="AM55" s="85"/>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179"/>
      <c r="BN55" s="85"/>
      <c r="BO55" s="85"/>
      <c r="BP55" s="85"/>
      <c r="BQ55" s="85"/>
      <c r="BR55" s="86"/>
    </row>
    <row r="56" spans="1:70" ht="15" customHeight="1" x14ac:dyDescent="0.2">
      <c r="A56" s="548"/>
      <c r="B56" s="549"/>
      <c r="C56" s="549"/>
      <c r="D56" s="549"/>
      <c r="E56" s="561"/>
      <c r="F56" s="554"/>
      <c r="G56" s="554"/>
      <c r="H56" s="554"/>
      <c r="I56" s="554"/>
      <c r="J56" s="554"/>
      <c r="K56" s="554"/>
      <c r="L56" s="554"/>
      <c r="M56" s="554"/>
      <c r="N56" s="554"/>
      <c r="O56" s="554"/>
      <c r="P56" s="554"/>
      <c r="Q56" s="554"/>
      <c r="R56" s="554"/>
      <c r="S56" s="555"/>
      <c r="T56" s="584"/>
      <c r="U56" s="585"/>
      <c r="V56" s="586"/>
      <c r="W56" s="584"/>
      <c r="X56" s="585"/>
      <c r="Y56" s="586"/>
      <c r="Z56" s="569"/>
      <c r="AA56" s="570"/>
      <c r="AB56" s="570"/>
      <c r="AC56" s="571"/>
      <c r="AD56" s="615" t="str">
        <f>IF(Z56=0,"",ROUNDDOWN(Z56*W58/T58*IF(AH56=0,1,AH56/100),0))</f>
        <v/>
      </c>
      <c r="AE56" s="616"/>
      <c r="AF56" s="616"/>
      <c r="AG56" s="617"/>
      <c r="AH56" s="625"/>
      <c r="AI56" s="626"/>
      <c r="AJ56" s="92"/>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4"/>
    </row>
    <row r="57" spans="1:70" ht="15" customHeight="1" x14ac:dyDescent="0.2">
      <c r="A57" s="548"/>
      <c r="B57" s="549"/>
      <c r="C57" s="549"/>
      <c r="D57" s="549"/>
      <c r="E57" s="561"/>
      <c r="F57" s="554"/>
      <c r="G57" s="554"/>
      <c r="H57" s="554"/>
      <c r="I57" s="554"/>
      <c r="J57" s="554"/>
      <c r="K57" s="554"/>
      <c r="L57" s="554"/>
      <c r="M57" s="554"/>
      <c r="N57" s="554"/>
      <c r="O57" s="554"/>
      <c r="P57" s="554"/>
      <c r="Q57" s="554"/>
      <c r="R57" s="554"/>
      <c r="S57" s="555"/>
      <c r="T57" s="80" t="s">
        <v>35</v>
      </c>
      <c r="U57" s="565"/>
      <c r="V57" s="566"/>
      <c r="W57" s="80" t="s">
        <v>35</v>
      </c>
      <c r="X57" s="565"/>
      <c r="Y57" s="566"/>
      <c r="Z57" s="572"/>
      <c r="AA57" s="573"/>
      <c r="AB57" s="573"/>
      <c r="AC57" s="574"/>
      <c r="AD57" s="618"/>
      <c r="AE57" s="619"/>
      <c r="AF57" s="619"/>
      <c r="AG57" s="620"/>
      <c r="AH57" s="627"/>
      <c r="AI57" s="628"/>
      <c r="AJ57" s="54"/>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4"/>
    </row>
    <row r="58" spans="1:70" ht="15" customHeight="1" x14ac:dyDescent="0.2">
      <c r="A58" s="548"/>
      <c r="B58" s="549"/>
      <c r="C58" s="549"/>
      <c r="D58" s="549"/>
      <c r="E58" s="232"/>
      <c r="F58" s="52"/>
      <c r="G58" s="52"/>
      <c r="H58" s="229" t="s">
        <v>154</v>
      </c>
      <c r="I58" s="229" t="s">
        <v>155</v>
      </c>
      <c r="J58" s="559" t="s">
        <v>156</v>
      </c>
      <c r="K58" s="559"/>
      <c r="L58" s="229" t="s">
        <v>100</v>
      </c>
      <c r="M58" s="229" t="s">
        <v>155</v>
      </c>
      <c r="N58" s="559" t="s">
        <v>157</v>
      </c>
      <c r="O58" s="559"/>
      <c r="P58" s="559"/>
      <c r="Q58" s="559"/>
      <c r="R58" s="559"/>
      <c r="S58" s="230" t="s">
        <v>158</v>
      </c>
      <c r="T58" s="562" t="str">
        <f>IF(U57=0,"",U57-T56+1)</f>
        <v/>
      </c>
      <c r="U58" s="563"/>
      <c r="V58" s="564"/>
      <c r="W58" s="562" t="str">
        <f>IF(X57=0,"",X57-W56+1)</f>
        <v/>
      </c>
      <c r="X58" s="563"/>
      <c r="Y58" s="564"/>
      <c r="Z58" s="575"/>
      <c r="AA58" s="576"/>
      <c r="AB58" s="576"/>
      <c r="AC58" s="577"/>
      <c r="AD58" s="715"/>
      <c r="AE58" s="716"/>
      <c r="AF58" s="716"/>
      <c r="AG58" s="717"/>
      <c r="AH58" s="629"/>
      <c r="AI58" s="630"/>
      <c r="AJ58" s="87"/>
      <c r="AK58" s="88"/>
      <c r="AL58" s="89"/>
      <c r="AM58" s="89"/>
      <c r="AN58" s="89"/>
      <c r="AO58" s="89"/>
      <c r="AP58" s="89"/>
      <c r="AQ58" s="89"/>
      <c r="AR58" s="89"/>
      <c r="AS58" s="89"/>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90"/>
    </row>
    <row r="59" spans="1:70" ht="15" customHeight="1" x14ac:dyDescent="0.2">
      <c r="A59" s="548"/>
      <c r="B59" s="549"/>
      <c r="C59" s="549"/>
      <c r="D59" s="549"/>
      <c r="E59" s="561" t="s">
        <v>272</v>
      </c>
      <c r="F59" s="554"/>
      <c r="G59" s="554"/>
      <c r="H59" s="554"/>
      <c r="I59" s="554"/>
      <c r="J59" s="555"/>
      <c r="K59" s="567"/>
      <c r="L59" s="568"/>
      <c r="M59" s="568"/>
      <c r="N59" s="568"/>
      <c r="O59" s="559" t="s">
        <v>162</v>
      </c>
      <c r="P59" s="559"/>
      <c r="Q59" s="561" t="s">
        <v>163</v>
      </c>
      <c r="R59" s="554"/>
      <c r="S59" s="554"/>
      <c r="T59" s="554"/>
      <c r="U59" s="554"/>
      <c r="V59" s="554"/>
      <c r="W59" s="554"/>
      <c r="X59" s="554"/>
      <c r="Y59" s="554"/>
      <c r="Z59" s="554"/>
      <c r="AA59" s="554"/>
      <c r="AB59" s="554"/>
      <c r="AC59" s="555"/>
      <c r="AD59" s="692" t="str">
        <f>IF(SUM(AD38:AG58)=0,"",SUM(AD38:AG58))</f>
        <v/>
      </c>
      <c r="AE59" s="692"/>
      <c r="AF59" s="692"/>
      <c r="AG59" s="692"/>
      <c r="AH59" s="611"/>
      <c r="AI59" s="612"/>
      <c r="AJ59" s="54"/>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179"/>
      <c r="BN59" s="85"/>
      <c r="BO59" s="85"/>
      <c r="BP59" s="85"/>
      <c r="BQ59" s="85"/>
      <c r="BR59" s="86"/>
    </row>
    <row r="60" spans="1:70" ht="15" customHeight="1" x14ac:dyDescent="0.2">
      <c r="A60" s="548"/>
      <c r="B60" s="549"/>
      <c r="C60" s="549"/>
      <c r="D60" s="549"/>
      <c r="E60" s="561"/>
      <c r="F60" s="554"/>
      <c r="G60" s="554"/>
      <c r="H60" s="554"/>
      <c r="I60" s="554"/>
      <c r="J60" s="555"/>
      <c r="K60" s="567"/>
      <c r="L60" s="568"/>
      <c r="M60" s="568"/>
      <c r="N60" s="568"/>
      <c r="O60" s="559"/>
      <c r="P60" s="559"/>
      <c r="Q60" s="561"/>
      <c r="R60" s="554"/>
      <c r="S60" s="554"/>
      <c r="T60" s="554"/>
      <c r="U60" s="554"/>
      <c r="V60" s="554"/>
      <c r="W60" s="554"/>
      <c r="X60" s="554"/>
      <c r="Y60" s="554"/>
      <c r="Z60" s="554"/>
      <c r="AA60" s="554"/>
      <c r="AB60" s="554"/>
      <c r="AC60" s="555"/>
      <c r="AD60" s="693"/>
      <c r="AE60" s="693"/>
      <c r="AF60" s="693"/>
      <c r="AG60" s="693"/>
      <c r="AH60" s="613"/>
      <c r="AI60" s="614"/>
      <c r="AJ60" s="54"/>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179"/>
      <c r="BN60" s="85"/>
      <c r="BO60" s="85"/>
      <c r="BP60" s="85"/>
      <c r="BQ60" s="85"/>
      <c r="BR60" s="86"/>
    </row>
    <row r="61" spans="1:70" ht="8.25" customHeight="1" x14ac:dyDescent="0.2">
      <c r="A61" s="548"/>
      <c r="B61" s="549"/>
      <c r="C61" s="549"/>
      <c r="D61" s="549"/>
      <c r="E61" s="561" t="s">
        <v>164</v>
      </c>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5"/>
      <c r="AD61" s="605" t="str">
        <f>IF(AND(AD59="",K59&gt;=1),0,IF(K59="","0",IF(K59=0,"0",ROUNDDOWN(AD59/K59,0))))</f>
        <v>0</v>
      </c>
      <c r="AE61" s="606"/>
      <c r="AF61" s="606"/>
      <c r="AG61" s="606"/>
      <c r="AH61" s="606"/>
      <c r="AI61" s="607"/>
      <c r="AJ61" s="54"/>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5"/>
      <c r="BK61" s="85"/>
      <c r="BL61" s="85"/>
      <c r="BM61" s="179"/>
      <c r="BN61" s="85"/>
      <c r="BO61" s="85"/>
      <c r="BP61" s="85"/>
      <c r="BQ61" s="85"/>
      <c r="BR61" s="86"/>
    </row>
    <row r="62" spans="1:70" ht="18" customHeight="1" x14ac:dyDescent="0.2">
      <c r="A62" s="556"/>
      <c r="B62" s="557"/>
      <c r="C62" s="557"/>
      <c r="D62" s="557"/>
      <c r="E62" s="561"/>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5"/>
      <c r="AD62" s="608"/>
      <c r="AE62" s="609"/>
      <c r="AF62" s="609"/>
      <c r="AG62" s="609"/>
      <c r="AH62" s="609"/>
      <c r="AI62" s="610"/>
      <c r="AJ62" s="54"/>
      <c r="AL62" s="85"/>
      <c r="AM62" s="85"/>
      <c r="AN62" s="85"/>
      <c r="AO62" s="85"/>
      <c r="AP62" s="85"/>
      <c r="AQ62" s="85"/>
      <c r="AR62" s="85"/>
      <c r="AS62" s="85"/>
      <c r="AT62" s="85"/>
      <c r="AU62" s="85"/>
      <c r="AV62" s="85"/>
      <c r="AW62" s="85"/>
      <c r="AX62" s="85"/>
      <c r="AY62" s="85"/>
      <c r="AZ62" s="85"/>
      <c r="BA62" s="85"/>
      <c r="BB62" s="85"/>
      <c r="BC62" s="85"/>
      <c r="BD62" s="85"/>
      <c r="BE62" s="85"/>
      <c r="BF62" s="85"/>
      <c r="BG62" s="85"/>
      <c r="BH62" s="85"/>
      <c r="BI62" s="85"/>
      <c r="BJ62" s="85"/>
      <c r="BK62" s="85"/>
      <c r="BL62" s="85"/>
      <c r="BM62" s="179"/>
      <c r="BN62" s="85"/>
      <c r="BO62" s="85"/>
      <c r="BP62" s="85"/>
      <c r="BQ62" s="85"/>
      <c r="BR62" s="86"/>
    </row>
    <row r="63" spans="1:70" ht="18" customHeight="1" x14ac:dyDescent="0.2">
      <c r="A63" s="545" t="s">
        <v>274</v>
      </c>
      <c r="B63" s="546"/>
      <c r="C63" s="546"/>
      <c r="D63" s="547"/>
      <c r="E63" s="546" t="s">
        <v>165</v>
      </c>
      <c r="F63" s="546"/>
      <c r="G63" s="546"/>
      <c r="H63" s="546"/>
      <c r="I63" s="546"/>
      <c r="J63" s="546"/>
      <c r="K63" s="546"/>
      <c r="L63" s="546"/>
      <c r="M63" s="546"/>
      <c r="N63" s="546"/>
      <c r="O63" s="546"/>
      <c r="P63" s="546"/>
      <c r="Q63" s="546"/>
      <c r="R63" s="546"/>
      <c r="S63" s="547"/>
      <c r="T63" s="761" t="s">
        <v>166</v>
      </c>
      <c r="U63" s="762"/>
      <c r="V63" s="765" t="s">
        <v>167</v>
      </c>
      <c r="W63" s="766"/>
      <c r="X63" s="766"/>
      <c r="Y63" s="767"/>
      <c r="Z63" s="761" t="s">
        <v>252</v>
      </c>
      <c r="AA63" s="771"/>
      <c r="AB63" s="771"/>
      <c r="AC63" s="762"/>
      <c r="AD63" s="773" t="s">
        <v>168</v>
      </c>
      <c r="AE63" s="774"/>
      <c r="AF63" s="774"/>
      <c r="AG63" s="774"/>
      <c r="AH63" s="774"/>
      <c r="AI63" s="775"/>
      <c r="AJ63" s="54"/>
      <c r="BR63" s="58"/>
    </row>
    <row r="64" spans="1:70" ht="18" customHeight="1" x14ac:dyDescent="0.2">
      <c r="A64" s="548"/>
      <c r="B64" s="549"/>
      <c r="C64" s="549"/>
      <c r="D64" s="550"/>
      <c r="E64" s="549"/>
      <c r="F64" s="549"/>
      <c r="G64" s="549"/>
      <c r="H64" s="549"/>
      <c r="I64" s="549"/>
      <c r="J64" s="549"/>
      <c r="K64" s="549"/>
      <c r="L64" s="549"/>
      <c r="M64" s="549"/>
      <c r="N64" s="549"/>
      <c r="O64" s="549"/>
      <c r="P64" s="549"/>
      <c r="Q64" s="549"/>
      <c r="R64" s="549"/>
      <c r="S64" s="550"/>
      <c r="T64" s="763"/>
      <c r="U64" s="764"/>
      <c r="V64" s="768"/>
      <c r="W64" s="769"/>
      <c r="X64" s="769"/>
      <c r="Y64" s="770"/>
      <c r="Z64" s="763"/>
      <c r="AA64" s="772"/>
      <c r="AB64" s="772"/>
      <c r="AC64" s="764"/>
      <c r="AD64" s="776"/>
      <c r="AE64" s="777"/>
      <c r="AF64" s="777"/>
      <c r="AG64" s="777"/>
      <c r="AH64" s="777"/>
      <c r="AI64" s="778"/>
      <c r="AJ64" s="96"/>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97"/>
    </row>
    <row r="65" spans="1:70" ht="18" customHeight="1" x14ac:dyDescent="0.2">
      <c r="A65" s="548"/>
      <c r="B65" s="549"/>
      <c r="C65" s="549"/>
      <c r="D65" s="550"/>
      <c r="E65" s="554"/>
      <c r="F65" s="554"/>
      <c r="G65" s="554"/>
      <c r="H65" s="554"/>
      <c r="I65" s="554"/>
      <c r="J65" s="554"/>
      <c r="K65" s="554"/>
      <c r="L65" s="554"/>
      <c r="M65" s="554"/>
      <c r="N65" s="554"/>
      <c r="O65" s="554"/>
      <c r="P65" s="554"/>
      <c r="Q65" s="554"/>
      <c r="R65" s="554"/>
      <c r="S65" s="555"/>
      <c r="T65" s="643"/>
      <c r="U65" s="644"/>
      <c r="V65" s="634"/>
      <c r="W65" s="635"/>
      <c r="X65" s="635"/>
      <c r="Y65" s="636"/>
      <c r="Z65" s="615" t="str">
        <f>IF(V65=0,"",ROUNDDOWN(V65*IF(T65=0,1,T65/100),0))</f>
        <v/>
      </c>
      <c r="AA65" s="616"/>
      <c r="AB65" s="616"/>
      <c r="AC65" s="617"/>
      <c r="AD65" s="752" t="str">
        <f>IF(SUM(Z65:AC70)=0,"",SUM(Z65:AC70))</f>
        <v/>
      </c>
      <c r="AE65" s="753"/>
      <c r="AF65" s="753"/>
      <c r="AG65" s="753"/>
      <c r="AH65" s="753"/>
      <c r="AI65" s="754"/>
      <c r="AJ65" s="211"/>
      <c r="AK65" s="212"/>
      <c r="AL65" s="213"/>
      <c r="AM65" s="213"/>
      <c r="AN65" s="213"/>
      <c r="AO65" s="213"/>
      <c r="AP65" s="213"/>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3"/>
      <c r="BN65" s="213"/>
      <c r="BO65" s="213"/>
      <c r="BP65" s="213"/>
      <c r="BQ65" s="213"/>
      <c r="BR65" s="214"/>
    </row>
    <row r="66" spans="1:70" ht="18" customHeight="1" x14ac:dyDescent="0.2">
      <c r="A66" s="548"/>
      <c r="B66" s="549"/>
      <c r="C66" s="549"/>
      <c r="D66" s="550"/>
      <c r="E66" s="554"/>
      <c r="F66" s="554"/>
      <c r="G66" s="554"/>
      <c r="H66" s="554"/>
      <c r="I66" s="554"/>
      <c r="J66" s="554"/>
      <c r="K66" s="554"/>
      <c r="L66" s="554"/>
      <c r="M66" s="554"/>
      <c r="N66" s="554"/>
      <c r="O66" s="554"/>
      <c r="P66" s="554"/>
      <c r="Q66" s="554"/>
      <c r="R66" s="554"/>
      <c r="S66" s="555"/>
      <c r="T66" s="645"/>
      <c r="U66" s="646"/>
      <c r="V66" s="637"/>
      <c r="W66" s="638"/>
      <c r="X66" s="638"/>
      <c r="Y66" s="639"/>
      <c r="Z66" s="618"/>
      <c r="AA66" s="619"/>
      <c r="AB66" s="619"/>
      <c r="AC66" s="620"/>
      <c r="AD66" s="755"/>
      <c r="AE66" s="756"/>
      <c r="AF66" s="756"/>
      <c r="AG66" s="756"/>
      <c r="AH66" s="756"/>
      <c r="AI66" s="757"/>
      <c r="AJ66" s="215"/>
      <c r="AK66" s="212"/>
      <c r="AL66" s="213"/>
      <c r="AM66" s="213"/>
      <c r="AN66" s="213"/>
      <c r="AO66" s="213"/>
      <c r="AP66" s="213"/>
      <c r="AQ66" s="213"/>
      <c r="AR66" s="213"/>
      <c r="AS66" s="213"/>
      <c r="AT66" s="213"/>
      <c r="AU66" s="213"/>
      <c r="AV66" s="213"/>
      <c r="AW66" s="213"/>
      <c r="AX66" s="213"/>
      <c r="AY66" s="213"/>
      <c r="AZ66" s="213"/>
      <c r="BA66" s="213"/>
      <c r="BB66" s="213"/>
      <c r="BC66" s="213"/>
      <c r="BD66" s="213"/>
      <c r="BE66" s="213"/>
      <c r="BF66" s="213"/>
      <c r="BG66" s="213"/>
      <c r="BH66" s="213"/>
      <c r="BI66" s="213"/>
      <c r="BJ66" s="213"/>
      <c r="BK66" s="213"/>
      <c r="BL66" s="213"/>
      <c r="BM66" s="213"/>
      <c r="BN66" s="213"/>
      <c r="BO66" s="213"/>
      <c r="BP66" s="213"/>
      <c r="BQ66" s="213"/>
      <c r="BR66" s="214"/>
    </row>
    <row r="67" spans="1:70" ht="18" customHeight="1" x14ac:dyDescent="0.2">
      <c r="A67" s="548"/>
      <c r="B67" s="549"/>
      <c r="C67" s="549"/>
      <c r="D67" s="550"/>
      <c r="E67" s="233"/>
      <c r="F67" s="52"/>
      <c r="G67" s="52"/>
      <c r="H67" s="229" t="s">
        <v>154</v>
      </c>
      <c r="I67" s="229" t="s">
        <v>155</v>
      </c>
      <c r="J67" s="559" t="s">
        <v>156</v>
      </c>
      <c r="K67" s="559"/>
      <c r="L67" s="229" t="s">
        <v>100</v>
      </c>
      <c r="M67" s="229" t="s">
        <v>155</v>
      </c>
      <c r="N67" s="559" t="s">
        <v>157</v>
      </c>
      <c r="O67" s="559"/>
      <c r="P67" s="559"/>
      <c r="Q67" s="559"/>
      <c r="R67" s="559"/>
      <c r="S67" s="230" t="s">
        <v>158</v>
      </c>
      <c r="T67" s="647"/>
      <c r="U67" s="648"/>
      <c r="V67" s="640"/>
      <c r="W67" s="641"/>
      <c r="X67" s="641"/>
      <c r="Y67" s="642"/>
      <c r="Z67" s="715"/>
      <c r="AA67" s="716"/>
      <c r="AB67" s="716"/>
      <c r="AC67" s="717"/>
      <c r="AD67" s="755"/>
      <c r="AE67" s="756"/>
      <c r="AF67" s="756"/>
      <c r="AG67" s="756"/>
      <c r="AH67" s="756"/>
      <c r="AI67" s="757"/>
      <c r="AJ67" s="54"/>
      <c r="BR67" s="58"/>
    </row>
    <row r="68" spans="1:70" ht="18" customHeight="1" x14ac:dyDescent="0.2">
      <c r="A68" s="548"/>
      <c r="B68" s="549"/>
      <c r="C68" s="549"/>
      <c r="D68" s="550"/>
      <c r="E68" s="554"/>
      <c r="F68" s="554"/>
      <c r="G68" s="554"/>
      <c r="H68" s="554"/>
      <c r="I68" s="554"/>
      <c r="J68" s="554"/>
      <c r="K68" s="554"/>
      <c r="L68" s="554"/>
      <c r="M68" s="554"/>
      <c r="N68" s="554"/>
      <c r="O68" s="554"/>
      <c r="P68" s="554"/>
      <c r="Q68" s="554"/>
      <c r="R68" s="554"/>
      <c r="S68" s="555"/>
      <c r="T68" s="643"/>
      <c r="U68" s="644"/>
      <c r="V68" s="569"/>
      <c r="W68" s="570"/>
      <c r="X68" s="570"/>
      <c r="Y68" s="571"/>
      <c r="Z68" s="615" t="str">
        <f>IF(V68=0,"",ROUNDDOWN(V68*IF(T68=0,1,T68/100),0))</f>
        <v/>
      </c>
      <c r="AA68" s="616"/>
      <c r="AB68" s="616"/>
      <c r="AC68" s="617"/>
      <c r="AD68" s="755"/>
      <c r="AE68" s="756"/>
      <c r="AF68" s="756"/>
      <c r="AG68" s="756"/>
      <c r="AH68" s="756"/>
      <c r="AI68" s="757"/>
      <c r="AJ68" s="54"/>
      <c r="BR68" s="58"/>
    </row>
    <row r="69" spans="1:70" ht="18" customHeight="1" x14ac:dyDescent="0.2">
      <c r="A69" s="548"/>
      <c r="B69" s="549"/>
      <c r="C69" s="549"/>
      <c r="D69" s="550"/>
      <c r="E69" s="554"/>
      <c r="F69" s="554"/>
      <c r="G69" s="554"/>
      <c r="H69" s="554"/>
      <c r="I69" s="554"/>
      <c r="J69" s="554"/>
      <c r="K69" s="554"/>
      <c r="L69" s="554"/>
      <c r="M69" s="554"/>
      <c r="N69" s="554"/>
      <c r="O69" s="554"/>
      <c r="P69" s="554"/>
      <c r="Q69" s="554"/>
      <c r="R69" s="554"/>
      <c r="S69" s="555"/>
      <c r="T69" s="645"/>
      <c r="U69" s="646"/>
      <c r="V69" s="572"/>
      <c r="W69" s="573"/>
      <c r="X69" s="573"/>
      <c r="Y69" s="574"/>
      <c r="Z69" s="618"/>
      <c r="AA69" s="619"/>
      <c r="AB69" s="619"/>
      <c r="AC69" s="620"/>
      <c r="AD69" s="755"/>
      <c r="AE69" s="756"/>
      <c r="AF69" s="756"/>
      <c r="AG69" s="756"/>
      <c r="AH69" s="756"/>
      <c r="AI69" s="757"/>
      <c r="AJ69" s="83"/>
      <c r="AK69" s="84"/>
      <c r="AL69" s="85"/>
      <c r="AM69" s="85"/>
      <c r="AN69" s="85"/>
      <c r="AO69" s="85"/>
      <c r="AP69" s="85"/>
      <c r="AQ69" s="85"/>
      <c r="AR69" s="85"/>
      <c r="AS69" s="85"/>
      <c r="AT69" s="85"/>
      <c r="AU69" s="85"/>
      <c r="AV69" s="85"/>
      <c r="AW69" s="85"/>
      <c r="AX69" s="85"/>
      <c r="AY69" s="85"/>
      <c r="AZ69" s="85"/>
      <c r="BA69" s="85"/>
      <c r="BB69" s="85"/>
      <c r="BC69" s="85"/>
      <c r="BD69" s="85"/>
      <c r="BE69" s="85"/>
      <c r="BF69" s="85"/>
      <c r="BG69" s="85"/>
      <c r="BH69" s="85"/>
      <c r="BI69" s="85"/>
      <c r="BJ69" s="85"/>
      <c r="BK69" s="85"/>
      <c r="BL69" s="85"/>
      <c r="BM69" s="179"/>
      <c r="BN69" s="85"/>
      <c r="BO69" s="85"/>
      <c r="BP69" s="85"/>
      <c r="BQ69" s="85"/>
      <c r="BR69" s="86"/>
    </row>
    <row r="70" spans="1:70" ht="18" customHeight="1" thickBot="1" x14ac:dyDescent="0.25">
      <c r="A70" s="551"/>
      <c r="B70" s="552"/>
      <c r="C70" s="552"/>
      <c r="D70" s="553"/>
      <c r="E70" s="234"/>
      <c r="F70" s="227"/>
      <c r="G70" s="227"/>
      <c r="H70" s="225" t="s">
        <v>154</v>
      </c>
      <c r="I70" s="225" t="s">
        <v>155</v>
      </c>
      <c r="J70" s="624" t="s">
        <v>156</v>
      </c>
      <c r="K70" s="624"/>
      <c r="L70" s="225" t="s">
        <v>100</v>
      </c>
      <c r="M70" s="225" t="s">
        <v>155</v>
      </c>
      <c r="N70" s="624" t="s">
        <v>157</v>
      </c>
      <c r="O70" s="624"/>
      <c r="P70" s="624"/>
      <c r="Q70" s="624"/>
      <c r="R70" s="624"/>
      <c r="S70" s="226" t="s">
        <v>158</v>
      </c>
      <c r="T70" s="779"/>
      <c r="U70" s="780"/>
      <c r="V70" s="631"/>
      <c r="W70" s="632"/>
      <c r="X70" s="632"/>
      <c r="Y70" s="633"/>
      <c r="Z70" s="621"/>
      <c r="AA70" s="622"/>
      <c r="AB70" s="622"/>
      <c r="AC70" s="623"/>
      <c r="AD70" s="758"/>
      <c r="AE70" s="759"/>
      <c r="AF70" s="759"/>
      <c r="AG70" s="759"/>
      <c r="AH70" s="759"/>
      <c r="AI70" s="760"/>
      <c r="AJ70" s="98"/>
      <c r="AK70" s="99"/>
      <c r="AL70" s="100"/>
      <c r="AM70" s="100"/>
      <c r="AN70" s="100"/>
      <c r="AO70" s="100"/>
      <c r="AP70" s="100"/>
      <c r="AQ70" s="100"/>
      <c r="AR70" s="100"/>
      <c r="AS70" s="100"/>
      <c r="AT70" s="100"/>
      <c r="AU70" s="100"/>
      <c r="AV70" s="100"/>
      <c r="AW70" s="100"/>
      <c r="AX70" s="100"/>
      <c r="AY70" s="100"/>
      <c r="AZ70" s="100"/>
      <c r="BA70" s="100"/>
      <c r="BB70" s="100"/>
      <c r="BC70" s="100"/>
      <c r="BD70" s="100"/>
      <c r="BE70" s="100"/>
      <c r="BF70" s="100"/>
      <c r="BG70" s="100"/>
      <c r="BH70" s="100"/>
      <c r="BI70" s="100"/>
      <c r="BJ70" s="100"/>
      <c r="BK70" s="100"/>
      <c r="BL70" s="100"/>
      <c r="BM70" s="100"/>
      <c r="BN70" s="100"/>
      <c r="BO70" s="100"/>
      <c r="BP70" s="100"/>
      <c r="BQ70" s="100"/>
      <c r="BR70" s="101"/>
    </row>
    <row r="71" spans="1:70" ht="8" customHeight="1" x14ac:dyDescent="0.2">
      <c r="A71" s="581"/>
      <c r="B71" s="581"/>
      <c r="C71" s="581"/>
      <c r="D71" s="581"/>
      <c r="E71" s="581"/>
      <c r="F71" s="581"/>
      <c r="G71" s="581"/>
      <c r="H71" s="581"/>
      <c r="I71" s="581"/>
      <c r="J71" s="581"/>
      <c r="K71" s="581"/>
      <c r="L71" s="581"/>
      <c r="M71" s="581"/>
      <c r="N71" s="581"/>
      <c r="O71" s="581"/>
      <c r="P71" s="581"/>
      <c r="Q71" s="581"/>
      <c r="R71" s="581"/>
      <c r="S71" s="581"/>
      <c r="T71" s="581"/>
      <c r="U71" s="581"/>
      <c r="V71" s="581"/>
      <c r="W71" s="581"/>
      <c r="X71" s="581"/>
      <c r="Y71" s="581"/>
      <c r="Z71" s="581"/>
      <c r="AA71" s="581"/>
      <c r="AB71" s="581"/>
      <c r="AC71" s="581"/>
      <c r="AD71" s="581"/>
      <c r="AE71" s="581"/>
      <c r="AF71" s="581"/>
      <c r="AG71" s="581"/>
      <c r="AH71" s="581"/>
      <c r="AI71" s="581"/>
      <c r="AJ71" s="102"/>
      <c r="AK71" s="102"/>
      <c r="AL71" s="103"/>
      <c r="AM71" s="103"/>
      <c r="AN71" s="103"/>
      <c r="AO71" s="103"/>
      <c r="AP71" s="103"/>
      <c r="AQ71" s="103"/>
      <c r="AR71" s="103"/>
      <c r="AS71" s="103"/>
      <c r="AT71" s="103"/>
      <c r="AU71" s="103"/>
      <c r="AV71" s="103"/>
      <c r="AW71" s="103"/>
      <c r="AX71" s="103"/>
      <c r="AY71" s="103"/>
      <c r="AZ71" s="103"/>
      <c r="BA71" s="103"/>
      <c r="BB71" s="103"/>
      <c r="BC71" s="103"/>
      <c r="BD71" s="103"/>
      <c r="BE71" s="103"/>
      <c r="BF71" s="103"/>
      <c r="BG71" s="103"/>
      <c r="BH71" s="103"/>
      <c r="BI71" s="103"/>
      <c r="BJ71" s="103"/>
      <c r="BK71" s="103"/>
      <c r="BL71" s="103"/>
      <c r="BM71" s="103"/>
      <c r="BN71" s="103"/>
      <c r="BO71" s="103"/>
      <c r="BP71" s="103"/>
      <c r="BQ71" s="103"/>
      <c r="BR71" s="103"/>
    </row>
    <row r="72" spans="1:70" ht="18" customHeight="1" x14ac:dyDescent="0.2">
      <c r="AJ72" s="104"/>
      <c r="AK72" s="104"/>
      <c r="AL72" s="105"/>
      <c r="AM72" s="105"/>
      <c r="AN72" s="105"/>
      <c r="AO72" s="105"/>
      <c r="AP72" s="105"/>
      <c r="AQ72" s="105"/>
      <c r="AR72" s="105"/>
      <c r="AS72" s="105"/>
      <c r="AT72" s="105"/>
      <c r="AU72" s="105"/>
      <c r="AV72" s="105"/>
      <c r="AW72" s="105"/>
      <c r="AX72" s="105"/>
      <c r="AY72" s="105"/>
      <c r="AZ72" s="105"/>
      <c r="BA72" s="105"/>
      <c r="BB72" s="105"/>
      <c r="BC72" s="105"/>
      <c r="BD72" s="105"/>
      <c r="BE72" s="105"/>
      <c r="BF72" s="105"/>
      <c r="BG72" s="105"/>
      <c r="BH72" s="105"/>
      <c r="BI72" s="105"/>
      <c r="BJ72" s="105"/>
      <c r="BK72" s="105"/>
      <c r="BL72" s="105"/>
      <c r="BM72" s="183"/>
      <c r="BN72" s="105"/>
      <c r="BO72" s="105"/>
      <c r="BP72" s="105"/>
      <c r="BQ72" s="105"/>
      <c r="BR72" s="105"/>
    </row>
  </sheetData>
  <sheetProtection selectLockedCells="1"/>
  <mergeCells count="210">
    <mergeCell ref="AL26:BR27"/>
    <mergeCell ref="AD27:AF27"/>
    <mergeCell ref="AG27:AI27"/>
    <mergeCell ref="AL34:BR35"/>
    <mergeCell ref="J40:K40"/>
    <mergeCell ref="AD38:AG40"/>
    <mergeCell ref="AJ22:BR23"/>
    <mergeCell ref="AD23:AF23"/>
    <mergeCell ref="AG23:AI23"/>
    <mergeCell ref="AD24:AF24"/>
    <mergeCell ref="AG24:AI24"/>
    <mergeCell ref="AJ24:AK25"/>
    <mergeCell ref="AL24:BR25"/>
    <mergeCell ref="AD25:AF25"/>
    <mergeCell ref="AG25:AI25"/>
    <mergeCell ref="AJ34:AK35"/>
    <mergeCell ref="AD36:AG37"/>
    <mergeCell ref="X39:Y39"/>
    <mergeCell ref="T38:V38"/>
    <mergeCell ref="W38:Y38"/>
    <mergeCell ref="U39:V39"/>
    <mergeCell ref="AD35:AH35"/>
    <mergeCell ref="X35:Y35"/>
    <mergeCell ref="Z34:AA34"/>
    <mergeCell ref="J8:AI9"/>
    <mergeCell ref="AL5:BR6"/>
    <mergeCell ref="AJ7:AK9"/>
    <mergeCell ref="AL7:BR9"/>
    <mergeCell ref="E8:I9"/>
    <mergeCell ref="E10:I11"/>
    <mergeCell ref="AD65:AI70"/>
    <mergeCell ref="T63:U64"/>
    <mergeCell ref="V63:Y64"/>
    <mergeCell ref="Z63:AC64"/>
    <mergeCell ref="AD63:AI64"/>
    <mergeCell ref="T68:U70"/>
    <mergeCell ref="Z65:AC67"/>
    <mergeCell ref="Z47:AC49"/>
    <mergeCell ref="Z44:AC46"/>
    <mergeCell ref="T44:V44"/>
    <mergeCell ref="AD53:AG55"/>
    <mergeCell ref="AD56:AG58"/>
    <mergeCell ref="W44:Y44"/>
    <mergeCell ref="AD47:AG49"/>
    <mergeCell ref="X48:Y48"/>
    <mergeCell ref="AD44:AG46"/>
    <mergeCell ref="AH47:AI49"/>
    <mergeCell ref="U45:V45"/>
    <mergeCell ref="AH38:AI40"/>
    <mergeCell ref="AJ16:AK17"/>
    <mergeCell ref="J5:AI6"/>
    <mergeCell ref="J10:AI11"/>
    <mergeCell ref="AJ10:AK11"/>
    <mergeCell ref="J7:AI7"/>
    <mergeCell ref="AJ26:AK27"/>
    <mergeCell ref="AG19:AI19"/>
    <mergeCell ref="AG20:AI20"/>
    <mergeCell ref="AG21:AI21"/>
    <mergeCell ref="W40:Y40"/>
    <mergeCell ref="Z36:AC37"/>
    <mergeCell ref="G22:AC23"/>
    <mergeCell ref="AD26:AF26"/>
    <mergeCell ref="AG26:AI26"/>
    <mergeCell ref="AB35:AC35"/>
    <mergeCell ref="AB34:AC34"/>
    <mergeCell ref="AD34:AI34"/>
    <mergeCell ref="AJ12:BR13"/>
    <mergeCell ref="AD15:AF15"/>
    <mergeCell ref="AD14:AF14"/>
    <mergeCell ref="G12:AC13"/>
    <mergeCell ref="AG13:AI13"/>
    <mergeCell ref="AG14:AI14"/>
    <mergeCell ref="Z53:AC55"/>
    <mergeCell ref="Z56:AC58"/>
    <mergeCell ref="W56:Y56"/>
    <mergeCell ref="T56:V56"/>
    <mergeCell ref="N58:R58"/>
    <mergeCell ref="T58:V58"/>
    <mergeCell ref="T49:V49"/>
    <mergeCell ref="T34:U34"/>
    <mergeCell ref="V34:W34"/>
    <mergeCell ref="X34:Y34"/>
    <mergeCell ref="V35:W35"/>
    <mergeCell ref="AH41:AI43"/>
    <mergeCell ref="U42:V42"/>
    <mergeCell ref="X42:Y42"/>
    <mergeCell ref="T43:V43"/>
    <mergeCell ref="AD41:AG43"/>
    <mergeCell ref="AJ49:AK50"/>
    <mergeCell ref="Z50:AC52"/>
    <mergeCell ref="AD50:AG52"/>
    <mergeCell ref="J52:K52"/>
    <mergeCell ref="AH44:AI46"/>
    <mergeCell ref="AL49:BR50"/>
    <mergeCell ref="AD59:AG60"/>
    <mergeCell ref="W58:Y58"/>
    <mergeCell ref="AH56:AI58"/>
    <mergeCell ref="AH50:AI52"/>
    <mergeCell ref="U51:V51"/>
    <mergeCell ref="X51:Y51"/>
    <mergeCell ref="W52:Y52"/>
    <mergeCell ref="AJ28:BR29"/>
    <mergeCell ref="T35:U35"/>
    <mergeCell ref="T40:V40"/>
    <mergeCell ref="AL31:BR31"/>
    <mergeCell ref="Z35:AA35"/>
    <mergeCell ref="J30:AI30"/>
    <mergeCell ref="J31:AI33"/>
    <mergeCell ref="AH36:AI37"/>
    <mergeCell ref="Z38:AC40"/>
    <mergeCell ref="T37:V37"/>
    <mergeCell ref="W37:Y37"/>
    <mergeCell ref="N40:R40"/>
    <mergeCell ref="A28:AI29"/>
    <mergeCell ref="N52:R52"/>
    <mergeCell ref="T50:V50"/>
    <mergeCell ref="W50:Y50"/>
    <mergeCell ref="AJ1:BR2"/>
    <mergeCell ref="O2:Q2"/>
    <mergeCell ref="R2:AI2"/>
    <mergeCell ref="A3:AI4"/>
    <mergeCell ref="AJ3:BR4"/>
    <mergeCell ref="AD16:AF16"/>
    <mergeCell ref="AD21:AF21"/>
    <mergeCell ref="AJ14:AK15"/>
    <mergeCell ref="AL14:BR15"/>
    <mergeCell ref="AD13:AF13"/>
    <mergeCell ref="AD19:AF19"/>
    <mergeCell ref="AD17:AF17"/>
    <mergeCell ref="AD18:AF18"/>
    <mergeCell ref="AG16:AI16"/>
    <mergeCell ref="AG15:AI15"/>
    <mergeCell ref="AG17:AI17"/>
    <mergeCell ref="AD20:AF20"/>
    <mergeCell ref="AG18:AI18"/>
    <mergeCell ref="AJ5:AK6"/>
    <mergeCell ref="A5:D11"/>
    <mergeCell ref="E5:I6"/>
    <mergeCell ref="E7:I7"/>
    <mergeCell ref="AL16:BR17"/>
    <mergeCell ref="AL10:BR11"/>
    <mergeCell ref="A71:AI71"/>
    <mergeCell ref="T36:Y36"/>
    <mergeCell ref="AD61:AI62"/>
    <mergeCell ref="X45:Y45"/>
    <mergeCell ref="J46:K46"/>
    <mergeCell ref="N46:R46"/>
    <mergeCell ref="J49:K49"/>
    <mergeCell ref="N49:R49"/>
    <mergeCell ref="W46:Y46"/>
    <mergeCell ref="AH59:AI60"/>
    <mergeCell ref="Z68:AC70"/>
    <mergeCell ref="J70:K70"/>
    <mergeCell ref="N70:R70"/>
    <mergeCell ref="AH53:AI55"/>
    <mergeCell ref="T52:V52"/>
    <mergeCell ref="J58:K58"/>
    <mergeCell ref="J55:K55"/>
    <mergeCell ref="N55:R55"/>
    <mergeCell ref="T55:V55"/>
    <mergeCell ref="J67:K67"/>
    <mergeCell ref="N67:R67"/>
    <mergeCell ref="V68:Y70"/>
    <mergeCell ref="V65:Y67"/>
    <mergeCell ref="T65:U67"/>
    <mergeCell ref="A14:D21"/>
    <mergeCell ref="E20:E21"/>
    <mergeCell ref="N43:R43"/>
    <mergeCell ref="T53:V53"/>
    <mergeCell ref="W53:Y53"/>
    <mergeCell ref="U54:V54"/>
    <mergeCell ref="X54:Y54"/>
    <mergeCell ref="A30:D33"/>
    <mergeCell ref="A34:D35"/>
    <mergeCell ref="E30:I30"/>
    <mergeCell ref="E31:I33"/>
    <mergeCell ref="E34:G35"/>
    <mergeCell ref="W43:Y43"/>
    <mergeCell ref="W41:Y41"/>
    <mergeCell ref="T41:V41"/>
    <mergeCell ref="H34:S35"/>
    <mergeCell ref="A24:D27"/>
    <mergeCell ref="T46:V46"/>
    <mergeCell ref="W49:Y49"/>
    <mergeCell ref="W47:Y47"/>
    <mergeCell ref="T47:V47"/>
    <mergeCell ref="A63:D70"/>
    <mergeCell ref="E63:S64"/>
    <mergeCell ref="E65:S66"/>
    <mergeCell ref="E68:S69"/>
    <mergeCell ref="A36:D62"/>
    <mergeCell ref="E36:S37"/>
    <mergeCell ref="E38:S39"/>
    <mergeCell ref="E41:S42"/>
    <mergeCell ref="E44:S45"/>
    <mergeCell ref="E47:S48"/>
    <mergeCell ref="E50:S51"/>
    <mergeCell ref="E53:S54"/>
    <mergeCell ref="E56:S57"/>
    <mergeCell ref="E59:J60"/>
    <mergeCell ref="E61:AC62"/>
    <mergeCell ref="J43:K43"/>
    <mergeCell ref="W55:Y55"/>
    <mergeCell ref="U57:V57"/>
    <mergeCell ref="K59:N60"/>
    <mergeCell ref="O59:P60"/>
    <mergeCell ref="Q59:AC60"/>
    <mergeCell ref="Z41:AC43"/>
    <mergeCell ref="U48:V48"/>
    <mergeCell ref="X57:Y57"/>
  </mergeCells>
  <phoneticPr fontId="2"/>
  <conditionalFormatting sqref="AD14:AF21">
    <cfRule type="expression" dxfId="4" priority="9" stopIfTrue="1">
      <formula>AND($AD$20="○",$AD$21="○",COUNTIF($AD$14:$AF$19,"○")&gt;2)</formula>
    </cfRule>
    <cfRule type="expression" dxfId="3" priority="10" stopIfTrue="1">
      <formula>AND($AD$20&lt;&gt;"○",$AD$21&lt;&gt;"○",COUNTIF($AD$14:$AF$19,"○")&gt;4)</formula>
    </cfRule>
    <cfRule type="expression" dxfId="2" priority="11" stopIfTrue="1">
      <formula>AND($AD$20&lt;&gt;"○",$AD$21="○",COUNTIF($AD$14:$AF$19,"○")&gt;3)</formula>
    </cfRule>
    <cfRule type="expression" dxfId="1" priority="12" stopIfTrue="1">
      <formula>AND($AD$20="○",$AD$21&lt;&gt;"○",COUNTIF($AD$14:$AF$19,"○")&gt;2)</formula>
    </cfRule>
  </conditionalFormatting>
  <conditionalFormatting sqref="AD24:AF27">
    <cfRule type="expression" dxfId="0" priority="1" stopIfTrue="1">
      <formula>AND(COUNTIF($AD$24:$AF$27,"○")&gt;2)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59:N60" xr:uid="{00000000-0002-0000-0500-000003000000}">
      <formula1>0</formula1>
    </dataValidation>
    <dataValidation type="whole" allowBlank="1" showInputMessage="1" showErrorMessage="1" sqref="T34:AC35" xr:uid="{00000000-0002-0000-0500-000004000000}">
      <formula1>1</formula1>
      <formula2>100</formula2>
    </dataValidation>
    <dataValidation type="list" allowBlank="1" showInputMessage="1" showErrorMessage="1" sqref="I40 M55 M58 M40 I43 I46 I49 I52 I55 I58 M43 M46 M49 M52 M67 M70 I67 I70" xr:uid="{00000000-0002-0000-0500-000005000000}">
      <formula1>"□,■"</formula1>
    </dataValidation>
    <dataValidation type="list" allowBlank="1" showInputMessage="1" showErrorMessage="1" sqref="AG16" xr:uid="{00000000-0002-0000-0500-000006000000}">
      <formula1>"無,研修受講実績有,推進員設置有"</formula1>
    </dataValidation>
    <dataValidation type="list" allowBlank="1" showInputMessage="1" showErrorMessage="1" sqref="AD14:AF21 AD24:AF27" xr:uid="{00000000-0002-0000-0500-000007000000}">
      <formula1>"○,－"</formula1>
    </dataValidation>
    <dataValidation type="list" allowBlank="1" showInputMessage="1" showErrorMessage="1" sqref="AG14:AI15 AG17:AI21 AG24:AI27"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74" man="1"/>
  </colBreaks>
  <ignoredErrors>
    <ignoredError sqref="Z68"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H144"/>
  <sheetViews>
    <sheetView view="pageBreakPreview" zoomScale="70" zoomScaleNormal="85" zoomScaleSheetLayoutView="70" workbookViewId="0">
      <selection activeCell="T24" sqref="T24"/>
    </sheetView>
  </sheetViews>
  <sheetFormatPr defaultColWidth="3.08984375" defaultRowHeight="18" customHeight="1" x14ac:dyDescent="0.2"/>
  <cols>
    <col min="1" max="50" width="3.90625" style="38" customWidth="1"/>
    <col min="51" max="16384" width="3.08984375" style="38"/>
  </cols>
  <sheetData>
    <row r="1" spans="1:34" ht="23.25" customHeight="1" x14ac:dyDescent="0.2">
      <c r="A1" s="106" t="s">
        <v>169</v>
      </c>
      <c r="N1" s="110"/>
      <c r="O1" s="110"/>
      <c r="P1" s="110"/>
      <c r="Q1" s="107"/>
      <c r="R1" s="107"/>
      <c r="S1" s="107"/>
      <c r="T1" s="107"/>
      <c r="U1" s="107"/>
      <c r="V1" s="107"/>
      <c r="W1" s="107"/>
      <c r="X1" s="107"/>
      <c r="Y1" s="107"/>
      <c r="Z1" s="107"/>
      <c r="AA1" s="107"/>
      <c r="AB1" s="107"/>
      <c r="AC1" s="107"/>
      <c r="AD1" s="107"/>
      <c r="AE1" s="107"/>
      <c r="AF1" s="107"/>
      <c r="AG1" s="107"/>
      <c r="AH1" s="107"/>
    </row>
    <row r="2" spans="1:34" ht="26.25" customHeight="1" thickBot="1" x14ac:dyDescent="0.25">
      <c r="N2" s="582" t="s">
        <v>117</v>
      </c>
      <c r="O2" s="579"/>
      <c r="P2" s="598"/>
      <c r="Q2" s="815"/>
      <c r="R2" s="667"/>
      <c r="S2" s="667"/>
      <c r="T2" s="667"/>
      <c r="U2" s="667"/>
      <c r="V2" s="667"/>
      <c r="W2" s="667"/>
      <c r="X2" s="667"/>
      <c r="Y2" s="667"/>
      <c r="Z2" s="667"/>
      <c r="AA2" s="667"/>
      <c r="AB2" s="667"/>
      <c r="AC2" s="667"/>
      <c r="AD2" s="667"/>
      <c r="AE2" s="667"/>
      <c r="AF2" s="667"/>
      <c r="AG2" s="667"/>
      <c r="AH2" s="816"/>
    </row>
    <row r="3" spans="1:34" ht="15" customHeight="1" x14ac:dyDescent="0.2">
      <c r="A3" s="657" t="s">
        <v>170</v>
      </c>
      <c r="B3" s="658"/>
      <c r="C3" s="658"/>
      <c r="D3" s="658"/>
      <c r="E3" s="658"/>
      <c r="F3" s="658"/>
      <c r="G3" s="658"/>
      <c r="H3" s="658"/>
      <c r="I3" s="658"/>
      <c r="J3" s="658"/>
      <c r="K3" s="658"/>
      <c r="L3" s="658"/>
      <c r="M3" s="658"/>
      <c r="N3" s="658"/>
      <c r="O3" s="658"/>
      <c r="P3" s="658"/>
      <c r="Q3" s="658"/>
      <c r="R3" s="658"/>
      <c r="S3" s="658"/>
      <c r="T3" s="658"/>
      <c r="U3" s="658"/>
      <c r="V3" s="658"/>
      <c r="W3" s="658"/>
      <c r="X3" s="658"/>
      <c r="Y3" s="658"/>
      <c r="Z3" s="658"/>
      <c r="AA3" s="658"/>
      <c r="AB3" s="658"/>
      <c r="AC3" s="658"/>
      <c r="AD3" s="658"/>
      <c r="AE3" s="658"/>
      <c r="AF3" s="658"/>
      <c r="AG3" s="658"/>
      <c r="AH3" s="659"/>
    </row>
    <row r="4" spans="1:34" ht="15" customHeight="1" thickBot="1" x14ac:dyDescent="0.25">
      <c r="A4" s="817"/>
      <c r="B4" s="818"/>
      <c r="C4" s="818"/>
      <c r="D4" s="818"/>
      <c r="E4" s="818"/>
      <c r="F4" s="818"/>
      <c r="G4" s="818"/>
      <c r="H4" s="818"/>
      <c r="I4" s="818"/>
      <c r="J4" s="818"/>
      <c r="K4" s="818"/>
      <c r="L4" s="818"/>
      <c r="M4" s="818"/>
      <c r="N4" s="818"/>
      <c r="O4" s="818"/>
      <c r="P4" s="818"/>
      <c r="Q4" s="818"/>
      <c r="R4" s="818"/>
      <c r="S4" s="818"/>
      <c r="T4" s="818"/>
      <c r="U4" s="818"/>
      <c r="V4" s="818"/>
      <c r="W4" s="818"/>
      <c r="X4" s="818"/>
      <c r="Y4" s="818"/>
      <c r="Z4" s="818"/>
      <c r="AA4" s="818"/>
      <c r="AB4" s="818"/>
      <c r="AC4" s="818"/>
      <c r="AD4" s="818"/>
      <c r="AE4" s="818"/>
      <c r="AF4" s="818"/>
      <c r="AG4" s="818"/>
      <c r="AH4" s="819"/>
    </row>
    <row r="5" spans="1:34" ht="26.25" customHeight="1" x14ac:dyDescent="0.2">
      <c r="A5" s="822" t="s">
        <v>171</v>
      </c>
      <c r="B5" s="823"/>
      <c r="C5" s="820" t="s">
        <v>172</v>
      </c>
      <c r="D5" s="820"/>
      <c r="E5" s="820"/>
      <c r="F5" s="820"/>
      <c r="G5" s="820"/>
      <c r="H5" s="820"/>
      <c r="I5" s="820"/>
      <c r="J5" s="820"/>
      <c r="K5" s="820"/>
      <c r="L5" s="820"/>
      <c r="M5" s="820"/>
      <c r="N5" s="820"/>
      <c r="O5" s="820"/>
      <c r="P5" s="820"/>
      <c r="Q5" s="820"/>
      <c r="R5" s="820"/>
      <c r="S5" s="820"/>
      <c r="T5" s="820"/>
      <c r="U5" s="820"/>
      <c r="V5" s="820"/>
      <c r="W5" s="820" t="s">
        <v>173</v>
      </c>
      <c r="X5" s="820"/>
      <c r="Y5" s="820"/>
      <c r="Z5" s="820"/>
      <c r="AA5" s="820"/>
      <c r="AB5" s="820" t="s">
        <v>174</v>
      </c>
      <c r="AC5" s="820"/>
      <c r="AD5" s="820"/>
      <c r="AE5" s="820"/>
      <c r="AF5" s="820"/>
      <c r="AG5" s="820"/>
      <c r="AH5" s="821"/>
    </row>
    <row r="6" spans="1:34" ht="26.25" customHeight="1" x14ac:dyDescent="0.2">
      <c r="A6" s="824"/>
      <c r="B6" s="791"/>
      <c r="C6" s="790" t="s">
        <v>175</v>
      </c>
      <c r="D6" s="791"/>
      <c r="E6" s="810" t="s">
        <v>176</v>
      </c>
      <c r="F6" s="811"/>
      <c r="G6" s="811"/>
      <c r="H6" s="811"/>
      <c r="I6" s="811"/>
      <c r="J6" s="811"/>
      <c r="K6" s="811"/>
      <c r="L6" s="811"/>
      <c r="M6" s="811"/>
      <c r="N6" s="751" t="s">
        <v>177</v>
      </c>
      <c r="O6" s="592"/>
      <c r="P6" s="592"/>
      <c r="Q6" s="592"/>
      <c r="R6" s="592"/>
      <c r="S6" s="592"/>
      <c r="T6" s="592"/>
      <c r="U6" s="592"/>
      <c r="V6" s="592"/>
      <c r="W6" s="592"/>
      <c r="X6" s="680"/>
      <c r="Y6" s="751" t="s">
        <v>178</v>
      </c>
      <c r="Z6" s="592"/>
      <c r="AA6" s="592"/>
      <c r="AB6" s="592"/>
      <c r="AC6" s="680"/>
      <c r="AD6" s="751"/>
      <c r="AE6" s="592"/>
      <c r="AF6" s="592"/>
      <c r="AG6" s="813" t="s">
        <v>179</v>
      </c>
      <c r="AH6" s="814"/>
    </row>
    <row r="7" spans="1:34" ht="26" customHeight="1" x14ac:dyDescent="0.2">
      <c r="A7" s="824"/>
      <c r="B7" s="791"/>
      <c r="C7" s="790"/>
      <c r="D7" s="791"/>
      <c r="E7" s="837"/>
      <c r="F7" s="838"/>
      <c r="G7" s="838"/>
      <c r="H7" s="838"/>
      <c r="I7" s="838"/>
      <c r="J7" s="838"/>
      <c r="K7" s="838"/>
      <c r="L7" s="838"/>
      <c r="M7" s="838"/>
      <c r="N7" s="593" t="s">
        <v>180</v>
      </c>
      <c r="O7" s="593"/>
      <c r="P7" s="593"/>
      <c r="Q7" s="593"/>
      <c r="R7" s="593"/>
      <c r="S7" s="839" t="s">
        <v>181</v>
      </c>
      <c r="T7" s="840"/>
      <c r="U7" s="795" t="s">
        <v>182</v>
      </c>
      <c r="V7" s="795"/>
      <c r="W7" s="795"/>
      <c r="X7" s="795"/>
      <c r="Y7" s="794" t="s">
        <v>183</v>
      </c>
      <c r="Z7" s="795"/>
      <c r="AA7" s="795"/>
      <c r="AB7" s="795"/>
      <c r="AC7" s="795"/>
      <c r="AD7" s="795"/>
      <c r="AE7" s="795"/>
      <c r="AF7" s="795"/>
      <c r="AG7" s="795"/>
      <c r="AH7" s="812"/>
    </row>
    <row r="8" spans="1:34" ht="26" customHeight="1" x14ac:dyDescent="0.2">
      <c r="A8" s="824"/>
      <c r="B8" s="791"/>
      <c r="C8" s="790"/>
      <c r="D8" s="791"/>
      <c r="E8" s="794" t="s">
        <v>290</v>
      </c>
      <c r="F8" s="795"/>
      <c r="G8" s="795"/>
      <c r="H8" s="795"/>
      <c r="I8" s="795"/>
      <c r="J8" s="795"/>
      <c r="K8" s="795"/>
      <c r="L8" s="795"/>
      <c r="M8" s="796"/>
      <c r="N8" s="797"/>
      <c r="O8" s="797"/>
      <c r="P8" s="798"/>
      <c r="Q8" s="796" t="s">
        <v>184</v>
      </c>
      <c r="R8" s="593"/>
      <c r="S8" s="786">
        <v>1</v>
      </c>
      <c r="T8" s="787"/>
      <c r="U8" s="800" t="str">
        <f>IF(N8="","",ROUNDDOWN(N8*S8,3))</f>
        <v/>
      </c>
      <c r="V8" s="800"/>
      <c r="W8" s="795" t="s">
        <v>184</v>
      </c>
      <c r="X8" s="795"/>
      <c r="Y8" s="826" t="str">
        <f>IF(SUM(U8:V11)=0,"",SUM(U8:V11))</f>
        <v/>
      </c>
      <c r="Z8" s="827"/>
      <c r="AA8" s="827"/>
      <c r="AB8" s="827"/>
      <c r="AC8" s="827"/>
      <c r="AD8" s="588" t="s">
        <v>185</v>
      </c>
      <c r="AE8" s="588"/>
      <c r="AF8" s="588"/>
      <c r="AG8" s="588"/>
      <c r="AH8" s="802"/>
    </row>
    <row r="9" spans="1:34" ht="26.25" customHeight="1" x14ac:dyDescent="0.2">
      <c r="A9" s="824"/>
      <c r="B9" s="791"/>
      <c r="C9" s="790"/>
      <c r="D9" s="791"/>
      <c r="E9" s="794" t="s">
        <v>275</v>
      </c>
      <c r="F9" s="795"/>
      <c r="G9" s="795"/>
      <c r="H9" s="795"/>
      <c r="I9" s="795"/>
      <c r="J9" s="795"/>
      <c r="K9" s="795"/>
      <c r="L9" s="795"/>
      <c r="M9" s="796"/>
      <c r="N9" s="797"/>
      <c r="O9" s="797"/>
      <c r="P9" s="798"/>
      <c r="Q9" s="796" t="s">
        <v>184</v>
      </c>
      <c r="R9" s="593"/>
      <c r="S9" s="786">
        <v>1</v>
      </c>
      <c r="T9" s="787"/>
      <c r="U9" s="800" t="str">
        <f>IF(N9="","",ROUNDDOWN(N9*S9,3))</f>
        <v/>
      </c>
      <c r="V9" s="800"/>
      <c r="W9" s="795" t="s">
        <v>184</v>
      </c>
      <c r="X9" s="795"/>
      <c r="Y9" s="828"/>
      <c r="Z9" s="829"/>
      <c r="AA9" s="829"/>
      <c r="AB9" s="829"/>
      <c r="AC9" s="829"/>
      <c r="AD9" s="590"/>
      <c r="AE9" s="590"/>
      <c r="AF9" s="590"/>
      <c r="AG9" s="590"/>
      <c r="AH9" s="803"/>
    </row>
    <row r="10" spans="1:34" ht="26" customHeight="1" x14ac:dyDescent="0.2">
      <c r="A10" s="824"/>
      <c r="B10" s="791"/>
      <c r="C10" s="790"/>
      <c r="D10" s="791"/>
      <c r="E10" s="794" t="s">
        <v>216</v>
      </c>
      <c r="F10" s="795"/>
      <c r="G10" s="795"/>
      <c r="H10" s="795"/>
      <c r="I10" s="795"/>
      <c r="J10" s="795"/>
      <c r="K10" s="795"/>
      <c r="L10" s="795"/>
      <c r="M10" s="796"/>
      <c r="N10" s="797"/>
      <c r="O10" s="797"/>
      <c r="P10" s="798"/>
      <c r="Q10" s="796" t="s">
        <v>184</v>
      </c>
      <c r="R10" s="593"/>
      <c r="S10" s="801">
        <v>0.5</v>
      </c>
      <c r="T10" s="801"/>
      <c r="U10" s="800" t="str">
        <f>IF(N10="","",ROUNDDOWN(N10*(1/2),3))</f>
        <v/>
      </c>
      <c r="V10" s="800"/>
      <c r="W10" s="795" t="s">
        <v>184</v>
      </c>
      <c r="X10" s="795"/>
      <c r="Y10" s="828"/>
      <c r="Z10" s="829"/>
      <c r="AA10" s="829"/>
      <c r="AB10" s="829"/>
      <c r="AC10" s="829"/>
      <c r="AD10" s="590"/>
      <c r="AE10" s="590"/>
      <c r="AF10" s="590"/>
      <c r="AG10" s="590"/>
      <c r="AH10" s="803"/>
    </row>
    <row r="11" spans="1:34" ht="26" customHeight="1" thickBot="1" x14ac:dyDescent="0.25">
      <c r="A11" s="825"/>
      <c r="B11" s="793"/>
      <c r="C11" s="792"/>
      <c r="D11" s="793"/>
      <c r="E11" s="832" t="s">
        <v>217</v>
      </c>
      <c r="F11" s="799"/>
      <c r="G11" s="799"/>
      <c r="H11" s="799"/>
      <c r="I11" s="799"/>
      <c r="J11" s="799"/>
      <c r="K11" s="799"/>
      <c r="L11" s="799"/>
      <c r="M11" s="833"/>
      <c r="N11" s="788"/>
      <c r="O11" s="788"/>
      <c r="P11" s="789"/>
      <c r="Q11" s="833" t="s">
        <v>184</v>
      </c>
      <c r="R11" s="835"/>
      <c r="S11" s="836">
        <v>0.25</v>
      </c>
      <c r="T11" s="836"/>
      <c r="U11" s="834" t="str">
        <f>IF(N11="","",ROUNDDOWN(N11*(1/4),3))</f>
        <v/>
      </c>
      <c r="V11" s="834"/>
      <c r="W11" s="799" t="s">
        <v>184</v>
      </c>
      <c r="X11" s="799"/>
      <c r="Y11" s="830"/>
      <c r="Z11" s="831"/>
      <c r="AA11" s="831"/>
      <c r="AB11" s="831"/>
      <c r="AC11" s="831"/>
      <c r="AD11" s="804"/>
      <c r="AE11" s="804"/>
      <c r="AF11" s="804"/>
      <c r="AG11" s="804"/>
      <c r="AH11" s="805"/>
    </row>
    <row r="12" spans="1:34" ht="26" customHeight="1" x14ac:dyDescent="0.2">
      <c r="A12" s="115"/>
      <c r="B12" s="115"/>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row>
    <row r="13" spans="1:34" ht="11.25" customHeight="1" x14ac:dyDescent="0.2">
      <c r="A13" s="116"/>
      <c r="B13" s="116"/>
      <c r="C13" s="116"/>
      <c r="D13" s="116"/>
      <c r="E13" s="108"/>
      <c r="F13" s="108"/>
      <c r="G13" s="108"/>
      <c r="H13" s="108"/>
      <c r="I13" s="108"/>
      <c r="J13" s="108"/>
      <c r="K13" s="108"/>
      <c r="L13" s="108"/>
      <c r="M13" s="108"/>
      <c r="N13" s="117"/>
      <c r="O13" s="117"/>
      <c r="P13" s="117"/>
      <c r="Q13" s="108"/>
      <c r="R13" s="108"/>
      <c r="S13" s="118"/>
      <c r="T13" s="118"/>
      <c r="U13" s="119"/>
      <c r="V13" s="119"/>
      <c r="W13" s="108"/>
      <c r="X13" s="108"/>
      <c r="Y13" s="120"/>
      <c r="Z13" s="120"/>
      <c r="AA13" s="120"/>
      <c r="AB13" s="120"/>
      <c r="AC13" s="120"/>
      <c r="AD13" s="108"/>
      <c r="AE13" s="108"/>
      <c r="AF13" s="108"/>
      <c r="AG13" s="108"/>
      <c r="AH13" s="108"/>
    </row>
    <row r="14" spans="1:34" ht="11.25" customHeight="1" x14ac:dyDescent="0.2">
      <c r="A14" s="116"/>
      <c r="B14" s="116"/>
      <c r="C14" s="116"/>
      <c r="D14" s="116"/>
      <c r="E14" s="108"/>
      <c r="F14" s="108"/>
      <c r="G14" s="108"/>
      <c r="H14" s="108"/>
      <c r="I14" s="108"/>
      <c r="J14" s="108"/>
      <c r="K14" s="108"/>
      <c r="L14" s="108"/>
      <c r="M14" s="108"/>
      <c r="N14" s="117"/>
      <c r="O14" s="117"/>
      <c r="P14" s="117"/>
      <c r="Q14" s="108"/>
      <c r="R14" s="108"/>
      <c r="S14" s="118"/>
      <c r="T14" s="118"/>
      <c r="U14" s="119"/>
      <c r="V14" s="119"/>
      <c r="W14" s="108"/>
      <c r="X14" s="108"/>
      <c r="Y14" s="120"/>
      <c r="Z14" s="120"/>
      <c r="AA14" s="120"/>
      <c r="AB14" s="120"/>
      <c r="AC14" s="120"/>
      <c r="AD14" s="108"/>
      <c r="AE14" s="108"/>
      <c r="AF14" s="108"/>
      <c r="AG14" s="108"/>
      <c r="AH14" s="108"/>
    </row>
    <row r="15" spans="1:34" ht="11.25" customHeight="1" thickBot="1" x14ac:dyDescent="0.25">
      <c r="C15" s="116"/>
      <c r="D15" s="116"/>
      <c r="E15" s="108"/>
      <c r="F15" s="108"/>
      <c r="G15" s="108"/>
      <c r="H15" s="108"/>
      <c r="I15" s="108"/>
      <c r="J15" s="108"/>
      <c r="K15" s="108"/>
      <c r="L15" s="108"/>
      <c r="M15" s="108"/>
      <c r="N15" s="117"/>
      <c r="O15" s="117"/>
      <c r="P15" s="117"/>
      <c r="Q15" s="108"/>
      <c r="R15" s="108"/>
      <c r="S15" s="118"/>
      <c r="T15" s="118"/>
      <c r="U15" s="121"/>
      <c r="V15" s="121"/>
      <c r="W15" s="108"/>
      <c r="X15" s="108"/>
      <c r="Y15" s="122"/>
      <c r="Z15" s="122"/>
      <c r="AA15" s="122"/>
      <c r="AB15" s="122"/>
      <c r="AC15" s="122"/>
      <c r="AD15" s="108"/>
      <c r="AE15" s="108"/>
      <c r="AF15" s="108"/>
      <c r="AG15" s="108"/>
      <c r="AH15" s="108"/>
    </row>
    <row r="16" spans="1:34" ht="18.75" customHeight="1" x14ac:dyDescent="0.2">
      <c r="A16" s="657" t="s">
        <v>186</v>
      </c>
      <c r="B16" s="658"/>
      <c r="C16" s="658"/>
      <c r="D16" s="658"/>
      <c r="E16" s="658"/>
      <c r="F16" s="658"/>
      <c r="G16" s="658"/>
      <c r="H16" s="658"/>
      <c r="I16" s="658"/>
      <c r="J16" s="658"/>
      <c r="K16" s="658"/>
      <c r="L16" s="658"/>
      <c r="M16" s="658"/>
      <c r="N16" s="658"/>
      <c r="O16" s="658"/>
      <c r="P16" s="658"/>
      <c r="Q16" s="658"/>
      <c r="R16" s="658"/>
      <c r="S16" s="658"/>
      <c r="T16" s="658"/>
      <c r="U16" s="658"/>
      <c r="V16" s="658"/>
      <c r="W16" s="658"/>
      <c r="X16" s="658"/>
      <c r="Y16" s="658"/>
      <c r="Z16" s="658"/>
      <c r="AA16" s="658"/>
      <c r="AB16" s="658"/>
      <c r="AC16" s="658"/>
      <c r="AD16" s="658"/>
      <c r="AE16" s="658"/>
      <c r="AF16" s="658"/>
      <c r="AG16" s="658"/>
      <c r="AH16" s="659"/>
    </row>
    <row r="17" spans="1:34" ht="18.5" customHeight="1" x14ac:dyDescent="0.2">
      <c r="A17" s="660"/>
      <c r="B17" s="661"/>
      <c r="C17" s="661"/>
      <c r="D17" s="661"/>
      <c r="E17" s="661"/>
      <c r="F17" s="661"/>
      <c r="G17" s="661"/>
      <c r="H17" s="661"/>
      <c r="I17" s="661"/>
      <c r="J17" s="661"/>
      <c r="K17" s="661"/>
      <c r="L17" s="661"/>
      <c r="M17" s="661"/>
      <c r="N17" s="661"/>
      <c r="O17" s="661"/>
      <c r="P17" s="661"/>
      <c r="Q17" s="661"/>
      <c r="R17" s="661"/>
      <c r="S17" s="661"/>
      <c r="T17" s="661"/>
      <c r="U17" s="661"/>
      <c r="V17" s="661"/>
      <c r="W17" s="661"/>
      <c r="X17" s="661"/>
      <c r="Y17" s="661"/>
      <c r="Z17" s="661"/>
      <c r="AA17" s="661"/>
      <c r="AB17" s="661"/>
      <c r="AC17" s="661"/>
      <c r="AD17" s="661"/>
      <c r="AE17" s="661"/>
      <c r="AF17" s="661"/>
      <c r="AG17" s="661"/>
      <c r="AH17" s="662"/>
    </row>
    <row r="18" spans="1:34" ht="18.75" customHeight="1" x14ac:dyDescent="0.2">
      <c r="A18" s="806" t="s">
        <v>187</v>
      </c>
      <c r="B18" s="807"/>
      <c r="C18" s="745" t="s">
        <v>188</v>
      </c>
      <c r="D18" s="745"/>
      <c r="E18" s="745"/>
      <c r="F18" s="745"/>
      <c r="G18" s="745"/>
      <c r="H18" s="745"/>
      <c r="I18" s="745"/>
      <c r="J18" s="745"/>
      <c r="K18" s="745"/>
      <c r="L18" s="745"/>
      <c r="M18" s="745"/>
      <c r="N18" s="745"/>
      <c r="O18" s="745"/>
      <c r="P18" s="745"/>
      <c r="Q18" s="745"/>
      <c r="R18" s="745"/>
      <c r="S18" s="745"/>
      <c r="T18" s="745"/>
      <c r="U18" s="745"/>
      <c r="V18" s="745"/>
      <c r="W18" s="745"/>
      <c r="X18" s="745"/>
      <c r="Y18" s="745"/>
      <c r="Z18" s="745"/>
      <c r="AA18" s="745"/>
      <c r="AB18" s="745"/>
      <c r="AC18" s="745"/>
      <c r="AD18" s="745"/>
      <c r="AE18" s="745"/>
      <c r="AF18" s="745"/>
      <c r="AG18" s="745"/>
      <c r="AH18" s="809"/>
    </row>
    <row r="19" spans="1:34" ht="18.75" customHeight="1" x14ac:dyDescent="0.2">
      <c r="A19" s="718"/>
      <c r="B19" s="808"/>
      <c r="C19" s="688"/>
      <c r="D19" s="688"/>
      <c r="E19" s="688"/>
      <c r="F19" s="688"/>
      <c r="G19" s="688"/>
      <c r="H19" s="688"/>
      <c r="I19" s="688"/>
      <c r="J19" s="688"/>
      <c r="K19" s="688"/>
      <c r="L19" s="688"/>
      <c r="M19" s="688"/>
      <c r="N19" s="688"/>
      <c r="O19" s="688"/>
      <c r="P19" s="688"/>
      <c r="Q19" s="688"/>
      <c r="R19" s="688"/>
      <c r="S19" s="688"/>
      <c r="T19" s="688"/>
      <c r="U19" s="688"/>
      <c r="V19" s="688"/>
      <c r="W19" s="688"/>
      <c r="X19" s="688"/>
      <c r="Y19" s="688"/>
      <c r="Z19" s="688"/>
      <c r="AA19" s="688"/>
      <c r="AB19" s="688"/>
      <c r="AC19" s="688"/>
      <c r="AD19" s="688"/>
      <c r="AE19" s="688"/>
      <c r="AF19" s="688"/>
      <c r="AG19" s="688"/>
      <c r="AH19" s="746"/>
    </row>
    <row r="20" spans="1:34" ht="18.75" customHeight="1" x14ac:dyDescent="0.2">
      <c r="A20" s="665" t="s">
        <v>189</v>
      </c>
      <c r="B20" s="676"/>
      <c r="C20" s="784" t="s">
        <v>266</v>
      </c>
      <c r="D20" s="784"/>
      <c r="E20" s="784"/>
      <c r="F20" s="784"/>
      <c r="G20" s="784"/>
      <c r="H20" s="784"/>
      <c r="I20" s="784"/>
      <c r="J20" s="784"/>
      <c r="K20" s="784"/>
      <c r="L20" s="784"/>
      <c r="M20" s="784"/>
      <c r="N20" s="784"/>
      <c r="O20" s="784"/>
      <c r="P20" s="784"/>
      <c r="Q20" s="784"/>
      <c r="R20" s="784"/>
      <c r="S20" s="784"/>
      <c r="T20" s="784"/>
      <c r="U20" s="784"/>
      <c r="V20" s="784"/>
      <c r="W20" s="784"/>
      <c r="X20" s="784"/>
      <c r="Y20" s="784"/>
      <c r="Z20" s="784"/>
      <c r="AA20" s="784"/>
      <c r="AB20" s="784"/>
      <c r="AC20" s="784"/>
      <c r="AD20" s="784"/>
      <c r="AE20" s="784"/>
      <c r="AF20" s="784"/>
      <c r="AG20" s="784"/>
      <c r="AH20" s="785"/>
    </row>
    <row r="21" spans="1:34" ht="18.75" customHeight="1" x14ac:dyDescent="0.2">
      <c r="A21" s="665"/>
      <c r="B21" s="676"/>
      <c r="C21" s="784"/>
      <c r="D21" s="784"/>
      <c r="E21" s="784"/>
      <c r="F21" s="784"/>
      <c r="G21" s="784"/>
      <c r="H21" s="784"/>
      <c r="I21" s="784"/>
      <c r="J21" s="784"/>
      <c r="K21" s="784"/>
      <c r="L21" s="784"/>
      <c r="M21" s="784"/>
      <c r="N21" s="784"/>
      <c r="O21" s="784"/>
      <c r="P21" s="784"/>
      <c r="Q21" s="784"/>
      <c r="R21" s="784"/>
      <c r="S21" s="784"/>
      <c r="T21" s="784"/>
      <c r="U21" s="784"/>
      <c r="V21" s="784"/>
      <c r="W21" s="784"/>
      <c r="X21" s="784"/>
      <c r="Y21" s="784"/>
      <c r="Z21" s="784"/>
      <c r="AA21" s="784"/>
      <c r="AB21" s="784"/>
      <c r="AC21" s="784"/>
      <c r="AD21" s="784"/>
      <c r="AE21" s="784"/>
      <c r="AF21" s="784"/>
      <c r="AG21" s="784"/>
      <c r="AH21" s="785"/>
    </row>
    <row r="22" spans="1:34" ht="18.75" customHeight="1" x14ac:dyDescent="0.2">
      <c r="A22" s="718" t="s">
        <v>190</v>
      </c>
      <c r="B22" s="676"/>
      <c r="C22" s="688" t="s">
        <v>298</v>
      </c>
      <c r="D22" s="688"/>
      <c r="E22" s="688"/>
      <c r="F22" s="688"/>
      <c r="G22" s="688"/>
      <c r="H22" s="688"/>
      <c r="I22" s="688"/>
      <c r="J22" s="688"/>
      <c r="K22" s="688"/>
      <c r="L22" s="688"/>
      <c r="M22" s="688"/>
      <c r="N22" s="688"/>
      <c r="O22" s="688"/>
      <c r="P22" s="688"/>
      <c r="Q22" s="688"/>
      <c r="R22" s="688"/>
      <c r="S22" s="688"/>
      <c r="T22" s="688"/>
      <c r="U22" s="688"/>
      <c r="V22" s="688"/>
      <c r="W22" s="688"/>
      <c r="X22" s="688"/>
      <c r="Y22" s="688"/>
      <c r="Z22" s="688"/>
      <c r="AA22" s="688"/>
      <c r="AB22" s="688"/>
      <c r="AC22" s="688"/>
      <c r="AD22" s="688"/>
      <c r="AE22" s="688"/>
      <c r="AF22" s="688"/>
      <c r="AG22" s="688"/>
      <c r="AH22" s="746"/>
    </row>
    <row r="23" spans="1:34" ht="18.5" customHeight="1" x14ac:dyDescent="0.2">
      <c r="A23" s="665"/>
      <c r="B23" s="676"/>
      <c r="C23" s="688"/>
      <c r="D23" s="688"/>
      <c r="E23" s="688"/>
      <c r="F23" s="688"/>
      <c r="G23" s="688"/>
      <c r="H23" s="688"/>
      <c r="I23" s="688"/>
      <c r="J23" s="688"/>
      <c r="K23" s="688"/>
      <c r="L23" s="688"/>
      <c r="M23" s="688"/>
      <c r="N23" s="688"/>
      <c r="O23" s="688"/>
      <c r="P23" s="688"/>
      <c r="Q23" s="688"/>
      <c r="R23" s="688"/>
      <c r="S23" s="688"/>
      <c r="T23" s="688"/>
      <c r="U23" s="688"/>
      <c r="V23" s="688"/>
      <c r="W23" s="688"/>
      <c r="X23" s="688"/>
      <c r="Y23" s="688"/>
      <c r="Z23" s="688"/>
      <c r="AA23" s="688"/>
      <c r="AB23" s="688"/>
      <c r="AC23" s="688"/>
      <c r="AD23" s="688"/>
      <c r="AE23" s="688"/>
      <c r="AF23" s="688"/>
      <c r="AG23" s="688"/>
      <c r="AH23" s="746"/>
    </row>
    <row r="24" spans="1:34" ht="18.5" customHeight="1" x14ac:dyDescent="0.2">
      <c r="A24" s="92"/>
      <c r="B24" s="218"/>
      <c r="C24" s="216"/>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7"/>
    </row>
    <row r="25" spans="1:34" ht="18.5" customHeight="1" x14ac:dyDescent="0.2">
      <c r="A25" s="219"/>
      <c r="B25" s="218"/>
      <c r="C25" s="216"/>
      <c r="D25" s="216"/>
      <c r="E25" s="216"/>
      <c r="F25" s="216"/>
      <c r="G25" s="216"/>
      <c r="H25" s="216"/>
      <c r="I25" s="216"/>
      <c r="J25" s="216"/>
      <c r="K25" s="216"/>
      <c r="L25" s="216"/>
      <c r="M25" s="216"/>
      <c r="N25" s="216"/>
      <c r="O25" s="216"/>
      <c r="P25" s="216"/>
      <c r="Q25" s="216"/>
      <c r="R25" s="216"/>
      <c r="S25" s="216"/>
      <c r="T25" s="216"/>
      <c r="U25" s="216"/>
      <c r="V25" s="216"/>
      <c r="W25" s="216"/>
      <c r="X25" s="216"/>
      <c r="Y25" s="216"/>
      <c r="Z25" s="216"/>
      <c r="AA25" s="216"/>
      <c r="AB25" s="216"/>
      <c r="AC25" s="216"/>
      <c r="AD25" s="216"/>
      <c r="AE25" s="216"/>
      <c r="AF25" s="216"/>
      <c r="AG25" s="216"/>
      <c r="AH25" s="217"/>
    </row>
    <row r="26" spans="1:34" ht="18.75" customHeight="1" x14ac:dyDescent="0.2">
      <c r="A26" s="95"/>
      <c r="B26" s="104"/>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23"/>
    </row>
    <row r="27" spans="1:34" ht="18.75" customHeight="1" x14ac:dyDescent="0.2">
      <c r="A27" s="95"/>
      <c r="B27" s="104"/>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23"/>
    </row>
    <row r="28" spans="1:34" ht="18.75" customHeight="1" x14ac:dyDescent="0.2">
      <c r="A28" s="95"/>
      <c r="B28" s="104"/>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23"/>
    </row>
    <row r="29" spans="1:34" ht="18.75" customHeight="1" x14ac:dyDescent="0.2">
      <c r="A29" s="95"/>
      <c r="B29" s="104"/>
      <c r="C29" s="10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24"/>
    </row>
    <row r="30" spans="1:34" ht="18.75" customHeight="1" thickBot="1" x14ac:dyDescent="0.25">
      <c r="A30" s="98"/>
      <c r="B30" s="125"/>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6"/>
      <c r="AH30" s="127"/>
    </row>
    <row r="31" spans="1:34" ht="7.5" customHeight="1" x14ac:dyDescent="0.2">
      <c r="C31" s="116"/>
      <c r="D31" s="116"/>
      <c r="E31" s="110"/>
      <c r="F31" s="110"/>
      <c r="G31" s="110"/>
      <c r="H31" s="110"/>
      <c r="I31" s="110"/>
      <c r="J31" s="110"/>
      <c r="K31" s="110"/>
      <c r="L31" s="110"/>
      <c r="M31" s="110"/>
      <c r="N31" s="110"/>
      <c r="O31" s="110"/>
      <c r="P31" s="110"/>
      <c r="Q31" s="110"/>
      <c r="R31" s="128"/>
      <c r="S31" s="128"/>
      <c r="T31" s="128"/>
      <c r="U31" s="128"/>
      <c r="V31" s="128"/>
      <c r="W31" s="110"/>
      <c r="X31" s="128"/>
      <c r="Y31" s="128"/>
      <c r="Z31" s="128"/>
      <c r="AA31" s="128"/>
      <c r="AB31" s="128"/>
      <c r="AC31" s="110"/>
      <c r="AD31" s="128"/>
      <c r="AE31" s="128"/>
      <c r="AF31" s="128"/>
      <c r="AG31" s="128"/>
      <c r="AH31" s="128"/>
    </row>
    <row r="32" spans="1:34" ht="29.25" customHeight="1" x14ac:dyDescent="0.2">
      <c r="C32" s="116"/>
      <c r="D32" s="116"/>
      <c r="E32" s="110"/>
      <c r="F32" s="110"/>
      <c r="G32" s="110"/>
      <c r="H32" s="110"/>
      <c r="I32" s="110"/>
      <c r="J32" s="110"/>
      <c r="K32" s="110"/>
      <c r="L32" s="110"/>
      <c r="M32" s="110"/>
      <c r="N32" s="110"/>
      <c r="O32" s="110"/>
      <c r="P32" s="110"/>
      <c r="Q32" s="110"/>
      <c r="R32" s="128"/>
      <c r="S32" s="128"/>
      <c r="T32" s="128"/>
      <c r="U32" s="128"/>
      <c r="V32" s="128"/>
      <c r="W32" s="110"/>
      <c r="X32" s="128"/>
      <c r="Y32" s="128"/>
      <c r="Z32" s="128"/>
      <c r="AA32" s="128"/>
      <c r="AB32" s="128"/>
      <c r="AC32" s="110"/>
      <c r="AD32" s="128"/>
      <c r="AE32" s="128"/>
      <c r="AF32" s="128"/>
      <c r="AG32" s="128"/>
      <c r="AH32" s="128"/>
    </row>
    <row r="33" spans="1:34" ht="29.25" customHeight="1" x14ac:dyDescent="0.2">
      <c r="C33" s="116"/>
      <c r="D33" s="116"/>
      <c r="E33" s="110"/>
      <c r="F33" s="110"/>
      <c r="G33" s="110"/>
      <c r="H33" s="110"/>
      <c r="I33" s="110"/>
      <c r="J33" s="110"/>
      <c r="K33" s="110"/>
      <c r="L33" s="110"/>
      <c r="M33" s="110"/>
      <c r="N33" s="110"/>
      <c r="O33" s="110"/>
      <c r="P33" s="110"/>
      <c r="Q33" s="110"/>
      <c r="R33" s="128"/>
      <c r="S33" s="128"/>
      <c r="T33" s="128"/>
      <c r="U33" s="128"/>
      <c r="V33" s="128"/>
      <c r="W33" s="110"/>
      <c r="X33" s="128"/>
      <c r="Y33" s="128"/>
      <c r="Z33" s="128"/>
      <c r="AA33" s="128"/>
      <c r="AB33" s="128"/>
      <c r="AC33" s="110"/>
      <c r="AD33" s="128"/>
      <c r="AE33" s="128"/>
      <c r="AF33" s="128"/>
      <c r="AG33" s="128"/>
      <c r="AH33" s="128"/>
    </row>
    <row r="34" spans="1:34" ht="29.25" customHeight="1" x14ac:dyDescent="0.2">
      <c r="C34" s="116"/>
      <c r="D34" s="116"/>
      <c r="E34" s="110"/>
      <c r="F34" s="110"/>
      <c r="G34" s="110"/>
      <c r="H34" s="110"/>
      <c r="I34" s="110"/>
      <c r="J34" s="110"/>
      <c r="K34" s="110"/>
      <c r="L34" s="110"/>
      <c r="M34" s="110"/>
      <c r="N34" s="110"/>
      <c r="O34" s="110"/>
      <c r="P34" s="110"/>
      <c r="Q34" s="110"/>
      <c r="R34" s="128"/>
      <c r="S34" s="128"/>
      <c r="T34" s="128"/>
      <c r="U34" s="128"/>
      <c r="V34" s="128"/>
      <c r="W34" s="110"/>
      <c r="X34" s="128"/>
      <c r="Y34" s="128"/>
      <c r="Z34" s="128"/>
      <c r="AA34" s="128"/>
      <c r="AB34" s="128"/>
      <c r="AC34" s="110"/>
      <c r="AD34" s="128"/>
      <c r="AE34" s="128"/>
      <c r="AF34" s="128"/>
      <c r="AG34" s="128"/>
      <c r="AH34" s="128"/>
    </row>
    <row r="35" spans="1:34" ht="29.25" customHeight="1" x14ac:dyDescent="0.2">
      <c r="C35" s="116"/>
      <c r="D35" s="116"/>
      <c r="E35" s="110"/>
      <c r="F35" s="110"/>
      <c r="G35" s="110"/>
      <c r="H35" s="110"/>
      <c r="I35" s="110"/>
      <c r="J35" s="110"/>
      <c r="K35" s="110"/>
      <c r="L35" s="110"/>
      <c r="M35" s="110"/>
      <c r="N35" s="110"/>
      <c r="O35" s="110"/>
      <c r="P35" s="110"/>
      <c r="Q35" s="110"/>
      <c r="R35" s="128"/>
      <c r="S35" s="128"/>
      <c r="T35" s="128"/>
      <c r="U35" s="128"/>
      <c r="V35" s="128"/>
      <c r="W35" s="110"/>
      <c r="X35" s="128"/>
      <c r="Y35" s="128"/>
      <c r="Z35" s="128"/>
      <c r="AA35" s="128"/>
      <c r="AB35" s="128"/>
      <c r="AC35" s="110"/>
      <c r="AD35" s="128"/>
      <c r="AE35" s="128"/>
      <c r="AF35" s="128"/>
      <c r="AG35" s="128"/>
      <c r="AH35" s="128"/>
    </row>
    <row r="36" spans="1:34" ht="29.25" customHeight="1" x14ac:dyDescent="0.2">
      <c r="C36" s="116"/>
      <c r="D36" s="116"/>
      <c r="E36" s="110"/>
      <c r="F36" s="110"/>
      <c r="G36" s="110"/>
      <c r="H36" s="110"/>
      <c r="I36" s="110"/>
      <c r="J36" s="110"/>
      <c r="K36" s="110"/>
      <c r="L36" s="110"/>
      <c r="M36" s="110"/>
      <c r="N36" s="110"/>
      <c r="O36" s="110"/>
      <c r="P36" s="110"/>
      <c r="Q36" s="110"/>
      <c r="R36" s="128"/>
      <c r="S36" s="128"/>
      <c r="T36" s="128"/>
      <c r="U36" s="128"/>
      <c r="V36" s="128"/>
      <c r="W36" s="110"/>
      <c r="X36" s="128"/>
      <c r="Y36" s="128"/>
      <c r="Z36" s="128"/>
      <c r="AA36" s="128"/>
      <c r="AB36" s="128"/>
      <c r="AC36" s="110"/>
      <c r="AD36" s="128"/>
      <c r="AE36" s="128"/>
      <c r="AF36" s="128"/>
      <c r="AG36" s="128"/>
      <c r="AH36" s="128"/>
    </row>
    <row r="37" spans="1:34" ht="29.25" customHeight="1" x14ac:dyDescent="0.2">
      <c r="C37" s="116"/>
      <c r="D37" s="116"/>
      <c r="E37" s="110"/>
      <c r="F37" s="110"/>
      <c r="G37" s="110"/>
      <c r="H37" s="110"/>
      <c r="I37" s="110"/>
      <c r="J37" s="110"/>
      <c r="K37" s="110"/>
      <c r="L37" s="110"/>
      <c r="M37" s="110"/>
      <c r="N37" s="110"/>
      <c r="O37" s="110"/>
      <c r="P37" s="110"/>
      <c r="Q37" s="110"/>
      <c r="R37" s="128"/>
      <c r="S37" s="128"/>
      <c r="T37" s="128"/>
      <c r="U37" s="128"/>
      <c r="V37" s="128"/>
      <c r="W37" s="110"/>
      <c r="X37" s="128"/>
      <c r="Y37" s="128"/>
      <c r="Z37" s="128"/>
      <c r="AA37" s="128"/>
      <c r="AB37" s="128"/>
      <c r="AC37" s="110"/>
      <c r="AD37" s="128"/>
      <c r="AE37" s="128"/>
      <c r="AF37" s="128"/>
      <c r="AG37" s="128"/>
      <c r="AH37" s="128"/>
    </row>
    <row r="38" spans="1:34" ht="29.25" customHeight="1" x14ac:dyDescent="0.2">
      <c r="C38" s="116"/>
      <c r="D38" s="116"/>
      <c r="E38" s="110"/>
      <c r="F38" s="110"/>
      <c r="G38" s="110"/>
      <c r="H38" s="110"/>
      <c r="I38" s="110"/>
      <c r="J38" s="110"/>
      <c r="K38" s="110"/>
      <c r="L38" s="110"/>
      <c r="M38" s="110"/>
      <c r="N38" s="110"/>
      <c r="O38" s="110"/>
      <c r="P38" s="110"/>
      <c r="Q38" s="110"/>
      <c r="R38" s="128"/>
      <c r="S38" s="128"/>
      <c r="T38" s="128"/>
      <c r="U38" s="128"/>
      <c r="V38" s="128"/>
      <c r="W38" s="110"/>
      <c r="X38" s="128"/>
      <c r="Y38" s="128"/>
      <c r="Z38" s="128"/>
      <c r="AA38" s="128"/>
      <c r="AB38" s="128"/>
      <c r="AC38" s="110"/>
      <c r="AD38" s="128"/>
      <c r="AE38" s="128"/>
      <c r="AF38" s="128"/>
      <c r="AG38" s="128"/>
      <c r="AH38" s="128"/>
    </row>
    <row r="39" spans="1:34" ht="29.25" customHeight="1" x14ac:dyDescent="0.2">
      <c r="C39" s="116"/>
      <c r="D39" s="116"/>
      <c r="E39" s="110"/>
      <c r="F39" s="110"/>
      <c r="G39" s="110"/>
      <c r="H39" s="110"/>
      <c r="I39" s="110"/>
      <c r="J39" s="110"/>
      <c r="K39" s="110"/>
      <c r="L39" s="110"/>
      <c r="M39" s="110"/>
      <c r="N39" s="110"/>
      <c r="O39" s="110"/>
      <c r="P39" s="110"/>
      <c r="Q39" s="110"/>
      <c r="R39" s="128"/>
      <c r="S39" s="128"/>
      <c r="T39" s="128"/>
      <c r="U39" s="128"/>
      <c r="V39" s="128"/>
      <c r="W39" s="110"/>
      <c r="X39" s="128"/>
      <c r="Y39" s="128"/>
      <c r="Z39" s="128"/>
      <c r="AA39" s="128"/>
      <c r="AB39" s="128"/>
      <c r="AC39" s="110"/>
      <c r="AD39" s="128"/>
      <c r="AE39" s="128"/>
      <c r="AF39" s="128"/>
      <c r="AG39" s="128"/>
      <c r="AH39" s="128"/>
    </row>
    <row r="40" spans="1:34" ht="29.25" customHeight="1" x14ac:dyDescent="0.2">
      <c r="C40" s="116"/>
      <c r="D40" s="116"/>
      <c r="E40" s="110"/>
      <c r="F40" s="110"/>
      <c r="G40" s="110"/>
      <c r="H40" s="110"/>
      <c r="I40" s="110"/>
      <c r="J40" s="110"/>
      <c r="K40" s="110"/>
      <c r="L40" s="110"/>
      <c r="M40" s="110"/>
      <c r="N40" s="110"/>
      <c r="O40" s="110"/>
      <c r="P40" s="110"/>
      <c r="Q40" s="110"/>
      <c r="R40" s="128"/>
      <c r="S40" s="128"/>
      <c r="T40" s="128"/>
      <c r="U40" s="128"/>
      <c r="V40" s="128"/>
      <c r="W40" s="110"/>
      <c r="X40" s="128"/>
      <c r="Y40" s="128"/>
      <c r="Z40" s="128"/>
      <c r="AA40" s="128"/>
      <c r="AB40" s="128"/>
      <c r="AC40" s="110"/>
      <c r="AD40" s="128"/>
      <c r="AE40" s="128"/>
      <c r="AF40" s="128"/>
      <c r="AG40" s="128"/>
      <c r="AH40" s="128"/>
    </row>
    <row r="41" spans="1:34" ht="29.25" customHeight="1" x14ac:dyDescent="0.2">
      <c r="C41" s="116"/>
      <c r="D41" s="116"/>
      <c r="E41" s="110"/>
      <c r="F41" s="110"/>
      <c r="G41" s="110"/>
      <c r="H41" s="110"/>
      <c r="I41" s="110"/>
      <c r="J41" s="110"/>
      <c r="K41" s="110"/>
      <c r="L41" s="110"/>
      <c r="M41" s="110"/>
      <c r="N41" s="110"/>
      <c r="O41" s="110"/>
      <c r="P41" s="110"/>
      <c r="Q41" s="110"/>
      <c r="R41" s="128"/>
      <c r="S41" s="128"/>
      <c r="T41" s="128"/>
      <c r="U41" s="128"/>
      <c r="V41" s="128"/>
      <c r="W41" s="110"/>
      <c r="X41" s="128"/>
      <c r="Y41" s="128"/>
      <c r="Z41" s="128"/>
      <c r="AA41" s="128"/>
      <c r="AB41" s="128"/>
      <c r="AC41" s="110"/>
      <c r="AD41" s="128"/>
      <c r="AE41" s="128"/>
      <c r="AF41" s="128"/>
      <c r="AG41" s="128"/>
      <c r="AH41" s="128"/>
    </row>
    <row r="42" spans="1:34" ht="29.25" customHeight="1" x14ac:dyDescent="0.2">
      <c r="C42" s="116"/>
      <c r="D42" s="116"/>
      <c r="E42" s="110"/>
      <c r="F42" s="110"/>
      <c r="G42" s="110"/>
      <c r="H42" s="110"/>
      <c r="I42" s="110"/>
      <c r="J42" s="110"/>
      <c r="K42" s="110"/>
      <c r="L42" s="110"/>
      <c r="M42" s="110"/>
      <c r="N42" s="110"/>
      <c r="O42" s="110"/>
      <c r="P42" s="110"/>
      <c r="Q42" s="110"/>
      <c r="R42" s="128"/>
      <c r="S42" s="128"/>
      <c r="T42" s="128"/>
      <c r="U42" s="128"/>
      <c r="V42" s="128"/>
      <c r="W42" s="110"/>
      <c r="X42" s="128"/>
      <c r="Y42" s="128"/>
      <c r="Z42" s="128"/>
      <c r="AA42" s="128"/>
      <c r="AB42" s="128"/>
      <c r="AC42" s="110"/>
      <c r="AD42" s="128"/>
      <c r="AE42" s="128"/>
      <c r="AF42" s="128"/>
      <c r="AG42" s="128"/>
      <c r="AH42" s="128"/>
    </row>
    <row r="43" spans="1:34" ht="29.25" customHeight="1" x14ac:dyDescent="0.2">
      <c r="C43" s="116"/>
      <c r="D43" s="116"/>
      <c r="E43" s="110"/>
      <c r="F43" s="110"/>
      <c r="G43" s="110"/>
      <c r="H43" s="110"/>
      <c r="I43" s="110"/>
      <c r="J43" s="110"/>
      <c r="K43" s="110"/>
      <c r="L43" s="110"/>
      <c r="M43" s="110"/>
      <c r="N43" s="110"/>
      <c r="O43" s="110"/>
      <c r="P43" s="110"/>
      <c r="Q43" s="110"/>
      <c r="R43" s="128"/>
      <c r="S43" s="128"/>
      <c r="T43" s="128"/>
      <c r="U43" s="128"/>
      <c r="V43" s="128"/>
      <c r="W43" s="110"/>
      <c r="X43" s="128"/>
      <c r="Y43" s="128"/>
      <c r="Z43" s="128"/>
      <c r="AA43" s="128"/>
      <c r="AB43" s="128"/>
      <c r="AC43" s="110"/>
      <c r="AD43" s="128"/>
      <c r="AE43" s="128"/>
      <c r="AF43" s="128"/>
      <c r="AG43" s="128"/>
      <c r="AH43" s="128"/>
    </row>
    <row r="44" spans="1:34" ht="29.25" customHeight="1" x14ac:dyDescent="0.2">
      <c r="C44" s="116"/>
      <c r="D44" s="116"/>
      <c r="E44" s="110"/>
      <c r="F44" s="110"/>
      <c r="G44" s="110"/>
      <c r="H44" s="110"/>
      <c r="I44" s="110"/>
      <c r="J44" s="110"/>
      <c r="K44" s="110"/>
      <c r="L44" s="110"/>
      <c r="M44" s="110"/>
      <c r="N44" s="110"/>
      <c r="O44" s="110"/>
      <c r="P44" s="110"/>
      <c r="Q44" s="110"/>
      <c r="R44" s="128"/>
      <c r="S44" s="128"/>
      <c r="T44" s="128"/>
      <c r="U44" s="128"/>
      <c r="V44" s="128"/>
      <c r="W44" s="110"/>
      <c r="X44" s="128"/>
      <c r="Y44" s="128"/>
      <c r="Z44" s="128"/>
      <c r="AA44" s="128"/>
      <c r="AB44" s="128"/>
      <c r="AC44" s="110"/>
      <c r="AD44" s="128"/>
      <c r="AE44" s="128"/>
      <c r="AF44" s="128"/>
      <c r="AG44" s="128"/>
      <c r="AH44" s="128"/>
    </row>
    <row r="45" spans="1:34" ht="29.25" customHeight="1" x14ac:dyDescent="0.2">
      <c r="C45" s="116"/>
      <c r="D45" s="116"/>
      <c r="E45" s="110"/>
      <c r="F45" s="110"/>
      <c r="G45" s="110"/>
      <c r="H45" s="110"/>
      <c r="I45" s="110"/>
      <c r="J45" s="110"/>
      <c r="K45" s="110"/>
      <c r="L45" s="110"/>
      <c r="M45" s="110"/>
      <c r="N45" s="110"/>
      <c r="O45" s="110"/>
      <c r="P45" s="110"/>
      <c r="Q45" s="110"/>
      <c r="R45" s="128"/>
      <c r="S45" s="128"/>
      <c r="T45" s="128"/>
      <c r="U45" s="128"/>
      <c r="V45" s="128"/>
      <c r="W45" s="110"/>
      <c r="X45" s="128"/>
      <c r="Y45" s="128"/>
      <c r="Z45" s="128"/>
      <c r="AA45" s="128"/>
      <c r="AB45" s="128"/>
      <c r="AC45" s="110"/>
      <c r="AD45" s="128"/>
      <c r="AE45" s="128"/>
      <c r="AF45" s="128"/>
      <c r="AG45" s="128"/>
      <c r="AH45" s="128"/>
    </row>
    <row r="46" spans="1:34" ht="15" customHeight="1" x14ac:dyDescent="0.2">
      <c r="A46" s="110"/>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row>
    <row r="133" spans="7:34" ht="15" customHeight="1" x14ac:dyDescent="0.2">
      <c r="G133" s="50"/>
      <c r="H133" s="50"/>
      <c r="I133" s="50"/>
      <c r="J133" s="50"/>
      <c r="K133" s="50"/>
      <c r="L133" s="50"/>
      <c r="M133" s="50"/>
      <c r="N133" s="50"/>
      <c r="O133" s="129"/>
      <c r="P133" s="129"/>
      <c r="Q133" s="129"/>
      <c r="R133" s="129"/>
      <c r="S133" s="130"/>
      <c r="T133" s="130"/>
      <c r="U133" s="130"/>
      <c r="V133" s="130"/>
      <c r="W133" s="130"/>
      <c r="X133" s="130"/>
      <c r="Y133" s="131"/>
      <c r="Z133" s="131"/>
      <c r="AA133" s="131"/>
      <c r="AB133" s="131"/>
      <c r="AC133" s="131"/>
      <c r="AD133" s="131"/>
      <c r="AE133" s="131"/>
      <c r="AF133" s="131"/>
      <c r="AG133" s="132"/>
      <c r="AH133" s="132"/>
    </row>
    <row r="134" spans="7:34" ht="15" customHeight="1" x14ac:dyDescent="0.2">
      <c r="G134" s="50"/>
      <c r="H134" s="50"/>
      <c r="I134" s="50"/>
      <c r="J134" s="50"/>
      <c r="K134" s="50"/>
      <c r="L134" s="50"/>
      <c r="M134" s="50"/>
      <c r="N134" s="50"/>
      <c r="O134" s="129"/>
      <c r="P134" s="129"/>
      <c r="Q134" s="129"/>
      <c r="R134" s="129"/>
      <c r="S134" s="133"/>
      <c r="T134" s="133"/>
      <c r="U134" s="133"/>
      <c r="V134" s="133"/>
      <c r="W134" s="133"/>
      <c r="X134" s="133"/>
      <c r="Y134" s="131"/>
      <c r="Z134" s="131"/>
      <c r="AA134" s="131"/>
      <c r="AB134" s="131"/>
      <c r="AC134" s="131"/>
      <c r="AD134" s="131"/>
      <c r="AE134" s="131"/>
      <c r="AF134" s="131"/>
      <c r="AG134" s="132"/>
      <c r="AH134" s="132"/>
    </row>
    <row r="135" spans="7:34" ht="15" customHeight="1" x14ac:dyDescent="0.2">
      <c r="G135" s="50"/>
      <c r="H135" s="50"/>
      <c r="I135" s="50"/>
      <c r="J135" s="50"/>
      <c r="K135" s="50"/>
      <c r="L135" s="50"/>
      <c r="M135" s="50"/>
      <c r="N135" s="109"/>
      <c r="O135" s="129"/>
      <c r="P135" s="129"/>
      <c r="Q135" s="129"/>
      <c r="R135" s="109"/>
      <c r="S135" s="134"/>
      <c r="T135" s="134"/>
      <c r="U135" s="134"/>
      <c r="V135" s="134"/>
      <c r="W135" s="134"/>
      <c r="X135" s="134"/>
      <c r="Y135" s="131"/>
      <c r="Z135" s="131"/>
      <c r="AA135" s="131"/>
      <c r="AB135" s="131"/>
      <c r="AC135" s="131"/>
      <c r="AD135" s="131"/>
      <c r="AE135" s="131"/>
      <c r="AF135" s="131"/>
      <c r="AG135" s="132"/>
      <c r="AH135" s="132"/>
    </row>
    <row r="136" spans="7:34" ht="15" customHeight="1" x14ac:dyDescent="0.2">
      <c r="G136" s="50"/>
      <c r="H136" s="50"/>
      <c r="I136" s="50"/>
      <c r="J136" s="50"/>
      <c r="K136" s="50"/>
      <c r="L136" s="50"/>
      <c r="M136" s="50"/>
      <c r="N136" s="50"/>
      <c r="O136" s="129"/>
      <c r="P136" s="129"/>
      <c r="Q136" s="129"/>
      <c r="R136" s="129"/>
      <c r="S136" s="130"/>
      <c r="T136" s="130"/>
      <c r="U136" s="130"/>
      <c r="V136" s="130"/>
      <c r="W136" s="130"/>
      <c r="X136" s="130"/>
      <c r="Y136" s="131"/>
      <c r="Z136" s="131"/>
      <c r="AA136" s="131"/>
      <c r="AB136" s="131"/>
      <c r="AC136" s="131"/>
      <c r="AD136" s="131"/>
      <c r="AE136" s="131"/>
      <c r="AF136" s="131"/>
      <c r="AG136" s="132"/>
      <c r="AH136" s="132"/>
    </row>
    <row r="137" spans="7:34" ht="15" customHeight="1" x14ac:dyDescent="0.2">
      <c r="G137" s="50"/>
      <c r="H137" s="50"/>
      <c r="I137" s="50"/>
      <c r="J137" s="50"/>
      <c r="K137" s="50"/>
      <c r="L137" s="50"/>
      <c r="M137" s="50"/>
      <c r="N137" s="50"/>
      <c r="O137" s="129"/>
      <c r="P137" s="129"/>
      <c r="Q137" s="129"/>
      <c r="R137" s="129"/>
      <c r="S137" s="133"/>
      <c r="T137" s="133"/>
      <c r="U137" s="133"/>
      <c r="V137" s="133"/>
      <c r="W137" s="133"/>
      <c r="X137" s="133"/>
      <c r="Y137" s="131"/>
      <c r="Z137" s="131"/>
      <c r="AA137" s="131"/>
      <c r="AB137" s="131"/>
      <c r="AC137" s="131"/>
      <c r="AD137" s="131"/>
      <c r="AE137" s="131"/>
      <c r="AF137" s="131"/>
      <c r="AG137" s="132"/>
      <c r="AH137" s="132"/>
    </row>
    <row r="138" spans="7:34" ht="15" customHeight="1" x14ac:dyDescent="0.2">
      <c r="G138" s="50"/>
      <c r="H138" s="50"/>
      <c r="I138" s="50"/>
      <c r="J138" s="50"/>
      <c r="K138" s="50"/>
      <c r="L138" s="50"/>
      <c r="M138" s="50"/>
      <c r="N138" s="109"/>
      <c r="O138" s="129"/>
      <c r="P138" s="129"/>
      <c r="Q138" s="129"/>
      <c r="R138" s="109"/>
      <c r="S138" s="134"/>
      <c r="T138" s="134"/>
      <c r="U138" s="134"/>
      <c r="V138" s="134"/>
      <c r="W138" s="134"/>
      <c r="X138" s="134"/>
      <c r="Y138" s="131"/>
      <c r="Z138" s="131"/>
      <c r="AA138" s="131"/>
      <c r="AB138" s="131"/>
      <c r="AC138" s="131"/>
      <c r="AD138" s="131"/>
      <c r="AE138" s="131"/>
      <c r="AF138" s="131"/>
      <c r="AG138" s="132"/>
      <c r="AH138" s="132"/>
    </row>
    <row r="139" spans="7:34" ht="15" customHeight="1" x14ac:dyDescent="0.2">
      <c r="G139" s="50"/>
      <c r="H139" s="50"/>
      <c r="I139" s="50"/>
      <c r="J139" s="50"/>
      <c r="K139" s="50"/>
      <c r="L139" s="50"/>
      <c r="M139" s="50"/>
      <c r="N139" s="50"/>
      <c r="O139" s="129"/>
      <c r="P139" s="129"/>
      <c r="Q139" s="129"/>
      <c r="R139" s="129"/>
      <c r="S139" s="130"/>
      <c r="T139" s="130"/>
      <c r="U139" s="130"/>
      <c r="V139" s="130"/>
      <c r="W139" s="130"/>
      <c r="X139" s="130"/>
      <c r="Y139" s="131"/>
      <c r="Z139" s="131"/>
      <c r="AA139" s="131"/>
      <c r="AB139" s="131"/>
      <c r="AC139" s="131"/>
      <c r="AD139" s="131"/>
      <c r="AE139" s="131"/>
      <c r="AF139" s="131"/>
      <c r="AG139" s="132"/>
      <c r="AH139" s="132"/>
    </row>
    <row r="140" spans="7:34" ht="15" customHeight="1" x14ac:dyDescent="0.2">
      <c r="G140" s="50"/>
      <c r="H140" s="50"/>
      <c r="I140" s="50"/>
      <c r="J140" s="50"/>
      <c r="K140" s="50"/>
      <c r="L140" s="50"/>
      <c r="M140" s="50"/>
      <c r="N140" s="50"/>
      <c r="O140" s="129"/>
      <c r="P140" s="129"/>
      <c r="Q140" s="129"/>
      <c r="R140" s="129"/>
      <c r="S140" s="133"/>
      <c r="T140" s="133"/>
      <c r="U140" s="133"/>
      <c r="V140" s="133"/>
      <c r="W140" s="133"/>
      <c r="X140" s="133"/>
      <c r="Y140" s="131"/>
      <c r="Z140" s="131"/>
      <c r="AA140" s="131"/>
      <c r="AB140" s="131"/>
      <c r="AC140" s="131"/>
      <c r="AD140" s="131"/>
      <c r="AE140" s="131"/>
      <c r="AF140" s="131"/>
      <c r="AG140" s="132"/>
      <c r="AH140" s="132"/>
    </row>
    <row r="141" spans="7:34" ht="15" customHeight="1" x14ac:dyDescent="0.2">
      <c r="G141" s="50"/>
      <c r="H141" s="50"/>
      <c r="I141" s="50"/>
      <c r="J141" s="50"/>
      <c r="K141" s="50"/>
      <c r="L141" s="50"/>
      <c r="M141" s="50"/>
      <c r="N141" s="109"/>
      <c r="O141" s="129"/>
      <c r="P141" s="129"/>
      <c r="Q141" s="129"/>
      <c r="R141" s="109"/>
      <c r="S141" s="134"/>
      <c r="T141" s="134"/>
      <c r="U141" s="134"/>
      <c r="V141" s="134"/>
      <c r="W141" s="134"/>
      <c r="X141" s="134"/>
      <c r="Y141" s="131"/>
      <c r="Z141" s="131"/>
      <c r="AA141" s="131"/>
      <c r="AB141" s="131"/>
      <c r="AC141" s="131"/>
      <c r="AD141" s="131"/>
      <c r="AE141" s="131"/>
      <c r="AF141" s="131"/>
      <c r="AG141" s="132"/>
      <c r="AH141" s="132"/>
    </row>
    <row r="142" spans="7:34" ht="15" customHeight="1" x14ac:dyDescent="0.2">
      <c r="G142" s="50"/>
      <c r="H142" s="50"/>
      <c r="I142" s="50"/>
      <c r="J142" s="50"/>
      <c r="K142" s="50"/>
      <c r="L142" s="50"/>
      <c r="M142" s="50"/>
      <c r="N142" s="50"/>
      <c r="O142" s="129"/>
      <c r="P142" s="129"/>
      <c r="Q142" s="129"/>
      <c r="R142" s="129"/>
      <c r="S142" s="130"/>
      <c r="T142" s="130"/>
      <c r="U142" s="130"/>
      <c r="V142" s="130"/>
      <c r="W142" s="130"/>
      <c r="X142" s="130"/>
      <c r="Y142" s="131"/>
      <c r="Z142" s="131"/>
      <c r="AA142" s="131"/>
      <c r="AB142" s="131"/>
      <c r="AC142" s="131"/>
      <c r="AD142" s="131"/>
      <c r="AE142" s="131"/>
      <c r="AF142" s="131"/>
      <c r="AG142" s="132"/>
      <c r="AH142" s="132"/>
    </row>
    <row r="143" spans="7:34" ht="15" customHeight="1" x14ac:dyDescent="0.2">
      <c r="G143" s="50"/>
      <c r="H143" s="50"/>
      <c r="I143" s="50"/>
      <c r="J143" s="50"/>
      <c r="K143" s="50"/>
      <c r="L143" s="50"/>
      <c r="M143" s="50"/>
      <c r="N143" s="50"/>
      <c r="O143" s="129"/>
      <c r="P143" s="129"/>
      <c r="Q143" s="129"/>
      <c r="R143" s="129"/>
      <c r="S143" s="133"/>
      <c r="T143" s="133"/>
      <c r="U143" s="133"/>
      <c r="V143" s="133"/>
      <c r="W143" s="133"/>
      <c r="X143" s="133"/>
      <c r="Y143" s="131"/>
      <c r="Z143" s="131"/>
      <c r="AA143" s="131"/>
      <c r="AB143" s="131"/>
      <c r="AC143" s="131"/>
      <c r="AD143" s="131"/>
      <c r="AE143" s="131"/>
      <c r="AF143" s="131"/>
      <c r="AG143" s="132"/>
      <c r="AH143" s="132"/>
    </row>
    <row r="144" spans="7:34" ht="15" customHeight="1" x14ac:dyDescent="0.2">
      <c r="G144" s="50"/>
      <c r="H144" s="50"/>
      <c r="I144" s="50"/>
      <c r="J144" s="50"/>
      <c r="K144" s="50"/>
      <c r="L144" s="50"/>
      <c r="M144" s="50"/>
      <c r="N144" s="109"/>
      <c r="O144" s="129"/>
      <c r="P144" s="129"/>
      <c r="Q144" s="129"/>
      <c r="R144" s="109"/>
      <c r="S144" s="134"/>
      <c r="T144" s="134"/>
      <c r="U144" s="134"/>
      <c r="V144" s="134"/>
      <c r="W144" s="134"/>
      <c r="X144" s="134"/>
      <c r="Y144" s="131"/>
      <c r="Z144" s="131"/>
      <c r="AA144" s="131"/>
      <c r="AB144" s="131"/>
      <c r="AC144" s="131"/>
      <c r="AD144" s="131"/>
      <c r="AE144" s="131"/>
      <c r="AF144" s="131"/>
      <c r="AG144" s="132"/>
      <c r="AH144" s="132"/>
    </row>
  </sheetData>
  <sheetProtection selectLockedCells="1"/>
  <mergeCells count="52">
    <mergeCell ref="E7:M7"/>
    <mergeCell ref="N7:R7"/>
    <mergeCell ref="S7:T7"/>
    <mergeCell ref="U7:X7"/>
    <mergeCell ref="N2:P2"/>
    <mergeCell ref="Q2:AH2"/>
    <mergeCell ref="A3:AH4"/>
    <mergeCell ref="W5:AA5"/>
    <mergeCell ref="AB5:AH5"/>
    <mergeCell ref="C5:E5"/>
    <mergeCell ref="F5:V5"/>
    <mergeCell ref="A5:B11"/>
    <mergeCell ref="E10:M10"/>
    <mergeCell ref="S9:T9"/>
    <mergeCell ref="W9:X9"/>
    <mergeCell ref="W10:X10"/>
    <mergeCell ref="Y8:AC11"/>
    <mergeCell ref="N6:X6"/>
    <mergeCell ref="E11:M11"/>
    <mergeCell ref="U9:V9"/>
    <mergeCell ref="A22:B23"/>
    <mergeCell ref="C22:AH23"/>
    <mergeCell ref="A16:AH17"/>
    <mergeCell ref="U8:V8"/>
    <mergeCell ref="W8:X8"/>
    <mergeCell ref="E8:M8"/>
    <mergeCell ref="N8:P8"/>
    <mergeCell ref="S10:T10"/>
    <mergeCell ref="Q8:R8"/>
    <mergeCell ref="AD8:AH11"/>
    <mergeCell ref="A18:B19"/>
    <mergeCell ref="C18:AH19"/>
    <mergeCell ref="U10:V10"/>
    <mergeCell ref="Q10:R10"/>
    <mergeCell ref="U11:V11"/>
    <mergeCell ref="Q9:R9"/>
    <mergeCell ref="A20:B21"/>
    <mergeCell ref="C20:AH21"/>
    <mergeCell ref="S8:T8"/>
    <mergeCell ref="N11:P11"/>
    <mergeCell ref="C6:D11"/>
    <mergeCell ref="E9:M9"/>
    <mergeCell ref="N9:P9"/>
    <mergeCell ref="W11:X11"/>
    <mergeCell ref="E6:M6"/>
    <mergeCell ref="Y7:AH7"/>
    <mergeCell ref="AD6:AF6"/>
    <mergeCell ref="AG6:AH6"/>
    <mergeCell ref="N10:P10"/>
    <mergeCell ref="Q11:R11"/>
    <mergeCell ref="S11:T11"/>
    <mergeCell ref="Y6:AC6"/>
  </mergeCells>
  <phoneticPr fontId="2"/>
  <dataValidations disablePrompts="1" count="1">
    <dataValidation type="list" allowBlank="1" showInputMessage="1" showErrorMessage="1" prompt="この項目が該当する場合「○」を選択してください" sqref="Q31:Q45 AC31:AC45 W31:W45" xr:uid="{00000000-0002-0000-0600-000000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zoomScale="144" zoomScaleNormal="100" zoomScaleSheetLayoutView="144" workbookViewId="0">
      <selection activeCell="W19" sqref="W19"/>
    </sheetView>
  </sheetViews>
  <sheetFormatPr defaultColWidth="3.08984375" defaultRowHeight="13" x14ac:dyDescent="0.2"/>
  <cols>
    <col min="1" max="3" width="1.6328125" style="1" customWidth="1"/>
    <col min="4" max="41" width="2" style="1" customWidth="1"/>
    <col min="42" max="42" width="2.90625" style="1" customWidth="1"/>
    <col min="43" max="83" width="2" style="1" customWidth="1"/>
    <col min="84" max="84" width="3.81640625" style="1" customWidth="1"/>
    <col min="85" max="16384" width="3.08984375" style="1"/>
  </cols>
  <sheetData>
    <row r="1" spans="1:84" ht="18.75" customHeight="1" x14ac:dyDescent="0.2">
      <c r="A1" s="20" t="s">
        <v>201</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26" customHeight="1" x14ac:dyDescent="0.2">
      <c r="A2" s="859" t="s">
        <v>191</v>
      </c>
      <c r="B2" s="859"/>
      <c r="C2" s="859"/>
      <c r="D2" s="859"/>
      <c r="E2" s="859"/>
      <c r="F2" s="859"/>
      <c r="G2" s="860" t="s">
        <v>314</v>
      </c>
      <c r="H2" s="861"/>
      <c r="I2" s="861"/>
      <c r="J2" s="861"/>
      <c r="K2" s="861"/>
      <c r="L2" s="861"/>
      <c r="M2" s="861"/>
      <c r="N2" s="861"/>
      <c r="O2" s="861"/>
      <c r="P2" s="861"/>
      <c r="Q2" s="861"/>
      <c r="R2" s="861"/>
      <c r="S2" s="861"/>
      <c r="T2" s="861"/>
      <c r="U2" s="861"/>
      <c r="V2" s="861"/>
      <c r="W2" s="861"/>
      <c r="X2" s="861"/>
      <c r="Y2" s="861"/>
      <c r="Z2" s="861"/>
      <c r="AA2" s="861"/>
      <c r="AB2" s="861"/>
      <c r="AC2" s="861"/>
      <c r="AD2" s="861"/>
      <c r="AE2" s="861"/>
      <c r="AF2" s="861"/>
      <c r="AG2" s="861"/>
      <c r="AH2" s="861"/>
      <c r="AI2" s="861"/>
      <c r="AJ2" s="861"/>
      <c r="AK2" s="861"/>
      <c r="AL2" s="861"/>
      <c r="AM2" s="861"/>
      <c r="AN2" s="861"/>
      <c r="AO2" s="861"/>
      <c r="AP2" s="861"/>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2">
      <c r="A3" s="862" t="s">
        <v>192</v>
      </c>
      <c r="B3" s="863"/>
      <c r="C3" s="863"/>
      <c r="D3" s="863"/>
      <c r="E3" s="863"/>
      <c r="F3" s="864"/>
      <c r="G3" s="865"/>
      <c r="H3" s="866"/>
      <c r="I3" s="866"/>
      <c r="J3" s="866"/>
      <c r="K3" s="866"/>
      <c r="L3" s="866"/>
      <c r="M3" s="866"/>
      <c r="N3" s="866"/>
      <c r="O3" s="866"/>
      <c r="P3" s="866"/>
      <c r="Q3" s="866"/>
      <c r="R3" s="866"/>
      <c r="S3" s="866"/>
      <c r="T3" s="866"/>
      <c r="U3" s="866"/>
      <c r="V3" s="866"/>
      <c r="W3" s="866"/>
      <c r="X3" s="866"/>
      <c r="Y3" s="866"/>
      <c r="Z3" s="866"/>
      <c r="AA3" s="866"/>
      <c r="AB3" s="866"/>
      <c r="AC3" s="866"/>
      <c r="AD3" s="866"/>
      <c r="AE3" s="866"/>
      <c r="AF3" s="866"/>
      <c r="AG3" s="866"/>
      <c r="AH3" s="866"/>
      <c r="AI3" s="866"/>
      <c r="AJ3" s="866"/>
      <c r="AK3" s="866"/>
      <c r="AL3" s="866"/>
      <c r="AM3" s="866"/>
      <c r="AN3" s="866"/>
      <c r="AO3" s="866"/>
      <c r="AP3" s="867"/>
      <c r="AQ3" s="841" t="s">
        <v>193</v>
      </c>
      <c r="AR3" s="841"/>
      <c r="AS3" s="841"/>
      <c r="AT3" s="841"/>
      <c r="AU3" s="841"/>
      <c r="AV3" s="841"/>
      <c r="AW3" s="841"/>
      <c r="AX3" s="841"/>
      <c r="AY3" s="841"/>
      <c r="AZ3" s="841"/>
      <c r="BA3" s="841"/>
      <c r="BB3" s="841"/>
      <c r="BC3" s="841"/>
      <c r="BD3" s="841"/>
      <c r="BE3" s="841"/>
      <c r="BF3" s="841"/>
      <c r="BG3" s="841"/>
      <c r="BH3" s="841"/>
      <c r="BI3" s="841"/>
      <c r="BJ3" s="841"/>
      <c r="BK3" s="841"/>
      <c r="BL3" s="841"/>
      <c r="BM3" s="841"/>
      <c r="BN3" s="841"/>
      <c r="BO3" s="841"/>
      <c r="BP3" s="841"/>
      <c r="BQ3" s="841"/>
      <c r="BR3" s="841"/>
      <c r="BS3" s="841"/>
      <c r="BT3" s="841"/>
      <c r="BU3" s="841"/>
      <c r="BV3" s="841"/>
      <c r="BW3" s="841"/>
      <c r="BX3" s="841"/>
      <c r="BY3" s="841"/>
      <c r="BZ3" s="841"/>
      <c r="CA3" s="841"/>
      <c r="CB3" s="841"/>
      <c r="CC3" s="841"/>
      <c r="CD3" s="841"/>
      <c r="CE3" s="841"/>
      <c r="CF3" s="841"/>
    </row>
    <row r="4" spans="1:84" ht="22.5" customHeight="1" thickBot="1" x14ac:dyDescent="0.25">
      <c r="A4" s="842" t="s">
        <v>194</v>
      </c>
      <c r="B4" s="843"/>
      <c r="C4" s="843"/>
      <c r="D4" s="843"/>
      <c r="E4" s="843"/>
      <c r="F4" s="843"/>
      <c r="G4" s="843"/>
      <c r="H4" s="843"/>
      <c r="I4" s="843"/>
      <c r="J4" s="843"/>
      <c r="K4" s="843"/>
      <c r="L4" s="843"/>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4"/>
      <c r="AQ4" s="842" t="s">
        <v>195</v>
      </c>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4"/>
    </row>
    <row r="5" spans="1:84" ht="13.5" customHeight="1" thickTop="1" x14ac:dyDescent="0.2">
      <c r="A5" s="845" t="s">
        <v>196</v>
      </c>
      <c r="B5" s="846"/>
      <c r="C5" s="847"/>
      <c r="D5" s="28" t="s">
        <v>202</v>
      </c>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7"/>
      <c r="AP5" s="36" t="s">
        <v>203</v>
      </c>
      <c r="AQ5" s="12"/>
      <c r="AR5" s="22" t="s">
        <v>259</v>
      </c>
      <c r="AS5" s="857" t="s">
        <v>253</v>
      </c>
      <c r="AT5" s="857"/>
      <c r="AU5" s="857"/>
      <c r="AV5" s="857"/>
      <c r="AW5" s="857"/>
      <c r="AX5" s="857"/>
      <c r="AY5" s="857"/>
      <c r="AZ5" s="857"/>
      <c r="BA5" s="857"/>
      <c r="BB5" s="857"/>
      <c r="BC5" s="857"/>
      <c r="BD5" s="857"/>
      <c r="BE5" s="857"/>
      <c r="BF5" s="857"/>
      <c r="BG5" s="857"/>
      <c r="BH5" s="857"/>
      <c r="BI5" s="857"/>
      <c r="BJ5" s="857"/>
      <c r="BK5" s="857"/>
      <c r="BL5" s="857"/>
      <c r="BM5" s="857"/>
      <c r="BN5" s="857"/>
      <c r="BO5" s="857"/>
      <c r="BP5" s="857"/>
      <c r="BQ5" s="857"/>
      <c r="BR5" s="857"/>
      <c r="BS5" s="857"/>
      <c r="BT5" s="857"/>
      <c r="BU5" s="857"/>
      <c r="BV5" s="857"/>
      <c r="BW5" s="857"/>
      <c r="BX5" s="857"/>
      <c r="BY5" s="857"/>
      <c r="BZ5" s="857"/>
      <c r="CA5" s="857"/>
      <c r="CB5" s="857"/>
      <c r="CC5" s="857"/>
      <c r="CD5" s="857"/>
      <c r="CE5" s="857"/>
      <c r="CF5" s="5"/>
    </row>
    <row r="6" spans="1:84" ht="13.5" customHeight="1" x14ac:dyDescent="0.2">
      <c r="A6" s="848"/>
      <c r="B6" s="849"/>
      <c r="C6" s="850"/>
      <c r="D6" s="25"/>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c r="AP6" s="36">
        <v>2</v>
      </c>
      <c r="AQ6" s="13"/>
      <c r="AR6" s="22"/>
      <c r="AS6" s="858"/>
      <c r="AT6" s="858"/>
      <c r="AU6" s="858"/>
      <c r="AV6" s="858"/>
      <c r="AW6" s="858"/>
      <c r="AX6" s="858"/>
      <c r="AY6" s="858"/>
      <c r="AZ6" s="858"/>
      <c r="BA6" s="858"/>
      <c r="BB6" s="858"/>
      <c r="BC6" s="858"/>
      <c r="BD6" s="858"/>
      <c r="BE6" s="858"/>
      <c r="BF6" s="858"/>
      <c r="BG6" s="858"/>
      <c r="BH6" s="858"/>
      <c r="BI6" s="858"/>
      <c r="BJ6" s="858"/>
      <c r="BK6" s="858"/>
      <c r="BL6" s="858"/>
      <c r="BM6" s="858"/>
      <c r="BN6" s="858"/>
      <c r="BO6" s="858"/>
      <c r="BP6" s="858"/>
      <c r="BQ6" s="858"/>
      <c r="BR6" s="858"/>
      <c r="BS6" s="858"/>
      <c r="BT6" s="858"/>
      <c r="BU6" s="858"/>
      <c r="BV6" s="858"/>
      <c r="BW6" s="858"/>
      <c r="BX6" s="858"/>
      <c r="BY6" s="858"/>
      <c r="BZ6" s="858"/>
      <c r="CA6" s="858"/>
      <c r="CB6" s="858"/>
      <c r="CC6" s="858"/>
      <c r="CD6" s="858"/>
      <c r="CE6" s="858"/>
      <c r="CF6" s="3"/>
    </row>
    <row r="7" spans="1:84" ht="13.5" customHeight="1" x14ac:dyDescent="0.2">
      <c r="A7" s="848"/>
      <c r="B7" s="849"/>
      <c r="C7" s="850"/>
      <c r="D7" s="25"/>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7"/>
      <c r="AP7" s="36">
        <v>3</v>
      </c>
      <c r="AQ7" s="13"/>
      <c r="AR7" s="22" t="s">
        <v>259</v>
      </c>
      <c r="AS7" s="243" t="s">
        <v>254</v>
      </c>
      <c r="AT7" s="31"/>
      <c r="AU7" s="31"/>
      <c r="AV7" s="243"/>
      <c r="AW7" s="243"/>
      <c r="AX7" s="243"/>
      <c r="AY7" s="243"/>
      <c r="AZ7" s="243"/>
      <c r="BA7" s="243"/>
      <c r="BB7" s="243"/>
      <c r="BC7" s="243"/>
      <c r="BD7" s="243"/>
      <c r="BE7" s="243"/>
      <c r="BF7" s="243"/>
      <c r="BG7" s="243"/>
      <c r="BH7" s="243"/>
      <c r="BI7" s="243"/>
      <c r="BJ7" s="243"/>
      <c r="BK7" s="243"/>
      <c r="BL7" s="243"/>
      <c r="BM7" s="243"/>
      <c r="BN7" s="243"/>
      <c r="BO7" s="243"/>
      <c r="BP7" s="243"/>
      <c r="BQ7" s="243"/>
      <c r="BR7" s="243"/>
      <c r="BS7" s="243"/>
      <c r="BT7" s="243"/>
      <c r="BU7" s="243"/>
      <c r="BV7" s="243"/>
      <c r="BW7" s="243"/>
      <c r="BX7" s="243"/>
      <c r="BY7" s="243"/>
      <c r="BZ7" s="243"/>
      <c r="CA7" s="243"/>
      <c r="CB7" s="243"/>
      <c r="CC7" s="243"/>
      <c r="CD7" s="243"/>
      <c r="CE7" s="243"/>
      <c r="CF7" s="3"/>
    </row>
    <row r="8" spans="1:84" ht="13.5" customHeight="1" x14ac:dyDescent="0.2">
      <c r="A8" s="848"/>
      <c r="B8" s="849"/>
      <c r="C8" s="850"/>
      <c r="D8" s="25"/>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7"/>
      <c r="AP8" s="36">
        <v>4</v>
      </c>
      <c r="AQ8" s="13"/>
      <c r="AR8" s="22" t="s">
        <v>259</v>
      </c>
      <c r="AS8" s="243" t="s">
        <v>197</v>
      </c>
      <c r="AT8" s="31"/>
      <c r="AU8" s="31"/>
      <c r="AV8" s="243"/>
      <c r="AW8" s="243"/>
      <c r="AX8" s="243"/>
      <c r="AY8" s="243"/>
      <c r="AZ8" s="243"/>
      <c r="BA8" s="243"/>
      <c r="BB8" s="243"/>
      <c r="BC8" s="243"/>
      <c r="BD8" s="243"/>
      <c r="BE8" s="243"/>
      <c r="BF8" s="243"/>
      <c r="BG8" s="243"/>
      <c r="BH8" s="243"/>
      <c r="BI8" s="243"/>
      <c r="BJ8" s="243"/>
      <c r="BK8" s="243"/>
      <c r="BL8" s="243"/>
      <c r="BM8" s="243"/>
      <c r="BN8" s="243"/>
      <c r="BO8" s="243"/>
      <c r="BP8" s="243"/>
      <c r="BQ8" s="243"/>
      <c r="BR8" s="243"/>
      <c r="BS8" s="243"/>
      <c r="BT8" s="243"/>
      <c r="BU8" s="243"/>
      <c r="BV8" s="243"/>
      <c r="BW8" s="243"/>
      <c r="BX8" s="243"/>
      <c r="BY8" s="243"/>
      <c r="BZ8" s="243"/>
      <c r="CA8" s="243"/>
      <c r="CB8" s="243"/>
      <c r="CC8" s="243"/>
      <c r="CD8" s="243"/>
      <c r="CE8" s="243"/>
      <c r="CF8" s="3"/>
    </row>
    <row r="9" spans="1:84" ht="13.5" customHeight="1" x14ac:dyDescent="0.2">
      <c r="A9" s="848"/>
      <c r="B9" s="849"/>
      <c r="C9" s="850"/>
      <c r="D9" s="30"/>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29"/>
      <c r="AP9" s="37">
        <v>5</v>
      </c>
      <c r="AQ9" s="13"/>
      <c r="AR9" s="22" t="s">
        <v>259</v>
      </c>
      <c r="AS9" s="243" t="s">
        <v>255</v>
      </c>
      <c r="AT9" s="31"/>
      <c r="AU9" s="31"/>
      <c r="AV9" s="243"/>
      <c r="AW9" s="243"/>
      <c r="AX9" s="243"/>
      <c r="AY9" s="243"/>
      <c r="AZ9" s="243"/>
      <c r="BA9" s="243"/>
      <c r="BB9" s="243"/>
      <c r="BC9" s="243"/>
      <c r="BD9" s="243"/>
      <c r="BE9" s="243"/>
      <c r="BF9" s="243"/>
      <c r="BG9" s="243"/>
      <c r="BH9" s="243"/>
      <c r="BI9" s="243"/>
      <c r="BJ9" s="243"/>
      <c r="BK9" s="243"/>
      <c r="BL9" s="243"/>
      <c r="BM9" s="243"/>
      <c r="BN9" s="243"/>
      <c r="BO9" s="243"/>
      <c r="BP9" s="243"/>
      <c r="BQ9" s="243"/>
      <c r="BR9" s="243"/>
      <c r="BS9" s="243"/>
      <c r="BT9" s="243"/>
      <c r="BU9" s="243"/>
      <c r="BV9" s="243"/>
      <c r="BW9" s="243"/>
      <c r="BX9" s="243"/>
      <c r="BY9" s="243"/>
      <c r="BZ9" s="243"/>
      <c r="CA9" s="243"/>
      <c r="CB9" s="243"/>
      <c r="CC9" s="243"/>
      <c r="CD9" s="243"/>
      <c r="CE9" s="243"/>
      <c r="CF9" s="3"/>
    </row>
    <row r="10" spans="1:84" ht="13.5" customHeight="1" x14ac:dyDescent="0.2">
      <c r="A10" s="848"/>
      <c r="B10" s="849"/>
      <c r="C10" s="850"/>
      <c r="D10" s="25" t="s">
        <v>204</v>
      </c>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7"/>
      <c r="AP10" s="36">
        <v>1</v>
      </c>
      <c r="AQ10" s="13"/>
      <c r="AR10" s="22" t="s">
        <v>259</v>
      </c>
      <c r="AS10" s="243" t="s">
        <v>256</v>
      </c>
      <c r="AT10" s="31"/>
      <c r="AU10" s="31"/>
      <c r="AV10" s="243"/>
      <c r="AW10" s="243"/>
      <c r="AX10" s="243"/>
      <c r="AY10" s="243"/>
      <c r="AZ10" s="243"/>
      <c r="BA10" s="243"/>
      <c r="BB10" s="243"/>
      <c r="BC10" s="243"/>
      <c r="BD10" s="243"/>
      <c r="BE10" s="243"/>
      <c r="BF10" s="243"/>
      <c r="BG10" s="243"/>
      <c r="BH10" s="243"/>
      <c r="BI10" s="243"/>
      <c r="BJ10" s="243"/>
      <c r="BK10" s="243"/>
      <c r="BL10" s="243"/>
      <c r="BM10" s="243"/>
      <c r="BN10" s="243"/>
      <c r="BO10" s="243"/>
      <c r="BP10" s="243"/>
      <c r="BQ10" s="243"/>
      <c r="BR10" s="243"/>
      <c r="BS10" s="243"/>
      <c r="BT10" s="243"/>
      <c r="BU10" s="243"/>
      <c r="BV10" s="243"/>
      <c r="BW10" s="243"/>
      <c r="BX10" s="243"/>
      <c r="BY10" s="243"/>
      <c r="BZ10" s="243"/>
      <c r="CA10" s="243"/>
      <c r="CB10" s="243"/>
      <c r="CC10" s="243"/>
      <c r="CD10" s="243"/>
      <c r="CE10" s="243"/>
      <c r="CF10" s="3"/>
    </row>
    <row r="11" spans="1:84" ht="13.5" customHeight="1" x14ac:dyDescent="0.2">
      <c r="A11" s="848"/>
      <c r="B11" s="849"/>
      <c r="C11" s="850"/>
      <c r="D11" s="25"/>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7"/>
      <c r="AP11" s="36">
        <v>2</v>
      </c>
      <c r="AQ11" s="13"/>
      <c r="AR11" s="22" t="s">
        <v>259</v>
      </c>
      <c r="AS11" s="243" t="s">
        <v>257</v>
      </c>
      <c r="AT11" s="244"/>
      <c r="AU11" s="244"/>
      <c r="AV11" s="35"/>
      <c r="AW11" s="245"/>
      <c r="AX11" s="245"/>
      <c r="AY11" s="245"/>
      <c r="AZ11" s="245"/>
      <c r="BA11" s="245"/>
      <c r="BB11" s="245"/>
      <c r="BC11" s="245"/>
      <c r="BD11" s="245"/>
      <c r="BE11" s="245"/>
      <c r="BF11" s="245"/>
      <c r="BG11" s="245"/>
      <c r="BH11" s="245"/>
      <c r="BI11" s="245"/>
      <c r="BJ11" s="245"/>
      <c r="BK11" s="245"/>
      <c r="BL11" s="245"/>
      <c r="BM11" s="245"/>
      <c r="BN11" s="245"/>
      <c r="BO11" s="245"/>
      <c r="BP11" s="245"/>
      <c r="BQ11" s="245"/>
      <c r="BR11" s="245"/>
      <c r="BS11" s="245"/>
      <c r="BT11" s="245"/>
      <c r="BU11" s="245"/>
      <c r="BV11" s="245"/>
      <c r="BW11" s="245"/>
      <c r="BX11" s="245"/>
      <c r="BY11" s="245"/>
      <c r="BZ11" s="245"/>
      <c r="CA11" s="245"/>
      <c r="CB11" s="245"/>
      <c r="CC11" s="245"/>
      <c r="CD11" s="245"/>
      <c r="CE11" s="245"/>
      <c r="CF11" s="6"/>
    </row>
    <row r="12" spans="1:84" ht="13.5" customHeight="1" x14ac:dyDescent="0.2">
      <c r="A12" s="848"/>
      <c r="B12" s="849"/>
      <c r="C12" s="850"/>
      <c r="D12" s="25"/>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7"/>
      <c r="AP12" s="36">
        <v>3</v>
      </c>
      <c r="AQ12" s="13"/>
      <c r="AR12" s="22" t="s">
        <v>100</v>
      </c>
      <c r="AS12" s="243" t="s">
        <v>289</v>
      </c>
      <c r="AT12" s="244"/>
      <c r="AU12" s="244"/>
      <c r="AV12" s="35"/>
      <c r="AW12" s="245"/>
      <c r="AX12" s="245"/>
      <c r="AY12" s="245"/>
      <c r="AZ12" s="245"/>
      <c r="BA12" s="245"/>
      <c r="BB12" s="245"/>
      <c r="BC12" s="245"/>
      <c r="BD12" s="245"/>
      <c r="BE12" s="245"/>
      <c r="BF12" s="245"/>
      <c r="BG12" s="245"/>
      <c r="BH12" s="245"/>
      <c r="BI12" s="245"/>
      <c r="BJ12" s="245"/>
      <c r="BK12" s="245"/>
      <c r="BL12" s="245"/>
      <c r="BM12" s="245"/>
      <c r="BN12" s="245"/>
      <c r="BO12" s="245"/>
      <c r="BP12" s="245"/>
      <c r="BQ12" s="245"/>
      <c r="BR12" s="245"/>
      <c r="BS12" s="245"/>
      <c r="BT12" s="245"/>
      <c r="BU12" s="245"/>
      <c r="BV12" s="245"/>
      <c r="BW12" s="245"/>
      <c r="BX12" s="245"/>
      <c r="BY12" s="245"/>
      <c r="BZ12" s="245"/>
      <c r="CA12" s="245"/>
      <c r="CB12" s="245"/>
      <c r="CC12" s="245"/>
      <c r="CD12" s="245"/>
      <c r="CE12" s="245"/>
      <c r="CF12" s="6"/>
    </row>
    <row r="13" spans="1:84" ht="13.5" customHeight="1" x14ac:dyDescent="0.2">
      <c r="A13" s="848"/>
      <c r="B13" s="849"/>
      <c r="C13" s="850"/>
      <c r="D13" s="2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7"/>
      <c r="AP13" s="36">
        <v>4</v>
      </c>
      <c r="AQ13" s="13"/>
      <c r="AR13" s="22" t="s">
        <v>259</v>
      </c>
      <c r="AS13" s="243" t="s">
        <v>258</v>
      </c>
      <c r="AT13" s="244"/>
      <c r="AU13" s="244"/>
      <c r="AV13" s="35"/>
      <c r="AW13" s="245"/>
      <c r="AX13" s="245"/>
      <c r="AY13" s="245"/>
      <c r="AZ13" s="245"/>
      <c r="BA13" s="245"/>
      <c r="BB13" s="245"/>
      <c r="BC13" s="245"/>
      <c r="BD13" s="245"/>
      <c r="BE13" s="245"/>
      <c r="BF13" s="245"/>
      <c r="BG13" s="245"/>
      <c r="BH13" s="245"/>
      <c r="BI13" s="245"/>
      <c r="BJ13" s="245"/>
      <c r="BK13" s="245"/>
      <c r="BL13" s="245"/>
      <c r="BM13" s="245"/>
      <c r="BN13" s="245"/>
      <c r="BO13" s="245"/>
      <c r="BP13" s="245"/>
      <c r="BQ13" s="245"/>
      <c r="BR13" s="245"/>
      <c r="BS13" s="245"/>
      <c r="BT13" s="245"/>
      <c r="BU13" s="245"/>
      <c r="BV13" s="245"/>
      <c r="BW13" s="245"/>
      <c r="BX13" s="245"/>
      <c r="BY13" s="245"/>
      <c r="BZ13" s="245"/>
      <c r="CA13" s="245"/>
      <c r="CB13" s="245"/>
      <c r="CC13" s="245"/>
      <c r="CD13" s="245"/>
      <c r="CE13" s="245"/>
      <c r="CF13" s="6"/>
    </row>
    <row r="14" spans="1:84" ht="13.5" customHeight="1" x14ac:dyDescent="0.2">
      <c r="A14" s="848"/>
      <c r="B14" s="849"/>
      <c r="C14" s="850"/>
      <c r="D14" s="30"/>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29"/>
      <c r="AP14" s="37">
        <v>5</v>
      </c>
      <c r="AQ14" s="13"/>
      <c r="AR14" s="22"/>
      <c r="AS14" s="243" t="s">
        <v>205</v>
      </c>
      <c r="AT14" s="246"/>
      <c r="AU14" s="246"/>
      <c r="AV14" s="246"/>
      <c r="AW14" s="246"/>
      <c r="AX14" s="246"/>
      <c r="AY14" s="246"/>
      <c r="AZ14" s="246"/>
      <c r="BA14" s="246"/>
      <c r="BB14" s="246"/>
      <c r="BC14" s="246"/>
      <c r="BD14" s="246"/>
      <c r="BE14" s="246"/>
      <c r="BF14" s="246"/>
      <c r="BG14" s="246"/>
      <c r="BH14" s="246"/>
      <c r="BI14" s="246"/>
      <c r="BJ14" s="246"/>
      <c r="BK14" s="246"/>
      <c r="BL14" s="246"/>
      <c r="BM14" s="246"/>
      <c r="BN14" s="246"/>
      <c r="BO14" s="246"/>
      <c r="BP14" s="246"/>
      <c r="BQ14" s="246"/>
      <c r="BR14" s="246"/>
      <c r="BS14" s="246"/>
      <c r="BT14" s="246"/>
      <c r="BU14" s="246"/>
      <c r="BV14" s="246"/>
      <c r="BW14" s="246"/>
      <c r="BX14" s="246"/>
      <c r="BY14" s="246"/>
      <c r="BZ14" s="246"/>
      <c r="CA14" s="246"/>
      <c r="CB14" s="246"/>
      <c r="CC14" s="246"/>
      <c r="CD14" s="246"/>
      <c r="CE14" s="246"/>
      <c r="CF14" s="6"/>
    </row>
    <row r="15" spans="1:84" ht="13.5" customHeight="1" x14ac:dyDescent="0.2">
      <c r="A15" s="848"/>
      <c r="B15" s="849"/>
      <c r="C15" s="850"/>
      <c r="D15" s="25" t="s">
        <v>206</v>
      </c>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7"/>
      <c r="AP15" s="36">
        <v>1</v>
      </c>
      <c r="AQ15" s="14"/>
      <c r="AR15" s="22" t="s">
        <v>259</v>
      </c>
      <c r="AS15" s="243" t="s">
        <v>198</v>
      </c>
      <c r="AT15" s="246"/>
      <c r="AU15" s="246"/>
      <c r="AV15" s="246"/>
      <c r="AW15" s="246"/>
      <c r="AX15" s="246"/>
      <c r="AY15" s="246"/>
      <c r="AZ15" s="246"/>
      <c r="BA15" s="246"/>
      <c r="BB15" s="246"/>
      <c r="BC15" s="246"/>
      <c r="BD15" s="246"/>
      <c r="BE15" s="246"/>
      <c r="BF15" s="246"/>
      <c r="BG15" s="246"/>
      <c r="BH15" s="246"/>
      <c r="BI15" s="246"/>
      <c r="BJ15" s="246"/>
      <c r="BK15" s="246"/>
      <c r="BL15" s="246"/>
      <c r="BM15" s="246"/>
      <c r="BN15" s="246"/>
      <c r="BO15" s="246"/>
      <c r="BP15" s="246"/>
      <c r="BQ15" s="246"/>
      <c r="BR15" s="246"/>
      <c r="BS15" s="246"/>
      <c r="BT15" s="246"/>
      <c r="BU15" s="246"/>
      <c r="BV15" s="246"/>
      <c r="BW15" s="246"/>
      <c r="BX15" s="246"/>
      <c r="BY15" s="246"/>
      <c r="BZ15" s="246"/>
      <c r="CA15" s="246"/>
      <c r="CB15" s="246"/>
      <c r="CC15" s="246"/>
      <c r="CD15" s="246"/>
      <c r="CE15" s="246"/>
      <c r="CF15" s="15"/>
    </row>
    <row r="16" spans="1:84" ht="13.5" customHeight="1" x14ac:dyDescent="0.2">
      <c r="A16" s="848"/>
      <c r="B16" s="849"/>
      <c r="C16" s="850"/>
      <c r="D16" s="25"/>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7"/>
      <c r="AP16" s="36">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x14ac:dyDescent="0.2">
      <c r="A17" s="848"/>
      <c r="B17" s="849"/>
      <c r="C17" s="850"/>
      <c r="D17" s="28"/>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7"/>
      <c r="AP17" s="36">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x14ac:dyDescent="0.2">
      <c r="A18" s="848"/>
      <c r="B18" s="849"/>
      <c r="C18" s="850"/>
      <c r="D18" s="28"/>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7"/>
      <c r="AP18" s="36">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x14ac:dyDescent="0.2">
      <c r="A19" s="851"/>
      <c r="B19" s="852"/>
      <c r="C19" s="853"/>
      <c r="D19" s="30"/>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29"/>
      <c r="AP19" s="37">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x14ac:dyDescent="0.2">
      <c r="A20" s="854" t="s">
        <v>199</v>
      </c>
      <c r="B20" s="855"/>
      <c r="C20" s="856"/>
      <c r="D20" s="28" t="s">
        <v>202</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36" t="s">
        <v>203</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x14ac:dyDescent="0.2">
      <c r="A21" s="848"/>
      <c r="B21" s="849"/>
      <c r="C21" s="850"/>
      <c r="D21" s="25"/>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36">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x14ac:dyDescent="0.2">
      <c r="A22" s="848"/>
      <c r="B22" s="849"/>
      <c r="C22" s="850"/>
      <c r="D22" s="25"/>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36">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x14ac:dyDescent="0.2">
      <c r="A23" s="848"/>
      <c r="B23" s="849"/>
      <c r="C23" s="850"/>
      <c r="D23" s="25"/>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36">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x14ac:dyDescent="0.2">
      <c r="A24" s="848"/>
      <c r="B24" s="849"/>
      <c r="C24" s="850"/>
      <c r="D24" s="30"/>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7">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x14ac:dyDescent="0.2">
      <c r="A25" s="848"/>
      <c r="B25" s="849"/>
      <c r="C25" s="850"/>
      <c r="D25" s="25" t="s">
        <v>204</v>
      </c>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7"/>
      <c r="AP25" s="36">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x14ac:dyDescent="0.2">
      <c r="A26" s="848"/>
      <c r="B26" s="849"/>
      <c r="C26" s="850"/>
      <c r="D26" s="25"/>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7"/>
      <c r="AP26" s="36">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x14ac:dyDescent="0.2">
      <c r="A27" s="848"/>
      <c r="B27" s="849"/>
      <c r="C27" s="850"/>
      <c r="D27" s="25"/>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7"/>
      <c r="AP27" s="36">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2">
      <c r="A28" s="848"/>
      <c r="B28" s="849"/>
      <c r="C28" s="850"/>
      <c r="D28" s="25"/>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7"/>
      <c r="AP28" s="36">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2">
      <c r="A29" s="848"/>
      <c r="B29" s="849"/>
      <c r="C29" s="850"/>
      <c r="D29" s="30"/>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29"/>
      <c r="AP29" s="37">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2">
      <c r="A30" s="848"/>
      <c r="B30" s="849"/>
      <c r="C30" s="850"/>
      <c r="D30" s="25" t="s">
        <v>206</v>
      </c>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36">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2">
      <c r="A31" s="848"/>
      <c r="B31" s="849"/>
      <c r="C31" s="850"/>
      <c r="D31" s="25"/>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36">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2">
      <c r="A32" s="848"/>
      <c r="B32" s="849"/>
      <c r="C32" s="850"/>
      <c r="D32" s="28"/>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36">
        <v>3</v>
      </c>
      <c r="AQ32" s="11"/>
      <c r="CF32" s="18"/>
    </row>
    <row r="33" spans="1:84" ht="13.5" customHeight="1" x14ac:dyDescent="0.2">
      <c r="A33" s="848"/>
      <c r="B33" s="849"/>
      <c r="C33" s="850"/>
      <c r="D33" s="28"/>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36">
        <v>4</v>
      </c>
      <c r="AQ33" s="11"/>
      <c r="CF33" s="18"/>
    </row>
    <row r="34" spans="1:84" ht="13.5" customHeight="1" x14ac:dyDescent="0.2">
      <c r="A34" s="851"/>
      <c r="B34" s="852"/>
      <c r="C34" s="853"/>
      <c r="D34" s="30"/>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7">
        <v>5</v>
      </c>
      <c r="AQ34" s="11"/>
      <c r="CF34" s="18"/>
    </row>
    <row r="35" spans="1:84" ht="13.5" customHeight="1" x14ac:dyDescent="0.2">
      <c r="A35" s="854" t="s">
        <v>200</v>
      </c>
      <c r="B35" s="855"/>
      <c r="C35" s="856"/>
      <c r="D35" s="28" t="s">
        <v>202</v>
      </c>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36">
        <v>1</v>
      </c>
      <c r="AQ35" s="11"/>
      <c r="CF35" s="18"/>
    </row>
    <row r="36" spans="1:84" ht="13.5" customHeight="1" x14ac:dyDescent="0.2">
      <c r="A36" s="848"/>
      <c r="B36" s="849"/>
      <c r="C36" s="850"/>
      <c r="D36" s="2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36">
        <v>2</v>
      </c>
      <c r="AQ36" s="11"/>
      <c r="CF36" s="18"/>
    </row>
    <row r="37" spans="1:84" ht="13.5" customHeight="1" x14ac:dyDescent="0.2">
      <c r="A37" s="848"/>
      <c r="B37" s="849"/>
      <c r="C37" s="850"/>
      <c r="D37" s="2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36">
        <v>3</v>
      </c>
      <c r="AQ37" s="11"/>
      <c r="CF37" s="18"/>
    </row>
    <row r="38" spans="1:84" ht="13.5" customHeight="1" x14ac:dyDescent="0.2">
      <c r="A38" s="848"/>
      <c r="B38" s="849"/>
      <c r="C38" s="850"/>
      <c r="D38" s="25"/>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36">
        <v>4</v>
      </c>
      <c r="AQ38" s="11"/>
      <c r="CF38" s="18"/>
    </row>
    <row r="39" spans="1:84" ht="13.5" customHeight="1" x14ac:dyDescent="0.2">
      <c r="A39" s="848"/>
      <c r="B39" s="849"/>
      <c r="C39" s="850"/>
      <c r="D39" s="30"/>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7">
        <v>5</v>
      </c>
      <c r="AQ39" s="11"/>
      <c r="CF39" s="18"/>
    </row>
    <row r="40" spans="1:84" ht="13.5" customHeight="1" x14ac:dyDescent="0.2">
      <c r="A40" s="848"/>
      <c r="B40" s="849"/>
      <c r="C40" s="850"/>
      <c r="D40" s="25" t="s">
        <v>204</v>
      </c>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7"/>
      <c r="AP40" s="36">
        <v>1</v>
      </c>
      <c r="AQ40" s="11"/>
      <c r="CF40" s="18"/>
    </row>
    <row r="41" spans="1:84" ht="13.5" customHeight="1" x14ac:dyDescent="0.2">
      <c r="A41" s="848"/>
      <c r="B41" s="849"/>
      <c r="C41" s="850"/>
      <c r="D41" s="25"/>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7"/>
      <c r="AP41" s="36">
        <v>2</v>
      </c>
      <c r="AQ41" s="11"/>
      <c r="CF41" s="18"/>
    </row>
    <row r="42" spans="1:84" ht="13.5" customHeight="1" x14ac:dyDescent="0.2">
      <c r="A42" s="848"/>
      <c r="B42" s="849"/>
      <c r="C42" s="850"/>
      <c r="D42" s="25"/>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7"/>
      <c r="AP42" s="36">
        <v>3</v>
      </c>
      <c r="AQ42" s="11"/>
      <c r="CF42" s="18"/>
    </row>
    <row r="43" spans="1:84" ht="13.5" customHeight="1" x14ac:dyDescent="0.2">
      <c r="A43" s="848"/>
      <c r="B43" s="849"/>
      <c r="C43" s="850"/>
      <c r="D43" s="25"/>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7"/>
      <c r="AP43" s="36">
        <v>4</v>
      </c>
      <c r="AQ43" s="11"/>
      <c r="CF43" s="18"/>
    </row>
    <row r="44" spans="1:84" ht="13.5" customHeight="1" x14ac:dyDescent="0.2">
      <c r="A44" s="848"/>
      <c r="B44" s="849"/>
      <c r="C44" s="850"/>
      <c r="D44" s="30"/>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29"/>
      <c r="AP44" s="37">
        <v>5</v>
      </c>
      <c r="AQ44" s="11"/>
      <c r="CF44" s="18"/>
    </row>
    <row r="45" spans="1:84" ht="13.5" customHeight="1" x14ac:dyDescent="0.2">
      <c r="A45" s="848"/>
      <c r="B45" s="849"/>
      <c r="C45" s="850"/>
      <c r="D45" s="25" t="s">
        <v>206</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36">
        <v>1</v>
      </c>
      <c r="AQ45" s="11"/>
      <c r="CF45" s="18"/>
    </row>
    <row r="46" spans="1:84" ht="13.5" customHeight="1" x14ac:dyDescent="0.2">
      <c r="A46" s="848"/>
      <c r="B46" s="849"/>
      <c r="C46" s="850"/>
      <c r="D46" s="25"/>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36">
        <v>2</v>
      </c>
      <c r="AQ46" s="11"/>
      <c r="CF46" s="18"/>
    </row>
    <row r="47" spans="1:84" ht="13.5" customHeight="1" x14ac:dyDescent="0.2">
      <c r="A47" s="848"/>
      <c r="B47" s="849"/>
      <c r="C47" s="850"/>
      <c r="D47" s="2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36">
        <v>3</v>
      </c>
      <c r="AQ47" s="11"/>
      <c r="CF47" s="18"/>
    </row>
    <row r="48" spans="1:84" ht="13.5" customHeight="1" x14ac:dyDescent="0.2">
      <c r="A48" s="848"/>
      <c r="B48" s="849"/>
      <c r="C48" s="850"/>
      <c r="D48" s="28"/>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36">
        <v>4</v>
      </c>
      <c r="AQ48" s="11"/>
      <c r="CF48" s="18"/>
    </row>
    <row r="49" spans="1:84" ht="13.5" customHeight="1" x14ac:dyDescent="0.2">
      <c r="A49" s="851"/>
      <c r="B49" s="852"/>
      <c r="C49" s="853"/>
      <c r="D49" s="30"/>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7">
        <v>5</v>
      </c>
      <c r="AQ49" s="11"/>
      <c r="CF49" s="18"/>
    </row>
    <row r="50" spans="1:84" ht="13.5" customHeight="1" x14ac:dyDescent="0.2">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1">
    <mergeCell ref="A35:C49"/>
    <mergeCell ref="A2:F2"/>
    <mergeCell ref="G2:AP2"/>
    <mergeCell ref="A3:F3"/>
    <mergeCell ref="G3:AP3"/>
    <mergeCell ref="AQ3:CF3"/>
    <mergeCell ref="A4:AP4"/>
    <mergeCell ref="AQ4:CF4"/>
    <mergeCell ref="A5:C19"/>
    <mergeCell ref="A20:C34"/>
    <mergeCell ref="AS5:CE6"/>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4578E98-A76E-4FAD-8B5C-57D8526134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2026-10-07T02:24:38Z</dcterms:modified>
  <cp:category/>
  <cp:contentStatus/>
</cp:coreProperties>
</file>