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codeName="ThisWorkbook"/>
  <mc:AlternateContent xmlns:mc="http://schemas.openxmlformats.org/markup-compatibility/2006">
    <mc:Choice Requires="x15">
      <x15ac:absPath xmlns:x15ac="http://schemas.microsoft.com/office/spreadsheetml/2010/11/ac" url="C:\Users\03069044\Desktop\2026契約\【入283号工総都／0600一般土木】舗装改修工事（令和８年度道路維持課工事第８号）\01仮登録\"/>
    </mc:Choice>
  </mc:AlternateContent>
  <xr:revisionPtr revIDLastSave="0" documentId="13_ncr:1_{CD11E0EC-52BD-46E3-A419-4BE534CF2E48}" xr6:coauthVersionLast="36" xr6:coauthVersionMax="36" xr10:uidLastSave="{00000000-0000-0000-0000-000000000000}"/>
  <bookViews>
    <workbookView xWindow="240" yWindow="48" windowWidth="18180" windowHeight="7656" xr2:uid="{00000000-000D-0000-FFFF-FFFF00000000}"/>
  </bookViews>
  <sheets>
    <sheet name="申告書" sheetId="2" r:id="rId1"/>
    <sheet name="記入上の注意" sheetId="5" r:id="rId2"/>
  </sheets>
  <definedNames>
    <definedName name="_xlnm.Print_Area" localSheetId="1">記入上の注意!$A$1:$BE$176</definedName>
    <definedName name="_xlnm.Print_Area" localSheetId="0">申告書!$A$1:$AL$167</definedName>
    <definedName name="入力順" localSheetId="1">記入上の注意!$AD$12,記入上の注意!$J$13,記入上の注意!$AD$13,記入上の注意!$J$22,記入上の注意!$J$23,記入上の注意!$Y$23,記入上の注意!$AG$23,記入上の注意!$J$24,記入上の注意!$AI$24,記入上の注意!$J$25,記入上の注意!$Z$25,記入上の注意!$J$36,記入上の注意!$J$37,記入上の注意!$Y$37,記入上の注意!$AG$37,記入上の注意!$J$38,記入上の注意!$Z$38,記入上の注意!$J$39,記入上の注意!$AG$39,記入上の注意!$J$40,記入上の注意!$J$41,記入上の注意!$Y$41,記入上の注意!$AG$41,記入上の注意!$J$42,記入上の注意!$Z$42,記入上の注意!$J$43,記入上の注意!$AG$43,記入上の注意!$J$44,記入上の注意!$J$45,記入上の注意!$Y$45,記入上の注意!$AG$45,記入上の注意!$J$46,記入上の注意!$Z$46,記入上の注意!$J$47,記入上の注意!$AG$47,記入上の注意!$J$52,記入上の注意!$O$52,記入上の注意!$J$53,記入上の注意!$J$57,記入上の注意!$J$58,記入上の注意!$O$58,記入上の注意!$T$58,記入上の注意!$Y$58,記入上の注意!$J$59,記入上の注意!$J$60,記入上の注意!$J$61,記入上の注意!$J$65,記入上の注意!$J$66,記入上の注意!$J$69,記入上の注意!$J$75,記入上の注意!$O$75,記入上の注意!$J$76,記入上の注意!$J$80,記入上の注意!$J$84,記入上の注意!$J$95,記入上の注意!$J$96,記入上の注意!$J$97,記入上の注意!$Z$97,記入上の注意!$J$98,記入上の注意!$Z$98,記入上の注意!$J$100,記入上の注意!$J$101,記入上の注意!$J$102,記入上の注意!$Z$102,記入上の注意!$J$103,記入上の注意!$Z$103,記入上の注意!$J$105,記入上の注意!$J$106,記入上の注意!$J$107,記入上の注意!$Z$107,記入上の注意!$J$108,記入上の注意!$Z$108,記入上の注意!$C$116,記入上の注意!$J$123,記入上の注意!$J$127,記入上の注意!$B$139,記入上の注意!$N$139,記入上の注意!$AD$12</definedName>
    <definedName name="入力順">申告書!$AD$3,申告書!$J$4,申告書!#REF!,申告書!$J$13,申告書!$J$14,申告書!$Y$14,申告書!$AG$14,申告書!$J$15,申告書!$AI$15,申告書!$J$16,申告書!$Z$16,申告書!$J$27,申告書!$J$28,申告書!$Y$28,申告書!$AG$28,申告書!$J$29,申告書!$Z$29,申告書!$J$30,申告書!$AG$30,申告書!$J$31,申告書!$J$32,申告書!$Y$32,申告書!$AG$32,申告書!$J$33,申告書!$Z$33,申告書!$J$34,申告書!$AG$34,申告書!$J$35,申告書!$J$36,申告書!$Y$36,申告書!$AG$36,申告書!$J$37,申告書!$Z$37,申告書!$J$38,申告書!$AG$38,申告書!$J$43,申告書!$O$43,申告書!$J$44,申告書!$J$48,申告書!$J$49,申告書!$O$49,申告書!$T$49,申告書!$Y$49,申告書!$J$50,申告書!$J$51,申告書!$J$52,申告書!$J$56,申告書!$J$57,申告書!$J$60,申告書!$J$66,申告書!$O$66,申告書!$J$67,申告書!$J$71,申告書!$J$75,申告書!$J$86,申告書!$J$87,申告書!$J$88,申告書!$Z$88,申告書!$J$89,申告書!$Z$89,申告書!$J$91,申告書!$J$92,申告書!$J$93,申告書!$Z$93,申告書!$J$94,申告書!$Z$94,申告書!$J$96,申告書!$J$97,申告書!$J$98,申告書!$Z$98,申告書!$J$99,申告書!$Z$99,申告書!$C$107,申告書!$J$114,申告書!$J$118,申告書!$B$130,申告書!$N$130,申告書!$AD$3</definedName>
    <definedName name="発注業種">申告書!$AT$8:$AT$22</definedName>
  </definedNames>
  <calcPr calcId="191029"/>
</workbook>
</file>

<file path=xl/calcChain.xml><?xml version="1.0" encoding="utf-8"?>
<calcChain xmlns="http://schemas.openxmlformats.org/spreadsheetml/2006/main">
  <c r="AC53" i="2" l="1"/>
  <c r="J28" i="5" l="1"/>
  <c r="AC49" i="5" l="1"/>
  <c r="AR13" i="5" l="1"/>
  <c r="AN108" i="5"/>
  <c r="AR107" i="5"/>
  <c r="AN107" i="5"/>
  <c r="AN106" i="5"/>
  <c r="AN103" i="5"/>
  <c r="AR102" i="5"/>
  <c r="AN102" i="5"/>
  <c r="AN101" i="5"/>
  <c r="AN98" i="5"/>
  <c r="AR97" i="5"/>
  <c r="AN97" i="5"/>
  <c r="AN96" i="5"/>
  <c r="AR94" i="5"/>
  <c r="AO91" i="5"/>
  <c r="AR75" i="5"/>
  <c r="AN75" i="5"/>
  <c r="AR58" i="5"/>
  <c r="AN58" i="5"/>
  <c r="AR52" i="5"/>
  <c r="AN52" i="5"/>
  <c r="AN48" i="5"/>
  <c r="AN47" i="5"/>
  <c r="AR45" i="5"/>
  <c r="AN45" i="5"/>
  <c r="AN43" i="5"/>
  <c r="AR41" i="5"/>
  <c r="AN41" i="5"/>
  <c r="AN39" i="5"/>
  <c r="AR37" i="5"/>
  <c r="AN37" i="5"/>
  <c r="AR35" i="5"/>
  <c r="AN32" i="5"/>
  <c r="AN31" i="5"/>
  <c r="AR30" i="5"/>
  <c r="AN30" i="5"/>
  <c r="AR27" i="5"/>
  <c r="AN25" i="5"/>
  <c r="AN24" i="5"/>
  <c r="AR23" i="5"/>
  <c r="AN23" i="5"/>
  <c r="AR20" i="5"/>
  <c r="AR18" i="5"/>
  <c r="AV16" i="5"/>
  <c r="AU16" i="5"/>
  <c r="AX28" i="5" s="1"/>
  <c r="AR12" i="5"/>
  <c r="AR21" i="2"/>
  <c r="AN14" i="2"/>
  <c r="AN22" i="2"/>
  <c r="AR18" i="2"/>
  <c r="AN23" i="2" s="1"/>
  <c r="AV7" i="2"/>
  <c r="AU7" i="2"/>
  <c r="AR26" i="2"/>
  <c r="AX19" i="2" l="1"/>
  <c r="AW19" i="2"/>
  <c r="AW28" i="5"/>
  <c r="J19" i="2" l="1"/>
  <c r="AN21" i="2"/>
  <c r="AR11" i="2"/>
  <c r="AB68" i="5" l="1"/>
  <c r="W68" i="5"/>
  <c r="O68" i="5"/>
  <c r="J68" i="5"/>
  <c r="AN49" i="2"/>
  <c r="AC63" i="2" l="1"/>
  <c r="J26" i="2"/>
  <c r="AD12" i="2"/>
  <c r="P12" i="2"/>
  <c r="AR4" i="2" l="1"/>
  <c r="AO82" i="2" l="1"/>
  <c r="AC91" i="5" l="1"/>
  <c r="I132" i="5" s="1"/>
  <c r="AC82" i="2"/>
  <c r="P21" i="5" l="1"/>
  <c r="AR14" i="2"/>
  <c r="AC128" i="5" l="1"/>
  <c r="AD132" i="5" s="1"/>
  <c r="AC124" i="5"/>
  <c r="W132" i="5" s="1"/>
  <c r="AC120" i="5"/>
  <c r="P132" i="5" s="1"/>
  <c r="AC81" i="5"/>
  <c r="B132" i="5" s="1"/>
  <c r="AC77" i="5"/>
  <c r="AD131" i="5" s="1"/>
  <c r="AC72" i="5"/>
  <c r="W131" i="5" s="1"/>
  <c r="AC62" i="5"/>
  <c r="P131" i="5" s="1"/>
  <c r="AC54" i="5"/>
  <c r="I131" i="5" s="1"/>
  <c r="AG48" i="5"/>
  <c r="B131" i="5" s="1"/>
  <c r="AN89" i="2"/>
  <c r="AN94" i="2"/>
  <c r="AN99" i="2"/>
  <c r="AR49" i="2"/>
  <c r="AN39" i="2"/>
  <c r="AF133" i="5" l="1"/>
  <c r="AG39" i="2"/>
  <c r="AR98" i="2" l="1"/>
  <c r="AN98" i="2" s="1"/>
  <c r="AR93" i="2"/>
  <c r="AN93" i="2" s="1"/>
  <c r="AR88" i="2"/>
  <c r="AN88" i="2" s="1"/>
  <c r="AN97" i="2"/>
  <c r="AN92" i="2"/>
  <c r="AN87" i="2"/>
  <c r="AR85" i="2"/>
  <c r="AC119" i="2" l="1"/>
  <c r="AD123" i="2" s="1"/>
  <c r="P122" i="2"/>
  <c r="AC115" i="2"/>
  <c r="W123" i="2" s="1"/>
  <c r="AR66" i="2"/>
  <c r="AN66" i="2" s="1"/>
  <c r="W122" i="2"/>
  <c r="AR43" i="2" l="1"/>
  <c r="AN43" i="2" s="1"/>
  <c r="AR3" i="2"/>
  <c r="AC45" i="2"/>
  <c r="I122" i="2" s="1"/>
  <c r="AR36" i="2"/>
  <c r="AN36" i="2" s="1"/>
  <c r="AR32" i="2"/>
  <c r="AN32" i="2" s="1"/>
  <c r="AN16" i="2"/>
  <c r="AR28" i="2"/>
  <c r="AN28" i="2" s="1"/>
  <c r="AN30" i="2"/>
  <c r="AN15" i="2"/>
  <c r="AR9" i="2"/>
  <c r="W59" i="2" l="1"/>
  <c r="J59" i="2"/>
  <c r="O59" i="2"/>
  <c r="AB59" i="2"/>
  <c r="AN34" i="2"/>
  <c r="AN38" i="2"/>
  <c r="AC40" i="2"/>
  <c r="AC111" i="2" l="1"/>
  <c r="P123" i="2" s="1"/>
  <c r="I123" i="2"/>
  <c r="AC72" i="2"/>
  <c r="B123" i="2" s="1"/>
  <c r="AC68" i="2" l="1"/>
  <c r="AD122" i="2" s="1"/>
  <c r="B122" i="2"/>
  <c r="AF1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26TSP-1400</author>
    <author>Administrator</author>
  </authors>
  <commentList>
    <comment ref="AI13" authorId="0" shapeId="0" xr:uid="{CBC9A5BA-1C29-42AF-8F47-B7CB31727D25}">
      <text>
        <r>
          <rPr>
            <b/>
            <sz val="11"/>
            <color indexed="81"/>
            <rFont val="ＭＳ Ｐゴシック"/>
            <family val="3"/>
            <charset val="128"/>
          </rPr>
          <t>発注業種で有する等級格付を選択してください。</t>
        </r>
      </text>
    </comment>
    <comment ref="P14" authorId="0" shapeId="0" xr:uid="{7586A4A1-D61A-4EE2-85CE-CBE521DE8AA4}">
      <text>
        <r>
          <rPr>
            <b/>
            <sz val="11"/>
            <color indexed="81"/>
            <rFont val="ＭＳ Ｐゴシック"/>
            <family val="3"/>
            <charset val="128"/>
          </rPr>
          <t>事業者の所在地について、該当するものを選択してください。</t>
        </r>
      </text>
    </comment>
    <comment ref="AD14" authorId="0" shapeId="0" xr:uid="{87149C95-1FDA-49AC-86BA-484CD1A0D5E5}">
      <text>
        <r>
          <rPr>
            <b/>
            <sz val="11"/>
            <color indexed="81"/>
            <rFont val="ＭＳ Ｐゴシック"/>
            <family val="3"/>
            <charset val="128"/>
          </rPr>
          <t>共同運営の受付番号を記入してください。</t>
        </r>
      </text>
    </comment>
    <comment ref="Y23" authorId="1" shapeId="0" xr:uid="{6ED128C0-8318-4CC9-8C80-64DF779200EA}">
      <text>
        <r>
          <rPr>
            <b/>
            <sz val="11"/>
            <color indexed="81"/>
            <rFont val="ＭＳ Ｐゴシック"/>
            <family val="3"/>
            <charset val="128"/>
            <scheme val="major"/>
          </rPr>
          <t>工事を単体で施工したか、共同事業体（JV）で施工したか、選択してください。</t>
        </r>
      </text>
    </comment>
    <comment ref="AG23" authorId="1" shapeId="0" xr:uid="{5272EEC0-3CF5-4A27-9D6D-3C8CB6CCB577}">
      <text>
        <r>
          <rPr>
            <b/>
            <sz val="11"/>
            <color indexed="81"/>
            <rFont val="ＭＳ Ｐゴシック"/>
            <family val="3"/>
            <charset val="128"/>
            <scheme val="major"/>
          </rPr>
          <t>JVの場合は、出資比率（1～99％）を入力してください。</t>
        </r>
        <r>
          <rPr>
            <sz val="9"/>
            <color indexed="81"/>
            <rFont val="MS P ゴシック"/>
            <family val="3"/>
            <charset val="128"/>
          </rPr>
          <t xml:space="preserve">
</t>
        </r>
      </text>
    </comment>
    <comment ref="AI24" authorId="1" shapeId="0" xr:uid="{AACB7BEA-99A5-4A54-9939-0213209BBC44}">
      <text>
        <r>
          <rPr>
            <b/>
            <sz val="11"/>
            <color indexed="81"/>
            <rFont val="ＭＳ Ｐゴシック"/>
            <family val="3"/>
            <charset val="128"/>
            <scheme val="major"/>
          </rPr>
          <t>発注者が官公庁か、民間事業者か選択してください。</t>
        </r>
        <r>
          <rPr>
            <sz val="9"/>
            <color indexed="81"/>
            <rFont val="MS P ゴシック"/>
            <family val="3"/>
            <charset val="128"/>
          </rPr>
          <t xml:space="preserve">
</t>
        </r>
      </text>
    </comment>
    <comment ref="A27" authorId="1" shapeId="0" xr:uid="{9BBCC12D-9C3B-43B8-9257-D7361FC31F02}">
      <text>
        <r>
          <rPr>
            <b/>
            <sz val="11"/>
            <color indexed="81"/>
            <rFont val="ＭＳ Ｐゴシック"/>
            <family val="3"/>
            <charset val="128"/>
            <scheme val="major"/>
          </rPr>
          <t>該当しない事業者の方は、欄が灰色になっています。</t>
        </r>
      </text>
    </comment>
    <comment ref="A34" authorId="1" shapeId="0" xr:uid="{61CC98F8-FFF4-49EF-B6E3-78F4941D32C2}">
      <text>
        <r>
          <rPr>
            <b/>
            <sz val="11"/>
            <color indexed="81"/>
            <rFont val="ＭＳ Ｐゴシック"/>
            <family val="3"/>
            <charset val="128"/>
            <scheme val="major"/>
          </rPr>
          <t>原則本案件と同一業種の工事が対象となります。</t>
        </r>
        <r>
          <rPr>
            <sz val="9"/>
            <color indexed="81"/>
            <rFont val="MS P ゴシック"/>
            <family val="3"/>
            <charset val="128"/>
          </rPr>
          <t xml:space="preserve">
</t>
        </r>
      </text>
    </comment>
    <comment ref="AG39" authorId="1" shapeId="0" xr:uid="{11CAF35E-5BFE-459C-9574-FE041F6233C2}">
      <text>
        <r>
          <rPr>
            <b/>
            <sz val="11"/>
            <color indexed="81"/>
            <rFont val="ＭＳ Ｐゴシック"/>
            <family val="3"/>
            <charset val="128"/>
            <scheme val="major"/>
          </rPr>
          <t>工事成績通知書の総評定点を記入してください。</t>
        </r>
        <r>
          <rPr>
            <sz val="9"/>
            <color indexed="81"/>
            <rFont val="MS P ゴシック"/>
            <family val="3"/>
            <charset val="128"/>
          </rPr>
          <t xml:space="preserve">
</t>
        </r>
      </text>
    </comment>
    <comment ref="J53" authorId="1" shapeId="0" xr:uid="{21FACD92-7EE0-41B0-B654-B3CD6E8911D2}">
      <text>
        <r>
          <rPr>
            <b/>
            <sz val="11"/>
            <color indexed="81"/>
            <rFont val="ＭＳ Ｐゴシック"/>
            <family val="3"/>
            <charset val="128"/>
            <scheme val="major"/>
          </rPr>
          <t xml:space="preserve">記入できるのは１件のみです。
</t>
        </r>
        <r>
          <rPr>
            <sz val="9"/>
            <color indexed="81"/>
            <rFont val="MS P ゴシック"/>
            <family val="3"/>
            <charset val="128"/>
          </rPr>
          <t xml:space="preserve">
</t>
        </r>
      </text>
    </comment>
    <comment ref="AJ69" authorId="1" shapeId="0" xr:uid="{702BDA00-EF7B-4BBE-B7B2-92199368A047}">
      <text>
        <r>
          <rPr>
            <b/>
            <sz val="11"/>
            <color indexed="81"/>
            <rFont val="ＭＳ Ｐゴシック"/>
            <family val="3"/>
            <charset val="128"/>
            <scheme val="major"/>
          </rPr>
          <t>該当するものが無い場合はこちらをクリックしてください。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<sst xmlns="http://schemas.openxmlformats.org/spreadsheetml/2006/main" count="669" uniqueCount="199">
  <si>
    <t>工事件名</t>
    <rPh sb="0" eb="2">
      <t>コウジ</t>
    </rPh>
    <rPh sb="2" eb="4">
      <t>ケンメイ</t>
    </rPh>
    <phoneticPr fontId="1"/>
  </si>
  <si>
    <t>受付番号</t>
    <rPh sb="0" eb="2">
      <t>ウケツケ</t>
    </rPh>
    <rPh sb="2" eb="4">
      <t>バンゴウ</t>
    </rPh>
    <phoneticPr fontId="1"/>
  </si>
  <si>
    <t>契約金額（税込）</t>
    <rPh sb="0" eb="2">
      <t>ケイヤク</t>
    </rPh>
    <rPh sb="2" eb="4">
      <t>キンガク</t>
    </rPh>
    <rPh sb="5" eb="7">
      <t>ゼイコミ</t>
    </rPh>
    <phoneticPr fontId="1"/>
  </si>
  <si>
    <t>発注者</t>
    <rPh sb="0" eb="3">
      <t>ハッチュウシャ</t>
    </rPh>
    <phoneticPr fontId="1"/>
  </si>
  <si>
    <t>完了検査日</t>
    <rPh sb="0" eb="2">
      <t>カンリョウ</t>
    </rPh>
    <rPh sb="2" eb="5">
      <t>ケンサビ</t>
    </rPh>
    <phoneticPr fontId="1"/>
  </si>
  <si>
    <t>総評定点③</t>
    <rPh sb="0" eb="2">
      <t>ソウヒョウ</t>
    </rPh>
    <rPh sb="2" eb="4">
      <t>テイテン</t>
    </rPh>
    <phoneticPr fontId="1"/>
  </si>
  <si>
    <t>総評定点②</t>
    <rPh sb="0" eb="2">
      <t>ソウヒョウ</t>
    </rPh>
    <rPh sb="2" eb="4">
      <t>テイテン</t>
    </rPh>
    <phoneticPr fontId="1"/>
  </si>
  <si>
    <t>総評定点①</t>
    <rPh sb="0" eb="2">
      <t>ソウヒョウ</t>
    </rPh>
    <rPh sb="2" eb="4">
      <t>テイテン</t>
    </rPh>
    <phoneticPr fontId="1"/>
  </si>
  <si>
    <t>平均総評定点</t>
    <rPh sb="0" eb="2">
      <t>ヘイキン</t>
    </rPh>
    <rPh sb="2" eb="4">
      <t>ソウヒョウ</t>
    </rPh>
    <rPh sb="4" eb="6">
      <t>テイテン</t>
    </rPh>
    <phoneticPr fontId="1"/>
  </si>
  <si>
    <t>配置予定技術者の氏名</t>
    <rPh sb="0" eb="2">
      <t>ハイチ</t>
    </rPh>
    <rPh sb="2" eb="4">
      <t>ヨテイ</t>
    </rPh>
    <rPh sb="4" eb="7">
      <t>ギジュツシャ</t>
    </rPh>
    <rPh sb="8" eb="10">
      <t>シメイ</t>
    </rPh>
    <phoneticPr fontId="1"/>
  </si>
  <si>
    <t>雇用期間</t>
    <rPh sb="0" eb="2">
      <t>コヨウ</t>
    </rPh>
    <rPh sb="2" eb="4">
      <t>キカン</t>
    </rPh>
    <phoneticPr fontId="1"/>
  </si>
  <si>
    <t>保有資格区分</t>
    <rPh sb="0" eb="2">
      <t>ホユウ</t>
    </rPh>
    <rPh sb="2" eb="4">
      <t>シカク</t>
    </rPh>
    <rPh sb="4" eb="6">
      <t>クブン</t>
    </rPh>
    <phoneticPr fontId="1"/>
  </si>
  <si>
    <t>保有資格名</t>
    <rPh sb="0" eb="2">
      <t>ホユウ</t>
    </rPh>
    <rPh sb="2" eb="4">
      <t>シカク</t>
    </rPh>
    <rPh sb="4" eb="5">
      <t>メイ</t>
    </rPh>
    <phoneticPr fontId="1"/>
  </si>
  <si>
    <t>登録番号</t>
    <rPh sb="0" eb="2">
      <t>トウロク</t>
    </rPh>
    <rPh sb="2" eb="4">
      <t>バンゴウ</t>
    </rPh>
    <phoneticPr fontId="1"/>
  </si>
  <si>
    <t>CORINS登録番号</t>
    <rPh sb="6" eb="8">
      <t>トウロク</t>
    </rPh>
    <rPh sb="8" eb="10">
      <t>バンゴウ</t>
    </rPh>
    <phoneticPr fontId="1"/>
  </si>
  <si>
    <t>実績の区分</t>
    <rPh sb="0" eb="2">
      <t>ジッセキ</t>
    </rPh>
    <rPh sb="3" eb="5">
      <t>クブン</t>
    </rPh>
    <phoneticPr fontId="1"/>
  </si>
  <si>
    <t>監理技術者</t>
    <rPh sb="0" eb="2">
      <t>カンリ</t>
    </rPh>
    <rPh sb="2" eb="4">
      <t>ギジュツ</t>
    </rPh>
    <rPh sb="4" eb="5">
      <t>シャ</t>
    </rPh>
    <phoneticPr fontId="1"/>
  </si>
  <si>
    <t>主任技術者</t>
    <rPh sb="0" eb="2">
      <t>シュニン</t>
    </rPh>
    <rPh sb="2" eb="5">
      <t>ギジュツシャ</t>
    </rPh>
    <phoneticPr fontId="1"/>
  </si>
  <si>
    <t>担当技術者</t>
    <rPh sb="0" eb="2">
      <t>タントウ</t>
    </rPh>
    <rPh sb="2" eb="5">
      <t>ギジュツシャ</t>
    </rPh>
    <phoneticPr fontId="1"/>
  </si>
  <si>
    <t>Ａ</t>
    <phoneticPr fontId="1"/>
  </si>
  <si>
    <t>点</t>
    <rPh sb="0" eb="1">
      <t>テン</t>
    </rPh>
    <phoneticPr fontId="1"/>
  </si>
  <si>
    <t>＋</t>
    <phoneticPr fontId="1"/>
  </si>
  <si>
    <t>Ｂ</t>
    <phoneticPr fontId="1"/>
  </si>
  <si>
    <t>Ｃ</t>
    <phoneticPr fontId="1"/>
  </si>
  <si>
    <t>Ｄ</t>
    <phoneticPr fontId="1"/>
  </si>
  <si>
    <t>Ｅ</t>
    <phoneticPr fontId="1"/>
  </si>
  <si>
    <t>Ｆ</t>
    <phoneticPr fontId="1"/>
  </si>
  <si>
    <t>月</t>
    <rPh sb="0" eb="1">
      <t>ガツ</t>
    </rPh>
    <phoneticPr fontId="1"/>
  </si>
  <si>
    <t>日</t>
    <rPh sb="0" eb="1">
      <t>ニチ</t>
    </rPh>
    <phoneticPr fontId="1"/>
  </si>
  <si>
    <t>から　申込日現在</t>
    <rPh sb="3" eb="5">
      <t>モウシコミ</t>
    </rPh>
    <rPh sb="5" eb="6">
      <t>ビ</t>
    </rPh>
    <rPh sb="6" eb="8">
      <t>ゲンザイ</t>
    </rPh>
    <phoneticPr fontId="1"/>
  </si>
  <si>
    <t>年</t>
    <rPh sb="0" eb="1">
      <t>ネン</t>
    </rPh>
    <phoneticPr fontId="1"/>
  </si>
  <si>
    <t>その他</t>
    <rPh sb="2" eb="3">
      <t>タ</t>
    </rPh>
    <phoneticPr fontId="1"/>
  </si>
  <si>
    <t>２点</t>
    <rPh sb="1" eb="2">
      <t>テン</t>
    </rPh>
    <phoneticPr fontId="1"/>
  </si>
  <si>
    <t>１点</t>
    <rPh sb="1" eb="2">
      <t>テン</t>
    </rPh>
    <phoneticPr fontId="1"/>
  </si>
  <si>
    <t>１．５点</t>
    <rPh sb="3" eb="4">
      <t>テン</t>
    </rPh>
    <phoneticPr fontId="1"/>
  </si>
  <si>
    <t>０．５点</t>
    <rPh sb="3" eb="4">
      <t>テン</t>
    </rPh>
    <phoneticPr fontId="1"/>
  </si>
  <si>
    <t>点</t>
    <phoneticPr fontId="1"/>
  </si>
  <si>
    <t>無し</t>
    <rPh sb="0" eb="1">
      <t>ナ</t>
    </rPh>
    <phoneticPr fontId="1"/>
  </si>
  <si>
    <t>有り（１点）</t>
    <rPh sb="0" eb="1">
      <t>ア</t>
    </rPh>
    <rPh sb="4" eb="5">
      <t>テン</t>
    </rPh>
    <phoneticPr fontId="1"/>
  </si>
  <si>
    <t>申 告 書 作 成 責 任 者</t>
    <rPh sb="0" eb="1">
      <t>サル</t>
    </rPh>
    <rPh sb="2" eb="3">
      <t>コク</t>
    </rPh>
    <rPh sb="4" eb="5">
      <t>ショ</t>
    </rPh>
    <rPh sb="6" eb="7">
      <t>サク</t>
    </rPh>
    <rPh sb="8" eb="9">
      <t>シゲル</t>
    </rPh>
    <rPh sb="10" eb="11">
      <t>セキ</t>
    </rPh>
    <rPh sb="12" eb="13">
      <t>ニン</t>
    </rPh>
    <rPh sb="14" eb="15">
      <t>シャ</t>
    </rPh>
    <phoneticPr fontId="1"/>
  </si>
  <si>
    <t>役　職</t>
    <rPh sb="0" eb="1">
      <t>エキ</t>
    </rPh>
    <rPh sb="2" eb="3">
      <t>ショク</t>
    </rPh>
    <phoneticPr fontId="1"/>
  </si>
  <si>
    <t>氏　名</t>
    <rPh sb="0" eb="1">
      <t>シ</t>
    </rPh>
    <rPh sb="2" eb="3">
      <t>メイ</t>
    </rPh>
    <phoneticPr fontId="1"/>
  </si>
  <si>
    <t>・</t>
    <phoneticPr fontId="1"/>
  </si>
  <si>
    <t>記載されている内容を記入する。</t>
    <rPh sb="0" eb="2">
      <t>キサイ</t>
    </rPh>
    <rPh sb="7" eb="9">
      <t>ナイヨウ</t>
    </rPh>
    <rPh sb="10" eb="12">
      <t>キニュウ</t>
    </rPh>
    <phoneticPr fontId="1"/>
  </si>
  <si>
    <t>工事成績評定欄は、当該業種における入札参加希望者の直近３件までの工事成績評定通知書に</t>
    <rPh sb="0" eb="2">
      <t>コウジ</t>
    </rPh>
    <rPh sb="2" eb="4">
      <t>セイセキ</t>
    </rPh>
    <rPh sb="4" eb="6">
      <t>ヒョウテイ</t>
    </rPh>
    <rPh sb="6" eb="7">
      <t>ラン</t>
    </rPh>
    <rPh sb="9" eb="11">
      <t>トウガイ</t>
    </rPh>
    <rPh sb="11" eb="13">
      <t>ギョウシュ</t>
    </rPh>
    <rPh sb="17" eb="19">
      <t>ニュウサツ</t>
    </rPh>
    <rPh sb="19" eb="21">
      <t>サンカ</t>
    </rPh>
    <rPh sb="21" eb="24">
      <t>キボウシャ</t>
    </rPh>
    <rPh sb="25" eb="27">
      <t>チョッキン</t>
    </rPh>
    <rPh sb="28" eb="29">
      <t>ケン</t>
    </rPh>
    <rPh sb="32" eb="34">
      <t>コウジ</t>
    </rPh>
    <rPh sb="34" eb="36">
      <t>セイセキ</t>
    </rPh>
    <rPh sb="36" eb="38">
      <t>ヒョウテイ</t>
    </rPh>
    <rPh sb="38" eb="41">
      <t>ツウチショ</t>
    </rPh>
    <phoneticPr fontId="1"/>
  </si>
  <si>
    <t>最直近の工事の総評定点が６０点未満の場合は、この入札に参加できない。</t>
    <rPh sb="0" eb="1">
      <t>サイ</t>
    </rPh>
    <rPh sb="1" eb="3">
      <t>チョッキン</t>
    </rPh>
    <rPh sb="4" eb="6">
      <t>コウジ</t>
    </rPh>
    <rPh sb="7" eb="9">
      <t>ソウヒョウ</t>
    </rPh>
    <rPh sb="9" eb="11">
      <t>テイテン</t>
    </rPh>
    <rPh sb="14" eb="15">
      <t>テン</t>
    </rPh>
    <rPh sb="15" eb="17">
      <t>ミマン</t>
    </rPh>
    <rPh sb="18" eb="20">
      <t>バアイ</t>
    </rPh>
    <rPh sb="24" eb="26">
      <t>ニュウサツ</t>
    </rPh>
    <rPh sb="27" eb="29">
      <t>サンカ</t>
    </rPh>
    <phoneticPr fontId="1"/>
  </si>
  <si>
    <t>配置予定技術者の保有資格証の写しを添付する。実務経験の場合は、保有資格名の欄に</t>
    <rPh sb="0" eb="2">
      <t>ハイチ</t>
    </rPh>
    <rPh sb="2" eb="4">
      <t>ヨテイ</t>
    </rPh>
    <rPh sb="4" eb="7">
      <t>ギジュツシャ</t>
    </rPh>
    <rPh sb="8" eb="10">
      <t>ホユウ</t>
    </rPh>
    <rPh sb="10" eb="12">
      <t>シカク</t>
    </rPh>
    <rPh sb="12" eb="13">
      <t>ショウ</t>
    </rPh>
    <rPh sb="14" eb="15">
      <t>ウツ</t>
    </rPh>
    <rPh sb="17" eb="19">
      <t>テンプ</t>
    </rPh>
    <rPh sb="22" eb="24">
      <t>ジツム</t>
    </rPh>
    <rPh sb="24" eb="26">
      <t>ケイケン</t>
    </rPh>
    <rPh sb="27" eb="29">
      <t>バアイ</t>
    </rPh>
    <rPh sb="31" eb="33">
      <t>ホユウ</t>
    </rPh>
    <rPh sb="33" eb="35">
      <t>シカク</t>
    </rPh>
    <rPh sb="35" eb="36">
      <t>メイ</t>
    </rPh>
    <rPh sb="37" eb="38">
      <t>ラン</t>
    </rPh>
    <phoneticPr fontId="1"/>
  </si>
  <si>
    <t>建設業法の該当条項を記入する。</t>
    <rPh sb="0" eb="3">
      <t>ケンセツギョウ</t>
    </rPh>
    <rPh sb="3" eb="4">
      <t>ホウ</t>
    </rPh>
    <rPh sb="5" eb="7">
      <t>ガイトウ</t>
    </rPh>
    <rPh sb="7" eb="9">
      <t>ジョウコウ</t>
    </rPh>
    <rPh sb="10" eb="12">
      <t>キニュウ</t>
    </rPh>
    <phoneticPr fontId="1"/>
  </si>
  <si>
    <t>配置予定技術者の実績欄は、同種または類似工事が指定された場合にのみ記入する。</t>
    <rPh sb="0" eb="2">
      <t>ハイチ</t>
    </rPh>
    <rPh sb="2" eb="4">
      <t>ヨテイ</t>
    </rPh>
    <rPh sb="4" eb="7">
      <t>ギジュツシャ</t>
    </rPh>
    <rPh sb="8" eb="10">
      <t>ジッセキ</t>
    </rPh>
    <rPh sb="10" eb="11">
      <t>ラン</t>
    </rPh>
    <rPh sb="13" eb="15">
      <t>ドウシュ</t>
    </rPh>
    <rPh sb="18" eb="20">
      <t>ルイジ</t>
    </rPh>
    <rPh sb="20" eb="22">
      <t>コウジ</t>
    </rPh>
    <rPh sb="23" eb="25">
      <t>シテイ</t>
    </rPh>
    <rPh sb="28" eb="30">
      <t>バアイ</t>
    </rPh>
    <rPh sb="33" eb="35">
      <t>キニュウ</t>
    </rPh>
    <phoneticPr fontId="1"/>
  </si>
  <si>
    <t>CORINS登録番号実績の区分を記入し、CORINS竣工時工事カルテ（技術データを含む）の写しと</t>
    <rPh sb="6" eb="8">
      <t>トウロク</t>
    </rPh>
    <rPh sb="8" eb="10">
      <t>バンゴウ</t>
    </rPh>
    <rPh sb="10" eb="12">
      <t>ジッセキ</t>
    </rPh>
    <rPh sb="13" eb="15">
      <t>クブン</t>
    </rPh>
    <rPh sb="16" eb="18">
      <t>キニュウ</t>
    </rPh>
    <rPh sb="26" eb="28">
      <t>シュンコウ</t>
    </rPh>
    <rPh sb="28" eb="29">
      <t>ジ</t>
    </rPh>
    <rPh sb="29" eb="31">
      <t>コウジ</t>
    </rPh>
    <rPh sb="35" eb="37">
      <t>ギジュツ</t>
    </rPh>
    <rPh sb="41" eb="42">
      <t>フク</t>
    </rPh>
    <rPh sb="45" eb="46">
      <t>ウツ</t>
    </rPh>
    <phoneticPr fontId="1"/>
  </si>
  <si>
    <t>ともに、必要に応じて当該工事の契約書などの工事規模等がわかる資料を添付する。</t>
    <rPh sb="4" eb="6">
      <t>ヒツヨウ</t>
    </rPh>
    <rPh sb="7" eb="8">
      <t>オウ</t>
    </rPh>
    <rPh sb="10" eb="12">
      <t>トウガイ</t>
    </rPh>
    <rPh sb="12" eb="14">
      <t>コウジ</t>
    </rPh>
    <rPh sb="15" eb="18">
      <t>ケイヤクショ</t>
    </rPh>
    <rPh sb="21" eb="23">
      <t>コウジ</t>
    </rPh>
    <rPh sb="23" eb="25">
      <t>キボ</t>
    </rPh>
    <rPh sb="25" eb="26">
      <t>ナド</t>
    </rPh>
    <rPh sb="30" eb="32">
      <t>シリョウ</t>
    </rPh>
    <rPh sb="33" eb="35">
      <t>テンプ</t>
    </rPh>
    <phoneticPr fontId="1"/>
  </si>
  <si>
    <t>「直近」とは、完了検査日を基準として、申込日に近いものからとする。</t>
    <rPh sb="1" eb="3">
      <t>チョッキン</t>
    </rPh>
    <rPh sb="7" eb="9">
      <t>カンリョウ</t>
    </rPh>
    <rPh sb="9" eb="11">
      <t>ケンサ</t>
    </rPh>
    <rPh sb="11" eb="12">
      <t>ビ</t>
    </rPh>
    <rPh sb="13" eb="15">
      <t>キジュン</t>
    </rPh>
    <rPh sb="19" eb="21">
      <t>モウシコミ</t>
    </rPh>
    <rPh sb="21" eb="22">
      <t>ビ</t>
    </rPh>
    <rPh sb="23" eb="24">
      <t>チカ</t>
    </rPh>
    <phoneticPr fontId="1"/>
  </si>
  <si>
    <t>「申告作成責任者」欄には、本申告書作成についての責任者の氏名を記載する。</t>
    <rPh sb="1" eb="3">
      <t>シンコク</t>
    </rPh>
    <rPh sb="3" eb="5">
      <t>サクセイ</t>
    </rPh>
    <rPh sb="5" eb="8">
      <t>セキニンシャ</t>
    </rPh>
    <rPh sb="9" eb="10">
      <t>ラン</t>
    </rPh>
    <rPh sb="13" eb="14">
      <t>ホン</t>
    </rPh>
    <rPh sb="14" eb="17">
      <t>シンコクショ</t>
    </rPh>
    <rPh sb="17" eb="19">
      <t>サクセイ</t>
    </rPh>
    <rPh sb="24" eb="27">
      <t>セキニンシャ</t>
    </rPh>
    <rPh sb="28" eb="30">
      <t>シメイ</t>
    </rPh>
    <rPh sb="31" eb="33">
      <t>キサイ</t>
    </rPh>
    <phoneticPr fontId="1"/>
  </si>
  <si>
    <t>過去７年間における同業種の最高完成工事高</t>
    <rPh sb="0" eb="2">
      <t>カコ</t>
    </rPh>
    <rPh sb="3" eb="5">
      <t>ネンカン</t>
    </rPh>
    <rPh sb="9" eb="10">
      <t>ドウ</t>
    </rPh>
    <rPh sb="10" eb="12">
      <t>ギョウシュ</t>
    </rPh>
    <rPh sb="13" eb="15">
      <t>サイコウ</t>
    </rPh>
    <rPh sb="15" eb="17">
      <t>カンセイ</t>
    </rPh>
    <rPh sb="17" eb="19">
      <t>コウジ</t>
    </rPh>
    <rPh sb="19" eb="20">
      <t>ダカ</t>
    </rPh>
    <phoneticPr fontId="1"/>
  </si>
  <si>
    <t>ア）工事件名</t>
    <rPh sb="2" eb="4">
      <t>コウジ</t>
    </rPh>
    <rPh sb="4" eb="6">
      <t>ケンメイ</t>
    </rPh>
    <phoneticPr fontId="1"/>
  </si>
  <si>
    <t>～</t>
    <phoneticPr fontId="1"/>
  </si>
  <si>
    <t>者</t>
    <rPh sb="0" eb="1">
      <t>モノ</t>
    </rPh>
    <phoneticPr fontId="1"/>
  </si>
  <si>
    <t>イ）工事件名</t>
    <rPh sb="2" eb="4">
      <t>コウジ</t>
    </rPh>
    <rPh sb="4" eb="6">
      <t>ケンメイ</t>
    </rPh>
    <phoneticPr fontId="1"/>
  </si>
  <si>
    <t>ウ）工事件名</t>
    <rPh sb="2" eb="4">
      <t>コウジ</t>
    </rPh>
    <rPh sb="4" eb="6">
      <t>ケンメイ</t>
    </rPh>
    <phoneticPr fontId="1"/>
  </si>
  <si>
    <t>①３件以上の工事で区内業者を全ての下請業者で活用</t>
    <rPh sb="2" eb="3">
      <t>ケン</t>
    </rPh>
    <rPh sb="3" eb="5">
      <t>イジョウ</t>
    </rPh>
    <rPh sb="6" eb="8">
      <t>コウジ</t>
    </rPh>
    <rPh sb="9" eb="11">
      <t>クナイ</t>
    </rPh>
    <rPh sb="11" eb="13">
      <t>ギョウシャ</t>
    </rPh>
    <rPh sb="14" eb="15">
      <t>スベ</t>
    </rPh>
    <rPh sb="17" eb="19">
      <t>シタウケ</t>
    </rPh>
    <rPh sb="19" eb="21">
      <t>ギョウシャ</t>
    </rPh>
    <rPh sb="22" eb="24">
      <t>カツヨウ</t>
    </rPh>
    <phoneticPr fontId="1"/>
  </si>
  <si>
    <t>②３件以上の工事で、区内業者を一次下請業者に１者以上活用</t>
    <phoneticPr fontId="1"/>
  </si>
  <si>
    <t>①活用あり（３点）</t>
    <rPh sb="1" eb="3">
      <t>カツヨウ</t>
    </rPh>
    <rPh sb="7" eb="8">
      <t>テン</t>
    </rPh>
    <phoneticPr fontId="1"/>
  </si>
  <si>
    <t>②活用あり（２点）</t>
    <rPh sb="1" eb="3">
      <t>カツヨウ</t>
    </rPh>
    <rPh sb="7" eb="8">
      <t>テン</t>
    </rPh>
    <phoneticPr fontId="1"/>
  </si>
  <si>
    <t>③活用あり（１点）</t>
    <phoneticPr fontId="1"/>
  </si>
  <si>
    <t xml:space="preserve"> 　活用なし（０点）　</t>
    <rPh sb="2" eb="4">
      <t>カツヨウ</t>
    </rPh>
    <rPh sb="8" eb="9">
      <t>テン</t>
    </rPh>
    <phoneticPr fontId="1"/>
  </si>
  <si>
    <t>施工能力評価点</t>
  </si>
  <si>
    <t>Ｇ</t>
    <phoneticPr fontId="1"/>
  </si>
  <si>
    <t>区内下請業者数</t>
    <rPh sb="0" eb="2">
      <t>クナイ</t>
    </rPh>
    <rPh sb="2" eb="4">
      <t>シタウケ</t>
    </rPh>
    <rPh sb="4" eb="7">
      <t>ギョウシャスウ</t>
    </rPh>
    <phoneticPr fontId="1"/>
  </si>
  <si>
    <t>＋</t>
  </si>
  <si>
    <t>年度表彰</t>
    <phoneticPr fontId="1"/>
  </si>
  <si>
    <t>雇用期間を記入する。</t>
    <rPh sb="0" eb="2">
      <t>コヨウ</t>
    </rPh>
    <rPh sb="2" eb="4">
      <t>キカン</t>
    </rPh>
    <rPh sb="5" eb="7">
      <t>キニュウ</t>
    </rPh>
    <phoneticPr fontId="1"/>
  </si>
  <si>
    <t>配置予定技術者の実績欄は、評価対象となる配置予定技術者の関わった工事件名、</t>
    <rPh sb="0" eb="7">
      <t>ハイチヨテイギジュツシャ</t>
    </rPh>
    <rPh sb="8" eb="10">
      <t>ジッセキ</t>
    </rPh>
    <rPh sb="10" eb="11">
      <t>ラン</t>
    </rPh>
    <rPh sb="13" eb="15">
      <t>ヒョウカ</t>
    </rPh>
    <rPh sb="15" eb="17">
      <t>タイショウ</t>
    </rPh>
    <rPh sb="20" eb="22">
      <t>ハイチ</t>
    </rPh>
    <rPh sb="22" eb="24">
      <t>ヨテイ</t>
    </rPh>
    <rPh sb="24" eb="27">
      <t>ギジュツシャ</t>
    </rPh>
    <rPh sb="28" eb="29">
      <t>カカ</t>
    </rPh>
    <rPh sb="32" eb="34">
      <t>コウジ</t>
    </rPh>
    <rPh sb="34" eb="36">
      <t>ケンメイ</t>
    </rPh>
    <phoneticPr fontId="1"/>
  </si>
  <si>
    <t>を添付する。</t>
    <rPh sb="1" eb="3">
      <t>テンプ</t>
    </rPh>
    <phoneticPr fontId="1"/>
  </si>
  <si>
    <t>該当無</t>
    <rPh sb="0" eb="2">
      <t>ガイトウ</t>
    </rPh>
    <rPh sb="2" eb="3">
      <t>ナ</t>
    </rPh>
    <phoneticPr fontId="1"/>
  </si>
  <si>
    <t>発注工事の概要</t>
    <rPh sb="0" eb="2">
      <t>ハッチュウ</t>
    </rPh>
    <rPh sb="2" eb="4">
      <t>コウジ</t>
    </rPh>
    <rPh sb="5" eb="7">
      <t>ガイヨウ</t>
    </rPh>
    <phoneticPr fontId="1"/>
  </si>
  <si>
    <t>予定価格帯</t>
    <rPh sb="0" eb="5">
      <t>ヨテイカカクタイ</t>
    </rPh>
    <phoneticPr fontId="1"/>
  </si>
  <si>
    <t>申込日</t>
    <rPh sb="0" eb="3">
      <t>モウシコミビ</t>
    </rPh>
    <phoneticPr fontId="1"/>
  </si>
  <si>
    <t>億</t>
    <rPh sb="0" eb="1">
      <t>オク</t>
    </rPh>
    <phoneticPr fontId="1"/>
  </si>
  <si>
    <t>万円以上</t>
    <rPh sb="0" eb="1">
      <t>マン</t>
    </rPh>
    <rPh sb="1" eb="2">
      <t>エン</t>
    </rPh>
    <rPh sb="2" eb="4">
      <t>イジョウ</t>
    </rPh>
    <phoneticPr fontId="1"/>
  </si>
  <si>
    <t>万円未満</t>
    <rPh sb="0" eb="1">
      <t>マン</t>
    </rPh>
    <rPh sb="1" eb="2">
      <t>エン</t>
    </rPh>
    <rPh sb="2" eb="4">
      <t>ミマン</t>
    </rPh>
    <phoneticPr fontId="1"/>
  </si>
  <si>
    <t>円</t>
    <rPh sb="0" eb="1">
      <t>エン</t>
    </rPh>
    <phoneticPr fontId="1"/>
  </si>
  <si>
    <t>種別</t>
    <rPh sb="0" eb="2">
      <t>シュベツ</t>
    </rPh>
    <phoneticPr fontId="1"/>
  </si>
  <si>
    <t>工　期</t>
    <rPh sb="0" eb="1">
      <t>コウ</t>
    </rPh>
    <rPh sb="2" eb="3">
      <t>キ</t>
    </rPh>
    <phoneticPr fontId="1"/>
  </si>
  <si>
    <t>契約金額（税込）</t>
    <phoneticPr fontId="1"/>
  </si>
  <si>
    <t>事業者種別</t>
    <rPh sb="0" eb="3">
      <t>ジギョウシャ</t>
    </rPh>
    <rPh sb="3" eb="5">
      <t>シュベツ</t>
    </rPh>
    <phoneticPr fontId="1"/>
  </si>
  <si>
    <t>％</t>
    <phoneticPr fontId="1"/>
  </si>
  <si>
    <t>出資比率</t>
    <rPh sb="0" eb="2">
      <t>シュッシ</t>
    </rPh>
    <rPh sb="2" eb="4">
      <t>ヒリツ</t>
    </rPh>
    <phoneticPr fontId="1"/>
  </si>
  <si>
    <t>平均総評定点＝（総評定点①+②+③）÷３　［少数点第二位を切捨て］</t>
    <rPh sb="0" eb="2">
      <t>ヘイキン</t>
    </rPh>
    <rPh sb="2" eb="4">
      <t>ソウヒョウ</t>
    </rPh>
    <rPh sb="4" eb="6">
      <t>テイテン</t>
    </rPh>
    <rPh sb="8" eb="9">
      <t>ソウ</t>
    </rPh>
    <rPh sb="9" eb="11">
      <t>ヒョウテイ</t>
    </rPh>
    <rPh sb="11" eb="12">
      <t>テン</t>
    </rPh>
    <rPh sb="22" eb="24">
      <t>ショウスウ</t>
    </rPh>
    <rPh sb="24" eb="25">
      <t>テン</t>
    </rPh>
    <rPh sb="25" eb="28">
      <t>ダイニイ</t>
    </rPh>
    <rPh sb="29" eb="31">
      <t>キリス</t>
    </rPh>
    <phoneticPr fontId="1"/>
  </si>
  <si>
    <t>褒章年度</t>
    <rPh sb="0" eb="2">
      <t>ホウショウ</t>
    </rPh>
    <rPh sb="2" eb="4">
      <t>ネンド</t>
    </rPh>
    <phoneticPr fontId="1"/>
  </si>
  <si>
    <t>褒章工事件名</t>
    <rPh sb="0" eb="2">
      <t>ホウショウ</t>
    </rPh>
    <rPh sb="2" eb="4">
      <t>コウジ</t>
    </rPh>
    <rPh sb="4" eb="6">
      <t>ケンメイ</t>
    </rPh>
    <phoneticPr fontId="1"/>
  </si>
  <si>
    <t>１級技術者</t>
    <rPh sb="1" eb="2">
      <t>キュウ</t>
    </rPh>
    <rPh sb="2" eb="5">
      <t>ギジュツシャ</t>
    </rPh>
    <phoneticPr fontId="1"/>
  </si>
  <si>
    <t>１級技士補</t>
    <rPh sb="1" eb="2">
      <t>キュウ</t>
    </rPh>
    <rPh sb="2" eb="4">
      <t>ギシ</t>
    </rPh>
    <rPh sb="4" eb="5">
      <t>ホ</t>
    </rPh>
    <phoneticPr fontId="1"/>
  </si>
  <si>
    <t>２級技術者</t>
    <rPh sb="1" eb="2">
      <t>キュウ</t>
    </rPh>
    <rPh sb="2" eb="5">
      <t>ギジュツシャ</t>
    </rPh>
    <phoneticPr fontId="1"/>
  </si>
  <si>
    <t>　（一次下請以下に複数の下請業者がいる場合のみ）</t>
    <phoneticPr fontId="1"/>
  </si>
  <si>
    <t>　（一次下請業者が１者のみの場合を含む）</t>
    <phoneticPr fontId="1"/>
  </si>
  <si>
    <t>協定締結の有無</t>
    <rPh sb="0" eb="2">
      <t>キョウテイ</t>
    </rPh>
    <rPh sb="2" eb="4">
      <t>テイケツ</t>
    </rPh>
    <rPh sb="5" eb="7">
      <t>ウム</t>
    </rPh>
    <phoneticPr fontId="1"/>
  </si>
  <si>
    <t>③１件または２件の工事で、区内業者を一次下請業者に活用</t>
    <rPh sb="2" eb="3">
      <t>ケン</t>
    </rPh>
    <rPh sb="7" eb="8">
      <t>ケン</t>
    </rPh>
    <rPh sb="9" eb="11">
      <t>コウジ</t>
    </rPh>
    <rPh sb="13" eb="15">
      <t>クナイ</t>
    </rPh>
    <rPh sb="15" eb="17">
      <t>ギョウシャ</t>
    </rPh>
    <rPh sb="18" eb="20">
      <t>イチジ</t>
    </rPh>
    <rPh sb="20" eb="22">
      <t>シタウケ</t>
    </rPh>
    <rPh sb="22" eb="24">
      <t>ギョウシャ</t>
    </rPh>
    <rPh sb="25" eb="27">
      <t>カツヨウ</t>
    </rPh>
    <phoneticPr fontId="1"/>
  </si>
  <si>
    <t>Ｈ</t>
    <phoneticPr fontId="1"/>
  </si>
  <si>
    <t>Ⅰ</t>
    <phoneticPr fontId="1"/>
  </si>
  <si>
    <t>Ｊ</t>
    <phoneticPr fontId="1"/>
  </si>
  <si>
    <t>本店（３点）</t>
    <rPh sb="0" eb="2">
      <t>ホンテン</t>
    </rPh>
    <rPh sb="4" eb="5">
      <t>テン</t>
    </rPh>
    <phoneticPr fontId="1"/>
  </si>
  <si>
    <t>本店・支店の有無</t>
    <rPh sb="0" eb="2">
      <t>ホンテン</t>
    </rPh>
    <rPh sb="3" eb="5">
      <t>シテン</t>
    </rPh>
    <rPh sb="6" eb="8">
      <t>ウム</t>
    </rPh>
    <phoneticPr fontId="1"/>
  </si>
  <si>
    <t>支店（１点）</t>
    <rPh sb="0" eb="2">
      <t>シテン</t>
    </rPh>
    <rPh sb="4" eb="5">
      <t>テン</t>
    </rPh>
    <phoneticPr fontId="1"/>
  </si>
  <si>
    <t>なし（０点）</t>
    <rPh sb="4" eb="5">
      <t>テン</t>
    </rPh>
    <phoneticPr fontId="1"/>
  </si>
  <si>
    <t>協会加入等の有無</t>
    <rPh sb="0" eb="2">
      <t>キョウカイ</t>
    </rPh>
    <rPh sb="2" eb="4">
      <t>カニュウ</t>
    </rPh>
    <rPh sb="4" eb="5">
      <t>トウ</t>
    </rPh>
    <rPh sb="6" eb="8">
      <t>ウム</t>
    </rPh>
    <phoneticPr fontId="1"/>
  </si>
  <si>
    <t>同種工事</t>
    <rPh sb="0" eb="2">
      <t>ドウシュ</t>
    </rPh>
    <rPh sb="2" eb="4">
      <t>コウジ</t>
    </rPh>
    <phoneticPr fontId="1"/>
  </si>
  <si>
    <t>類似工事</t>
    <rPh sb="0" eb="2">
      <t>ルイジ</t>
    </rPh>
    <rPh sb="2" eb="4">
      <t>コウジ</t>
    </rPh>
    <phoneticPr fontId="1"/>
  </si>
  <si>
    <t>有り（２点）</t>
    <rPh sb="0" eb="1">
      <t>ア</t>
    </rPh>
    <rPh sb="4" eb="5">
      <t>テン</t>
    </rPh>
    <phoneticPr fontId="1"/>
  </si>
  <si>
    <t>　　工　期</t>
    <rPh sb="2" eb="3">
      <t>コウ</t>
    </rPh>
    <rPh sb="4" eb="5">
      <t>キ</t>
    </rPh>
    <phoneticPr fontId="1"/>
  </si>
  <si>
    <t>足立区総合評価方式評価点等申告書</t>
    <rPh sb="0" eb="2">
      <t>アダチ</t>
    </rPh>
    <rPh sb="2" eb="3">
      <t>ク</t>
    </rPh>
    <rPh sb="3" eb="5">
      <t>ソウゴウ</t>
    </rPh>
    <rPh sb="5" eb="7">
      <t>ヒョウカ</t>
    </rPh>
    <rPh sb="7" eb="9">
      <t>ホウシキ</t>
    </rPh>
    <rPh sb="9" eb="12">
      <t>ヒョウカテン</t>
    </rPh>
    <rPh sb="12" eb="13">
      <t>ナド</t>
    </rPh>
    <rPh sb="13" eb="16">
      <t>シンコクショ</t>
    </rPh>
    <phoneticPr fontId="1"/>
  </si>
  <si>
    <t>官公庁工事</t>
    <rPh sb="0" eb="3">
      <t>カンコウチョウ</t>
    </rPh>
    <rPh sb="3" eb="5">
      <t>コウジ</t>
    </rPh>
    <phoneticPr fontId="1"/>
  </si>
  <si>
    <t>円以上</t>
    <rPh sb="0" eb="1">
      <t>エン</t>
    </rPh>
    <rPh sb="1" eb="3">
      <t>イジョウ</t>
    </rPh>
    <phoneticPr fontId="1"/>
  </si>
  <si>
    <t>民間工事</t>
    <rPh sb="0" eb="2">
      <t>ミンカン</t>
    </rPh>
    <rPh sb="2" eb="4">
      <t>コウジ</t>
    </rPh>
    <phoneticPr fontId="1"/>
  </si>
  <si>
    <t>民間</t>
    <rPh sb="0" eb="2">
      <t>ミンカン</t>
    </rPh>
    <phoneticPr fontId="1"/>
  </si>
  <si>
    <t>官公庁</t>
    <rPh sb="0" eb="3">
      <t>カンコウチョウ</t>
    </rPh>
    <phoneticPr fontId="1"/>
  </si>
  <si>
    <t>基準契約金額</t>
    <rPh sb="0" eb="2">
      <t>キジュン</t>
    </rPh>
    <rPh sb="2" eb="6">
      <t>ケイヤクキンガク</t>
    </rPh>
    <phoneticPr fontId="1"/>
  </si>
  <si>
    <t>（予定価格帯下限額の2分の1以上）</t>
    <rPh sb="1" eb="3">
      <t>ヨテイ</t>
    </rPh>
    <rPh sb="3" eb="5">
      <t>カカク</t>
    </rPh>
    <rPh sb="5" eb="6">
      <t>タイ</t>
    </rPh>
    <rPh sb="6" eb="9">
      <t>カゲンガク</t>
    </rPh>
    <rPh sb="11" eb="12">
      <t>ブン</t>
    </rPh>
    <rPh sb="14" eb="16">
      <t>イジョウ</t>
    </rPh>
    <phoneticPr fontId="1"/>
  </si>
  <si>
    <t>３件に満たない場合、工事１件につき６０点を記入する（１件もない場合は０点）。</t>
    <rPh sb="1" eb="2">
      <t>ケン</t>
    </rPh>
    <rPh sb="3" eb="4">
      <t>ミ</t>
    </rPh>
    <rPh sb="7" eb="9">
      <t>バアイ</t>
    </rPh>
    <rPh sb="10" eb="12">
      <t>コウジ</t>
    </rPh>
    <rPh sb="13" eb="14">
      <t>ケン</t>
    </rPh>
    <rPh sb="19" eb="20">
      <t>テン</t>
    </rPh>
    <rPh sb="21" eb="23">
      <t>キニュウ</t>
    </rPh>
    <rPh sb="27" eb="28">
      <t>ケン</t>
    </rPh>
    <rPh sb="31" eb="33">
      <t>バアイ</t>
    </rPh>
    <rPh sb="35" eb="36">
      <t>テン</t>
    </rPh>
    <phoneticPr fontId="1"/>
  </si>
  <si>
    <t>区内業者の下請等活用状況欄は、記載した工事の施工体制台帳・体系図と下請届等の写し</t>
    <rPh sb="0" eb="2">
      <t>クナイ</t>
    </rPh>
    <rPh sb="2" eb="4">
      <t>ギョウシャ</t>
    </rPh>
    <rPh sb="5" eb="7">
      <t>シタウケ</t>
    </rPh>
    <rPh sb="7" eb="8">
      <t>トウ</t>
    </rPh>
    <rPh sb="8" eb="10">
      <t>カツヨウ</t>
    </rPh>
    <rPh sb="10" eb="12">
      <t>ジョウキョウ</t>
    </rPh>
    <rPh sb="12" eb="13">
      <t>ラン</t>
    </rPh>
    <rPh sb="15" eb="17">
      <t>キサイ</t>
    </rPh>
    <rPh sb="19" eb="21">
      <t>コウジ</t>
    </rPh>
    <phoneticPr fontId="1"/>
  </si>
  <si>
    <t>工事成績評定点の平均点の算定は、対象となる直近３件までの件数での相加平均とする。</t>
    <rPh sb="0" eb="2">
      <t>コウジ</t>
    </rPh>
    <rPh sb="2" eb="4">
      <t>セイセキ</t>
    </rPh>
    <rPh sb="4" eb="7">
      <t>ヒョウテイテン</t>
    </rPh>
    <rPh sb="8" eb="11">
      <t>ヘイキンテン</t>
    </rPh>
    <rPh sb="12" eb="14">
      <t>サンテイ</t>
    </rPh>
    <rPh sb="16" eb="18">
      <t>タイショウ</t>
    </rPh>
    <rPh sb="21" eb="23">
      <t>チョッキン</t>
    </rPh>
    <rPh sb="24" eb="25">
      <t>ケン</t>
    </rPh>
    <rPh sb="28" eb="30">
      <t>ケンスウ</t>
    </rPh>
    <rPh sb="32" eb="34">
      <t>ソウカ</t>
    </rPh>
    <rPh sb="34" eb="36">
      <t>ヘイキン</t>
    </rPh>
    <phoneticPr fontId="1"/>
  </si>
  <si>
    <t>桃色</t>
    <rPh sb="0" eb="2">
      <t>モモイロ</t>
    </rPh>
    <phoneticPr fontId="1"/>
  </si>
  <si>
    <t>：</t>
    <phoneticPr fontId="1"/>
  </si>
  <si>
    <t>文字を直接入力</t>
    <rPh sb="0" eb="2">
      <t>モジ</t>
    </rPh>
    <rPh sb="3" eb="5">
      <t>チョクセツ</t>
    </rPh>
    <rPh sb="5" eb="7">
      <t>ニュウリョク</t>
    </rPh>
    <phoneticPr fontId="1"/>
  </si>
  <si>
    <t>水色</t>
    <rPh sb="0" eb="2">
      <t>ミズイロ</t>
    </rPh>
    <phoneticPr fontId="1"/>
  </si>
  <si>
    <t>リストやボタンから選択</t>
    <rPh sb="9" eb="11">
      <t>センタク</t>
    </rPh>
    <phoneticPr fontId="1"/>
  </si>
  <si>
    <t>（足立区発注工事で申込日から起算して過去５年間に完了した工事に限る。）</t>
    <rPh sb="1" eb="4">
      <t>アダチク</t>
    </rPh>
    <rPh sb="4" eb="6">
      <t>ハッチュウ</t>
    </rPh>
    <rPh sb="6" eb="8">
      <t>コウジ</t>
    </rPh>
    <rPh sb="9" eb="11">
      <t>モウシコミ</t>
    </rPh>
    <rPh sb="11" eb="12">
      <t>ビ</t>
    </rPh>
    <rPh sb="14" eb="16">
      <t>キサン</t>
    </rPh>
    <rPh sb="18" eb="20">
      <t>カコ</t>
    </rPh>
    <rPh sb="21" eb="23">
      <t>ネンカン</t>
    </rPh>
    <rPh sb="24" eb="26">
      <t>カンリョウ</t>
    </rPh>
    <rPh sb="28" eb="30">
      <t>コウジ</t>
    </rPh>
    <rPh sb="31" eb="32">
      <t>カギ</t>
    </rPh>
    <phoneticPr fontId="1"/>
  </si>
  <si>
    <t>　　契約金額（税込）</t>
    <rPh sb="2" eb="4">
      <t>ケイヤク</t>
    </rPh>
    <rPh sb="4" eb="6">
      <t>キンガク</t>
    </rPh>
    <rPh sb="7" eb="9">
      <t>ゼイコミ</t>
    </rPh>
    <phoneticPr fontId="1"/>
  </si>
  <si>
    <t>　　下請業者総数</t>
    <rPh sb="2" eb="4">
      <t>シタウケ</t>
    </rPh>
    <rPh sb="4" eb="6">
      <t>ギョウシャ</t>
    </rPh>
    <rPh sb="6" eb="7">
      <t>ソウ</t>
    </rPh>
    <rPh sb="7" eb="8">
      <t>スウ</t>
    </rPh>
    <phoneticPr fontId="1"/>
  </si>
  <si>
    <t>　　　　　　　　　Ｄ</t>
    <phoneticPr fontId="1"/>
  </si>
  <si>
    <t>Ａ　工事成績評価</t>
    <rPh sb="2" eb="4">
      <t>コウジ</t>
    </rPh>
    <rPh sb="4" eb="6">
      <t>セイセキ</t>
    </rPh>
    <rPh sb="6" eb="8">
      <t>ヒョウカ</t>
    </rPh>
    <phoneticPr fontId="1"/>
  </si>
  <si>
    <t>Ｂ　優良工事褒章</t>
    <rPh sb="2" eb="4">
      <t>ユウリョウ</t>
    </rPh>
    <rPh sb="4" eb="6">
      <t>コウジ</t>
    </rPh>
    <rPh sb="6" eb="8">
      <t>ホウショウ</t>
    </rPh>
    <phoneticPr fontId="1"/>
  </si>
  <si>
    <t>Ｃ　配置予定技術者の資格</t>
    <rPh sb="2" eb="4">
      <t>ハイチ</t>
    </rPh>
    <rPh sb="4" eb="6">
      <t>ヨテイ</t>
    </rPh>
    <rPh sb="6" eb="9">
      <t>ギジュツシャ</t>
    </rPh>
    <rPh sb="10" eb="12">
      <t>シカク</t>
    </rPh>
    <phoneticPr fontId="1"/>
  </si>
  <si>
    <t>Ｄ　配置予定技術者の実績</t>
    <rPh sb="2" eb="4">
      <t>ハイチ</t>
    </rPh>
    <rPh sb="4" eb="6">
      <t>ヨテイ</t>
    </rPh>
    <rPh sb="6" eb="9">
      <t>ギジュツシャ</t>
    </rPh>
    <rPh sb="10" eb="12">
      <t>ジッセキ</t>
    </rPh>
    <phoneticPr fontId="1"/>
  </si>
  <si>
    <t>Ｅ　配置予定技術者の褒章</t>
    <rPh sb="2" eb="4">
      <t>ハイチ</t>
    </rPh>
    <rPh sb="4" eb="6">
      <t>ヨテイ</t>
    </rPh>
    <rPh sb="6" eb="9">
      <t>ギジュツシャ</t>
    </rPh>
    <rPh sb="10" eb="12">
      <t>ホウショウ</t>
    </rPh>
    <phoneticPr fontId="1"/>
  </si>
  <si>
    <t>Ｆ　災害協定の締結</t>
    <rPh sb="2" eb="4">
      <t>サイガイ</t>
    </rPh>
    <rPh sb="4" eb="6">
      <t>キョウテイ</t>
    </rPh>
    <rPh sb="7" eb="9">
      <t>テイケツ</t>
    </rPh>
    <phoneticPr fontId="1"/>
  </si>
  <si>
    <t>Ｈ　区内業者の下請等活用状況</t>
    <rPh sb="2" eb="4">
      <t>クナイ</t>
    </rPh>
    <rPh sb="4" eb="6">
      <t>ギョウシャ</t>
    </rPh>
    <rPh sb="7" eb="10">
      <t>シタウケトウ</t>
    </rPh>
    <rPh sb="10" eb="12">
      <t>カツヨウ</t>
    </rPh>
    <rPh sb="12" eb="14">
      <t>ジョウキョウ</t>
    </rPh>
    <phoneticPr fontId="1"/>
  </si>
  <si>
    <t>Ⅰ　区内事業者</t>
    <rPh sb="2" eb="7">
      <t>クナイジギョウシャ</t>
    </rPh>
    <phoneticPr fontId="1"/>
  </si>
  <si>
    <t>Ｊ　労働安全衛生の取組み</t>
    <rPh sb="2" eb="4">
      <t>ロウドウ</t>
    </rPh>
    <rPh sb="4" eb="6">
      <t>アンゼン</t>
    </rPh>
    <rPh sb="6" eb="8">
      <t>エイセイ</t>
    </rPh>
    <rPh sb="9" eb="11">
      <t>トリク</t>
    </rPh>
    <phoneticPr fontId="1"/>
  </si>
  <si>
    <t>ただし、６０点未満の総評定点は０点として記入する。また、過去５年間に完了した工事が</t>
    <rPh sb="6" eb="7">
      <t>テン</t>
    </rPh>
    <rPh sb="7" eb="9">
      <t>ミマン</t>
    </rPh>
    <rPh sb="10" eb="12">
      <t>ソウヒョウ</t>
    </rPh>
    <rPh sb="12" eb="14">
      <t>テイテン</t>
    </rPh>
    <rPh sb="16" eb="17">
      <t>テン</t>
    </rPh>
    <rPh sb="20" eb="22">
      <t>キニュウ</t>
    </rPh>
    <rPh sb="28" eb="30">
      <t>カコ</t>
    </rPh>
    <rPh sb="31" eb="33">
      <t>ネンカン</t>
    </rPh>
    <rPh sb="34" eb="36">
      <t>カンリョウ</t>
    </rPh>
    <rPh sb="38" eb="40">
      <t>コウジ</t>
    </rPh>
    <phoneticPr fontId="1"/>
  </si>
  <si>
    <t>配置予定技術者の資格欄は、配置予定技術者の保有資格について、資格名、資格番号、</t>
    <rPh sb="0" eb="2">
      <t>ハイチ</t>
    </rPh>
    <rPh sb="2" eb="4">
      <t>ヨテイ</t>
    </rPh>
    <rPh sb="4" eb="7">
      <t>ギジュツシャ</t>
    </rPh>
    <rPh sb="8" eb="10">
      <t>シカク</t>
    </rPh>
    <rPh sb="10" eb="11">
      <t>ラン</t>
    </rPh>
    <rPh sb="13" eb="15">
      <t>ハイチ</t>
    </rPh>
    <rPh sb="15" eb="17">
      <t>ヨテイ</t>
    </rPh>
    <rPh sb="17" eb="20">
      <t>ギジュツシャ</t>
    </rPh>
    <rPh sb="21" eb="23">
      <t>ホユウ</t>
    </rPh>
    <rPh sb="23" eb="25">
      <t>シカク</t>
    </rPh>
    <rPh sb="30" eb="32">
      <t>シカク</t>
    </rPh>
    <rPh sb="32" eb="33">
      <t>メイ</t>
    </rPh>
    <rPh sb="34" eb="36">
      <t>シカク</t>
    </rPh>
    <rPh sb="36" eb="38">
      <t>バンゴウ</t>
    </rPh>
    <phoneticPr fontId="1"/>
  </si>
  <si>
    <t>事業者情報</t>
    <rPh sb="0" eb="3">
      <t>ジギョウシャ</t>
    </rPh>
    <rPh sb="3" eb="5">
      <t>ジョウホウ</t>
    </rPh>
    <phoneticPr fontId="1"/>
  </si>
  <si>
    <t>事業者名</t>
    <rPh sb="0" eb="4">
      <t>ジギョウシャメイ</t>
    </rPh>
    <phoneticPr fontId="1"/>
  </si>
  <si>
    <t>所在地種別</t>
    <rPh sb="0" eb="5">
      <t>ショザイチシュベツ</t>
    </rPh>
    <phoneticPr fontId="1"/>
  </si>
  <si>
    <t>区内本店</t>
    <rPh sb="0" eb="4">
      <t>クナイホンテン</t>
    </rPh>
    <phoneticPr fontId="1"/>
  </si>
  <si>
    <t>その他</t>
    <rPh sb="2" eb="3">
      <t>タ</t>
    </rPh>
    <phoneticPr fontId="1"/>
  </si>
  <si>
    <t>Ｂ　優良工事褒賞</t>
    <rPh sb="2" eb="4">
      <t>ユウリョウ</t>
    </rPh>
    <rPh sb="4" eb="6">
      <t>コウジ</t>
    </rPh>
    <phoneticPr fontId="1"/>
  </si>
  <si>
    <t>褒賞年度</t>
    <rPh sb="2" eb="4">
      <t>ネンド</t>
    </rPh>
    <phoneticPr fontId="1"/>
  </si>
  <si>
    <t>褒賞工事件名</t>
    <rPh sb="2" eb="4">
      <t>コウジ</t>
    </rPh>
    <rPh sb="4" eb="6">
      <t>ケンメイ</t>
    </rPh>
    <phoneticPr fontId="1"/>
  </si>
  <si>
    <t>Ｅ　配置予定技術者の褒賞</t>
    <rPh sb="2" eb="4">
      <t>ハイチ</t>
    </rPh>
    <rPh sb="4" eb="6">
      <t>ヨテイ</t>
    </rPh>
    <rPh sb="6" eb="9">
      <t>ギジュツシャ</t>
    </rPh>
    <phoneticPr fontId="1"/>
  </si>
  <si>
    <t>Ｇ　労働環境の整備</t>
    <rPh sb="2" eb="4">
      <t>ロウドウ</t>
    </rPh>
    <rPh sb="4" eb="6">
      <t>カンキョウ</t>
    </rPh>
    <rPh sb="7" eb="9">
      <t>セイビ</t>
    </rPh>
    <phoneticPr fontId="1"/>
  </si>
  <si>
    <t>ワーク・ライフ・バランス</t>
    <phoneticPr fontId="1"/>
  </si>
  <si>
    <t>建設キャリアアップシステム</t>
    <rPh sb="0" eb="2">
      <t>ケンセツ</t>
    </rPh>
    <phoneticPr fontId="1"/>
  </si>
  <si>
    <t>障がい者雇用</t>
    <rPh sb="0" eb="1">
      <t>ショウ</t>
    </rPh>
    <rPh sb="3" eb="4">
      <t>シャ</t>
    </rPh>
    <rPh sb="4" eb="6">
      <t>コヨウ</t>
    </rPh>
    <phoneticPr fontId="1"/>
  </si>
  <si>
    <t xml:space="preserve"> 　活用なし</t>
    <rPh sb="2" eb="4">
      <t>カツヨウ</t>
    </rPh>
    <phoneticPr fontId="1"/>
  </si>
  <si>
    <t>認定（１点）</t>
    <rPh sb="0" eb="2">
      <t>ニンテイ</t>
    </rPh>
    <rPh sb="4" eb="5">
      <t>テン</t>
    </rPh>
    <phoneticPr fontId="1"/>
  </si>
  <si>
    <t>登録（１点）</t>
    <rPh sb="0" eb="2">
      <t>トウロク</t>
    </rPh>
    <rPh sb="4" eb="5">
      <t>テン</t>
    </rPh>
    <phoneticPr fontId="1"/>
  </si>
  <si>
    <t>雇用（１点）</t>
    <rPh sb="0" eb="2">
      <t>コヨウ</t>
    </rPh>
    <rPh sb="4" eb="5">
      <t>テン</t>
    </rPh>
    <phoneticPr fontId="1"/>
  </si>
  <si>
    <t>障がい者雇用を選択するときは、障がい者雇用状況申告書を添付する。</t>
    <rPh sb="0" eb="1">
      <t>ショウ</t>
    </rPh>
    <rPh sb="3" eb="4">
      <t>シャ</t>
    </rPh>
    <rPh sb="4" eb="6">
      <t>コヨウ</t>
    </rPh>
    <rPh sb="7" eb="9">
      <t>センタク</t>
    </rPh>
    <rPh sb="15" eb="16">
      <t>ショウ</t>
    </rPh>
    <rPh sb="18" eb="19">
      <t>シャ</t>
    </rPh>
    <rPh sb="19" eb="21">
      <t>コヨウ</t>
    </rPh>
    <rPh sb="21" eb="23">
      <t>ジョウキョウ</t>
    </rPh>
    <rPh sb="23" eb="26">
      <t>シンコクショ</t>
    </rPh>
    <rPh sb="27" eb="29">
      <t>テンプ</t>
    </rPh>
    <phoneticPr fontId="1"/>
  </si>
  <si>
    <t>Ｇ</t>
    <phoneticPr fontId="1"/>
  </si>
  <si>
    <t>※複数の項目を満たす場合でも１点</t>
    <rPh sb="1" eb="3">
      <t>フクスウ</t>
    </rPh>
    <rPh sb="4" eb="6">
      <t>コウモク</t>
    </rPh>
    <rPh sb="7" eb="8">
      <t>ミ</t>
    </rPh>
    <rPh sb="10" eb="12">
      <t>バアイ</t>
    </rPh>
    <rPh sb="15" eb="16">
      <t>テン</t>
    </rPh>
    <phoneticPr fontId="1"/>
  </si>
  <si>
    <t>くるみん認定</t>
    <rPh sb="4" eb="6">
      <t>ニンテイ</t>
    </rPh>
    <phoneticPr fontId="1"/>
  </si>
  <si>
    <t>年</t>
    <rPh sb="0" eb="1">
      <t>ネン</t>
    </rPh>
    <phoneticPr fontId="1"/>
  </si>
  <si>
    <t>年度</t>
    <rPh sb="0" eb="2">
      <t>ネンド</t>
    </rPh>
    <phoneticPr fontId="1"/>
  </si>
  <si>
    <t>万円以上</t>
    <rPh sb="0" eb="4">
      <t>マンエンイジョウ</t>
    </rPh>
    <phoneticPr fontId="1"/>
  </si>
  <si>
    <t>億</t>
    <rPh sb="0" eb="1">
      <t>オク</t>
    </rPh>
    <phoneticPr fontId="1"/>
  </si>
  <si>
    <t>同種</t>
    <rPh sb="0" eb="2">
      <t>ドウシュ</t>
    </rPh>
    <phoneticPr fontId="1"/>
  </si>
  <si>
    <t>類似</t>
    <rPh sb="0" eb="2">
      <t>ルイジ</t>
    </rPh>
    <phoneticPr fontId="1"/>
  </si>
  <si>
    <t>年度</t>
    <rPh sb="0" eb="2">
      <t>ネンド</t>
    </rPh>
    <phoneticPr fontId="1"/>
  </si>
  <si>
    <t>過去５年間におけるワンランクアップ完成工事高</t>
    <rPh sb="0" eb="2">
      <t>カコ</t>
    </rPh>
    <rPh sb="3" eb="5">
      <t>ネンカン</t>
    </rPh>
    <rPh sb="17" eb="19">
      <t>カンセイ</t>
    </rPh>
    <rPh sb="19" eb="21">
      <t>コウジ</t>
    </rPh>
    <rPh sb="21" eb="22">
      <t>ダカ</t>
    </rPh>
    <phoneticPr fontId="1"/>
  </si>
  <si>
    <t>等級格付</t>
    <rPh sb="0" eb="2">
      <t>トウキュウ</t>
    </rPh>
    <rPh sb="2" eb="4">
      <t>カクヅケ</t>
    </rPh>
    <phoneticPr fontId="1"/>
  </si>
  <si>
    <t>発注業種</t>
    <rPh sb="0" eb="4">
      <t>ハッチュウギョウシュ</t>
    </rPh>
    <phoneticPr fontId="1"/>
  </si>
  <si>
    <t>道路舗装</t>
    <rPh sb="0" eb="2">
      <t>ドウロ</t>
    </rPh>
    <rPh sb="2" eb="4">
      <t>ホソウ</t>
    </rPh>
    <phoneticPr fontId="1"/>
  </si>
  <si>
    <t>橋りょう</t>
    <rPh sb="0" eb="1">
      <t>キョウ</t>
    </rPh>
    <phoneticPr fontId="1"/>
  </si>
  <si>
    <t>河川</t>
    <rPh sb="0" eb="2">
      <t>カセン</t>
    </rPh>
    <phoneticPr fontId="1"/>
  </si>
  <si>
    <t>水道施設</t>
    <rPh sb="0" eb="2">
      <t>スイドウ</t>
    </rPh>
    <rPh sb="2" eb="4">
      <t>シセツ</t>
    </rPh>
    <phoneticPr fontId="1"/>
  </si>
  <si>
    <t>下水道施設</t>
    <rPh sb="0" eb="3">
      <t>ゲスイドウ</t>
    </rPh>
    <rPh sb="3" eb="5">
      <t>シセツ</t>
    </rPh>
    <phoneticPr fontId="1"/>
  </si>
  <si>
    <t>一般土木</t>
    <rPh sb="0" eb="4">
      <t>イッパンドボク</t>
    </rPh>
    <phoneticPr fontId="1"/>
  </si>
  <si>
    <t>建築</t>
    <rPh sb="0" eb="2">
      <t>ケンチク</t>
    </rPh>
    <phoneticPr fontId="1"/>
  </si>
  <si>
    <t>電気</t>
    <rPh sb="0" eb="2">
      <t>デンキ</t>
    </rPh>
    <phoneticPr fontId="1"/>
  </si>
  <si>
    <t>給排水衛生</t>
    <rPh sb="0" eb="3">
      <t>キュウハイスイ</t>
    </rPh>
    <rPh sb="3" eb="5">
      <t>エイセイ</t>
    </rPh>
    <phoneticPr fontId="1"/>
  </si>
  <si>
    <t>空調</t>
    <rPh sb="0" eb="2">
      <t>クウチョウ</t>
    </rPh>
    <phoneticPr fontId="1"/>
  </si>
  <si>
    <t>業種</t>
    <rPh sb="0" eb="2">
      <t>ギョウシュ</t>
    </rPh>
    <phoneticPr fontId="21"/>
  </si>
  <si>
    <t>ランク</t>
    <phoneticPr fontId="21"/>
  </si>
  <si>
    <t>下限額</t>
    <rPh sb="0" eb="3">
      <t>カゲンガク</t>
    </rPh>
    <phoneticPr fontId="21"/>
  </si>
  <si>
    <t>上限額</t>
    <rPh sb="0" eb="3">
      <t>ジョウゲンガク</t>
    </rPh>
    <phoneticPr fontId="21"/>
  </si>
  <si>
    <t>土木・建築</t>
    <phoneticPr fontId="21"/>
  </si>
  <si>
    <t>Ｃ</t>
    <phoneticPr fontId="21"/>
  </si>
  <si>
    <t>Ｄ</t>
    <phoneticPr fontId="21"/>
  </si>
  <si>
    <t>土木・建築</t>
  </si>
  <si>
    <t>Ｅ</t>
    <phoneticPr fontId="21"/>
  </si>
  <si>
    <t>設備</t>
    <rPh sb="0" eb="2">
      <t>セツビ</t>
    </rPh>
    <phoneticPr fontId="21"/>
  </si>
  <si>
    <t>（発注者は官公庁、民間を問わない）</t>
    <rPh sb="1" eb="4">
      <t>ハッチュウシャ</t>
    </rPh>
    <rPh sb="5" eb="8">
      <t>カンコウチョウ</t>
    </rPh>
    <rPh sb="9" eb="11">
      <t>ミンカン</t>
    </rPh>
    <rPh sb="12" eb="13">
      <t>ト</t>
    </rPh>
    <phoneticPr fontId="1"/>
  </si>
  <si>
    <t>・「過去５年間におけるワンランクアップ完成工事高」欄は該当する場合のみ記入する。</t>
    <rPh sb="25" eb="26">
      <t>ラン</t>
    </rPh>
    <rPh sb="27" eb="29">
      <t>ガイトウ</t>
    </rPh>
    <rPh sb="31" eb="33">
      <t>バアイ</t>
    </rPh>
    <rPh sb="35" eb="37">
      <t>キニュウ</t>
    </rPh>
    <phoneticPr fontId="1"/>
  </si>
  <si>
    <t>造園</t>
    <phoneticPr fontId="1"/>
  </si>
  <si>
    <t>一般塗装</t>
    <phoneticPr fontId="1"/>
  </si>
  <si>
    <t>防水</t>
    <phoneticPr fontId="1"/>
  </si>
  <si>
    <t>電話・通信</t>
    <phoneticPr fontId="1"/>
  </si>
  <si>
    <t>解体</t>
    <phoneticPr fontId="1"/>
  </si>
  <si>
    <t>舗装改修工事（令和８年度道路維持課工事第８号）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</si>
</sst>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_xdc00_"/>
    <numFmt numFmtId="177" formatCode="0.0;__xdc00_"/>
    <numFmt numFmtId="178" formatCode="0.0_);[Red]\(0.0\)"/>
    <numFmt numFmtId="179" formatCode="0_);[Red]\(0\)"/>
  </numFmts>
  <fonts count="22">
    <font>
      <sz val="11"/>
      <name val="ＭＳ 明朝"/>
      <family val="1"/>
      <charset val="128"/>
    </font>
    <font>
      <sz val="6"/>
      <name val="ＭＳ 明朝"/>
      <family val="1"/>
      <charset val="128"/>
    </font>
    <font>
      <b/>
      <sz val="11"/>
      <color indexed="81"/>
      <name val="ＭＳ Ｐゴシック"/>
      <family val="3"/>
      <charset val="128"/>
    </font>
    <font>
      <sz val="9"/>
      <color rgb="FF000000"/>
      <name val="Meiryo UI"/>
      <family val="3"/>
      <charset val="128"/>
    </font>
    <font>
      <sz val="11"/>
      <name val="ＭＳ ゴシック"/>
      <family val="3"/>
      <charset val="128"/>
    </font>
    <font>
      <b/>
      <sz val="16"/>
      <name val="ＭＳ ゴシック"/>
      <family val="3"/>
      <charset val="128"/>
    </font>
    <font>
      <sz val="16"/>
      <name val="ＭＳ ゴシック"/>
      <family val="3"/>
      <charset val="128"/>
    </font>
    <font>
      <b/>
      <sz val="11"/>
      <name val="ＭＳ ゴシック"/>
      <family val="3"/>
      <charset val="128"/>
    </font>
    <font>
      <sz val="11"/>
      <color rgb="FFFF0000"/>
      <name val="ＭＳ ゴシック"/>
      <family val="3"/>
      <charset val="128"/>
    </font>
    <font>
      <sz val="9"/>
      <name val="ＭＳ ゴシック"/>
      <family val="3"/>
      <charset val="128"/>
    </font>
    <font>
      <b/>
      <sz val="14"/>
      <name val="ＭＳ ゴシック"/>
      <family val="3"/>
      <charset val="128"/>
    </font>
    <font>
      <b/>
      <sz val="12"/>
      <name val="ＭＳ ゴシック"/>
      <family val="3"/>
      <charset val="128"/>
    </font>
    <font>
      <b/>
      <sz val="13"/>
      <name val="ＭＳ ゴシック"/>
      <family val="3"/>
      <charset val="128"/>
    </font>
    <font>
      <sz val="11"/>
      <name val="ＭＳ 明朝"/>
      <family val="1"/>
      <charset val="128"/>
    </font>
    <font>
      <b/>
      <sz val="11"/>
      <color rgb="FFFF0000"/>
      <name val="ＭＳ ゴシック"/>
      <family val="3"/>
      <charset val="128"/>
    </font>
    <font>
      <sz val="12"/>
      <color rgb="FFFF0000"/>
      <name val="ＭＳ ゴシック"/>
      <family val="3"/>
      <charset val="128"/>
    </font>
    <font>
      <b/>
      <sz val="12"/>
      <color rgb="FFFF0000"/>
      <name val="ＭＳ ゴシック"/>
      <family val="3"/>
      <charset val="128"/>
    </font>
    <font>
      <sz val="12"/>
      <name val="ＭＳ ゴシック"/>
      <family val="3"/>
      <charset val="128"/>
    </font>
    <font>
      <sz val="14"/>
      <name val="ＭＳ ゴシック"/>
      <family val="3"/>
      <charset val="128"/>
    </font>
    <font>
      <sz val="9"/>
      <color indexed="81"/>
      <name val="MS P ゴシック"/>
      <family val="3"/>
      <charset val="128"/>
    </font>
    <font>
      <b/>
      <sz val="11"/>
      <color indexed="81"/>
      <name val="ＭＳ Ｐゴシック"/>
      <family val="3"/>
      <charset val="128"/>
      <scheme val="major"/>
    </font>
    <font>
      <sz val="6"/>
      <name val="ＭＳ 明朝"/>
      <family val="2"/>
      <charset val="128"/>
    </font>
  </fonts>
  <fills count="5">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389">
    <xf numFmtId="0" fontId="0" fillId="0" borderId="0" xfId="0">
      <alignment vertical="center"/>
    </xf>
    <xf numFmtId="0" fontId="4" fillId="2" borderId="7" xfId="0" applyFont="1" applyFill="1" applyBorder="1" applyAlignment="1" applyProtection="1">
      <alignment vertical="center"/>
      <protection locked="0"/>
    </xf>
    <xf numFmtId="0" fontId="8" fillId="0" borderId="0" xfId="0" applyFont="1" applyProtection="1">
      <alignment vertical="center"/>
    </xf>
    <xf numFmtId="0" fontId="14" fillId="0" borderId="0" xfId="0" applyFont="1" applyProtection="1">
      <alignment vertical="center"/>
    </xf>
    <xf numFmtId="0" fontId="4" fillId="0" borderId="0" xfId="0" applyFont="1" applyProtection="1">
      <alignment vertical="center"/>
    </xf>
    <xf numFmtId="0" fontId="5" fillId="0" borderId="0" xfId="0" applyFont="1" applyAlignment="1" applyProtection="1">
      <alignment horizontal="center" vertical="center"/>
    </xf>
    <xf numFmtId="0" fontId="6" fillId="0" borderId="0" xfId="0" applyFont="1" applyAlignment="1" applyProtection="1">
      <alignment vertical="center"/>
    </xf>
    <xf numFmtId="0" fontId="4" fillId="0" borderId="9" xfId="0" applyFont="1" applyFill="1" applyBorder="1" applyAlignment="1" applyProtection="1">
      <alignment vertical="center"/>
    </xf>
    <xf numFmtId="38" fontId="8" fillId="0" borderId="0" xfId="1" applyFont="1" applyAlignment="1" applyProtection="1">
      <alignment vertical="center"/>
    </xf>
    <xf numFmtId="14" fontId="8" fillId="0" borderId="0" xfId="0" applyNumberFormat="1" applyFont="1" applyProtection="1">
      <alignment vertical="center"/>
    </xf>
    <xf numFmtId="38" fontId="8" fillId="0" borderId="0" xfId="1" applyFont="1" applyProtection="1">
      <alignment vertical="center"/>
    </xf>
    <xf numFmtId="178" fontId="8" fillId="0" borderId="0" xfId="0" applyNumberFormat="1" applyFont="1" applyProtection="1">
      <alignment vertical="center"/>
    </xf>
    <xf numFmtId="179" fontId="8" fillId="0" borderId="0" xfId="0" applyNumberFormat="1"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11" fillId="0" borderId="16" xfId="0" applyFont="1" applyBorder="1" applyAlignment="1" applyProtection="1">
      <alignment horizontal="right" vertical="center"/>
    </xf>
    <xf numFmtId="0" fontId="11" fillId="0" borderId="14" xfId="0" applyFont="1" applyBorder="1" applyAlignment="1" applyProtection="1">
      <alignment horizontal="right" vertical="center"/>
    </xf>
    <xf numFmtId="0" fontId="4" fillId="0" borderId="6" xfId="0" applyFont="1" applyBorder="1" applyAlignment="1" applyProtection="1">
      <alignment vertical="center"/>
    </xf>
    <xf numFmtId="58" fontId="8" fillId="0" borderId="0" xfId="0" applyNumberFormat="1" applyFont="1" applyProtection="1">
      <alignment vertical="center"/>
    </xf>
    <xf numFmtId="0" fontId="4" fillId="2" borderId="7" xfId="0" applyFont="1" applyFill="1" applyBorder="1" applyAlignment="1" applyProtection="1">
      <alignment vertical="center"/>
    </xf>
    <xf numFmtId="0" fontId="11" fillId="0" borderId="10" xfId="0" applyFont="1" applyBorder="1" applyAlignment="1" applyProtection="1">
      <alignment vertical="center"/>
    </xf>
    <xf numFmtId="0" fontId="11" fillId="0" borderId="9" xfId="0" applyFont="1" applyBorder="1" applyAlignment="1" applyProtection="1">
      <alignment horizontal="right" vertical="center"/>
    </xf>
    <xf numFmtId="0" fontId="8" fillId="0" borderId="0" xfId="0" applyFont="1" applyBorder="1" applyAlignment="1" applyProtection="1">
      <alignment vertical="center"/>
    </xf>
    <xf numFmtId="0" fontId="4" fillId="0" borderId="20" xfId="0" applyFont="1" applyBorder="1" applyAlignment="1" applyProtection="1">
      <alignment vertical="center"/>
    </xf>
    <xf numFmtId="0" fontId="4" fillId="0" borderId="31" xfId="0" applyFont="1" applyBorder="1" applyAlignment="1" applyProtection="1">
      <alignment vertical="center"/>
    </xf>
    <xf numFmtId="0" fontId="4" fillId="0" borderId="20" xfId="0" applyFont="1" applyBorder="1" applyProtection="1">
      <alignment vertical="center"/>
    </xf>
    <xf numFmtId="0" fontId="4" fillId="0" borderId="31" xfId="0" applyFont="1" applyBorder="1" applyProtection="1">
      <alignment vertical="center"/>
    </xf>
    <xf numFmtId="0" fontId="4" fillId="0" borderId="0" xfId="0" applyFont="1" applyBorder="1" applyProtection="1">
      <alignment vertical="center"/>
    </xf>
    <xf numFmtId="0" fontId="4" fillId="0" borderId="0" xfId="0" applyFont="1" applyBorder="1" applyAlignment="1" applyProtection="1">
      <alignment horizontal="center" vertical="center"/>
    </xf>
    <xf numFmtId="0" fontId="4" fillId="0" borderId="2" xfId="0" applyFont="1" applyBorder="1" applyAlignment="1" applyProtection="1">
      <alignment horizontal="center" vertical="center"/>
    </xf>
    <xf numFmtId="0" fontId="7" fillId="0" borderId="1"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0" xfId="0" applyFont="1" applyBorder="1" applyAlignment="1" applyProtection="1">
      <alignment vertical="center"/>
    </xf>
    <xf numFmtId="0" fontId="7" fillId="0" borderId="2" xfId="0" applyFont="1" applyBorder="1" applyAlignment="1" applyProtection="1">
      <alignment horizontal="left" vertical="center"/>
    </xf>
    <xf numFmtId="0" fontId="4" fillId="0" borderId="1" xfId="0" applyFont="1" applyFill="1" applyBorder="1" applyAlignment="1" applyProtection="1">
      <alignmen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4" fillId="0" borderId="0" xfId="0" applyFont="1" applyFill="1" applyBorder="1" applyProtection="1">
      <alignment vertical="center"/>
    </xf>
    <xf numFmtId="0" fontId="4" fillId="0" borderId="2" xfId="0" applyFont="1" applyFill="1" applyBorder="1" applyAlignment="1" applyProtection="1">
      <alignment horizontal="center" vertical="center"/>
    </xf>
    <xf numFmtId="0" fontId="8" fillId="0" borderId="0" xfId="0" applyFont="1" applyFill="1" applyProtection="1">
      <alignment vertical="center"/>
    </xf>
    <xf numFmtId="0" fontId="14" fillId="0" borderId="0" xfId="0" applyFont="1" applyFill="1" applyProtection="1">
      <alignment vertical="center"/>
    </xf>
    <xf numFmtId="0" fontId="4" fillId="0" borderId="0" xfId="0" applyFont="1" applyFill="1" applyProtection="1">
      <alignment vertical="center"/>
    </xf>
    <xf numFmtId="0" fontId="4" fillId="0" borderId="1" xfId="0" applyFont="1" applyBorder="1" applyAlignment="1" applyProtection="1">
      <alignment horizontal="left" vertical="center"/>
    </xf>
    <xf numFmtId="0" fontId="4" fillId="0" borderId="0" xfId="0" applyFont="1" applyBorder="1" applyAlignment="1" applyProtection="1">
      <alignment horizontal="left" vertical="center"/>
    </xf>
    <xf numFmtId="0" fontId="18" fillId="0" borderId="1" xfId="0" applyFont="1" applyBorder="1" applyAlignment="1" applyProtection="1">
      <alignment horizontal="center" vertical="center"/>
    </xf>
    <xf numFmtId="0" fontId="18" fillId="0" borderId="0"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2" xfId="0" applyFont="1" applyBorder="1" applyAlignment="1" applyProtection="1">
      <alignment horizontal="center" vertical="center"/>
    </xf>
    <xf numFmtId="0" fontId="18" fillId="0" borderId="0" xfId="0" applyFont="1" applyFill="1" applyBorder="1" applyAlignment="1" applyProtection="1">
      <alignment vertical="center"/>
    </xf>
    <xf numFmtId="0" fontId="10" fillId="0" borderId="1" xfId="0" applyFont="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13" xfId="0" applyFont="1" applyBorder="1" applyAlignment="1" applyProtection="1">
      <alignment horizontal="center" vertical="center"/>
    </xf>
    <xf numFmtId="0" fontId="10" fillId="0" borderId="14" xfId="0" applyFont="1" applyBorder="1" applyAlignment="1" applyProtection="1">
      <alignment horizontal="center" vertical="center"/>
    </xf>
    <xf numFmtId="0" fontId="10" fillId="0" borderId="14" xfId="0" applyFont="1" applyFill="1" applyBorder="1" applyAlignment="1" applyProtection="1">
      <alignment horizontal="center" vertical="center"/>
    </xf>
    <xf numFmtId="0" fontId="10" fillId="0" borderId="15" xfId="0" applyFont="1" applyBorder="1" applyAlignment="1" applyProtection="1">
      <alignment horizontal="center" vertical="center"/>
    </xf>
    <xf numFmtId="0" fontId="4" fillId="0" borderId="1" xfId="0" applyFont="1" applyBorder="1" applyProtection="1">
      <alignment vertical="center"/>
    </xf>
    <xf numFmtId="0" fontId="4" fillId="0" borderId="2" xfId="0" applyFont="1" applyBorder="1" applyProtection="1">
      <alignment vertical="center"/>
    </xf>
    <xf numFmtId="0" fontId="4" fillId="0" borderId="0" xfId="0" applyFont="1" applyBorder="1" applyAlignment="1" applyProtection="1">
      <alignment vertical="center"/>
    </xf>
    <xf numFmtId="0" fontId="4" fillId="0" borderId="3" xfId="0" applyFont="1" applyBorder="1" applyProtection="1">
      <alignment vertical="center"/>
    </xf>
    <xf numFmtId="0" fontId="4" fillId="0" borderId="4" xfId="0" applyFont="1" applyBorder="1" applyAlignment="1" applyProtection="1">
      <alignment horizontal="center" vertical="center"/>
    </xf>
    <xf numFmtId="0" fontId="4" fillId="0" borderId="4" xfId="0" applyFont="1" applyBorder="1" applyProtection="1">
      <alignment vertical="center"/>
    </xf>
    <xf numFmtId="0" fontId="4" fillId="0" borderId="4" xfId="0" applyFont="1" applyBorder="1" applyAlignment="1" applyProtection="1">
      <alignment vertical="center"/>
    </xf>
    <xf numFmtId="178" fontId="12" fillId="0" borderId="4" xfId="0" applyNumberFormat="1" applyFont="1" applyBorder="1" applyAlignment="1" applyProtection="1">
      <alignment vertical="center"/>
    </xf>
    <xf numFmtId="0" fontId="12" fillId="0" borderId="4" xfId="0" applyFont="1" applyBorder="1" applyAlignment="1" applyProtection="1">
      <alignment vertical="center"/>
    </xf>
    <xf numFmtId="0" fontId="7" fillId="0" borderId="4" xfId="0" applyFont="1" applyBorder="1" applyProtection="1">
      <alignment vertical="center"/>
    </xf>
    <xf numFmtId="0" fontId="10" fillId="0" borderId="16" xfId="0" applyFont="1" applyBorder="1" applyProtection="1">
      <alignment vertical="center"/>
    </xf>
    <xf numFmtId="0" fontId="8" fillId="0" borderId="0" xfId="0" applyFont="1" applyAlignment="1" applyProtection="1">
      <alignment horizontal="right" vertical="center"/>
    </xf>
    <xf numFmtId="0" fontId="4" fillId="2" borderId="7"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0" xfId="0" applyFont="1" applyFill="1" applyBorder="1" applyAlignment="1" applyProtection="1">
      <alignment horizontal="center" vertical="center"/>
      <protection locked="0"/>
    </xf>
    <xf numFmtId="0" fontId="4" fillId="0" borderId="6" xfId="0" applyFont="1" applyBorder="1" applyProtection="1">
      <alignment vertical="center"/>
    </xf>
    <xf numFmtId="0" fontId="4" fillId="0" borderId="11" xfId="0" applyFont="1" applyBorder="1" applyProtection="1">
      <alignment vertical="center"/>
    </xf>
    <xf numFmtId="0" fontId="4" fillId="0" borderId="40" xfId="0" applyFont="1" applyBorder="1" applyAlignment="1" applyProtection="1">
      <alignment horizontal="center" vertical="center" shrinkToFit="1"/>
    </xf>
    <xf numFmtId="0" fontId="4" fillId="0" borderId="20" xfId="0"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2" borderId="7"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6" xfId="0" applyFont="1" applyFill="1" applyBorder="1" applyAlignment="1" applyProtection="1">
      <alignment horizontal="center" vertical="center"/>
      <protection locked="0"/>
    </xf>
    <xf numFmtId="0" fontId="4" fillId="0" borderId="20" xfId="0" applyFont="1" applyBorder="1" applyAlignment="1" applyProtection="1">
      <alignment horizontal="center" vertical="center"/>
    </xf>
    <xf numFmtId="0" fontId="4" fillId="2" borderId="20"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xf>
    <xf numFmtId="0" fontId="4" fillId="0" borderId="1"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4" fillId="0" borderId="44" xfId="0" applyFont="1" applyBorder="1" applyAlignment="1" applyProtection="1">
      <alignment horizontal="center" vertical="center" shrinkToFit="1"/>
    </xf>
    <xf numFmtId="0" fontId="4" fillId="0" borderId="12" xfId="0" applyFont="1" applyBorder="1" applyAlignment="1" applyProtection="1">
      <alignment horizontal="left" vertical="center"/>
    </xf>
    <xf numFmtId="0" fontId="4" fillId="0" borderId="18" xfId="0" applyFont="1" applyBorder="1" applyAlignment="1" applyProtection="1">
      <alignment horizontal="left" vertical="center"/>
    </xf>
    <xf numFmtId="0" fontId="4" fillId="2" borderId="17"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4" fillId="0" borderId="12" xfId="0" applyFont="1" applyBorder="1" applyAlignment="1" applyProtection="1">
      <alignment horizontal="center" vertical="center"/>
    </xf>
    <xf numFmtId="0" fontId="4" fillId="0" borderId="12" xfId="0" applyFont="1" applyBorder="1" applyProtection="1">
      <alignment vertical="center"/>
    </xf>
    <xf numFmtId="0" fontId="4" fillId="0" borderId="45" xfId="0" applyFont="1" applyBorder="1" applyProtection="1">
      <alignment vertical="center"/>
    </xf>
    <xf numFmtId="0" fontId="4" fillId="0" borderId="20" xfId="0" applyFont="1" applyBorder="1" applyAlignment="1" applyProtection="1">
      <alignment horizontal="center" vertical="center"/>
    </xf>
    <xf numFmtId="0" fontId="4" fillId="2" borderId="20" xfId="0" applyFont="1" applyFill="1" applyBorder="1" applyAlignment="1" applyProtection="1">
      <alignment horizontal="center" vertical="center"/>
    </xf>
    <xf numFmtId="0" fontId="4" fillId="0" borderId="40" xfId="0" applyFont="1" applyBorder="1" applyAlignment="1" applyProtection="1">
      <alignment horizontal="center" vertical="center" shrinkToFit="1"/>
    </xf>
    <xf numFmtId="0" fontId="4" fillId="0" borderId="20" xfId="0"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2" borderId="20" xfId="0" applyFont="1" applyFill="1" applyBorder="1" applyAlignment="1" applyProtection="1">
      <alignment horizontal="center" vertical="center"/>
      <protection locked="0"/>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11" fillId="0" borderId="24" xfId="0" applyFont="1" applyBorder="1" applyAlignment="1" applyProtection="1">
      <alignment vertical="center"/>
    </xf>
    <xf numFmtId="0" fontId="4" fillId="0" borderId="44" xfId="0" applyFont="1" applyBorder="1" applyAlignment="1" applyProtection="1">
      <alignment horizontal="left" vertical="center"/>
    </xf>
    <xf numFmtId="0" fontId="7" fillId="0" borderId="0" xfId="0" applyFont="1" applyProtection="1">
      <alignment vertical="center"/>
    </xf>
    <xf numFmtId="178" fontId="7" fillId="0" borderId="0" xfId="0" applyNumberFormat="1" applyFont="1" applyProtection="1">
      <alignment vertical="center"/>
    </xf>
    <xf numFmtId="0" fontId="4" fillId="2" borderId="0" xfId="0" applyFont="1" applyFill="1" applyBorder="1" applyAlignment="1" applyProtection="1">
      <alignment horizontal="center" vertical="center"/>
    </xf>
    <xf numFmtId="0" fontId="4" fillId="0" borderId="40" xfId="0" applyFont="1" applyBorder="1" applyAlignment="1" applyProtection="1">
      <alignment horizontal="center" vertical="center" shrinkToFit="1"/>
    </xf>
    <xf numFmtId="0" fontId="4" fillId="0" borderId="20" xfId="0"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2" borderId="20" xfId="0" applyFont="1" applyFill="1" applyBorder="1" applyAlignment="1" applyProtection="1">
      <alignment horizontal="center" vertical="center"/>
    </xf>
    <xf numFmtId="0" fontId="4" fillId="0" borderId="20" xfId="0" applyFont="1" applyBorder="1" applyAlignment="1" applyProtection="1">
      <alignment horizontal="center" vertical="center"/>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0" xfId="0" applyFont="1" applyBorder="1" applyAlignment="1" applyProtection="1">
      <alignment horizontal="center" vertical="center"/>
    </xf>
    <xf numFmtId="0" fontId="5" fillId="0" borderId="0" xfId="0" applyFont="1" applyAlignment="1" applyProtection="1">
      <alignment horizontal="center" vertical="center"/>
    </xf>
    <xf numFmtId="0" fontId="11" fillId="0" borderId="9" xfId="0" applyFont="1" applyBorder="1" applyAlignment="1" applyProtection="1">
      <alignment horizontal="right" vertical="center"/>
    </xf>
    <xf numFmtId="0" fontId="4" fillId="0" borderId="6" xfId="0" applyFont="1" applyBorder="1" applyAlignment="1" applyProtection="1">
      <alignment vertical="center"/>
    </xf>
    <xf numFmtId="0" fontId="4" fillId="0" borderId="20" xfId="0" applyFont="1" applyBorder="1" applyAlignment="1" applyProtection="1">
      <alignment vertical="center"/>
    </xf>
    <xf numFmtId="0" fontId="4" fillId="2" borderId="7"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0" borderId="12" xfId="0" applyFont="1" applyBorder="1" applyAlignment="1" applyProtection="1">
      <alignment horizontal="center" vertical="center"/>
    </xf>
    <xf numFmtId="0" fontId="8" fillId="0" borderId="46" xfId="0" applyFont="1" applyBorder="1" applyProtection="1">
      <alignment vertical="center"/>
    </xf>
    <xf numFmtId="0" fontId="8" fillId="0" borderId="0" xfId="0" applyFont="1" applyBorder="1" applyAlignment="1" applyProtection="1">
      <alignment horizontal="center" vertical="center"/>
    </xf>
    <xf numFmtId="0" fontId="8" fillId="0" borderId="0" xfId="0" applyFont="1" applyAlignment="1" applyProtection="1">
      <alignment horizontal="center" vertical="center"/>
    </xf>
    <xf numFmtId="38" fontId="8" fillId="0" borderId="0" xfId="1" applyFont="1" applyAlignment="1" applyProtection="1">
      <alignment horizontal="center" vertical="center"/>
    </xf>
    <xf numFmtId="0" fontId="8" fillId="0" borderId="0" xfId="0" applyFont="1" applyProtection="1">
      <alignment vertical="center"/>
      <protection locked="0"/>
    </xf>
    <xf numFmtId="0" fontId="15" fillId="0" borderId="0" xfId="0" applyFont="1" applyProtection="1">
      <alignment vertical="center"/>
      <protection locked="0"/>
    </xf>
    <xf numFmtId="0" fontId="8" fillId="0" borderId="0" xfId="0" applyFont="1" applyFill="1" applyProtection="1">
      <alignment vertical="center"/>
      <protection locked="0"/>
    </xf>
    <xf numFmtId="0" fontId="4" fillId="0" borderId="40" xfId="0" applyFont="1" applyBorder="1" applyAlignment="1" applyProtection="1">
      <alignment horizontal="center" vertical="center" shrinkToFit="1"/>
    </xf>
    <xf numFmtId="0" fontId="4" fillId="0" borderId="20" xfId="0"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2" borderId="20" xfId="0" applyFont="1" applyFill="1" applyBorder="1" applyAlignment="1" applyProtection="1">
      <alignment horizontal="center" vertical="center"/>
      <protection locked="0"/>
    </xf>
    <xf numFmtId="0" fontId="4" fillId="0" borderId="27" xfId="0" applyFont="1" applyBorder="1" applyAlignment="1" applyProtection="1">
      <alignment horizontal="left" vertical="center"/>
    </xf>
    <xf numFmtId="0" fontId="4" fillId="0" borderId="42" xfId="0" applyFont="1" applyBorder="1" applyAlignment="1" applyProtection="1">
      <alignment horizontal="left" vertical="center"/>
    </xf>
    <xf numFmtId="0" fontId="4" fillId="2" borderId="20" xfId="0" applyFont="1" applyFill="1" applyBorder="1" applyAlignment="1" applyProtection="1">
      <alignment horizontal="center" vertical="center"/>
    </xf>
    <xf numFmtId="0" fontId="4" fillId="0" borderId="20" xfId="0" applyFont="1" applyBorder="1" applyAlignment="1" applyProtection="1">
      <alignment horizontal="center" vertical="center"/>
    </xf>
    <xf numFmtId="0" fontId="4" fillId="0" borderId="40"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11" fillId="0" borderId="24" xfId="0" applyFont="1" applyBorder="1" applyAlignment="1" applyProtection="1">
      <alignment horizontal="right" vertical="center"/>
    </xf>
    <xf numFmtId="0" fontId="11" fillId="0" borderId="10" xfId="0" applyFont="1" applyBorder="1" applyAlignment="1" applyProtection="1">
      <alignment horizontal="right" vertical="center"/>
    </xf>
    <xf numFmtId="0" fontId="17" fillId="0" borderId="17" xfId="0" applyFont="1" applyBorder="1" applyAlignment="1" applyProtection="1">
      <alignment horizontal="center" vertical="center"/>
    </xf>
    <xf numFmtId="0" fontId="17" fillId="0" borderId="12"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19"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0" borderId="21" xfId="0" applyFont="1" applyBorder="1" applyAlignment="1" applyProtection="1">
      <alignment horizontal="center" vertical="center"/>
    </xf>
    <xf numFmtId="0" fontId="17" fillId="0" borderId="7" xfId="0" applyFont="1" applyBorder="1" applyAlignment="1" applyProtection="1">
      <alignment horizontal="center" vertical="center"/>
    </xf>
    <xf numFmtId="0" fontId="17" fillId="0" borderId="6" xfId="0" applyFont="1" applyBorder="1" applyAlignment="1" applyProtection="1">
      <alignment horizontal="center" vertical="center"/>
    </xf>
    <xf numFmtId="0" fontId="17" fillId="0" borderId="8" xfId="0" applyFont="1" applyBorder="1" applyAlignment="1" applyProtection="1">
      <alignment horizontal="center" vertical="center"/>
    </xf>
    <xf numFmtId="0" fontId="17" fillId="4" borderId="7" xfId="0" applyFont="1" applyFill="1" applyBorder="1" applyAlignment="1" applyProtection="1">
      <alignment horizontal="center" vertical="center" shrinkToFit="1"/>
      <protection locked="0"/>
    </xf>
    <xf numFmtId="0" fontId="17" fillId="4" borderId="6" xfId="0" applyFont="1" applyFill="1" applyBorder="1" applyAlignment="1" applyProtection="1">
      <alignment horizontal="center" vertical="center" shrinkToFit="1"/>
      <protection locked="0"/>
    </xf>
    <xf numFmtId="0" fontId="17" fillId="4" borderId="8" xfId="0" applyFont="1" applyFill="1" applyBorder="1" applyAlignment="1" applyProtection="1">
      <alignment horizontal="center" vertical="center" shrinkToFit="1"/>
      <protection locked="0"/>
    </xf>
    <xf numFmtId="0" fontId="17" fillId="3" borderId="7" xfId="1" applyNumberFormat="1" applyFont="1" applyFill="1" applyBorder="1" applyAlignment="1" applyProtection="1">
      <alignment horizontal="center" vertical="center"/>
      <protection locked="0"/>
    </xf>
    <xf numFmtId="0" fontId="17" fillId="3" borderId="6" xfId="1" applyNumberFormat="1" applyFont="1" applyFill="1" applyBorder="1" applyAlignment="1" applyProtection="1">
      <alignment horizontal="center" vertical="center"/>
      <protection locked="0"/>
    </xf>
    <xf numFmtId="0" fontId="17" fillId="3" borderId="8" xfId="1" applyNumberFormat="1" applyFont="1" applyFill="1" applyBorder="1" applyAlignment="1" applyProtection="1">
      <alignment horizontal="center" vertical="center"/>
      <protection locked="0"/>
    </xf>
    <xf numFmtId="58" fontId="4" fillId="3" borderId="10" xfId="0" applyNumberFormat="1" applyFont="1" applyFill="1" applyBorder="1" applyAlignment="1" applyProtection="1">
      <alignment horizontal="center" vertical="center"/>
      <protection locked="0"/>
    </xf>
    <xf numFmtId="58" fontId="4" fillId="3" borderId="9" xfId="0" applyNumberFormat="1"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xf>
    <xf numFmtId="58" fontId="4" fillId="3" borderId="7" xfId="0" applyNumberFormat="1" applyFont="1" applyFill="1" applyBorder="1" applyAlignment="1" applyProtection="1">
      <alignment horizontal="center" vertical="center"/>
      <protection locked="0"/>
    </xf>
    <xf numFmtId="58" fontId="4" fillId="3" borderId="6" xfId="0" applyNumberFormat="1" applyFont="1" applyFill="1" applyBorder="1" applyAlignment="1" applyProtection="1">
      <alignment horizontal="center" vertical="center"/>
      <protection locked="0"/>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36" xfId="0" applyFont="1" applyBorder="1" applyAlignment="1" applyProtection="1">
      <alignment horizontal="center" vertical="center"/>
    </xf>
    <xf numFmtId="0" fontId="4" fillId="0" borderId="37" xfId="0" applyFont="1" applyFill="1" applyBorder="1" applyAlignment="1" applyProtection="1">
      <alignment horizontal="center" vertical="center"/>
    </xf>
    <xf numFmtId="0" fontId="4" fillId="0" borderId="10"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0" fontId="4" fillId="0" borderId="26"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42" xfId="0" applyFont="1" applyBorder="1" applyAlignment="1" applyProtection="1">
      <alignment horizontal="center" vertical="center"/>
    </xf>
    <xf numFmtId="0" fontId="4" fillId="0" borderId="43" xfId="0" applyFont="1" applyBorder="1" applyAlignment="1" applyProtection="1">
      <alignment horizontal="center" vertical="center" shrinkToFit="1"/>
    </xf>
    <xf numFmtId="0" fontId="4" fillId="0" borderId="27" xfId="0" applyFont="1" applyBorder="1" applyAlignment="1" applyProtection="1">
      <alignment horizontal="center" vertical="center" shrinkToFit="1"/>
    </xf>
    <xf numFmtId="0" fontId="4" fillId="0" borderId="42" xfId="0" applyFont="1" applyBorder="1" applyAlignment="1" applyProtection="1">
      <alignment horizontal="center" vertical="center" shrinkToFit="1"/>
    </xf>
    <xf numFmtId="38" fontId="4" fillId="0" borderId="27" xfId="1" applyFont="1" applyBorder="1" applyAlignment="1" applyProtection="1">
      <alignment horizontal="center" vertical="center" shrinkToFit="1"/>
    </xf>
    <xf numFmtId="0" fontId="4" fillId="0" borderId="28" xfId="0" applyFont="1" applyBorder="1" applyAlignment="1" applyProtection="1">
      <alignment horizontal="center" vertical="center" shrinkToFit="1"/>
    </xf>
    <xf numFmtId="38" fontId="4" fillId="3" borderId="7" xfId="1" applyFont="1" applyFill="1" applyBorder="1" applyAlignment="1" applyProtection="1">
      <alignment horizontal="center" vertical="center" shrinkToFit="1"/>
      <protection locked="0"/>
    </xf>
    <xf numFmtId="38" fontId="4" fillId="3" borderId="6" xfId="1" applyFont="1" applyFill="1" applyBorder="1" applyAlignment="1" applyProtection="1">
      <alignment horizontal="center" vertical="center" shrinkToFit="1"/>
      <protection locked="0"/>
    </xf>
    <xf numFmtId="0" fontId="4" fillId="3" borderId="7"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8" xfId="0" applyFont="1" applyFill="1" applyBorder="1" applyAlignment="1" applyProtection="1">
      <alignment horizontal="center" vertical="center"/>
    </xf>
    <xf numFmtId="0" fontId="4" fillId="4" borderId="7" xfId="0" applyFont="1" applyFill="1" applyBorder="1" applyAlignment="1" applyProtection="1">
      <alignment horizontal="center" vertical="center"/>
    </xf>
    <xf numFmtId="0" fontId="4" fillId="4" borderId="6" xfId="0" applyFont="1" applyFill="1" applyBorder="1" applyAlignment="1" applyProtection="1">
      <alignment horizontal="center" vertical="center"/>
    </xf>
    <xf numFmtId="0" fontId="4" fillId="4" borderId="8" xfId="0" applyFont="1" applyFill="1" applyBorder="1" applyAlignment="1" applyProtection="1">
      <alignment horizontal="center" vertical="center"/>
    </xf>
    <xf numFmtId="0" fontId="4" fillId="0" borderId="25" xfId="0" applyFont="1" applyBorder="1" applyAlignment="1" applyProtection="1">
      <alignment vertical="center"/>
    </xf>
    <xf numFmtId="0" fontId="4" fillId="0" borderId="5" xfId="0" applyFont="1" applyBorder="1" applyAlignment="1" applyProtection="1">
      <alignment vertical="center"/>
    </xf>
    <xf numFmtId="38" fontId="4" fillId="3" borderId="7" xfId="1" applyFont="1" applyFill="1" applyBorder="1" applyAlignment="1" applyProtection="1">
      <alignment horizontal="center" vertical="center"/>
      <protection locked="0"/>
    </xf>
    <xf numFmtId="38" fontId="4" fillId="3" borderId="6" xfId="1" applyFont="1" applyFill="1" applyBorder="1" applyAlignment="1" applyProtection="1">
      <alignment horizontal="center" vertical="center"/>
      <protection locked="0"/>
    </xf>
    <xf numFmtId="0" fontId="4" fillId="0" borderId="19" xfId="0" applyFont="1" applyBorder="1" applyAlignment="1" applyProtection="1">
      <alignment vertical="center"/>
    </xf>
    <xf numFmtId="0" fontId="7" fillId="0" borderId="20" xfId="0" applyFont="1" applyBorder="1" applyAlignment="1" applyProtection="1">
      <alignment vertical="center"/>
    </xf>
    <xf numFmtId="0" fontId="7" fillId="0" borderId="31" xfId="0" applyFont="1" applyBorder="1" applyAlignment="1" applyProtection="1">
      <alignment vertical="center"/>
    </xf>
    <xf numFmtId="38" fontId="4" fillId="0" borderId="43" xfId="1" applyFont="1" applyFill="1" applyBorder="1" applyAlignment="1" applyProtection="1">
      <alignment horizontal="center" vertical="center"/>
    </xf>
    <xf numFmtId="38" fontId="4" fillId="0" borderId="27" xfId="1" applyFont="1" applyFill="1" applyBorder="1" applyAlignment="1" applyProtection="1">
      <alignment horizontal="center" vertical="center"/>
    </xf>
    <xf numFmtId="0" fontId="4" fillId="0" borderId="27" xfId="0" applyFont="1" applyFill="1" applyBorder="1" applyAlignment="1" applyProtection="1">
      <alignment horizontal="center" vertical="center"/>
    </xf>
    <xf numFmtId="0" fontId="4" fillId="0" borderId="42" xfId="0" applyFont="1" applyFill="1" applyBorder="1" applyAlignment="1" applyProtection="1">
      <alignment horizontal="center" vertical="center"/>
    </xf>
    <xf numFmtId="0" fontId="7" fillId="0" borderId="17"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8" xfId="0" applyFont="1" applyBorder="1" applyAlignment="1" applyProtection="1">
      <alignment horizontal="center" vertical="center"/>
    </xf>
    <xf numFmtId="0" fontId="7" fillId="0" borderId="19" xfId="0" applyFont="1" applyBorder="1" applyAlignment="1" applyProtection="1">
      <alignment horizontal="center" vertical="center"/>
    </xf>
    <xf numFmtId="0" fontId="7" fillId="0" borderId="20" xfId="0" applyFont="1" applyBorder="1" applyAlignment="1" applyProtection="1">
      <alignment horizontal="center" vertical="center"/>
    </xf>
    <xf numFmtId="0" fontId="7" fillId="0" borderId="21" xfId="0" applyFont="1" applyBorder="1" applyAlignment="1" applyProtection="1">
      <alignment horizontal="center" vertical="center"/>
    </xf>
    <xf numFmtId="0" fontId="4" fillId="3" borderId="17"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3" borderId="18" xfId="0" applyFont="1" applyFill="1" applyBorder="1" applyAlignment="1" applyProtection="1">
      <alignment horizontal="center" vertical="center" shrinkToFit="1"/>
      <protection locked="0"/>
    </xf>
    <xf numFmtId="0" fontId="4" fillId="3" borderId="19" xfId="0" applyFont="1" applyFill="1" applyBorder="1" applyAlignment="1" applyProtection="1">
      <alignment horizontal="center" vertical="center" shrinkToFit="1"/>
      <protection locked="0"/>
    </xf>
    <xf numFmtId="0" fontId="4" fillId="3" borderId="20" xfId="0" applyFont="1" applyFill="1" applyBorder="1" applyAlignment="1" applyProtection="1">
      <alignment horizontal="center" vertical="center" shrinkToFit="1"/>
      <protection locked="0"/>
    </xf>
    <xf numFmtId="0" fontId="4" fillId="3" borderId="21" xfId="0" applyFont="1" applyFill="1" applyBorder="1" applyAlignment="1" applyProtection="1">
      <alignment horizontal="center" vertical="center" shrinkToFit="1"/>
      <protection locked="0"/>
    </xf>
    <xf numFmtId="0" fontId="4" fillId="0" borderId="0"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16" xfId="0" applyFont="1" applyBorder="1" applyAlignment="1" applyProtection="1">
      <alignment horizontal="center" vertical="center"/>
    </xf>
    <xf numFmtId="177" fontId="10" fillId="0" borderId="16" xfId="0" applyNumberFormat="1" applyFont="1" applyBorder="1" applyAlignment="1" applyProtection="1">
      <alignment horizontal="center" vertical="center"/>
    </xf>
    <xf numFmtId="0" fontId="10" fillId="0" borderId="16" xfId="0" applyFont="1" applyBorder="1" applyAlignment="1" applyProtection="1">
      <alignment horizontal="right" vertical="center"/>
    </xf>
    <xf numFmtId="0" fontId="10" fillId="0" borderId="23" xfId="0" applyFont="1" applyBorder="1" applyAlignment="1" applyProtection="1">
      <alignment horizontal="right" vertical="center"/>
    </xf>
    <xf numFmtId="0" fontId="5" fillId="0" borderId="0" xfId="0" applyFont="1" applyAlignment="1" applyProtection="1">
      <alignment horizontal="center" vertical="center"/>
    </xf>
    <xf numFmtId="0" fontId="10" fillId="0" borderId="38" xfId="0" applyFont="1" applyBorder="1" applyAlignment="1" applyProtection="1">
      <alignment horizontal="center" vertical="center"/>
    </xf>
    <xf numFmtId="0" fontId="10" fillId="0" borderId="39" xfId="0" applyFont="1" applyBorder="1" applyAlignment="1" applyProtection="1">
      <alignment horizontal="center" vertical="center"/>
    </xf>
    <xf numFmtId="0" fontId="10" fillId="0" borderId="41" xfId="0" applyFont="1" applyBorder="1" applyAlignment="1" applyProtection="1">
      <alignment horizontal="center" vertical="center"/>
    </xf>
    <xf numFmtId="0" fontId="17" fillId="0" borderId="5" xfId="0" applyFont="1" applyBorder="1" applyAlignment="1" applyProtection="1">
      <alignment horizontal="center" vertical="center"/>
    </xf>
    <xf numFmtId="58" fontId="17" fillId="3" borderId="5" xfId="0" applyNumberFormat="1" applyFont="1" applyFill="1" applyBorder="1" applyAlignment="1" applyProtection="1">
      <alignment horizontal="center" vertical="center"/>
      <protection locked="0"/>
    </xf>
    <xf numFmtId="58" fontId="4" fillId="3" borderId="11" xfId="0" applyNumberFormat="1" applyFont="1" applyFill="1" applyBorder="1" applyAlignment="1" applyProtection="1">
      <alignment horizontal="center" vertical="center"/>
      <protection locked="0"/>
    </xf>
    <xf numFmtId="0" fontId="4" fillId="0" borderId="5" xfId="0" applyFont="1" applyBorder="1" applyAlignment="1" applyProtection="1">
      <alignment horizontal="center" vertical="center"/>
    </xf>
    <xf numFmtId="0" fontId="4" fillId="3" borderId="7" xfId="0" applyFont="1" applyFill="1"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4" fillId="0" borderId="6"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5" xfId="0" applyFont="1" applyFill="1" applyBorder="1" applyAlignment="1" applyProtection="1">
      <alignment horizontal="center" vertical="center"/>
    </xf>
    <xf numFmtId="14" fontId="4" fillId="3" borderId="5" xfId="0" applyNumberFormat="1"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4" fillId="3" borderId="30" xfId="0" applyFont="1" applyFill="1" applyBorder="1" applyAlignment="1" applyProtection="1">
      <alignment horizontal="left" vertical="center"/>
      <protection locked="0"/>
    </xf>
    <xf numFmtId="58" fontId="4" fillId="3" borderId="8" xfId="0" applyNumberFormat="1" applyFont="1" applyFill="1" applyBorder="1" applyAlignment="1" applyProtection="1">
      <alignment horizontal="center" vertical="center"/>
      <protection locked="0"/>
    </xf>
    <xf numFmtId="0" fontId="4" fillId="3" borderId="33" xfId="0" applyFont="1" applyFill="1" applyBorder="1" applyAlignment="1" applyProtection="1">
      <alignment horizontal="left" vertical="center" shrinkToFit="1"/>
      <protection locked="0"/>
    </xf>
    <xf numFmtId="0" fontId="4" fillId="3" borderId="34" xfId="0" applyFont="1" applyFill="1" applyBorder="1" applyAlignment="1" applyProtection="1">
      <alignment horizontal="left" vertical="center" shrinkToFit="1"/>
      <protection locked="0"/>
    </xf>
    <xf numFmtId="0" fontId="11" fillId="0" borderId="10" xfId="0" applyFont="1" applyFill="1" applyBorder="1" applyAlignment="1" applyProtection="1">
      <alignment horizontal="right" vertical="center"/>
    </xf>
    <xf numFmtId="0" fontId="11" fillId="0" borderId="9" xfId="0" applyFont="1" applyBorder="1" applyAlignment="1" applyProtection="1">
      <alignment horizontal="right" vertical="center"/>
    </xf>
    <xf numFmtId="0" fontId="11" fillId="0" borderId="17"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18"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176" fontId="4" fillId="0" borderId="0" xfId="0" applyNumberFormat="1" applyFont="1" applyBorder="1" applyAlignment="1" applyProtection="1">
      <alignment horizontal="center" vertical="center"/>
    </xf>
    <xf numFmtId="0" fontId="10" fillId="0" borderId="23" xfId="0" applyFont="1" applyBorder="1" applyAlignment="1" applyProtection="1">
      <alignment horizontal="center" vertical="center"/>
    </xf>
    <xf numFmtId="0" fontId="4" fillId="2" borderId="43"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4" fillId="0" borderId="29"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8" xfId="0" applyFont="1" applyBorder="1" applyAlignment="1" applyProtection="1">
      <alignment horizontal="left" vertical="center"/>
    </xf>
    <xf numFmtId="0" fontId="4" fillId="3" borderId="7" xfId="0" applyFont="1" applyFill="1" applyBorder="1" applyAlignment="1" applyProtection="1">
      <alignment vertical="center" shrinkToFit="1"/>
      <protection locked="0"/>
    </xf>
    <xf numFmtId="0" fontId="4" fillId="3" borderId="6" xfId="0" applyFont="1" applyFill="1" applyBorder="1" applyAlignment="1" applyProtection="1">
      <alignment vertical="center" shrinkToFit="1"/>
      <protection locked="0"/>
    </xf>
    <xf numFmtId="0" fontId="4" fillId="3" borderId="11" xfId="0" applyFont="1" applyFill="1" applyBorder="1" applyAlignment="1" applyProtection="1">
      <alignment vertical="center" shrinkToFit="1"/>
      <protection locked="0"/>
    </xf>
    <xf numFmtId="0" fontId="18" fillId="2" borderId="5" xfId="0" applyFont="1" applyFill="1" applyBorder="1" applyAlignment="1" applyProtection="1">
      <alignment horizontal="center" vertical="center"/>
      <protection locked="0"/>
    </xf>
    <xf numFmtId="0" fontId="17" fillId="0" borderId="0" xfId="0" applyFont="1" applyBorder="1" applyAlignment="1" applyProtection="1">
      <alignment horizontal="center" vertical="center"/>
    </xf>
    <xf numFmtId="0" fontId="18" fillId="2" borderId="5" xfId="0" applyFont="1" applyFill="1" applyBorder="1" applyAlignment="1" applyProtection="1">
      <alignment horizontal="center" vertical="center"/>
    </xf>
    <xf numFmtId="58" fontId="4" fillId="3" borderId="12" xfId="0" applyNumberFormat="1" applyFont="1" applyFill="1" applyBorder="1" applyAlignment="1" applyProtection="1">
      <alignment horizontal="center" vertical="center"/>
      <protection locked="0"/>
    </xf>
    <xf numFmtId="0" fontId="4" fillId="0" borderId="29" xfId="0" applyFont="1" applyBorder="1" applyAlignment="1" applyProtection="1">
      <alignment vertical="center"/>
    </xf>
    <xf numFmtId="0" fontId="4" fillId="0" borderId="6" xfId="0" applyFont="1" applyBorder="1" applyAlignment="1" applyProtection="1">
      <alignment vertical="center"/>
    </xf>
    <xf numFmtId="0" fontId="4" fillId="0" borderId="8" xfId="0" applyFont="1" applyBorder="1" applyAlignment="1" applyProtection="1">
      <alignment vertical="center"/>
    </xf>
    <xf numFmtId="0" fontId="4" fillId="0" borderId="7" xfId="0" applyFont="1" applyBorder="1" applyAlignment="1" applyProtection="1">
      <alignment horizontal="center" vertical="center"/>
    </xf>
    <xf numFmtId="0" fontId="17" fillId="0" borderId="1" xfId="0" applyFont="1" applyBorder="1" applyAlignment="1" applyProtection="1">
      <alignment horizontal="left" vertical="center"/>
    </xf>
    <xf numFmtId="0" fontId="17" fillId="0" borderId="0" xfId="0" applyFont="1" applyBorder="1" applyAlignment="1" applyProtection="1">
      <alignment horizontal="left" vertical="center"/>
    </xf>
    <xf numFmtId="0" fontId="17" fillId="0" borderId="2" xfId="0" applyFont="1" applyBorder="1" applyAlignment="1" applyProtection="1">
      <alignment horizontal="left" vertical="center"/>
    </xf>
    <xf numFmtId="0" fontId="17" fillId="0" borderId="1" xfId="0" applyFont="1" applyBorder="1" applyAlignment="1" applyProtection="1">
      <alignment vertical="center"/>
    </xf>
    <xf numFmtId="0" fontId="17" fillId="0" borderId="0" xfId="0" applyFont="1" applyBorder="1" applyAlignment="1" applyProtection="1">
      <alignment vertical="center"/>
    </xf>
    <xf numFmtId="0" fontId="17" fillId="0" borderId="2" xfId="0" applyFont="1" applyBorder="1" applyAlignment="1" applyProtection="1">
      <alignment vertical="center"/>
    </xf>
    <xf numFmtId="0" fontId="4" fillId="0" borderId="32" xfId="0" applyFont="1" applyBorder="1" applyAlignment="1" applyProtection="1">
      <alignment vertical="center"/>
    </xf>
    <xf numFmtId="0" fontId="4" fillId="0" borderId="33" xfId="0" applyFont="1" applyBorder="1" applyAlignment="1" applyProtection="1">
      <alignment vertical="center"/>
    </xf>
    <xf numFmtId="0" fontId="4" fillId="3" borderId="33" xfId="0" applyFont="1" applyFill="1" applyBorder="1" applyAlignment="1" applyProtection="1">
      <alignment horizontal="left" vertical="center"/>
      <protection locked="0"/>
    </xf>
    <xf numFmtId="0" fontId="4" fillId="3" borderId="34" xfId="0" applyFont="1" applyFill="1" applyBorder="1" applyAlignment="1" applyProtection="1">
      <alignment horizontal="left" vertical="center"/>
      <protection locked="0"/>
    </xf>
    <xf numFmtId="0" fontId="4" fillId="2" borderId="19" xfId="0" applyFont="1" applyFill="1" applyBorder="1" applyAlignment="1" applyProtection="1">
      <alignment horizontal="right" vertical="center"/>
      <protection locked="0"/>
    </xf>
    <xf numFmtId="0" fontId="4" fillId="2" borderId="20" xfId="0" applyFont="1" applyFill="1" applyBorder="1" applyAlignment="1" applyProtection="1">
      <alignment horizontal="right" vertical="center"/>
      <protection locked="0"/>
    </xf>
    <xf numFmtId="0" fontId="4" fillId="3" borderId="20" xfId="0" applyFont="1" applyFill="1" applyBorder="1" applyAlignment="1" applyProtection="1">
      <alignment horizontal="center" vertical="center"/>
      <protection locked="0"/>
    </xf>
    <xf numFmtId="0" fontId="4" fillId="0" borderId="20" xfId="0" applyFont="1" applyFill="1" applyBorder="1" applyAlignment="1" applyProtection="1">
      <alignment horizontal="left" vertical="center"/>
    </xf>
    <xf numFmtId="0" fontId="4" fillId="0" borderId="21" xfId="0" applyFont="1" applyFill="1" applyBorder="1" applyAlignment="1" applyProtection="1">
      <alignment horizontal="left" vertical="center"/>
    </xf>
    <xf numFmtId="0" fontId="4" fillId="0" borderId="31" xfId="0" applyFont="1" applyBorder="1" applyAlignment="1" applyProtection="1">
      <alignment horizontal="center" vertical="center"/>
    </xf>
    <xf numFmtId="0" fontId="4" fillId="3" borderId="5" xfId="0" applyFont="1" applyFill="1" applyBorder="1" applyAlignment="1" applyProtection="1">
      <alignment horizontal="left" vertical="center" shrinkToFit="1"/>
      <protection locked="0"/>
    </xf>
    <xf numFmtId="0" fontId="4" fillId="3" borderId="30" xfId="0" applyFont="1" applyFill="1" applyBorder="1" applyAlignment="1" applyProtection="1">
      <alignment horizontal="left" vertical="center" shrinkToFit="1"/>
      <protection locked="0"/>
    </xf>
    <xf numFmtId="0" fontId="9" fillId="0" borderId="25" xfId="0" applyFont="1" applyBorder="1" applyAlignment="1" applyProtection="1">
      <alignment horizontal="center" vertical="center"/>
    </xf>
    <xf numFmtId="0" fontId="9" fillId="0" borderId="5" xfId="0" applyFont="1" applyBorder="1" applyAlignment="1" applyProtection="1">
      <alignment horizontal="center" vertical="center"/>
    </xf>
    <xf numFmtId="177" fontId="4" fillId="0" borderId="7" xfId="0" applyNumberFormat="1" applyFont="1" applyFill="1" applyBorder="1" applyAlignment="1" applyProtection="1">
      <alignment horizontal="center" vertical="center"/>
    </xf>
    <xf numFmtId="177" fontId="4" fillId="0" borderId="6" xfId="0" applyNumberFormat="1" applyFont="1" applyFill="1" applyBorder="1" applyAlignment="1" applyProtection="1">
      <alignment horizontal="center" vertical="center"/>
    </xf>
    <xf numFmtId="0" fontId="4" fillId="0" borderId="7"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8" xfId="0" applyFont="1" applyBorder="1" applyAlignment="1" applyProtection="1">
      <alignment horizontal="center" vertical="center" shrinkToFit="1"/>
    </xf>
    <xf numFmtId="0" fontId="4" fillId="0" borderId="8" xfId="0" applyFont="1" applyFill="1" applyBorder="1" applyAlignment="1" applyProtection="1">
      <alignment horizontal="center" vertical="center"/>
    </xf>
    <xf numFmtId="0" fontId="4" fillId="0" borderId="7" xfId="0" applyFont="1" applyFill="1" applyBorder="1" applyAlignment="1" applyProtection="1">
      <alignment horizontal="center" vertical="center" shrinkToFit="1"/>
    </xf>
    <xf numFmtId="0" fontId="4" fillId="0" borderId="6" xfId="0" applyFont="1" applyFill="1" applyBorder="1" applyAlignment="1" applyProtection="1">
      <alignment horizontal="center" vertical="center" shrinkToFit="1"/>
    </xf>
    <xf numFmtId="0" fontId="4" fillId="0" borderId="8"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protection locked="0"/>
    </xf>
    <xf numFmtId="0" fontId="4" fillId="0" borderId="5"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xf>
    <xf numFmtId="38" fontId="4" fillId="0" borderId="10" xfId="1" applyFont="1" applyFill="1" applyBorder="1" applyAlignment="1" applyProtection="1">
      <alignment horizontal="center" vertical="center"/>
    </xf>
    <xf numFmtId="0" fontId="4" fillId="3" borderId="7" xfId="0" applyFont="1" applyFill="1" applyBorder="1" applyAlignment="1" applyProtection="1">
      <alignment vertical="center"/>
      <protection locked="0"/>
    </xf>
    <xf numFmtId="0" fontId="4" fillId="3" borderId="6" xfId="0" applyFont="1" applyFill="1" applyBorder="1" applyAlignment="1" applyProtection="1">
      <alignment vertical="center"/>
      <protection locked="0"/>
    </xf>
    <xf numFmtId="0" fontId="4" fillId="3" borderId="8" xfId="0" applyFont="1" applyFill="1" applyBorder="1" applyAlignment="1" applyProtection="1">
      <alignment vertical="center"/>
      <protection locked="0"/>
    </xf>
    <xf numFmtId="58" fontId="4" fillId="3" borderId="37" xfId="0" applyNumberFormat="1" applyFont="1" applyFill="1" applyBorder="1" applyAlignment="1" applyProtection="1">
      <alignment horizontal="center" vertical="center"/>
      <protection locked="0"/>
    </xf>
    <xf numFmtId="0" fontId="4" fillId="0" borderId="27" xfId="0" applyFont="1" applyBorder="1" applyAlignment="1" applyProtection="1">
      <alignment vertical="center"/>
    </xf>
    <xf numFmtId="0" fontId="4" fillId="0" borderId="42" xfId="0" applyFont="1" applyBorder="1" applyAlignment="1" applyProtection="1">
      <alignment vertical="center"/>
    </xf>
    <xf numFmtId="0" fontId="4" fillId="0" borderId="20" xfId="0" applyFont="1" applyBorder="1" applyAlignment="1" applyProtection="1">
      <alignment vertical="center"/>
    </xf>
    <xf numFmtId="0" fontId="4" fillId="2" borderId="5" xfId="0" applyFont="1" applyFill="1" applyBorder="1" applyAlignment="1" applyProtection="1">
      <alignment horizontal="center" vertical="center"/>
    </xf>
    <xf numFmtId="0" fontId="4" fillId="0" borderId="8"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12" xfId="0" applyFont="1" applyBorder="1" applyAlignment="1" applyProtection="1">
      <alignment horizontal="center" vertical="center"/>
    </xf>
    <xf numFmtId="0" fontId="4" fillId="0" borderId="18" xfId="0" applyFont="1" applyBorder="1" applyAlignment="1" applyProtection="1">
      <alignment horizontal="center" vertical="center"/>
    </xf>
    <xf numFmtId="0" fontId="4" fillId="0" borderId="19" xfId="0" applyFont="1" applyBorder="1" applyAlignment="1" applyProtection="1">
      <alignment horizontal="center" vertical="center"/>
    </xf>
    <xf numFmtId="0" fontId="4" fillId="0" borderId="17" xfId="0" applyFont="1" applyBorder="1" applyAlignment="1" applyProtection="1">
      <alignment horizontal="center" vertical="center" shrinkToFit="1"/>
    </xf>
    <xf numFmtId="0" fontId="4" fillId="0" borderId="12" xfId="0" applyFont="1" applyBorder="1" applyAlignment="1" applyProtection="1">
      <alignment horizontal="center" vertical="center" shrinkToFit="1"/>
    </xf>
    <xf numFmtId="0" fontId="4" fillId="0" borderId="45" xfId="0" applyFont="1" applyBorder="1" applyAlignment="1" applyProtection="1">
      <alignment horizontal="center" vertical="center" shrinkToFit="1"/>
    </xf>
    <xf numFmtId="0" fontId="4" fillId="0" borderId="19" xfId="0" applyFont="1" applyBorder="1" applyAlignment="1" applyProtection="1">
      <alignment horizontal="center" vertical="center" shrinkToFit="1"/>
    </xf>
    <xf numFmtId="0" fontId="4" fillId="0" borderId="31" xfId="0" applyFont="1" applyBorder="1" applyAlignment="1" applyProtection="1">
      <alignment horizontal="center" vertical="center" shrinkToFit="1"/>
    </xf>
    <xf numFmtId="0" fontId="4" fillId="0" borderId="40" xfId="0" applyFont="1" applyBorder="1" applyAlignment="1" applyProtection="1">
      <alignment horizontal="left" vertical="center"/>
    </xf>
    <xf numFmtId="0" fontId="4" fillId="0" borderId="11" xfId="0" applyFont="1" applyBorder="1" applyAlignment="1" applyProtection="1">
      <alignment horizontal="center" vertical="center" shrinkToFit="1"/>
    </xf>
    <xf numFmtId="0" fontId="4" fillId="2" borderId="7"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30" xfId="0" applyFont="1" applyFill="1" applyBorder="1" applyAlignment="1" applyProtection="1">
      <alignment horizontal="center" vertical="center"/>
    </xf>
    <xf numFmtId="0" fontId="4" fillId="0" borderId="29" xfId="0" applyFont="1" applyBorder="1" applyAlignment="1" applyProtection="1">
      <alignment horizontal="center" vertical="center" shrinkToFit="1"/>
    </xf>
    <xf numFmtId="38" fontId="4" fillId="0" borderId="43" xfId="1" applyFont="1" applyBorder="1" applyAlignment="1" applyProtection="1">
      <alignment horizontal="center" vertical="center" shrinkToFit="1"/>
    </xf>
    <xf numFmtId="38" fontId="4" fillId="0" borderId="20" xfId="1" applyFont="1" applyBorder="1" applyAlignment="1" applyProtection="1">
      <alignment horizontal="center" vertical="center"/>
    </xf>
    <xf numFmtId="0" fontId="4" fillId="2" borderId="7" xfId="0" applyFont="1" applyFill="1" applyBorder="1" applyAlignment="1" applyProtection="1">
      <alignment horizontal="right" vertical="center"/>
      <protection locked="0"/>
    </xf>
    <xf numFmtId="0" fontId="4" fillId="2" borderId="6" xfId="0" applyFont="1" applyFill="1" applyBorder="1" applyAlignment="1" applyProtection="1">
      <alignment horizontal="right" vertical="center"/>
      <protection locked="0"/>
    </xf>
    <xf numFmtId="38" fontId="4" fillId="0" borderId="20" xfId="1" applyFont="1" applyBorder="1" applyAlignment="1" applyProtection="1">
      <alignment horizontal="center" vertical="center" shrinkToFit="1"/>
    </xf>
    <xf numFmtId="0" fontId="17" fillId="0" borderId="7" xfId="0" applyFont="1" applyFill="1" applyBorder="1" applyAlignment="1" applyProtection="1">
      <alignment horizontal="center" vertical="center" shrinkToFit="1"/>
    </xf>
    <xf numFmtId="0" fontId="17" fillId="0" borderId="6" xfId="0" applyFont="1" applyFill="1" applyBorder="1" applyAlignment="1" applyProtection="1">
      <alignment horizontal="center" vertical="center" shrinkToFit="1"/>
    </xf>
    <xf numFmtId="0" fontId="17" fillId="0" borderId="8" xfId="0" applyFont="1" applyFill="1" applyBorder="1" applyAlignment="1" applyProtection="1">
      <alignment horizontal="center" vertical="center" shrinkToFit="1"/>
    </xf>
    <xf numFmtId="0" fontId="17" fillId="3" borderId="7" xfId="0" applyFont="1" applyFill="1" applyBorder="1" applyAlignment="1" applyProtection="1">
      <alignment horizontal="left" vertical="center" shrinkToFit="1"/>
      <protection locked="0"/>
    </xf>
    <xf numFmtId="0" fontId="17" fillId="3" borderId="6"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left" vertical="center" shrinkToFit="1"/>
      <protection locked="0"/>
    </xf>
    <xf numFmtId="0" fontId="17" fillId="0" borderId="19" xfId="0" applyFont="1" applyFill="1" applyBorder="1" applyAlignment="1" applyProtection="1">
      <alignment horizontal="center" vertical="center" shrinkToFit="1"/>
    </xf>
    <xf numFmtId="0" fontId="17" fillId="0" borderId="20" xfId="0" applyFont="1" applyFill="1" applyBorder="1" applyAlignment="1" applyProtection="1">
      <alignment horizontal="center" vertical="center" shrinkToFit="1"/>
    </xf>
    <xf numFmtId="0" fontId="17" fillId="0" borderId="21" xfId="0" applyFont="1" applyFill="1" applyBorder="1" applyAlignment="1" applyProtection="1">
      <alignment horizontal="center" vertical="center" shrinkToFit="1"/>
    </xf>
    <xf numFmtId="0" fontId="17" fillId="0" borderId="31" xfId="0" applyFont="1" applyFill="1" applyBorder="1" applyAlignment="1" applyProtection="1">
      <alignment horizontal="center" vertical="center" shrinkToFit="1"/>
    </xf>
    <xf numFmtId="0" fontId="4" fillId="0" borderId="43" xfId="0" applyFont="1" applyFill="1" applyBorder="1" applyAlignment="1" applyProtection="1">
      <alignment horizontal="left" vertical="center" shrinkToFit="1"/>
    </xf>
    <xf numFmtId="0" fontId="4" fillId="0" borderId="27" xfId="0" applyFont="1" applyFill="1" applyBorder="1" applyAlignment="1" applyProtection="1">
      <alignment horizontal="left" vertical="center" shrinkToFit="1"/>
    </xf>
    <xf numFmtId="0" fontId="4" fillId="0" borderId="42" xfId="0" applyFont="1" applyFill="1" applyBorder="1" applyAlignment="1" applyProtection="1">
      <alignment horizontal="left" vertical="center" shrinkToFit="1"/>
    </xf>
    <xf numFmtId="58" fontId="17" fillId="3" borderId="5" xfId="0" applyNumberFormat="1" applyFont="1" applyFill="1" applyBorder="1" applyAlignment="1" applyProtection="1">
      <alignment horizontal="center" vertical="center"/>
    </xf>
    <xf numFmtId="0" fontId="17" fillId="4" borderId="7" xfId="0" applyFont="1" applyFill="1" applyBorder="1" applyAlignment="1" applyProtection="1">
      <alignment horizontal="center" vertical="center" shrinkToFit="1"/>
    </xf>
    <xf numFmtId="0" fontId="17" fillId="4" borderId="6" xfId="0" applyFont="1" applyFill="1" applyBorder="1" applyAlignment="1" applyProtection="1">
      <alignment horizontal="center" vertical="center" shrinkToFit="1"/>
    </xf>
    <xf numFmtId="0" fontId="17" fillId="4" borderId="8" xfId="0" applyFont="1" applyFill="1" applyBorder="1" applyAlignment="1" applyProtection="1">
      <alignment horizontal="center" vertical="center" shrinkToFit="1"/>
    </xf>
    <xf numFmtId="0" fontId="17" fillId="3" borderId="7" xfId="0" applyFont="1" applyFill="1" applyBorder="1" applyAlignment="1" applyProtection="1">
      <alignment horizontal="left" vertical="center" shrinkToFit="1"/>
    </xf>
    <xf numFmtId="0" fontId="17" fillId="3" borderId="6" xfId="0" applyFont="1" applyFill="1" applyBorder="1" applyAlignment="1" applyProtection="1">
      <alignment horizontal="left" vertical="center" shrinkToFit="1"/>
    </xf>
    <xf numFmtId="0" fontId="17" fillId="3" borderId="8" xfId="0" applyFont="1" applyFill="1" applyBorder="1" applyAlignment="1" applyProtection="1">
      <alignment horizontal="left" vertical="center" shrinkToFit="1"/>
    </xf>
    <xf numFmtId="0" fontId="4" fillId="3" borderId="7" xfId="0" applyFont="1" applyFill="1" applyBorder="1" applyAlignment="1" applyProtection="1">
      <alignment vertical="center"/>
    </xf>
    <xf numFmtId="0" fontId="4" fillId="3" borderId="6" xfId="0" applyFont="1" applyFill="1" applyBorder="1" applyAlignment="1" applyProtection="1">
      <alignment vertical="center"/>
    </xf>
    <xf numFmtId="0" fontId="4" fillId="3" borderId="8" xfId="0" applyFont="1" applyFill="1" applyBorder="1" applyAlignment="1" applyProtection="1">
      <alignment vertical="center"/>
    </xf>
    <xf numFmtId="0" fontId="4" fillId="2" borderId="11" xfId="0" applyFont="1" applyFill="1" applyBorder="1" applyAlignment="1" applyProtection="1">
      <alignment horizontal="center" vertical="center"/>
    </xf>
    <xf numFmtId="58" fontId="4" fillId="3" borderId="37" xfId="0" applyNumberFormat="1" applyFont="1" applyFill="1" applyBorder="1" applyAlignment="1" applyProtection="1">
      <alignment horizontal="center" vertical="center"/>
    </xf>
    <xf numFmtId="58" fontId="4" fillId="3" borderId="10" xfId="0" applyNumberFormat="1" applyFont="1" applyFill="1" applyBorder="1" applyAlignment="1" applyProtection="1">
      <alignment horizontal="center" vertical="center"/>
    </xf>
    <xf numFmtId="58" fontId="4" fillId="3" borderId="9" xfId="0" applyNumberFormat="1" applyFont="1" applyFill="1" applyBorder="1" applyAlignment="1" applyProtection="1">
      <alignment horizontal="center" vertical="center"/>
    </xf>
    <xf numFmtId="0" fontId="4" fillId="3" borderId="33" xfId="0" applyFont="1" applyFill="1" applyBorder="1" applyAlignment="1" applyProtection="1">
      <alignment horizontal="left" vertical="center" shrinkToFit="1"/>
    </xf>
    <xf numFmtId="0" fontId="4" fillId="3" borderId="34" xfId="0" applyFont="1" applyFill="1" applyBorder="1" applyAlignment="1" applyProtection="1">
      <alignment horizontal="left" vertical="center" shrinkToFit="1"/>
    </xf>
    <xf numFmtId="38" fontId="4" fillId="3" borderId="7" xfId="1" applyFont="1" applyFill="1" applyBorder="1" applyAlignment="1" applyProtection="1">
      <alignment horizontal="center" vertical="center" shrinkToFit="1"/>
    </xf>
    <xf numFmtId="38" fontId="4" fillId="3" borderId="6" xfId="1"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58" fontId="4" fillId="3" borderId="7" xfId="0" applyNumberFormat="1" applyFont="1" applyFill="1" applyBorder="1" applyAlignment="1" applyProtection="1">
      <alignment horizontal="center" vertical="center"/>
    </xf>
    <xf numFmtId="58" fontId="4" fillId="3" borderId="6" xfId="0" applyNumberFormat="1" applyFont="1" applyFill="1" applyBorder="1" applyAlignment="1" applyProtection="1">
      <alignment horizontal="center" vertical="center"/>
    </xf>
    <xf numFmtId="58" fontId="4" fillId="3" borderId="11" xfId="0" applyNumberFormat="1" applyFont="1" applyFill="1" applyBorder="1" applyAlignment="1" applyProtection="1">
      <alignment horizontal="center" vertical="center"/>
    </xf>
    <xf numFmtId="58" fontId="4" fillId="3" borderId="8" xfId="0" applyNumberFormat="1" applyFont="1" applyFill="1" applyBorder="1" applyAlignment="1" applyProtection="1">
      <alignment horizontal="center" vertical="center"/>
    </xf>
    <xf numFmtId="14" fontId="4" fillId="3" borderId="5" xfId="0" applyNumberFormat="1" applyFont="1" applyFill="1" applyBorder="1" applyAlignment="1" applyProtection="1">
      <alignment horizontal="left" vertical="center"/>
    </xf>
    <xf numFmtId="0" fontId="4" fillId="3" borderId="5" xfId="0" applyFont="1" applyFill="1" applyBorder="1" applyAlignment="1" applyProtection="1">
      <alignment horizontal="left" vertical="center"/>
    </xf>
    <xf numFmtId="0" fontId="4" fillId="3" borderId="30" xfId="0" applyFont="1" applyFill="1" applyBorder="1" applyAlignment="1" applyProtection="1">
      <alignment horizontal="left" vertical="center"/>
    </xf>
    <xf numFmtId="0" fontId="4" fillId="2" borderId="19" xfId="0" applyFont="1" applyFill="1" applyBorder="1" applyAlignment="1" applyProtection="1">
      <alignment horizontal="right" vertical="center"/>
    </xf>
    <xf numFmtId="0" fontId="4" fillId="2" borderId="20" xfId="0" applyFont="1" applyFill="1" applyBorder="1" applyAlignment="1" applyProtection="1">
      <alignment horizontal="right" vertical="center"/>
    </xf>
    <xf numFmtId="0" fontId="4" fillId="3" borderId="20" xfId="0" applyFont="1" applyFill="1" applyBorder="1" applyAlignment="1" applyProtection="1">
      <alignment horizontal="center" vertical="center"/>
    </xf>
    <xf numFmtId="0" fontId="4" fillId="3" borderId="33" xfId="0" applyFont="1" applyFill="1" applyBorder="1" applyAlignment="1" applyProtection="1">
      <alignment horizontal="left" vertical="center"/>
    </xf>
    <xf numFmtId="0" fontId="4" fillId="3" borderId="34" xfId="0" applyFont="1" applyFill="1" applyBorder="1" applyAlignment="1" applyProtection="1">
      <alignment horizontal="left" vertical="center"/>
    </xf>
    <xf numFmtId="0" fontId="4" fillId="2" borderId="7" xfId="0" applyFont="1" applyFill="1" applyBorder="1" applyAlignment="1" applyProtection="1">
      <alignment horizontal="right" vertical="center"/>
    </xf>
    <xf numFmtId="0" fontId="4" fillId="2" borderId="6" xfId="0" applyFont="1" applyFill="1" applyBorder="1" applyAlignment="1" applyProtection="1">
      <alignment horizontal="right" vertical="center"/>
    </xf>
    <xf numFmtId="0" fontId="4" fillId="3" borderId="5" xfId="0" applyFont="1" applyFill="1" applyBorder="1" applyAlignment="1" applyProtection="1">
      <alignment horizontal="left" vertical="center" shrinkToFit="1"/>
    </xf>
    <xf numFmtId="0" fontId="4" fillId="3" borderId="30" xfId="0" applyFont="1" applyFill="1" applyBorder="1" applyAlignment="1" applyProtection="1">
      <alignment horizontal="left" vertical="center" shrinkToFit="1"/>
    </xf>
    <xf numFmtId="38" fontId="4" fillId="3" borderId="7" xfId="1" applyFont="1" applyFill="1" applyBorder="1" applyAlignment="1" applyProtection="1">
      <alignment horizontal="center" vertical="center"/>
    </xf>
    <xf numFmtId="38" fontId="4" fillId="3" borderId="6" xfId="1" applyFont="1" applyFill="1" applyBorder="1" applyAlignment="1" applyProtection="1">
      <alignment horizontal="center" vertical="center"/>
    </xf>
    <xf numFmtId="0" fontId="4" fillId="3" borderId="7" xfId="0" applyFont="1" applyFill="1" applyBorder="1" applyAlignment="1" applyProtection="1">
      <alignment vertical="center" shrinkToFit="1"/>
    </xf>
    <xf numFmtId="0" fontId="4" fillId="3" borderId="6" xfId="0" applyFont="1" applyFill="1" applyBorder="1" applyAlignment="1" applyProtection="1">
      <alignment vertical="center" shrinkToFit="1"/>
    </xf>
    <xf numFmtId="0" fontId="4" fillId="3" borderId="11" xfId="0" applyFont="1" applyFill="1" applyBorder="1" applyAlignment="1" applyProtection="1">
      <alignment vertical="center" shrinkToFit="1"/>
    </xf>
    <xf numFmtId="58" fontId="4" fillId="3" borderId="12" xfId="0" applyNumberFormat="1" applyFont="1" applyFill="1" applyBorder="1" applyAlignment="1" applyProtection="1">
      <alignment horizontal="center" vertical="center"/>
    </xf>
    <xf numFmtId="0" fontId="4" fillId="2" borderId="43" xfId="0" applyFont="1" applyFill="1" applyBorder="1" applyAlignment="1" applyProtection="1">
      <alignment horizontal="center" vertical="center"/>
    </xf>
    <xf numFmtId="0" fontId="4" fillId="2" borderId="27" xfId="0" applyFont="1" applyFill="1" applyBorder="1" applyAlignment="1" applyProtection="1">
      <alignment horizontal="center" vertical="center"/>
    </xf>
    <xf numFmtId="0" fontId="4" fillId="3" borderId="17" xfId="0" applyFont="1" applyFill="1" applyBorder="1" applyAlignment="1" applyProtection="1">
      <alignment horizontal="center" vertical="center" shrinkToFit="1"/>
    </xf>
    <xf numFmtId="0" fontId="4" fillId="3" borderId="12" xfId="0" applyFont="1" applyFill="1" applyBorder="1" applyAlignment="1" applyProtection="1">
      <alignment horizontal="center" vertical="center" shrinkToFit="1"/>
    </xf>
    <xf numFmtId="0" fontId="4" fillId="3" borderId="18" xfId="0" applyFont="1" applyFill="1" applyBorder="1" applyAlignment="1" applyProtection="1">
      <alignment horizontal="center" vertical="center" shrinkToFit="1"/>
    </xf>
    <xf numFmtId="0" fontId="4" fillId="3" borderId="19" xfId="0" applyFont="1" applyFill="1" applyBorder="1" applyAlignment="1" applyProtection="1">
      <alignment horizontal="center" vertical="center" shrinkToFit="1"/>
    </xf>
    <xf numFmtId="0" fontId="4" fillId="3" borderId="20" xfId="0" applyFont="1" applyFill="1" applyBorder="1" applyAlignment="1" applyProtection="1">
      <alignment horizontal="center" vertical="center" shrinkToFit="1"/>
    </xf>
    <xf numFmtId="0" fontId="4" fillId="3" borderId="21" xfId="0" applyFont="1" applyFill="1" applyBorder="1" applyAlignment="1" applyProtection="1">
      <alignment horizontal="center" vertical="center" shrinkToFit="1"/>
    </xf>
  </cellXfs>
  <cellStyles count="2">
    <cellStyle name="桁区切り" xfId="1" builtinId="6"/>
    <cellStyle name="標準" xfId="0" builtinId="0"/>
  </cellStyles>
  <dxfs count="23">
    <dxf>
      <fill>
        <patternFill>
          <bgColor theme="5" tint="0.79998168889431442"/>
        </patternFill>
      </fill>
    </dxf>
    <dxf>
      <fill>
        <patternFill>
          <bgColor theme="0" tint="-0.34998626667073579"/>
        </patternFill>
      </fill>
      <border>
        <vertical/>
        <horizontal/>
      </border>
    </dxf>
    <dxf>
      <fill>
        <patternFill>
          <bgColor theme="5" tint="0.79998168889431442"/>
        </patternFill>
      </fill>
    </dxf>
    <dxf>
      <fill>
        <patternFill>
          <bgColor theme="0" tint="-0.34998626667073579"/>
        </patternFill>
      </fill>
      <border>
        <vertical/>
        <horizontal/>
      </border>
    </dxf>
    <dxf>
      <font>
        <b/>
        <i val="0"/>
        <color rgb="FFFF0000"/>
      </font>
    </dxf>
    <dxf>
      <font>
        <b/>
        <i val="0"/>
        <color rgb="FFFF0000"/>
      </font>
    </dxf>
    <dxf>
      <font>
        <b/>
        <i val="0"/>
        <color rgb="FFFF0000"/>
      </font>
    </dxf>
    <dxf>
      <fill>
        <patternFill>
          <bgColor theme="5" tint="0.79998168889431442"/>
        </patternFill>
      </fill>
    </dxf>
    <dxf>
      <fill>
        <patternFill>
          <bgColor theme="0" tint="-0.34998626667073579"/>
        </patternFill>
      </fill>
      <border>
        <vertical/>
        <horizontal/>
      </border>
    </dxf>
    <dxf>
      <fill>
        <patternFill>
          <bgColor theme="5" tint="0.79998168889431442"/>
        </patternFill>
      </fill>
    </dxf>
    <dxf>
      <fill>
        <patternFill>
          <bgColor theme="0" tint="-0.34998626667073579"/>
        </patternFill>
      </fill>
      <border>
        <vertical/>
        <horizontal/>
      </border>
    </dxf>
    <dxf>
      <fill>
        <patternFill>
          <bgColor theme="0" tint="-0.34998626667073579"/>
        </patternFill>
      </fill>
    </dxf>
    <dxf>
      <fill>
        <patternFill>
          <bgColor theme="5" tint="0.79998168889431442"/>
        </patternFill>
      </fill>
    </dxf>
    <dxf>
      <fill>
        <patternFill>
          <bgColor theme="0" tint="-0.34998626667073579"/>
        </patternFill>
      </fill>
      <border>
        <vertical/>
        <horizontal/>
      </border>
    </dxf>
    <dxf>
      <fill>
        <patternFill>
          <bgColor theme="5" tint="0.79998168889431442"/>
        </patternFill>
      </fill>
    </dxf>
    <dxf>
      <fill>
        <patternFill>
          <bgColor theme="0" tint="-0.34998626667073579"/>
        </patternFill>
      </fill>
      <border>
        <vertical/>
        <horizontal/>
      </border>
    </dxf>
    <dxf>
      <font>
        <b/>
        <i val="0"/>
        <color rgb="FFFF0000"/>
      </font>
    </dxf>
    <dxf>
      <font>
        <b/>
        <i val="0"/>
        <color rgb="FFFF0000"/>
      </font>
    </dxf>
    <dxf>
      <font>
        <b/>
        <i val="0"/>
        <color rgb="FFFF0000"/>
      </font>
    </dxf>
    <dxf>
      <fill>
        <patternFill>
          <bgColor theme="5" tint="0.79998168889431442"/>
        </patternFill>
      </fill>
    </dxf>
    <dxf>
      <fill>
        <patternFill>
          <bgColor theme="0" tint="-0.34998626667073579"/>
        </patternFill>
      </fill>
      <border>
        <vertical/>
        <horizontal/>
      </border>
    </dxf>
    <dxf>
      <fill>
        <patternFill>
          <bgColor theme="5" tint="0.79998168889431442"/>
        </patternFill>
      </fill>
    </dxf>
    <dxf>
      <fill>
        <patternFill>
          <bgColor theme="0" tint="-0.34998626667073579"/>
        </patternFill>
      </fill>
      <border>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AO$60"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firstButton="1" fmlaLink="$AO$71"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AO$75"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Radio" firstButton="1" fmlaLink="$AO$107"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checked="Checked"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checked="Checked" lockText="1"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firstButton="1" fmlaLink="$AO$50"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fmlaLink="$AO$114"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checked="Checked"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AO$118"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AO$79" lockText="1" noThreeD="1"/>
</file>

<file path=xl/ctrlProps/ctrlProp32.xml><?xml version="1.0" encoding="utf-8"?>
<formControlPr xmlns="http://schemas.microsoft.com/office/spreadsheetml/2009/9/main" objectType="Radio" checked="Checked"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AO$81" lockText="1" noThreeD="1"/>
</file>

<file path=xl/ctrlProps/ctrlProp35.xml><?xml version="1.0" encoding="utf-8"?>
<formControlPr xmlns="http://schemas.microsoft.com/office/spreadsheetml/2009/9/main" objectType="Radio" checked="Checked"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AO$77" lockText="1" noThreeD="1"/>
</file>

<file path=xl/ctrlProps/ctrlProp38.xml><?xml version="1.0" encoding="utf-8"?>
<formControlPr xmlns="http://schemas.microsoft.com/office/spreadsheetml/2009/9/main" objectType="Radio" checked="Checked"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fmlaLink="$AO$78"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checked="Checked"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AO$89" lockText="1" noThreeD="1"/>
</file>

<file path=xl/ctrlProps/ctrlProp50.xml><?xml version="1.0" encoding="utf-8"?>
<formControlPr xmlns="http://schemas.microsoft.com/office/spreadsheetml/2009/9/main" objectType="Radio" checked="Checked"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firstButton="1" fmlaLink="$AO$93"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fmlaLink="$AO$125"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AO$68"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firstButton="1" fmlaLink="$AO$132"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AO$136"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AO$86" lockText="1" noThreeD="1"/>
</file>

<file path=xl/ctrlProps/ctrlProp74.xml><?xml version="1.0" encoding="utf-8"?>
<formControlPr xmlns="http://schemas.microsoft.com/office/spreadsheetml/2009/9/main" objectType="Radio" checked="Checked" lockText="1"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fmlaLink="$AO$88" lockText="1" noThreeD="1"/>
</file>

<file path=xl/ctrlProps/ctrlProp77.xml><?xml version="1.0" encoding="utf-8"?>
<formControlPr xmlns="http://schemas.microsoft.com/office/spreadsheetml/2009/9/main" objectType="Radio" checked="Checked" lockText="1"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83820</xdr:colOff>
          <xdr:row>59</xdr:row>
          <xdr:rowOff>22860</xdr:rowOff>
        </xdr:from>
        <xdr:to>
          <xdr:col>11</xdr:col>
          <xdr:colOff>137160</xdr:colOff>
          <xdr:row>60</xdr:row>
          <xdr:rowOff>7620</xdr:rowOff>
        </xdr:to>
        <xdr:sp macro="" textlink="">
          <xdr:nvSpPr>
            <xdr:cNvPr id="4101" name="Option Button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60</xdr:row>
          <xdr:rowOff>7620</xdr:rowOff>
        </xdr:from>
        <xdr:to>
          <xdr:col>11</xdr:col>
          <xdr:colOff>137160</xdr:colOff>
          <xdr:row>61</xdr:row>
          <xdr:rowOff>0</xdr:rowOff>
        </xdr:to>
        <xdr:sp macro="" textlink="">
          <xdr:nvSpPr>
            <xdr:cNvPr id="4102" name="Option Button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61</xdr:row>
          <xdr:rowOff>0</xdr:rowOff>
        </xdr:from>
        <xdr:to>
          <xdr:col>11</xdr:col>
          <xdr:colOff>137160</xdr:colOff>
          <xdr:row>61</xdr:row>
          <xdr:rowOff>236220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59</xdr:row>
          <xdr:rowOff>0</xdr:rowOff>
        </xdr:from>
        <xdr:to>
          <xdr:col>24</xdr:col>
          <xdr:colOff>144780</xdr:colOff>
          <xdr:row>59</xdr:row>
          <xdr:rowOff>236220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60</xdr:row>
          <xdr:rowOff>0</xdr:rowOff>
        </xdr:from>
        <xdr:to>
          <xdr:col>24</xdr:col>
          <xdr:colOff>144780</xdr:colOff>
          <xdr:row>60</xdr:row>
          <xdr:rowOff>236220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61</xdr:row>
          <xdr:rowOff>7620</xdr:rowOff>
        </xdr:from>
        <xdr:to>
          <xdr:col>24</xdr:col>
          <xdr:colOff>144780</xdr:colOff>
          <xdr:row>62</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60</xdr:row>
          <xdr:rowOff>0</xdr:rowOff>
        </xdr:from>
        <xdr:to>
          <xdr:col>37</xdr:col>
          <xdr:colOff>76200</xdr:colOff>
          <xdr:row>61</xdr:row>
          <xdr:rowOff>0</xdr:rowOff>
        </xdr:to>
        <xdr:sp macro="" textlink="">
          <xdr:nvSpPr>
            <xdr:cNvPr id="4123" name="Option Button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58</xdr:row>
          <xdr:rowOff>213360</xdr:rowOff>
        </xdr:from>
        <xdr:to>
          <xdr:col>38</xdr:col>
          <xdr:colOff>45720</xdr:colOff>
          <xdr:row>62</xdr:row>
          <xdr:rowOff>0</xdr:rowOff>
        </xdr:to>
        <xdr:sp macro="" textlink="">
          <xdr:nvSpPr>
            <xdr:cNvPr id="4184" name="Group Box 88技術者"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70</xdr:row>
          <xdr:rowOff>7620</xdr:rowOff>
        </xdr:from>
        <xdr:to>
          <xdr:col>10</xdr:col>
          <xdr:colOff>144780</xdr:colOff>
          <xdr:row>71</xdr:row>
          <xdr:rowOff>7620</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70</xdr:row>
          <xdr:rowOff>7620</xdr:rowOff>
        </xdr:from>
        <xdr:to>
          <xdr:col>21</xdr:col>
          <xdr:colOff>144780</xdr:colOff>
          <xdr:row>71</xdr:row>
          <xdr:rowOff>7620</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70</xdr:row>
          <xdr:rowOff>7620</xdr:rowOff>
        </xdr:from>
        <xdr:to>
          <xdr:col>22</xdr:col>
          <xdr:colOff>68580</xdr:colOff>
          <xdr:row>71</xdr:row>
          <xdr:rowOff>45720</xdr:rowOff>
        </xdr:to>
        <xdr:sp macro="" textlink="">
          <xdr:nvSpPr>
            <xdr:cNvPr id="4111" name="Group Box 15災害"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74</xdr:row>
          <xdr:rowOff>7620</xdr:rowOff>
        </xdr:from>
        <xdr:to>
          <xdr:col>10</xdr:col>
          <xdr:colOff>121920</xdr:colOff>
          <xdr:row>74</xdr:row>
          <xdr:rowOff>228600</xdr:rowOff>
        </xdr:to>
        <xdr:sp macro="" textlink="">
          <xdr:nvSpPr>
            <xdr:cNvPr id="4112" name="Option Button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74</xdr:row>
          <xdr:rowOff>15240</xdr:rowOff>
        </xdr:from>
        <xdr:to>
          <xdr:col>21</xdr:col>
          <xdr:colOff>68580</xdr:colOff>
          <xdr:row>74</xdr:row>
          <xdr:rowOff>213360</xdr:rowOff>
        </xdr:to>
        <xdr:sp macro="" textlink="">
          <xdr:nvSpPr>
            <xdr:cNvPr id="4113" name="Option Button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73</xdr:row>
          <xdr:rowOff>213360</xdr:rowOff>
        </xdr:from>
        <xdr:to>
          <xdr:col>23</xdr:col>
          <xdr:colOff>15240</xdr:colOff>
          <xdr:row>74</xdr:row>
          <xdr:rowOff>243840</xdr:rowOff>
        </xdr:to>
        <xdr:sp macro="" textlink="">
          <xdr:nvSpPr>
            <xdr:cNvPr id="4132" name="Group Box 36ﾜｰｸﾗｲﾌ"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106</xdr:row>
          <xdr:rowOff>7620</xdr:rowOff>
        </xdr:from>
        <xdr:to>
          <xdr:col>3</xdr:col>
          <xdr:colOff>160020</xdr:colOff>
          <xdr:row>107</xdr:row>
          <xdr:rowOff>7620</xdr:rowOff>
        </xdr:to>
        <xdr:sp macro="" textlink="">
          <xdr:nvSpPr>
            <xdr:cNvPr id="4115" name="Option Button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108</xdr:row>
          <xdr:rowOff>7620</xdr:rowOff>
        </xdr:from>
        <xdr:to>
          <xdr:col>3</xdr:col>
          <xdr:colOff>160020</xdr:colOff>
          <xdr:row>109</xdr:row>
          <xdr:rowOff>7620</xdr:rowOff>
        </xdr:to>
        <xdr:sp macro="" textlink="">
          <xdr:nvSpPr>
            <xdr:cNvPr id="4116" name="Option Button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106</xdr:row>
          <xdr:rowOff>7620</xdr:rowOff>
        </xdr:from>
        <xdr:to>
          <xdr:col>19</xdr:col>
          <xdr:colOff>160020</xdr:colOff>
          <xdr:row>107</xdr:row>
          <xdr:rowOff>7620</xdr:rowOff>
        </xdr:to>
        <xdr:sp macro="" textlink="">
          <xdr:nvSpPr>
            <xdr:cNvPr id="4117" name="Option Button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7620</xdr:rowOff>
        </xdr:from>
        <xdr:to>
          <xdr:col>19</xdr:col>
          <xdr:colOff>160020</xdr:colOff>
          <xdr:row>109</xdr:row>
          <xdr:rowOff>7620</xdr:rowOff>
        </xdr:to>
        <xdr:sp macro="" textlink="">
          <xdr:nvSpPr>
            <xdr:cNvPr id="4118" name="Option Button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105</xdr:row>
          <xdr:rowOff>121920</xdr:rowOff>
        </xdr:from>
        <xdr:to>
          <xdr:col>21</xdr:col>
          <xdr:colOff>22860</xdr:colOff>
          <xdr:row>109</xdr:row>
          <xdr:rowOff>152400</xdr:rowOff>
        </xdr:to>
        <xdr:sp macro="" textlink="">
          <xdr:nvSpPr>
            <xdr:cNvPr id="4119" name="Group Box 23下請け"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48</xdr:row>
          <xdr:rowOff>243840</xdr:rowOff>
        </xdr:from>
        <xdr:to>
          <xdr:col>10</xdr:col>
          <xdr:colOff>83820</xdr:colOff>
          <xdr:row>50</xdr:row>
          <xdr:rowOff>22860</xdr:rowOff>
        </xdr:to>
        <xdr:sp macro="" textlink="">
          <xdr:nvSpPr>
            <xdr:cNvPr id="4148" name="Option Button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xdr:row>
          <xdr:rowOff>236220</xdr:rowOff>
        </xdr:from>
        <xdr:to>
          <xdr:col>16</xdr:col>
          <xdr:colOff>76200</xdr:colOff>
          <xdr:row>50</xdr:row>
          <xdr:rowOff>15240</xdr:rowOff>
        </xdr:to>
        <xdr:sp macro="" textlink="">
          <xdr:nvSpPr>
            <xdr:cNvPr id="4149" name="Option Button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48</xdr:row>
          <xdr:rowOff>236220</xdr:rowOff>
        </xdr:from>
        <xdr:to>
          <xdr:col>22</xdr:col>
          <xdr:colOff>76200</xdr:colOff>
          <xdr:row>50</xdr:row>
          <xdr:rowOff>15240</xdr:rowOff>
        </xdr:to>
        <xdr:sp macro="" textlink="">
          <xdr:nvSpPr>
            <xdr:cNvPr id="4150" name="Option Button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48</xdr:row>
          <xdr:rowOff>236220</xdr:rowOff>
        </xdr:from>
        <xdr:to>
          <xdr:col>28</xdr:col>
          <xdr:colOff>83820</xdr:colOff>
          <xdr:row>50</xdr:row>
          <xdr:rowOff>15240</xdr:rowOff>
        </xdr:to>
        <xdr:sp macro="" textlink="">
          <xdr:nvSpPr>
            <xdr:cNvPr id="4151" name="Option Button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48</xdr:row>
          <xdr:rowOff>144780</xdr:rowOff>
        </xdr:from>
        <xdr:to>
          <xdr:col>28</xdr:col>
          <xdr:colOff>160020</xdr:colOff>
          <xdr:row>50</xdr:row>
          <xdr:rowOff>114300</xdr:rowOff>
        </xdr:to>
        <xdr:sp macro="" textlink="">
          <xdr:nvSpPr>
            <xdr:cNvPr id="4152" name="Group Box 56技術資格"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113</xdr:row>
          <xdr:rowOff>0</xdr:rowOff>
        </xdr:from>
        <xdr:to>
          <xdr:col>10</xdr:col>
          <xdr:colOff>152400</xdr:colOff>
          <xdr:row>113</xdr:row>
          <xdr:rowOff>243840</xdr:rowOff>
        </xdr:to>
        <xdr:sp macro="" textlink="">
          <xdr:nvSpPr>
            <xdr:cNvPr id="4158" name="Option Button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113</xdr:row>
          <xdr:rowOff>7620</xdr:rowOff>
        </xdr:from>
        <xdr:to>
          <xdr:col>19</xdr:col>
          <xdr:colOff>137160</xdr:colOff>
          <xdr:row>114</xdr:row>
          <xdr:rowOff>0</xdr:rowOff>
        </xdr:to>
        <xdr:sp macro="" textlink="">
          <xdr:nvSpPr>
            <xdr:cNvPr id="4159" name="Option Button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113</xdr:row>
          <xdr:rowOff>7620</xdr:rowOff>
        </xdr:from>
        <xdr:to>
          <xdr:col>28</xdr:col>
          <xdr:colOff>129540</xdr:colOff>
          <xdr:row>114</xdr:row>
          <xdr:rowOff>0</xdr:rowOff>
        </xdr:to>
        <xdr:sp macro="" textlink="">
          <xdr:nvSpPr>
            <xdr:cNvPr id="4160" name="Option Button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112</xdr:row>
          <xdr:rowOff>114300</xdr:rowOff>
        </xdr:from>
        <xdr:to>
          <xdr:col>30</xdr:col>
          <xdr:colOff>0</xdr:colOff>
          <xdr:row>114</xdr:row>
          <xdr:rowOff>152400</xdr:rowOff>
        </xdr:to>
        <xdr:sp macro="" textlink="">
          <xdr:nvSpPr>
            <xdr:cNvPr id="4161" name="Group Box 65区内"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117</xdr:row>
          <xdr:rowOff>7620</xdr:rowOff>
        </xdr:from>
        <xdr:to>
          <xdr:col>10</xdr:col>
          <xdr:colOff>144780</xdr:colOff>
          <xdr:row>118</xdr:row>
          <xdr:rowOff>7620</xdr:rowOff>
        </xdr:to>
        <xdr:sp macro="" textlink="">
          <xdr:nvSpPr>
            <xdr:cNvPr id="4162" name="Option Button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117</xdr:row>
          <xdr:rowOff>7620</xdr:rowOff>
        </xdr:from>
        <xdr:to>
          <xdr:col>21</xdr:col>
          <xdr:colOff>144780</xdr:colOff>
          <xdr:row>118</xdr:row>
          <xdr:rowOff>7620</xdr:rowOff>
        </xdr:to>
        <xdr:sp macro="" textlink="">
          <xdr:nvSpPr>
            <xdr:cNvPr id="4163" name="Option Button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117</xdr:row>
          <xdr:rowOff>7620</xdr:rowOff>
        </xdr:from>
        <xdr:to>
          <xdr:col>22</xdr:col>
          <xdr:colOff>68580</xdr:colOff>
          <xdr:row>118</xdr:row>
          <xdr:rowOff>45720</xdr:rowOff>
        </xdr:to>
        <xdr:sp macro="" textlink="">
          <xdr:nvSpPr>
            <xdr:cNvPr id="4164" name="Group Box 15災害"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78</xdr:row>
          <xdr:rowOff>45720</xdr:rowOff>
        </xdr:from>
        <xdr:to>
          <xdr:col>11</xdr:col>
          <xdr:colOff>91440</xdr:colOff>
          <xdr:row>78</xdr:row>
          <xdr:rowOff>220980</xdr:rowOff>
        </xdr:to>
        <xdr:sp macro="" textlink="">
          <xdr:nvSpPr>
            <xdr:cNvPr id="4170" name="Option Button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78</xdr:row>
          <xdr:rowOff>53340</xdr:rowOff>
        </xdr:from>
        <xdr:to>
          <xdr:col>21</xdr:col>
          <xdr:colOff>83820</xdr:colOff>
          <xdr:row>78</xdr:row>
          <xdr:rowOff>205740</xdr:rowOff>
        </xdr:to>
        <xdr:sp macro="" textlink="">
          <xdr:nvSpPr>
            <xdr:cNvPr id="4171" name="Option Button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78</xdr:row>
          <xdr:rowOff>30480</xdr:rowOff>
        </xdr:from>
        <xdr:to>
          <xdr:col>23</xdr:col>
          <xdr:colOff>38100</xdr:colOff>
          <xdr:row>78</xdr:row>
          <xdr:rowOff>228600</xdr:rowOff>
        </xdr:to>
        <xdr:sp macro="" textlink="">
          <xdr:nvSpPr>
            <xdr:cNvPr id="4172" name="Group Box 76ｷｬﾘｱ"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80</xdr:row>
          <xdr:rowOff>38100</xdr:rowOff>
        </xdr:from>
        <xdr:to>
          <xdr:col>10</xdr:col>
          <xdr:colOff>121920</xdr:colOff>
          <xdr:row>80</xdr:row>
          <xdr:rowOff>213360</xdr:rowOff>
        </xdr:to>
        <xdr:sp macro="" textlink="">
          <xdr:nvSpPr>
            <xdr:cNvPr id="4173" name="Option Button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80</xdr:row>
          <xdr:rowOff>45720</xdr:rowOff>
        </xdr:from>
        <xdr:to>
          <xdr:col>21</xdr:col>
          <xdr:colOff>121920</xdr:colOff>
          <xdr:row>80</xdr:row>
          <xdr:rowOff>220980</xdr:rowOff>
        </xdr:to>
        <xdr:sp macro="" textlink="">
          <xdr:nvSpPr>
            <xdr:cNvPr id="4174" name="Option Button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80</xdr:row>
          <xdr:rowOff>30480</xdr:rowOff>
        </xdr:from>
        <xdr:to>
          <xdr:col>23</xdr:col>
          <xdr:colOff>0</xdr:colOff>
          <xdr:row>80</xdr:row>
          <xdr:rowOff>243840</xdr:rowOff>
        </xdr:to>
        <xdr:sp macro="" textlink="">
          <xdr:nvSpPr>
            <xdr:cNvPr id="4175" name="Group Box 79障がい"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76</xdr:row>
          <xdr:rowOff>0</xdr:rowOff>
        </xdr:from>
        <xdr:to>
          <xdr:col>10</xdr:col>
          <xdr:colOff>137160</xdr:colOff>
          <xdr:row>78</xdr:row>
          <xdr:rowOff>7620</xdr:rowOff>
        </xdr:to>
        <xdr:sp macro="" textlink="">
          <xdr:nvSpPr>
            <xdr:cNvPr id="4177" name="Option Button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75</xdr:row>
          <xdr:rowOff>243840</xdr:rowOff>
        </xdr:from>
        <xdr:to>
          <xdr:col>21</xdr:col>
          <xdr:colOff>152400</xdr:colOff>
          <xdr:row>78</xdr:row>
          <xdr:rowOff>7620</xdr:rowOff>
        </xdr:to>
        <xdr:sp macro="" textlink="">
          <xdr:nvSpPr>
            <xdr:cNvPr id="4178" name="Option Button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75</xdr:row>
          <xdr:rowOff>228600</xdr:rowOff>
        </xdr:from>
        <xdr:to>
          <xdr:col>23</xdr:col>
          <xdr:colOff>7620</xdr:colOff>
          <xdr:row>78</xdr:row>
          <xdr:rowOff>38100</xdr:rowOff>
        </xdr:to>
        <xdr:sp macro="" textlink="">
          <xdr:nvSpPr>
            <xdr:cNvPr id="4185" name="Group Box 89くるみん"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89</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83820</xdr:colOff>
          <xdr:row>68</xdr:row>
          <xdr:rowOff>22860</xdr:rowOff>
        </xdr:from>
        <xdr:to>
          <xdr:col>11</xdr:col>
          <xdr:colOff>137160</xdr:colOff>
          <xdr:row>69</xdr:row>
          <xdr:rowOff>7620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69</xdr:row>
          <xdr:rowOff>7620</xdr:rowOff>
        </xdr:from>
        <xdr:to>
          <xdr:col>11</xdr:col>
          <xdr:colOff>137160</xdr:colOff>
          <xdr:row>70</xdr:row>
          <xdr:rowOff>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70</xdr:row>
          <xdr:rowOff>0</xdr:rowOff>
        </xdr:from>
        <xdr:to>
          <xdr:col>11</xdr:col>
          <xdr:colOff>137160</xdr:colOff>
          <xdr:row>70</xdr:row>
          <xdr:rowOff>236220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68</xdr:row>
          <xdr:rowOff>0</xdr:rowOff>
        </xdr:from>
        <xdr:to>
          <xdr:col>24</xdr:col>
          <xdr:colOff>144780</xdr:colOff>
          <xdr:row>68</xdr:row>
          <xdr:rowOff>236220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69</xdr:row>
          <xdr:rowOff>0</xdr:rowOff>
        </xdr:from>
        <xdr:to>
          <xdr:col>24</xdr:col>
          <xdr:colOff>144780</xdr:colOff>
          <xdr:row>69</xdr:row>
          <xdr:rowOff>236220</xdr:rowOff>
        </xdr:to>
        <xdr:sp macro="" textlink="">
          <xdr:nvSpPr>
            <xdr:cNvPr id="7173" name="Option Button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70</xdr:row>
          <xdr:rowOff>7620</xdr:rowOff>
        </xdr:from>
        <xdr:to>
          <xdr:col>24</xdr:col>
          <xdr:colOff>144780</xdr:colOff>
          <xdr:row>71</xdr:row>
          <xdr:rowOff>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69</xdr:row>
          <xdr:rowOff>0</xdr:rowOff>
        </xdr:from>
        <xdr:to>
          <xdr:col>37</xdr:col>
          <xdr:colOff>76200</xdr:colOff>
          <xdr:row>70</xdr:row>
          <xdr:rowOff>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67</xdr:row>
          <xdr:rowOff>236220</xdr:rowOff>
        </xdr:from>
        <xdr:to>
          <xdr:col>37</xdr:col>
          <xdr:colOff>121920</xdr:colOff>
          <xdr:row>71</xdr:row>
          <xdr:rowOff>22860</xdr:rowOff>
        </xdr:to>
        <xdr:sp macro="" textlink="">
          <xdr:nvSpPr>
            <xdr:cNvPr id="7176" name="Group Box 11技術実績"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79</xdr:row>
          <xdr:rowOff>7620</xdr:rowOff>
        </xdr:from>
        <xdr:to>
          <xdr:col>10</xdr:col>
          <xdr:colOff>144780</xdr:colOff>
          <xdr:row>80</xdr:row>
          <xdr:rowOff>7620</xdr:rowOff>
        </xdr:to>
        <xdr:sp macro="" textlink="">
          <xdr:nvSpPr>
            <xdr:cNvPr id="7177" name="Option Button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79</xdr:row>
          <xdr:rowOff>7620</xdr:rowOff>
        </xdr:from>
        <xdr:to>
          <xdr:col>21</xdr:col>
          <xdr:colOff>144780</xdr:colOff>
          <xdr:row>80</xdr:row>
          <xdr:rowOff>7620</xdr:rowOff>
        </xdr:to>
        <xdr:sp macro="" textlink="">
          <xdr:nvSpPr>
            <xdr:cNvPr id="7178" name="Option Button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79</xdr:row>
          <xdr:rowOff>7620</xdr:rowOff>
        </xdr:from>
        <xdr:to>
          <xdr:col>22</xdr:col>
          <xdr:colOff>68580</xdr:colOff>
          <xdr:row>80</xdr:row>
          <xdr:rowOff>45720</xdr:rowOff>
        </xdr:to>
        <xdr:sp macro="" textlink="">
          <xdr:nvSpPr>
            <xdr:cNvPr id="7179" name="Group Box 15災害"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83</xdr:row>
          <xdr:rowOff>7620</xdr:rowOff>
        </xdr:from>
        <xdr:to>
          <xdr:col>10</xdr:col>
          <xdr:colOff>114300</xdr:colOff>
          <xdr:row>85</xdr:row>
          <xdr:rowOff>7620</xdr:rowOff>
        </xdr:to>
        <xdr:sp macro="" textlink="">
          <xdr:nvSpPr>
            <xdr:cNvPr id="7180" name="Option Button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83</xdr:row>
          <xdr:rowOff>7620</xdr:rowOff>
        </xdr:from>
        <xdr:to>
          <xdr:col>21</xdr:col>
          <xdr:colOff>76200</xdr:colOff>
          <xdr:row>85</xdr:row>
          <xdr:rowOff>7620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82</xdr:row>
          <xdr:rowOff>190500</xdr:rowOff>
        </xdr:from>
        <xdr:to>
          <xdr:col>21</xdr:col>
          <xdr:colOff>152400</xdr:colOff>
          <xdr:row>85</xdr:row>
          <xdr:rowOff>60960</xdr:rowOff>
        </xdr:to>
        <xdr:sp macro="" textlink="">
          <xdr:nvSpPr>
            <xdr:cNvPr id="7182" name="Group Box 36ﾜｰｸﾗｲﾌ"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115</xdr:row>
          <xdr:rowOff>7620</xdr:rowOff>
        </xdr:from>
        <xdr:to>
          <xdr:col>4</xdr:col>
          <xdr:colOff>0</xdr:colOff>
          <xdr:row>116</xdr:row>
          <xdr:rowOff>7620</xdr:rowOff>
        </xdr:to>
        <xdr:sp macro="" textlink="">
          <xdr:nvSpPr>
            <xdr:cNvPr id="7183" name="Option Button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117</xdr:row>
          <xdr:rowOff>7620</xdr:rowOff>
        </xdr:from>
        <xdr:to>
          <xdr:col>4</xdr:col>
          <xdr:colOff>0</xdr:colOff>
          <xdr:row>118</xdr:row>
          <xdr:rowOff>7620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115</xdr:row>
          <xdr:rowOff>7620</xdr:rowOff>
        </xdr:from>
        <xdr:to>
          <xdr:col>20</xdr:col>
          <xdr:colOff>0</xdr:colOff>
          <xdr:row>116</xdr:row>
          <xdr:rowOff>7620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117</xdr:row>
          <xdr:rowOff>7620</xdr:rowOff>
        </xdr:from>
        <xdr:to>
          <xdr:col>20</xdr:col>
          <xdr:colOff>0</xdr:colOff>
          <xdr:row>118</xdr:row>
          <xdr:rowOff>7620</xdr:rowOff>
        </xdr:to>
        <xdr:sp macro="" textlink="">
          <xdr:nvSpPr>
            <xdr:cNvPr id="7186" name="Option Button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114</xdr:row>
          <xdr:rowOff>121920</xdr:rowOff>
        </xdr:from>
        <xdr:to>
          <xdr:col>21</xdr:col>
          <xdr:colOff>22860</xdr:colOff>
          <xdr:row>118</xdr:row>
          <xdr:rowOff>152400</xdr:rowOff>
        </xdr:to>
        <xdr:sp macro="" textlink="">
          <xdr:nvSpPr>
            <xdr:cNvPr id="7187" name="Group Box 23下請け"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57</xdr:row>
          <xdr:rowOff>243840</xdr:rowOff>
        </xdr:from>
        <xdr:to>
          <xdr:col>10</xdr:col>
          <xdr:colOff>83820</xdr:colOff>
          <xdr:row>59</xdr:row>
          <xdr:rowOff>22860</xdr:rowOff>
        </xdr:to>
        <xdr:sp macro="" textlink="">
          <xdr:nvSpPr>
            <xdr:cNvPr id="7188" name="Option Button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236220</xdr:rowOff>
        </xdr:from>
        <xdr:to>
          <xdr:col>16</xdr:col>
          <xdr:colOff>76200</xdr:colOff>
          <xdr:row>59</xdr:row>
          <xdr:rowOff>15240</xdr:rowOff>
        </xdr:to>
        <xdr:sp macro="" textlink="">
          <xdr:nvSpPr>
            <xdr:cNvPr id="7189" name="Option Button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xdr:row>
          <xdr:rowOff>236220</xdr:rowOff>
        </xdr:from>
        <xdr:to>
          <xdr:col>22</xdr:col>
          <xdr:colOff>76200</xdr:colOff>
          <xdr:row>59</xdr:row>
          <xdr:rowOff>15240</xdr:rowOff>
        </xdr:to>
        <xdr:sp macro="" textlink="">
          <xdr:nvSpPr>
            <xdr:cNvPr id="7190" name="Option Button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57</xdr:row>
          <xdr:rowOff>236220</xdr:rowOff>
        </xdr:from>
        <xdr:to>
          <xdr:col>28</xdr:col>
          <xdr:colOff>83820</xdr:colOff>
          <xdr:row>59</xdr:row>
          <xdr:rowOff>15240</xdr:rowOff>
        </xdr:to>
        <xdr:sp macro="" textlink="">
          <xdr:nvSpPr>
            <xdr:cNvPr id="7191" name="Option Button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57</xdr:row>
          <xdr:rowOff>144780</xdr:rowOff>
        </xdr:from>
        <xdr:to>
          <xdr:col>29</xdr:col>
          <xdr:colOff>0</xdr:colOff>
          <xdr:row>59</xdr:row>
          <xdr:rowOff>114300</xdr:rowOff>
        </xdr:to>
        <xdr:sp macro="" textlink="">
          <xdr:nvSpPr>
            <xdr:cNvPr id="7192" name="Group Box 56技術資格"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122</xdr:row>
          <xdr:rowOff>0</xdr:rowOff>
        </xdr:from>
        <xdr:to>
          <xdr:col>10</xdr:col>
          <xdr:colOff>152400</xdr:colOff>
          <xdr:row>122</xdr:row>
          <xdr:rowOff>243840</xdr:rowOff>
        </xdr:to>
        <xdr:sp macro="" textlink="">
          <xdr:nvSpPr>
            <xdr:cNvPr id="7193" name="Option Button 25" hidden="1">
              <a:extLst>
                <a:ext uri="{63B3BB69-23CF-44E3-9099-C40C66FF867C}">
                  <a14:compatExt spid="_x0000_s7193"/>
                </a:ext>
                <a:ext uri="{FF2B5EF4-FFF2-40B4-BE49-F238E27FC236}">
                  <a16:creationId xmlns:a16="http://schemas.microsoft.com/office/drawing/2014/main" id="{00000000-0008-0000-01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122</xdr:row>
          <xdr:rowOff>7620</xdr:rowOff>
        </xdr:from>
        <xdr:to>
          <xdr:col>19</xdr:col>
          <xdr:colOff>137160</xdr:colOff>
          <xdr:row>123</xdr:row>
          <xdr:rowOff>0</xdr:rowOff>
        </xdr:to>
        <xdr:sp macro="" textlink="">
          <xdr:nvSpPr>
            <xdr:cNvPr id="7194" name="Option Button 26" hidden="1">
              <a:extLst>
                <a:ext uri="{63B3BB69-23CF-44E3-9099-C40C66FF867C}">
                  <a14:compatExt spid="_x0000_s7194"/>
                </a:ext>
                <a:ext uri="{FF2B5EF4-FFF2-40B4-BE49-F238E27FC236}">
                  <a16:creationId xmlns:a16="http://schemas.microsoft.com/office/drawing/2014/main" id="{00000000-0008-0000-01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122</xdr:row>
          <xdr:rowOff>7620</xdr:rowOff>
        </xdr:from>
        <xdr:to>
          <xdr:col>28</xdr:col>
          <xdr:colOff>129540</xdr:colOff>
          <xdr:row>123</xdr:row>
          <xdr:rowOff>0</xdr:rowOff>
        </xdr:to>
        <xdr:sp macro="" textlink="">
          <xdr:nvSpPr>
            <xdr:cNvPr id="7195" name="Option Button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121</xdr:row>
          <xdr:rowOff>114300</xdr:rowOff>
        </xdr:from>
        <xdr:to>
          <xdr:col>30</xdr:col>
          <xdr:colOff>0</xdr:colOff>
          <xdr:row>123</xdr:row>
          <xdr:rowOff>152400</xdr:rowOff>
        </xdr:to>
        <xdr:sp macro="" textlink="">
          <xdr:nvSpPr>
            <xdr:cNvPr id="7196" name="Group Box 65区内"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126</xdr:row>
          <xdr:rowOff>7620</xdr:rowOff>
        </xdr:from>
        <xdr:to>
          <xdr:col>10</xdr:col>
          <xdr:colOff>144780</xdr:colOff>
          <xdr:row>127</xdr:row>
          <xdr:rowOff>7620</xdr:rowOff>
        </xdr:to>
        <xdr:sp macro="" textlink="">
          <xdr:nvSpPr>
            <xdr:cNvPr id="7197" name="Option Button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126</xdr:row>
          <xdr:rowOff>7620</xdr:rowOff>
        </xdr:from>
        <xdr:to>
          <xdr:col>21</xdr:col>
          <xdr:colOff>144780</xdr:colOff>
          <xdr:row>127</xdr:row>
          <xdr:rowOff>7620</xdr:rowOff>
        </xdr:to>
        <xdr:sp macro="" textlink="">
          <xdr:nvSpPr>
            <xdr:cNvPr id="7198" name="Option Button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126</xdr:row>
          <xdr:rowOff>7620</xdr:rowOff>
        </xdr:from>
        <xdr:to>
          <xdr:col>22</xdr:col>
          <xdr:colOff>68580</xdr:colOff>
          <xdr:row>127</xdr:row>
          <xdr:rowOff>45720</xdr:rowOff>
        </xdr:to>
        <xdr:sp macro="" textlink="">
          <xdr:nvSpPr>
            <xdr:cNvPr id="7199" name="Group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xdr:twoCellAnchor>
    <xdr:from>
      <xdr:col>0</xdr:col>
      <xdr:colOff>53340</xdr:colOff>
      <xdr:row>0</xdr:row>
      <xdr:rowOff>53340</xdr:rowOff>
    </xdr:from>
    <xdr:to>
      <xdr:col>30</xdr:col>
      <xdr:colOff>99060</xdr:colOff>
      <xdr:row>8</xdr:row>
      <xdr:rowOff>83820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53340" y="53340"/>
          <a:ext cx="5074920" cy="1371600"/>
        </a:xfrm>
        <a:prstGeom prst="rect">
          <a:avLst/>
        </a:prstGeom>
        <a:solidFill>
          <a:schemeClr val="accent4">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000000"/>
              </a:solidFill>
              <a:latin typeface="ＭＳ Ｐゴシック" panose="020B0600070205080204" pitchFamily="50" charset="-128"/>
              <a:ea typeface="ＭＳ Ｐゴシック" panose="020B0600070205080204" pitchFamily="50" charset="-128"/>
            </a:rPr>
            <a:t>注意事項</a:t>
          </a:r>
          <a:endPar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0" i="0" u="none" strike="noStrike" baseline="0">
              <a:solidFill>
                <a:srgbClr val="000000"/>
              </a:solidFill>
              <a:latin typeface="ＭＳ 明朝"/>
              <a:ea typeface="ＭＳ 明朝"/>
            </a:rPr>
            <a:t>・色がついている欄のみ入力・選択してください。</a:t>
          </a:r>
        </a:p>
        <a:p>
          <a:pPr algn="l" rtl="0">
            <a:defRPr sz="1000"/>
          </a:pPr>
          <a:r>
            <a:rPr lang="ja-JP" altLang="en-US" sz="1100" b="0" i="0" u="none" strike="noStrike" baseline="0">
              <a:solidFill>
                <a:srgbClr val="000000"/>
              </a:solidFill>
              <a:latin typeface="ＭＳ 明朝"/>
              <a:ea typeface="ＭＳ 明朝"/>
            </a:rPr>
            <a:t>　（４ページ目の注意事項もお読みください。）</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・欄外に注意事項が表示されることがありますので、ご参考にしてください。</a:t>
          </a:r>
        </a:p>
        <a:p>
          <a:pPr algn="l" rtl="0">
            <a:defRPr sz="1000"/>
          </a:pPr>
          <a:r>
            <a:rPr lang="ja-JP" altLang="en-US" sz="1100" b="0" i="0" u="none" strike="noStrike" baseline="0">
              <a:solidFill>
                <a:srgbClr val="000000"/>
              </a:solidFill>
              <a:latin typeface="ＭＳ 明朝"/>
              <a:ea typeface="ＭＳ 明朝"/>
            </a:rPr>
            <a:t>・記入方法に不明点があれば、以下までご連絡ください。</a:t>
          </a:r>
        </a:p>
        <a:p>
          <a:pPr algn="l" rtl="0">
            <a:lnSpc>
              <a:spcPts val="1200"/>
            </a:lnSpc>
            <a:defRPr sz="1000"/>
          </a:pPr>
          <a:endParaRPr lang="ja-JP" altLang="en-US" sz="1100" b="0" i="0" u="none" strike="noStrike" baseline="0">
            <a:solidFill>
              <a:srgbClr val="000000"/>
            </a:solidFill>
            <a:latin typeface="ＭＳ 明朝"/>
            <a:ea typeface="ＭＳ 明朝"/>
          </a:endParaRPr>
        </a:p>
        <a:p>
          <a:pPr algn="l" rtl="0">
            <a:lnSpc>
              <a:spcPts val="1300"/>
            </a:lnSpc>
            <a:defRPr sz="1000"/>
          </a:pPr>
          <a:r>
            <a:rPr lang="ja-JP" altLang="en-US" sz="1100" b="0" i="0" u="none" strike="noStrike" baseline="0">
              <a:solidFill>
                <a:srgbClr val="000000"/>
              </a:solidFill>
              <a:latin typeface="ＭＳ 明朝"/>
              <a:ea typeface="ＭＳ 明朝"/>
            </a:rPr>
            <a:t>　契約課工事契約係　03-3880-5832（直通）</a:t>
          </a:r>
        </a:p>
      </xdr:txBody>
    </xdr:sp>
    <xdr:clientData/>
  </xdr:twoCellAnchor>
  <mc:AlternateContent xmlns:mc="http://schemas.openxmlformats.org/markup-compatibility/2006">
    <mc:Choice xmlns:a14="http://schemas.microsoft.com/office/drawing/2010/main" Requires="a14">
      <xdr:twoCellAnchor editAs="oneCell">
        <xdr:from>
          <xdr:col>8</xdr:col>
          <xdr:colOff>144780</xdr:colOff>
          <xdr:row>82</xdr:row>
          <xdr:rowOff>213360</xdr:rowOff>
        </xdr:from>
        <xdr:to>
          <xdr:col>23</xdr:col>
          <xdr:colOff>15240</xdr:colOff>
          <xdr:row>83</xdr:row>
          <xdr:rowOff>243840</xdr:rowOff>
        </xdr:to>
        <xdr:sp macro="" textlink="">
          <xdr:nvSpPr>
            <xdr:cNvPr id="7216" name="Group Box 36ﾜｰｸﾗｲﾌ"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87</xdr:row>
          <xdr:rowOff>45720</xdr:rowOff>
        </xdr:from>
        <xdr:to>
          <xdr:col>11</xdr:col>
          <xdr:colOff>91440</xdr:colOff>
          <xdr:row>87</xdr:row>
          <xdr:rowOff>220980</xdr:rowOff>
        </xdr:to>
        <xdr:sp macro="" textlink="">
          <xdr:nvSpPr>
            <xdr:cNvPr id="7217" name="Option Button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87</xdr:row>
          <xdr:rowOff>53340</xdr:rowOff>
        </xdr:from>
        <xdr:to>
          <xdr:col>21</xdr:col>
          <xdr:colOff>83820</xdr:colOff>
          <xdr:row>87</xdr:row>
          <xdr:rowOff>205740</xdr:rowOff>
        </xdr:to>
        <xdr:sp macro="" textlink="">
          <xdr:nvSpPr>
            <xdr:cNvPr id="7218" name="Option Button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87</xdr:row>
          <xdr:rowOff>30480</xdr:rowOff>
        </xdr:from>
        <xdr:to>
          <xdr:col>23</xdr:col>
          <xdr:colOff>38100</xdr:colOff>
          <xdr:row>87</xdr:row>
          <xdr:rowOff>228600</xdr:rowOff>
        </xdr:to>
        <xdr:sp macro="" textlink="">
          <xdr:nvSpPr>
            <xdr:cNvPr id="7219" name="Group Box 76ｷｬﾘｱ" hidden="1">
              <a:extLst>
                <a:ext uri="{63B3BB69-23CF-44E3-9099-C40C66FF867C}">
                  <a14:compatExt spid="_x0000_s7219"/>
                </a:ext>
                <a:ext uri="{FF2B5EF4-FFF2-40B4-BE49-F238E27FC236}">
                  <a16:creationId xmlns:a16="http://schemas.microsoft.com/office/drawing/2014/main" id="{00000000-0008-0000-0100-00003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89</xdr:row>
          <xdr:rowOff>38100</xdr:rowOff>
        </xdr:from>
        <xdr:to>
          <xdr:col>10</xdr:col>
          <xdr:colOff>121920</xdr:colOff>
          <xdr:row>89</xdr:row>
          <xdr:rowOff>213360</xdr:rowOff>
        </xdr:to>
        <xdr:sp macro="" textlink="">
          <xdr:nvSpPr>
            <xdr:cNvPr id="7220" name="Option Button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89</xdr:row>
          <xdr:rowOff>45720</xdr:rowOff>
        </xdr:from>
        <xdr:to>
          <xdr:col>21</xdr:col>
          <xdr:colOff>121920</xdr:colOff>
          <xdr:row>89</xdr:row>
          <xdr:rowOff>220980</xdr:rowOff>
        </xdr:to>
        <xdr:sp macro="" textlink="">
          <xdr:nvSpPr>
            <xdr:cNvPr id="7221" name="Option Button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89</xdr:row>
          <xdr:rowOff>30480</xdr:rowOff>
        </xdr:from>
        <xdr:to>
          <xdr:col>23</xdr:col>
          <xdr:colOff>0</xdr:colOff>
          <xdr:row>89</xdr:row>
          <xdr:rowOff>243840</xdr:rowOff>
        </xdr:to>
        <xdr:sp macro="" textlink="">
          <xdr:nvSpPr>
            <xdr:cNvPr id="7222" name="Group Box 79障がい"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84</xdr:row>
          <xdr:rowOff>0</xdr:rowOff>
        </xdr:from>
        <xdr:to>
          <xdr:col>10</xdr:col>
          <xdr:colOff>129540</xdr:colOff>
          <xdr:row>87</xdr:row>
          <xdr:rowOff>15240</xdr:rowOff>
        </xdr:to>
        <xdr:sp macro="" textlink="">
          <xdr:nvSpPr>
            <xdr:cNvPr id="7223" name="Option Button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83</xdr:row>
          <xdr:rowOff>243840</xdr:rowOff>
        </xdr:from>
        <xdr:to>
          <xdr:col>21</xdr:col>
          <xdr:colOff>137160</xdr:colOff>
          <xdr:row>87</xdr:row>
          <xdr:rowOff>22860</xdr:rowOff>
        </xdr:to>
        <xdr:sp macro="" textlink="">
          <xdr:nvSpPr>
            <xdr:cNvPr id="7224" name="Option Button 56" hidden="1">
              <a:extLst>
                <a:ext uri="{63B3BB69-23CF-44E3-9099-C40C66FF867C}">
                  <a14:compatExt spid="_x0000_s7224"/>
                </a:ext>
                <a:ext uri="{FF2B5EF4-FFF2-40B4-BE49-F238E27FC236}">
                  <a16:creationId xmlns:a16="http://schemas.microsoft.com/office/drawing/2014/main" id="{00000000-0008-0000-01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18" Type="http://schemas.openxmlformats.org/officeDocument/2006/relationships/ctrlProp" Target="../ctrlProps/ctrlProp55.xml"/><Relationship Id="rId26" Type="http://schemas.openxmlformats.org/officeDocument/2006/relationships/ctrlProp" Target="../ctrlProps/ctrlProp63.xml"/><Relationship Id="rId39" Type="http://schemas.openxmlformats.org/officeDocument/2006/relationships/ctrlProp" Target="../ctrlProps/ctrlProp76.xml"/><Relationship Id="rId3" Type="http://schemas.openxmlformats.org/officeDocument/2006/relationships/vmlDrawing" Target="../drawings/vmlDrawing2.vml"/><Relationship Id="rId21" Type="http://schemas.openxmlformats.org/officeDocument/2006/relationships/ctrlProp" Target="../ctrlProps/ctrlProp58.xml"/><Relationship Id="rId34" Type="http://schemas.openxmlformats.org/officeDocument/2006/relationships/ctrlProp" Target="../ctrlProps/ctrlProp71.xml"/><Relationship Id="rId42" Type="http://schemas.openxmlformats.org/officeDocument/2006/relationships/ctrlProp" Target="../ctrlProps/ctrlProp79.x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5" Type="http://schemas.openxmlformats.org/officeDocument/2006/relationships/ctrlProp" Target="../ctrlProps/ctrlProp62.xml"/><Relationship Id="rId33" Type="http://schemas.openxmlformats.org/officeDocument/2006/relationships/ctrlProp" Target="../ctrlProps/ctrlProp70.xml"/><Relationship Id="rId38" Type="http://schemas.openxmlformats.org/officeDocument/2006/relationships/ctrlProp" Target="../ctrlProps/ctrlProp75.xml"/><Relationship Id="rId2" Type="http://schemas.openxmlformats.org/officeDocument/2006/relationships/drawing" Target="../drawings/drawing2.xml"/><Relationship Id="rId16" Type="http://schemas.openxmlformats.org/officeDocument/2006/relationships/ctrlProp" Target="../ctrlProps/ctrlProp53.xml"/><Relationship Id="rId20" Type="http://schemas.openxmlformats.org/officeDocument/2006/relationships/ctrlProp" Target="../ctrlProps/ctrlProp57.xml"/><Relationship Id="rId29" Type="http://schemas.openxmlformats.org/officeDocument/2006/relationships/ctrlProp" Target="../ctrlProps/ctrlProp66.xml"/><Relationship Id="rId41" Type="http://schemas.openxmlformats.org/officeDocument/2006/relationships/ctrlProp" Target="../ctrlProps/ctrlProp78.xml"/><Relationship Id="rId1" Type="http://schemas.openxmlformats.org/officeDocument/2006/relationships/printerSettings" Target="../printerSettings/printerSettings2.bin"/><Relationship Id="rId6" Type="http://schemas.openxmlformats.org/officeDocument/2006/relationships/ctrlProp" Target="../ctrlProps/ctrlProp43.xml"/><Relationship Id="rId11" Type="http://schemas.openxmlformats.org/officeDocument/2006/relationships/ctrlProp" Target="../ctrlProps/ctrlProp48.xml"/><Relationship Id="rId24" Type="http://schemas.openxmlformats.org/officeDocument/2006/relationships/ctrlProp" Target="../ctrlProps/ctrlProp61.xml"/><Relationship Id="rId32" Type="http://schemas.openxmlformats.org/officeDocument/2006/relationships/ctrlProp" Target="../ctrlProps/ctrlProp69.xml"/><Relationship Id="rId37" Type="http://schemas.openxmlformats.org/officeDocument/2006/relationships/ctrlProp" Target="../ctrlProps/ctrlProp74.xml"/><Relationship Id="rId40" Type="http://schemas.openxmlformats.org/officeDocument/2006/relationships/ctrlProp" Target="../ctrlProps/ctrlProp77.xml"/><Relationship Id="rId5" Type="http://schemas.openxmlformats.org/officeDocument/2006/relationships/ctrlProp" Target="../ctrlProps/ctrlProp42.xml"/><Relationship Id="rId15" Type="http://schemas.openxmlformats.org/officeDocument/2006/relationships/ctrlProp" Target="../ctrlProps/ctrlProp52.xml"/><Relationship Id="rId23" Type="http://schemas.openxmlformats.org/officeDocument/2006/relationships/ctrlProp" Target="../ctrlProps/ctrlProp60.xml"/><Relationship Id="rId28" Type="http://schemas.openxmlformats.org/officeDocument/2006/relationships/ctrlProp" Target="../ctrlProps/ctrlProp65.xml"/><Relationship Id="rId36" Type="http://schemas.openxmlformats.org/officeDocument/2006/relationships/ctrlProp" Target="../ctrlProps/ctrlProp73.xml"/><Relationship Id="rId10" Type="http://schemas.openxmlformats.org/officeDocument/2006/relationships/ctrlProp" Target="../ctrlProps/ctrlProp47.xml"/><Relationship Id="rId19" Type="http://schemas.openxmlformats.org/officeDocument/2006/relationships/ctrlProp" Target="../ctrlProps/ctrlProp56.xml"/><Relationship Id="rId31" Type="http://schemas.openxmlformats.org/officeDocument/2006/relationships/ctrlProp" Target="../ctrlProps/ctrlProp68.xml"/><Relationship Id="rId44" Type="http://schemas.openxmlformats.org/officeDocument/2006/relationships/comments" Target="../comments1.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 Id="rId22" Type="http://schemas.openxmlformats.org/officeDocument/2006/relationships/ctrlProp" Target="../ctrlProps/ctrlProp59.xml"/><Relationship Id="rId27" Type="http://schemas.openxmlformats.org/officeDocument/2006/relationships/ctrlProp" Target="../ctrlProps/ctrlProp64.xml"/><Relationship Id="rId30" Type="http://schemas.openxmlformats.org/officeDocument/2006/relationships/ctrlProp" Target="../ctrlProps/ctrlProp67.xml"/><Relationship Id="rId35" Type="http://schemas.openxmlformats.org/officeDocument/2006/relationships/ctrlProp" Target="../ctrlProps/ctrlProp72.xml"/><Relationship Id="rId43" Type="http://schemas.openxmlformats.org/officeDocument/2006/relationships/ctrlProp" Target="../ctrlProps/ctrlProp8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AY189"/>
  <sheetViews>
    <sheetView showGridLines="0" tabSelected="1" view="pageBreakPreview" zoomScaleNormal="100" zoomScaleSheetLayoutView="100" workbookViewId="0">
      <selection activeCell="J8" sqref="J8:AA8"/>
    </sheetView>
  </sheetViews>
  <sheetFormatPr defaultRowHeight="13.2" outlineLevelCol="1"/>
  <cols>
    <col min="1" max="38" width="2.44140625" style="4" customWidth="1"/>
    <col min="39" max="39" width="2.44140625" style="2" customWidth="1"/>
    <col min="40" max="40" width="2.44140625" style="3" customWidth="1"/>
    <col min="41" max="41" width="2.44140625" style="126" hidden="1" customWidth="1" outlineLevel="1"/>
    <col min="42" max="42" width="7.44140625" style="2" hidden="1" customWidth="1" outlineLevel="1"/>
    <col min="43" max="43" width="6.109375" style="2" hidden="1" customWidth="1" outlineLevel="1"/>
    <col min="44" max="44" width="15" style="2" hidden="1" customWidth="1" outlineLevel="1"/>
    <col min="45" max="45" width="5.5546875" style="2" hidden="1" customWidth="1" outlineLevel="1"/>
    <col min="46" max="46" width="11.6640625" style="2" hidden="1" customWidth="1" outlineLevel="1"/>
    <col min="47" max="47" width="12.88671875" style="2" hidden="1" customWidth="1" outlineLevel="1"/>
    <col min="48" max="49" width="12.77734375" style="2" hidden="1" customWidth="1" outlineLevel="1"/>
    <col min="50" max="50" width="12.77734375" style="4" hidden="1" customWidth="1" outlineLevel="1"/>
    <col min="51" max="51" width="8.88671875" style="4" collapsed="1"/>
    <col min="52" max="16384" width="8.88671875" style="4"/>
  </cols>
  <sheetData>
    <row r="1" spans="1:48" ht="20.100000000000001" customHeight="1">
      <c r="A1" s="215" t="s">
        <v>109</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row>
    <row r="2" spans="1:48" ht="20.100000000000001" customHeight="1">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row>
    <row r="3" spans="1:48" ht="20.100000000000001" customHeight="1">
      <c r="A3" s="5"/>
      <c r="B3" s="5"/>
      <c r="C3" s="5"/>
      <c r="D3" s="5"/>
      <c r="E3" s="5"/>
      <c r="F3" s="5"/>
      <c r="G3" s="5"/>
      <c r="H3" s="5"/>
      <c r="I3" s="5"/>
      <c r="J3" s="5"/>
      <c r="K3" s="5"/>
      <c r="L3" s="5"/>
      <c r="M3" s="5"/>
      <c r="N3" s="5"/>
      <c r="O3" s="5"/>
      <c r="P3" s="5"/>
      <c r="Q3" s="5"/>
      <c r="R3" s="5"/>
      <c r="S3" s="5"/>
      <c r="T3" s="5"/>
      <c r="U3" s="5"/>
      <c r="V3" s="5"/>
      <c r="W3" s="5"/>
      <c r="X3" s="5"/>
      <c r="Y3" s="219" t="s">
        <v>76</v>
      </c>
      <c r="Z3" s="219"/>
      <c r="AA3" s="219"/>
      <c r="AB3" s="219"/>
      <c r="AC3" s="219"/>
      <c r="AD3" s="220"/>
      <c r="AE3" s="220"/>
      <c r="AF3" s="220"/>
      <c r="AG3" s="220"/>
      <c r="AH3" s="220"/>
      <c r="AI3" s="220"/>
      <c r="AJ3" s="220"/>
      <c r="AK3" s="220"/>
      <c r="AL3" s="220"/>
      <c r="AR3" s="2">
        <f>YEAR(AD3)</f>
        <v>1900</v>
      </c>
      <c r="AS3" s="2" t="s">
        <v>161</v>
      </c>
    </row>
    <row r="4" spans="1:48" ht="20.100000000000001" customHeight="1">
      <c r="A4" s="143" t="s">
        <v>140</v>
      </c>
      <c r="B4" s="144"/>
      <c r="C4" s="144"/>
      <c r="D4" s="144"/>
      <c r="E4" s="144"/>
      <c r="F4" s="144"/>
      <c r="G4" s="144"/>
      <c r="H4" s="144"/>
      <c r="I4" s="145"/>
      <c r="J4" s="149" t="s">
        <v>141</v>
      </c>
      <c r="K4" s="150"/>
      <c r="L4" s="150"/>
      <c r="M4" s="150"/>
      <c r="N4" s="150"/>
      <c r="O4" s="151"/>
      <c r="P4" s="330"/>
      <c r="Q4" s="331"/>
      <c r="R4" s="331"/>
      <c r="S4" s="331"/>
      <c r="T4" s="331"/>
      <c r="U4" s="331"/>
      <c r="V4" s="331"/>
      <c r="W4" s="331"/>
      <c r="X4" s="331"/>
      <c r="Y4" s="331"/>
      <c r="Z4" s="331"/>
      <c r="AA4" s="331"/>
      <c r="AB4" s="331"/>
      <c r="AC4" s="332"/>
      <c r="AD4" s="327" t="s">
        <v>169</v>
      </c>
      <c r="AE4" s="328"/>
      <c r="AF4" s="328"/>
      <c r="AG4" s="328"/>
      <c r="AH4" s="329"/>
      <c r="AI4" s="152"/>
      <c r="AJ4" s="153"/>
      <c r="AK4" s="153"/>
      <c r="AL4" s="154"/>
      <c r="AR4" s="2" t="e">
        <f>YEAR(EDATE(AD3,-3))</f>
        <v>#NUM!</v>
      </c>
      <c r="AS4" s="2" t="s">
        <v>162</v>
      </c>
    </row>
    <row r="5" spans="1:48" ht="20.100000000000001" customHeight="1">
      <c r="A5" s="146"/>
      <c r="B5" s="147"/>
      <c r="C5" s="147"/>
      <c r="D5" s="147"/>
      <c r="E5" s="147"/>
      <c r="F5" s="147"/>
      <c r="G5" s="147"/>
      <c r="H5" s="147"/>
      <c r="I5" s="148"/>
      <c r="J5" s="149" t="s">
        <v>142</v>
      </c>
      <c r="K5" s="150"/>
      <c r="L5" s="150"/>
      <c r="M5" s="150"/>
      <c r="N5" s="150"/>
      <c r="O5" s="151"/>
      <c r="P5" s="152"/>
      <c r="Q5" s="153"/>
      <c r="R5" s="153"/>
      <c r="S5" s="153"/>
      <c r="T5" s="153"/>
      <c r="U5" s="153"/>
      <c r="V5" s="153"/>
      <c r="W5" s="153"/>
      <c r="X5" s="154"/>
      <c r="Y5" s="149" t="s">
        <v>1</v>
      </c>
      <c r="Z5" s="150"/>
      <c r="AA5" s="150"/>
      <c r="AB5" s="150"/>
      <c r="AC5" s="151"/>
      <c r="AD5" s="155"/>
      <c r="AE5" s="156"/>
      <c r="AF5" s="156"/>
      <c r="AG5" s="156"/>
      <c r="AH5" s="156"/>
      <c r="AI5" s="156"/>
      <c r="AJ5" s="156"/>
      <c r="AK5" s="156"/>
      <c r="AL5" s="157"/>
    </row>
    <row r="6" spans="1:48" ht="20.100000000000001" customHeight="1" thickBot="1">
      <c r="M6" s="6"/>
      <c r="N6" s="6"/>
      <c r="O6" s="6"/>
      <c r="P6" s="6"/>
      <c r="Q6" s="6"/>
      <c r="R6" s="6"/>
      <c r="S6" s="6"/>
      <c r="T6" s="6"/>
      <c r="U6" s="6"/>
      <c r="V6" s="6"/>
      <c r="W6" s="6"/>
      <c r="X6" s="6"/>
      <c r="Y6" s="6"/>
      <c r="Z6" s="6"/>
      <c r="AU6" s="123" t="s">
        <v>181</v>
      </c>
      <c r="AV6" s="123" t="s">
        <v>182</v>
      </c>
    </row>
    <row r="7" spans="1:48" ht="20.100000000000001" customHeight="1" thickBot="1">
      <c r="A7" s="216" t="s">
        <v>74</v>
      </c>
      <c r="B7" s="217"/>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8"/>
      <c r="AU7" s="2" t="str">
        <f>VLOOKUP(AG8,AT8:AU17,2,0)</f>
        <v>土木・建築</v>
      </c>
      <c r="AV7" s="2">
        <f>AI4</f>
        <v>0</v>
      </c>
    </row>
    <row r="8" spans="1:48" ht="20.100000000000001" customHeight="1">
      <c r="A8" s="163" t="s">
        <v>0</v>
      </c>
      <c r="B8" s="164"/>
      <c r="C8" s="164"/>
      <c r="D8" s="164"/>
      <c r="E8" s="164"/>
      <c r="F8" s="164"/>
      <c r="G8" s="164"/>
      <c r="H8" s="164"/>
      <c r="I8" s="164"/>
      <c r="J8" s="337" t="s">
        <v>198</v>
      </c>
      <c r="K8" s="338"/>
      <c r="L8" s="338"/>
      <c r="M8" s="338"/>
      <c r="N8" s="338"/>
      <c r="O8" s="338"/>
      <c r="P8" s="338"/>
      <c r="Q8" s="338"/>
      <c r="R8" s="338"/>
      <c r="S8" s="338"/>
      <c r="T8" s="338"/>
      <c r="U8" s="338"/>
      <c r="V8" s="338"/>
      <c r="W8" s="338"/>
      <c r="X8" s="338"/>
      <c r="Y8" s="338"/>
      <c r="Z8" s="338"/>
      <c r="AA8" s="339"/>
      <c r="AB8" s="333" t="s">
        <v>170</v>
      </c>
      <c r="AC8" s="334"/>
      <c r="AD8" s="334"/>
      <c r="AE8" s="334"/>
      <c r="AF8" s="335"/>
      <c r="AG8" s="333" t="s">
        <v>176</v>
      </c>
      <c r="AH8" s="334"/>
      <c r="AI8" s="334"/>
      <c r="AJ8" s="334"/>
      <c r="AK8" s="334"/>
      <c r="AL8" s="336"/>
      <c r="AT8" s="2" t="s">
        <v>171</v>
      </c>
      <c r="AU8" s="2" t="s">
        <v>185</v>
      </c>
    </row>
    <row r="9" spans="1:48" ht="20.100000000000001" customHeight="1" thickBot="1">
      <c r="A9" s="165" t="s">
        <v>75</v>
      </c>
      <c r="B9" s="166"/>
      <c r="C9" s="166"/>
      <c r="D9" s="166"/>
      <c r="E9" s="166"/>
      <c r="F9" s="166"/>
      <c r="G9" s="166"/>
      <c r="H9" s="166"/>
      <c r="I9" s="166"/>
      <c r="J9" s="167"/>
      <c r="K9" s="168"/>
      <c r="L9" s="168"/>
      <c r="M9" s="168"/>
      <c r="N9" s="168"/>
      <c r="O9" s="297">
        <v>6000</v>
      </c>
      <c r="P9" s="297"/>
      <c r="Q9" s="297"/>
      <c r="R9" s="297"/>
      <c r="S9" s="168" t="s">
        <v>78</v>
      </c>
      <c r="T9" s="168"/>
      <c r="U9" s="168"/>
      <c r="V9" s="168"/>
      <c r="W9" s="168"/>
      <c r="X9" s="168"/>
      <c r="Y9" s="168"/>
      <c r="Z9" s="168"/>
      <c r="AA9" s="168"/>
      <c r="AB9" s="168"/>
      <c r="AC9" s="297">
        <v>8000</v>
      </c>
      <c r="AD9" s="297"/>
      <c r="AE9" s="297"/>
      <c r="AF9" s="297"/>
      <c r="AG9" s="168" t="s">
        <v>79</v>
      </c>
      <c r="AH9" s="168"/>
      <c r="AI9" s="168"/>
      <c r="AJ9" s="168"/>
      <c r="AK9" s="168"/>
      <c r="AL9" s="7"/>
      <c r="AR9" s="8">
        <f>J9*100000000+O9*10000</f>
        <v>60000000</v>
      </c>
      <c r="AT9" s="2" t="s">
        <v>172</v>
      </c>
      <c r="AU9" s="2" t="s">
        <v>185</v>
      </c>
    </row>
    <row r="10" spans="1:48" ht="20.100000000000001" customHeight="1" thickBot="1">
      <c r="M10" s="6"/>
      <c r="N10" s="6"/>
      <c r="O10" s="6"/>
      <c r="P10" s="6"/>
      <c r="Q10" s="6"/>
      <c r="R10" s="6"/>
      <c r="S10" s="6"/>
      <c r="T10" s="6"/>
      <c r="U10" s="6"/>
      <c r="V10" s="6"/>
      <c r="W10" s="6"/>
      <c r="X10" s="6"/>
      <c r="Y10" s="6"/>
      <c r="Z10" s="6"/>
      <c r="AT10" s="2" t="s">
        <v>173</v>
      </c>
      <c r="AU10" s="2" t="s">
        <v>185</v>
      </c>
    </row>
    <row r="11" spans="1:48" ht="20.100000000000001" customHeight="1" thickBot="1">
      <c r="A11" s="216" t="s">
        <v>53</v>
      </c>
      <c r="B11" s="217"/>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c r="AG11" s="217"/>
      <c r="AH11" s="217"/>
      <c r="AI11" s="217"/>
      <c r="AJ11" s="217"/>
      <c r="AK11" s="217"/>
      <c r="AL11" s="218"/>
      <c r="AR11" s="9">
        <f>DATE(YEAR(AD3)-7,MONTH(AD3),DAY(AD3))</f>
        <v>691406</v>
      </c>
      <c r="AT11" s="2" t="s">
        <v>174</v>
      </c>
      <c r="AU11" s="2" t="s">
        <v>185</v>
      </c>
    </row>
    <row r="12" spans="1:48" ht="20.100000000000001" customHeight="1">
      <c r="A12" s="170" t="s">
        <v>115</v>
      </c>
      <c r="B12" s="171"/>
      <c r="C12" s="171"/>
      <c r="D12" s="171"/>
      <c r="E12" s="171"/>
      <c r="F12" s="171"/>
      <c r="G12" s="171"/>
      <c r="H12" s="171"/>
      <c r="I12" s="172"/>
      <c r="J12" s="173" t="s">
        <v>110</v>
      </c>
      <c r="K12" s="174"/>
      <c r="L12" s="174"/>
      <c r="M12" s="174"/>
      <c r="N12" s="174"/>
      <c r="O12" s="175"/>
      <c r="P12" s="176">
        <f>IF(AND(J9="",O9=""),"",IF(P5="区内本店",($J$9*100000000+$O$9*10000)*AQ15,($J$9*100000000+$O$9*10000)*AQ16))</f>
        <v>30000000</v>
      </c>
      <c r="Q12" s="176"/>
      <c r="R12" s="176"/>
      <c r="S12" s="176"/>
      <c r="T12" s="176"/>
      <c r="U12" s="176"/>
      <c r="V12" s="174" t="s">
        <v>111</v>
      </c>
      <c r="W12" s="174"/>
      <c r="X12" s="175"/>
      <c r="Y12" s="173" t="s">
        <v>112</v>
      </c>
      <c r="Z12" s="174"/>
      <c r="AA12" s="174"/>
      <c r="AB12" s="174"/>
      <c r="AC12" s="175"/>
      <c r="AD12" s="176">
        <f>IF(AND(J9="",O9=""),"",IF(P5="区内本店",($J$9*100000000+$O$9*10000)*AP15,($J$9*100000000+$O$9*10000)*AP16))</f>
        <v>60000000</v>
      </c>
      <c r="AE12" s="176"/>
      <c r="AF12" s="176"/>
      <c r="AG12" s="176"/>
      <c r="AH12" s="176"/>
      <c r="AI12" s="176"/>
      <c r="AJ12" s="174" t="s">
        <v>111</v>
      </c>
      <c r="AK12" s="174"/>
      <c r="AL12" s="177"/>
      <c r="AR12" s="9"/>
      <c r="AT12" s="2" t="s">
        <v>175</v>
      </c>
      <c r="AU12" s="2" t="s">
        <v>185</v>
      </c>
    </row>
    <row r="13" spans="1:48" ht="20.100000000000001" customHeight="1">
      <c r="A13" s="163" t="s">
        <v>0</v>
      </c>
      <c r="B13" s="164"/>
      <c r="C13" s="164"/>
      <c r="D13" s="164"/>
      <c r="E13" s="164"/>
      <c r="F13" s="164"/>
      <c r="G13" s="164"/>
      <c r="H13" s="164"/>
      <c r="I13" s="164"/>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4"/>
      <c r="AT13" s="2" t="s">
        <v>176</v>
      </c>
      <c r="AU13" s="2" t="s">
        <v>185</v>
      </c>
    </row>
    <row r="14" spans="1:48" ht="20.100000000000001" customHeight="1">
      <c r="A14" s="227" t="s">
        <v>2</v>
      </c>
      <c r="B14" s="222"/>
      <c r="C14" s="222"/>
      <c r="D14" s="222"/>
      <c r="E14" s="222"/>
      <c r="F14" s="222"/>
      <c r="G14" s="222"/>
      <c r="H14" s="222"/>
      <c r="I14" s="222"/>
      <c r="J14" s="178"/>
      <c r="K14" s="179"/>
      <c r="L14" s="179"/>
      <c r="M14" s="179"/>
      <c r="N14" s="179"/>
      <c r="O14" s="179"/>
      <c r="P14" s="179"/>
      <c r="Q14" s="179"/>
      <c r="R14" s="160" t="s">
        <v>80</v>
      </c>
      <c r="S14" s="286"/>
      <c r="T14" s="287" t="s">
        <v>84</v>
      </c>
      <c r="U14" s="288"/>
      <c r="V14" s="288"/>
      <c r="W14" s="288"/>
      <c r="X14" s="289"/>
      <c r="Y14" s="290"/>
      <c r="Z14" s="290"/>
      <c r="AA14" s="290"/>
      <c r="AB14" s="287" t="s">
        <v>86</v>
      </c>
      <c r="AC14" s="288"/>
      <c r="AD14" s="288"/>
      <c r="AE14" s="288"/>
      <c r="AF14" s="288"/>
      <c r="AG14" s="291"/>
      <c r="AH14" s="291"/>
      <c r="AI14" s="291"/>
      <c r="AJ14" s="292"/>
      <c r="AK14" s="160" t="s">
        <v>85</v>
      </c>
      <c r="AL14" s="169"/>
      <c r="AN14" s="3" t="str">
        <f>IF(AND(Y14="ＪＶ",AG14=0),"出資比率を入力してください",IF(J14=0,"",IF(OR(AND(AI15="官公庁",AR14&lt;P12),AND(AI15="民間",AR14&lt;AD12)),"契約金額（ＪＶ工事は契約金額×出資比率）が基準契約金額未満になっていませんか？","")))</f>
        <v/>
      </c>
      <c r="AP14" s="2" t="s">
        <v>113</v>
      </c>
      <c r="AQ14" s="2" t="s">
        <v>114</v>
      </c>
      <c r="AR14" s="10">
        <f>IF(Y14="ＪＶ",J14*AG14/100,J14)</f>
        <v>0</v>
      </c>
      <c r="AT14" s="2" t="s">
        <v>177</v>
      </c>
      <c r="AU14" s="2" t="s">
        <v>185</v>
      </c>
    </row>
    <row r="15" spans="1:48" ht="20.100000000000001" customHeight="1">
      <c r="A15" s="227" t="s">
        <v>3</v>
      </c>
      <c r="B15" s="222"/>
      <c r="C15" s="222"/>
      <c r="D15" s="222"/>
      <c r="E15" s="222"/>
      <c r="F15" s="222"/>
      <c r="G15" s="222"/>
      <c r="H15" s="222"/>
      <c r="I15" s="222"/>
      <c r="J15" s="298"/>
      <c r="K15" s="299"/>
      <c r="L15" s="299"/>
      <c r="M15" s="299"/>
      <c r="N15" s="299"/>
      <c r="O15" s="299"/>
      <c r="P15" s="299"/>
      <c r="Q15" s="299"/>
      <c r="R15" s="299"/>
      <c r="S15" s="299"/>
      <c r="T15" s="299"/>
      <c r="U15" s="299"/>
      <c r="V15" s="299"/>
      <c r="W15" s="299"/>
      <c r="X15" s="299"/>
      <c r="Y15" s="299"/>
      <c r="Z15" s="299"/>
      <c r="AA15" s="299"/>
      <c r="AB15" s="299"/>
      <c r="AC15" s="299"/>
      <c r="AD15" s="299"/>
      <c r="AE15" s="300"/>
      <c r="AF15" s="296" t="s">
        <v>81</v>
      </c>
      <c r="AG15" s="160"/>
      <c r="AH15" s="286"/>
      <c r="AI15" s="293"/>
      <c r="AJ15" s="294"/>
      <c r="AK15" s="294"/>
      <c r="AL15" s="295"/>
      <c r="AN15" s="3" t="str">
        <f>IF(AND(J15&lt;&gt;0,AI15=0),"発注者の種別をお選びください","")</f>
        <v/>
      </c>
      <c r="AP15" s="104">
        <v>0.7</v>
      </c>
      <c r="AQ15" s="104">
        <v>0.4</v>
      </c>
      <c r="AR15" s="67" t="s">
        <v>143</v>
      </c>
      <c r="AT15" s="2" t="s">
        <v>178</v>
      </c>
      <c r="AU15" s="2" t="s">
        <v>190</v>
      </c>
    </row>
    <row r="16" spans="1:48" ht="20.100000000000001" customHeight="1" thickBot="1">
      <c r="A16" s="165" t="s">
        <v>82</v>
      </c>
      <c r="B16" s="166"/>
      <c r="C16" s="166"/>
      <c r="D16" s="166"/>
      <c r="E16" s="166"/>
      <c r="F16" s="166"/>
      <c r="G16" s="166"/>
      <c r="H16" s="166"/>
      <c r="I16" s="166"/>
      <c r="J16" s="301"/>
      <c r="K16" s="158"/>
      <c r="L16" s="158"/>
      <c r="M16" s="158"/>
      <c r="N16" s="158"/>
      <c r="O16" s="158"/>
      <c r="P16" s="158"/>
      <c r="Q16" s="158"/>
      <c r="R16" s="158"/>
      <c r="S16" s="158"/>
      <c r="T16" s="158"/>
      <c r="U16" s="158"/>
      <c r="V16" s="158"/>
      <c r="W16" s="168" t="s">
        <v>55</v>
      </c>
      <c r="X16" s="168"/>
      <c r="Y16" s="168"/>
      <c r="Z16" s="158"/>
      <c r="AA16" s="158"/>
      <c r="AB16" s="158"/>
      <c r="AC16" s="158"/>
      <c r="AD16" s="158"/>
      <c r="AE16" s="158"/>
      <c r="AF16" s="158"/>
      <c r="AG16" s="158"/>
      <c r="AH16" s="158"/>
      <c r="AI16" s="158"/>
      <c r="AJ16" s="158"/>
      <c r="AK16" s="158"/>
      <c r="AL16" s="159"/>
      <c r="AN16" s="3" t="str">
        <f>IF(Z16="","",IF(AD3&lt;Z16,"申込日現在で工事が完了していますか？",IF(Z16&lt;AR11,"７年以上前の工事ではありませんか？","")))</f>
        <v/>
      </c>
      <c r="AP16" s="104">
        <v>1</v>
      </c>
      <c r="AQ16" s="104">
        <v>0.5</v>
      </c>
      <c r="AR16" s="67" t="s">
        <v>144</v>
      </c>
      <c r="AT16" s="2" t="s">
        <v>179</v>
      </c>
      <c r="AU16" s="2" t="s">
        <v>190</v>
      </c>
    </row>
    <row r="17" spans="1:50" ht="20.100000000000001" customHeight="1" thickBot="1">
      <c r="M17" s="6"/>
      <c r="N17" s="6"/>
      <c r="O17" s="6"/>
      <c r="P17" s="6"/>
      <c r="Q17" s="6"/>
      <c r="R17" s="6"/>
      <c r="S17" s="6"/>
      <c r="T17" s="6"/>
      <c r="U17" s="6"/>
      <c r="V17" s="6"/>
      <c r="W17" s="6"/>
      <c r="X17" s="6"/>
      <c r="Y17" s="6"/>
      <c r="Z17" s="6"/>
      <c r="AT17" s="2" t="s">
        <v>180</v>
      </c>
      <c r="AU17" s="2" t="s">
        <v>190</v>
      </c>
    </row>
    <row r="18" spans="1:50" ht="20.100000000000001" customHeight="1" thickBot="1">
      <c r="A18" s="216" t="s">
        <v>168</v>
      </c>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c r="AL18" s="218"/>
      <c r="AR18" s="9">
        <f>DATE(YEAR(AD3)-5,MONTH(AD3),DAY(AD3))</f>
        <v>692136</v>
      </c>
      <c r="AT18" s="2" t="s">
        <v>193</v>
      </c>
    </row>
    <row r="19" spans="1:50" ht="20.100000000000001" customHeight="1">
      <c r="A19" s="137" t="s">
        <v>115</v>
      </c>
      <c r="B19" s="136"/>
      <c r="C19" s="136"/>
      <c r="D19" s="136"/>
      <c r="E19" s="136"/>
      <c r="F19" s="136"/>
      <c r="G19" s="136"/>
      <c r="H19" s="136"/>
      <c r="I19" s="138"/>
      <c r="J19" s="322" t="str">
        <f>IF(ISERROR(AND(P5="区内本店",$J$9*100000000+$O$9*10000&gt;=AW19,$J$9*100000000+$O$9*10000&lt;AX19)),"",IF(AND(P5="区内本店",$J$9*100000000+$O$9*10000&gt;=AW19,$J$9*100000000+$O$9*10000&lt;AX19),AW19,""))</f>
        <v/>
      </c>
      <c r="K19" s="176"/>
      <c r="L19" s="176"/>
      <c r="M19" s="176"/>
      <c r="N19" s="176"/>
      <c r="O19" s="176"/>
      <c r="P19" s="130" t="s">
        <v>111</v>
      </c>
      <c r="Q19" s="130"/>
      <c r="R19" s="131"/>
      <c r="S19" s="190" t="s">
        <v>191</v>
      </c>
      <c r="T19" s="191"/>
      <c r="U19" s="191"/>
      <c r="V19" s="191"/>
      <c r="W19" s="191"/>
      <c r="X19" s="191"/>
      <c r="Y19" s="191"/>
      <c r="Z19" s="191"/>
      <c r="AA19" s="191"/>
      <c r="AB19" s="191"/>
      <c r="AC19" s="191"/>
      <c r="AD19" s="191"/>
      <c r="AE19" s="191"/>
      <c r="AF19" s="191"/>
      <c r="AG19" s="191"/>
      <c r="AH19" s="191"/>
      <c r="AI19" s="191"/>
      <c r="AJ19" s="191"/>
      <c r="AK19" s="191"/>
      <c r="AL19" s="192"/>
      <c r="AR19" s="9"/>
      <c r="AT19" s="2" t="s">
        <v>194</v>
      </c>
      <c r="AU19" s="124"/>
      <c r="AV19" s="124"/>
      <c r="AW19" s="10" t="e">
        <f>DGET($AU$20:$AX$25,AW20,$AU$6:$AV$7)</f>
        <v>#VALUE!</v>
      </c>
      <c r="AX19" s="10" t="e">
        <f>DGET($AU$20:$AX$25,AX20,$AU$6:$AV$7)</f>
        <v>#VALUE!</v>
      </c>
    </row>
    <row r="20" spans="1:50" ht="20.100000000000001" customHeight="1">
      <c r="A20" s="163" t="s">
        <v>0</v>
      </c>
      <c r="B20" s="164"/>
      <c r="C20" s="164"/>
      <c r="D20" s="164"/>
      <c r="E20" s="164"/>
      <c r="F20" s="164"/>
      <c r="G20" s="164"/>
      <c r="H20" s="164"/>
      <c r="I20" s="164"/>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4"/>
      <c r="AT20" s="2" t="s">
        <v>195</v>
      </c>
      <c r="AU20" s="124" t="s">
        <v>181</v>
      </c>
      <c r="AV20" s="124" t="s">
        <v>182</v>
      </c>
      <c r="AW20" s="125" t="s">
        <v>183</v>
      </c>
      <c r="AX20" s="125" t="s">
        <v>184</v>
      </c>
    </row>
    <row r="21" spans="1:50" ht="20.100000000000001" customHeight="1">
      <c r="A21" s="227" t="s">
        <v>2</v>
      </c>
      <c r="B21" s="222"/>
      <c r="C21" s="222"/>
      <c r="D21" s="222"/>
      <c r="E21" s="222"/>
      <c r="F21" s="222"/>
      <c r="G21" s="222"/>
      <c r="H21" s="222"/>
      <c r="I21" s="222"/>
      <c r="J21" s="178"/>
      <c r="K21" s="179"/>
      <c r="L21" s="179"/>
      <c r="M21" s="179"/>
      <c r="N21" s="179"/>
      <c r="O21" s="179"/>
      <c r="P21" s="179"/>
      <c r="Q21" s="179"/>
      <c r="R21" s="160" t="s">
        <v>80</v>
      </c>
      <c r="S21" s="286"/>
      <c r="T21" s="287" t="s">
        <v>84</v>
      </c>
      <c r="U21" s="288"/>
      <c r="V21" s="288"/>
      <c r="W21" s="288"/>
      <c r="X21" s="289"/>
      <c r="Y21" s="290"/>
      <c r="Z21" s="290"/>
      <c r="AA21" s="290"/>
      <c r="AB21" s="287" t="s">
        <v>86</v>
      </c>
      <c r="AC21" s="288"/>
      <c r="AD21" s="288"/>
      <c r="AE21" s="288"/>
      <c r="AF21" s="288"/>
      <c r="AG21" s="291"/>
      <c r="AH21" s="291"/>
      <c r="AI21" s="291"/>
      <c r="AJ21" s="292"/>
      <c r="AK21" s="160" t="s">
        <v>85</v>
      </c>
      <c r="AL21" s="169"/>
      <c r="AN21" s="3" t="str">
        <f>IF(AND(Y21="ＪＶ",AG21=0),"出資比率を入力してください",IF(J21=0,"",IF(AR21&lt;J19,"契約金額（ＪＶ工事は契約金額×出資比率）が基準契約金額未満になっていませんか？","")))</f>
        <v/>
      </c>
      <c r="AR21" s="10">
        <f>IF(Y21="ＪＶ",J21*AG21/100,J21)</f>
        <v>0</v>
      </c>
      <c r="AT21" s="2" t="s">
        <v>196</v>
      </c>
      <c r="AU21" s="2" t="s">
        <v>185</v>
      </c>
      <c r="AV21" s="2" t="s">
        <v>186</v>
      </c>
      <c r="AW21" s="8">
        <v>100000000</v>
      </c>
      <c r="AX21" s="8">
        <v>180000000</v>
      </c>
    </row>
    <row r="22" spans="1:50" ht="20.100000000000001" customHeight="1">
      <c r="A22" s="227" t="s">
        <v>3</v>
      </c>
      <c r="B22" s="222"/>
      <c r="C22" s="222"/>
      <c r="D22" s="222"/>
      <c r="E22" s="222"/>
      <c r="F22" s="222"/>
      <c r="G22" s="222"/>
      <c r="H22" s="222"/>
      <c r="I22" s="222"/>
      <c r="J22" s="298"/>
      <c r="K22" s="299"/>
      <c r="L22" s="299"/>
      <c r="M22" s="299"/>
      <c r="N22" s="299"/>
      <c r="O22" s="299"/>
      <c r="P22" s="299"/>
      <c r="Q22" s="299"/>
      <c r="R22" s="299"/>
      <c r="S22" s="299"/>
      <c r="T22" s="299"/>
      <c r="U22" s="299"/>
      <c r="V22" s="299"/>
      <c r="W22" s="299"/>
      <c r="X22" s="299"/>
      <c r="Y22" s="299"/>
      <c r="Z22" s="299"/>
      <c r="AA22" s="299"/>
      <c r="AB22" s="299"/>
      <c r="AC22" s="299"/>
      <c r="AD22" s="299"/>
      <c r="AE22" s="300"/>
      <c r="AF22" s="296" t="s">
        <v>81</v>
      </c>
      <c r="AG22" s="160"/>
      <c r="AH22" s="286"/>
      <c r="AI22" s="293"/>
      <c r="AJ22" s="294"/>
      <c r="AK22" s="294"/>
      <c r="AL22" s="295"/>
      <c r="AN22" s="3" t="str">
        <f>IF(AND(J22&lt;&gt;0,AI22=0),"発注者の種別をお選びください","")</f>
        <v/>
      </c>
      <c r="AP22" s="104"/>
      <c r="AQ22" s="104"/>
      <c r="AR22" s="67"/>
      <c r="AT22" s="2" t="s">
        <v>197</v>
      </c>
      <c r="AU22" s="2" t="s">
        <v>185</v>
      </c>
      <c r="AV22" s="2" t="s">
        <v>187</v>
      </c>
      <c r="AW22" s="8">
        <v>40000000</v>
      </c>
      <c r="AX22" s="8">
        <v>100000000</v>
      </c>
    </row>
    <row r="23" spans="1:50" ht="20.100000000000001" customHeight="1" thickBot="1">
      <c r="A23" s="165" t="s">
        <v>82</v>
      </c>
      <c r="B23" s="166"/>
      <c r="C23" s="166"/>
      <c r="D23" s="166"/>
      <c r="E23" s="166"/>
      <c r="F23" s="166"/>
      <c r="G23" s="166"/>
      <c r="H23" s="166"/>
      <c r="I23" s="166"/>
      <c r="J23" s="301"/>
      <c r="K23" s="158"/>
      <c r="L23" s="158"/>
      <c r="M23" s="158"/>
      <c r="N23" s="158"/>
      <c r="O23" s="158"/>
      <c r="P23" s="158"/>
      <c r="Q23" s="158"/>
      <c r="R23" s="158"/>
      <c r="S23" s="158"/>
      <c r="T23" s="158"/>
      <c r="U23" s="158"/>
      <c r="V23" s="158"/>
      <c r="W23" s="168" t="s">
        <v>55</v>
      </c>
      <c r="X23" s="168"/>
      <c r="Y23" s="168"/>
      <c r="Z23" s="158"/>
      <c r="AA23" s="158"/>
      <c r="AB23" s="158"/>
      <c r="AC23" s="158"/>
      <c r="AD23" s="158"/>
      <c r="AE23" s="158"/>
      <c r="AF23" s="158"/>
      <c r="AG23" s="158"/>
      <c r="AH23" s="158"/>
      <c r="AI23" s="158"/>
      <c r="AJ23" s="158"/>
      <c r="AK23" s="158"/>
      <c r="AL23" s="159"/>
      <c r="AN23" s="3" t="str">
        <f>IF(Z23="","",IF(AD3&lt;Z23,"申込日現在で工事が完了していますか？",IF(Z23&lt;AR18,"５年以上前の工事ではありませんか？","")))</f>
        <v/>
      </c>
      <c r="AP23" s="104"/>
      <c r="AQ23" s="104"/>
      <c r="AR23" s="67"/>
      <c r="AU23" s="2" t="s">
        <v>188</v>
      </c>
      <c r="AV23" s="2" t="s">
        <v>189</v>
      </c>
      <c r="AW23" s="8">
        <v>20000000</v>
      </c>
      <c r="AX23" s="8">
        <v>30000000</v>
      </c>
    </row>
    <row r="24" spans="1:50" ht="20.100000000000001" customHeight="1" thickBot="1">
      <c r="M24" s="6"/>
      <c r="N24" s="6"/>
      <c r="O24" s="6"/>
      <c r="P24" s="6"/>
      <c r="Q24" s="6"/>
      <c r="R24" s="6"/>
      <c r="S24" s="6"/>
      <c r="T24" s="6"/>
      <c r="U24" s="6"/>
      <c r="V24" s="6"/>
      <c r="W24" s="6"/>
      <c r="X24" s="6"/>
      <c r="Y24" s="6"/>
      <c r="Z24" s="6"/>
      <c r="AU24" s="2" t="s">
        <v>190</v>
      </c>
      <c r="AV24" s="2" t="s">
        <v>186</v>
      </c>
      <c r="AW24" s="8">
        <v>40000000</v>
      </c>
      <c r="AX24" s="8">
        <v>100000000</v>
      </c>
    </row>
    <row r="25" spans="1:50" ht="20.100000000000001" customHeight="1" thickBot="1">
      <c r="A25" s="216" t="s">
        <v>129</v>
      </c>
      <c r="B25" s="217"/>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8"/>
      <c r="AU25" s="2" t="s">
        <v>190</v>
      </c>
      <c r="AV25" s="2" t="s">
        <v>187</v>
      </c>
      <c r="AW25" s="8">
        <v>10000000</v>
      </c>
      <c r="AX25" s="8">
        <v>40000000</v>
      </c>
    </row>
    <row r="26" spans="1:50" ht="20.100000000000001" customHeight="1">
      <c r="A26" s="137" t="s">
        <v>115</v>
      </c>
      <c r="B26" s="136"/>
      <c r="C26" s="136"/>
      <c r="D26" s="136"/>
      <c r="E26" s="136"/>
      <c r="F26" s="136"/>
      <c r="G26" s="136"/>
      <c r="H26" s="136"/>
      <c r="I26" s="138"/>
      <c r="J26" s="326">
        <f>IF(AND(J9="",O9=""),"",($J$9*100000000+$O$9*10000)/2)</f>
        <v>30000000</v>
      </c>
      <c r="K26" s="326"/>
      <c r="L26" s="326"/>
      <c r="M26" s="326"/>
      <c r="N26" s="326"/>
      <c r="O26" s="326"/>
      <c r="P26" s="130" t="s">
        <v>111</v>
      </c>
      <c r="Q26" s="130"/>
      <c r="R26" s="131"/>
      <c r="S26" s="190" t="s">
        <v>116</v>
      </c>
      <c r="T26" s="191"/>
      <c r="U26" s="191"/>
      <c r="V26" s="191"/>
      <c r="W26" s="191"/>
      <c r="X26" s="191"/>
      <c r="Y26" s="191"/>
      <c r="Z26" s="191"/>
      <c r="AA26" s="191"/>
      <c r="AB26" s="191"/>
      <c r="AC26" s="191"/>
      <c r="AD26" s="191"/>
      <c r="AE26" s="191"/>
      <c r="AF26" s="191"/>
      <c r="AG26" s="191"/>
      <c r="AH26" s="191"/>
      <c r="AI26" s="191"/>
      <c r="AJ26" s="191"/>
      <c r="AK26" s="191"/>
      <c r="AL26" s="192"/>
      <c r="AP26" s="11">
        <v>0</v>
      </c>
      <c r="AQ26" s="12">
        <v>0</v>
      </c>
      <c r="AR26" s="9">
        <f>DATE(YEAR(AD3)-5,MONTH(AD3),DAY(AD3))</f>
        <v>692136</v>
      </c>
    </row>
    <row r="27" spans="1:50" ht="20.100000000000001" customHeight="1">
      <c r="A27" s="163">
        <v>1</v>
      </c>
      <c r="B27" s="164"/>
      <c r="C27" s="164" t="s">
        <v>0</v>
      </c>
      <c r="D27" s="164"/>
      <c r="E27" s="164"/>
      <c r="F27" s="164"/>
      <c r="G27" s="164"/>
      <c r="H27" s="164"/>
      <c r="I27" s="164"/>
      <c r="J27" s="233"/>
      <c r="K27" s="233"/>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4"/>
      <c r="AP27" s="11">
        <v>20</v>
      </c>
      <c r="AQ27" s="12">
        <v>1</v>
      </c>
    </row>
    <row r="28" spans="1:50" ht="20.100000000000001" customHeight="1">
      <c r="A28" s="227"/>
      <c r="B28" s="222"/>
      <c r="C28" s="283" t="s">
        <v>83</v>
      </c>
      <c r="D28" s="284"/>
      <c r="E28" s="284"/>
      <c r="F28" s="284"/>
      <c r="G28" s="284"/>
      <c r="H28" s="284"/>
      <c r="I28" s="284"/>
      <c r="J28" s="178"/>
      <c r="K28" s="179"/>
      <c r="L28" s="179"/>
      <c r="M28" s="179"/>
      <c r="N28" s="179"/>
      <c r="O28" s="179"/>
      <c r="P28" s="179"/>
      <c r="Q28" s="179"/>
      <c r="R28" s="160" t="s">
        <v>80</v>
      </c>
      <c r="S28" s="286"/>
      <c r="T28" s="287" t="s">
        <v>84</v>
      </c>
      <c r="U28" s="288"/>
      <c r="V28" s="288"/>
      <c r="W28" s="288"/>
      <c r="X28" s="289"/>
      <c r="Y28" s="290"/>
      <c r="Z28" s="290"/>
      <c r="AA28" s="290"/>
      <c r="AB28" s="287" t="s">
        <v>86</v>
      </c>
      <c r="AC28" s="288"/>
      <c r="AD28" s="288"/>
      <c r="AE28" s="288"/>
      <c r="AF28" s="288"/>
      <c r="AG28" s="291"/>
      <c r="AH28" s="291"/>
      <c r="AI28" s="291"/>
      <c r="AJ28" s="292"/>
      <c r="AK28" s="160" t="s">
        <v>85</v>
      </c>
      <c r="AL28" s="169"/>
      <c r="AN28" s="3" t="str">
        <f>IF(AND(Y28="ＪＶ",AG28=0),"出資比率を入力してください",IF(J28=0,"",IF(AR28&lt;$J$26,"契約金額（ＪＶ工事は契約金額×出資比率）が予定価格の下限額の２分の１を超えていますか？","")))</f>
        <v/>
      </c>
      <c r="AP28" s="11">
        <v>30</v>
      </c>
      <c r="AQ28" s="12">
        <v>2</v>
      </c>
      <c r="AR28" s="10">
        <f>IF(Y28="ＪＶ",J28*AG28/100,J28)</f>
        <v>0</v>
      </c>
    </row>
    <row r="29" spans="1:50" ht="20.100000000000001" customHeight="1">
      <c r="A29" s="227"/>
      <c r="B29" s="222"/>
      <c r="C29" s="222" t="s">
        <v>82</v>
      </c>
      <c r="D29" s="222"/>
      <c r="E29" s="222"/>
      <c r="F29" s="222"/>
      <c r="G29" s="222"/>
      <c r="H29" s="222"/>
      <c r="I29" s="222"/>
      <c r="J29" s="161"/>
      <c r="K29" s="162"/>
      <c r="L29" s="162"/>
      <c r="M29" s="162"/>
      <c r="N29" s="162"/>
      <c r="O29" s="162"/>
      <c r="P29" s="162"/>
      <c r="Q29" s="162"/>
      <c r="R29" s="162"/>
      <c r="S29" s="162"/>
      <c r="T29" s="162"/>
      <c r="U29" s="162"/>
      <c r="V29" s="162"/>
      <c r="W29" s="160" t="s">
        <v>55</v>
      </c>
      <c r="X29" s="160"/>
      <c r="Y29" s="160"/>
      <c r="Z29" s="162"/>
      <c r="AA29" s="162"/>
      <c r="AB29" s="162"/>
      <c r="AC29" s="162"/>
      <c r="AD29" s="162"/>
      <c r="AE29" s="162"/>
      <c r="AF29" s="162"/>
      <c r="AG29" s="162"/>
      <c r="AH29" s="162"/>
      <c r="AI29" s="162"/>
      <c r="AJ29" s="162"/>
      <c r="AK29" s="162"/>
      <c r="AL29" s="221"/>
      <c r="AP29" s="11">
        <v>40</v>
      </c>
      <c r="AQ29" s="12">
        <v>3</v>
      </c>
    </row>
    <row r="30" spans="1:50" ht="20.100000000000001" customHeight="1">
      <c r="A30" s="227"/>
      <c r="B30" s="222"/>
      <c r="C30" s="222" t="s">
        <v>4</v>
      </c>
      <c r="D30" s="222"/>
      <c r="E30" s="222"/>
      <c r="F30" s="222"/>
      <c r="G30" s="222"/>
      <c r="H30" s="222"/>
      <c r="I30" s="222"/>
      <c r="J30" s="161"/>
      <c r="K30" s="162"/>
      <c r="L30" s="162"/>
      <c r="M30" s="162"/>
      <c r="N30" s="162"/>
      <c r="O30" s="162"/>
      <c r="P30" s="162"/>
      <c r="Q30" s="162"/>
      <c r="R30" s="162"/>
      <c r="S30" s="162"/>
      <c r="T30" s="162"/>
      <c r="U30" s="162"/>
      <c r="V30" s="162"/>
      <c r="W30" s="162"/>
      <c r="X30" s="162"/>
      <c r="Y30" s="162"/>
      <c r="Z30" s="162"/>
      <c r="AA30" s="232"/>
      <c r="AB30" s="222" t="s">
        <v>7</v>
      </c>
      <c r="AC30" s="222"/>
      <c r="AD30" s="222"/>
      <c r="AE30" s="222"/>
      <c r="AF30" s="222"/>
      <c r="AG30" s="223"/>
      <c r="AH30" s="224"/>
      <c r="AI30" s="224"/>
      <c r="AJ30" s="224"/>
      <c r="AK30" s="225" t="s">
        <v>20</v>
      </c>
      <c r="AL30" s="226"/>
      <c r="AN30" s="3" t="str">
        <f>IF(OR($AD$3="",J30=""),"",IF($AD$3&lt;J30,"申込日現在で工事が完了していますか？",IF(J30&lt;$AR$26,"５年以上前の工事ではありませんか？","")))</f>
        <v/>
      </c>
      <c r="AP30" s="11">
        <v>50</v>
      </c>
      <c r="AQ30" s="12">
        <v>4</v>
      </c>
    </row>
    <row r="31" spans="1:50" ht="20.100000000000001" customHeight="1">
      <c r="A31" s="227">
        <v>2</v>
      </c>
      <c r="B31" s="222"/>
      <c r="C31" s="228" t="s">
        <v>0</v>
      </c>
      <c r="D31" s="228"/>
      <c r="E31" s="228"/>
      <c r="F31" s="228"/>
      <c r="G31" s="228"/>
      <c r="H31" s="228"/>
      <c r="I31" s="228"/>
      <c r="J31" s="229"/>
      <c r="K31" s="230"/>
      <c r="L31" s="230"/>
      <c r="M31" s="230"/>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1"/>
      <c r="AP31" s="11">
        <v>55</v>
      </c>
      <c r="AQ31" s="12">
        <v>5</v>
      </c>
    </row>
    <row r="32" spans="1:50" ht="20.100000000000001" customHeight="1">
      <c r="A32" s="227"/>
      <c r="B32" s="222"/>
      <c r="C32" s="283" t="s">
        <v>83</v>
      </c>
      <c r="D32" s="284"/>
      <c r="E32" s="284"/>
      <c r="F32" s="284"/>
      <c r="G32" s="284"/>
      <c r="H32" s="284"/>
      <c r="I32" s="284"/>
      <c r="J32" s="178"/>
      <c r="K32" s="179"/>
      <c r="L32" s="179"/>
      <c r="M32" s="179"/>
      <c r="N32" s="179"/>
      <c r="O32" s="179"/>
      <c r="P32" s="179"/>
      <c r="Q32" s="179"/>
      <c r="R32" s="160" t="s">
        <v>80</v>
      </c>
      <c r="S32" s="286"/>
      <c r="T32" s="287" t="s">
        <v>84</v>
      </c>
      <c r="U32" s="288"/>
      <c r="V32" s="288"/>
      <c r="W32" s="288"/>
      <c r="X32" s="289"/>
      <c r="Y32" s="290"/>
      <c r="Z32" s="290"/>
      <c r="AA32" s="290"/>
      <c r="AB32" s="287" t="s">
        <v>86</v>
      </c>
      <c r="AC32" s="288"/>
      <c r="AD32" s="288"/>
      <c r="AE32" s="288"/>
      <c r="AF32" s="288"/>
      <c r="AG32" s="291"/>
      <c r="AH32" s="291"/>
      <c r="AI32" s="291"/>
      <c r="AJ32" s="292"/>
      <c r="AK32" s="160" t="s">
        <v>85</v>
      </c>
      <c r="AL32" s="169"/>
      <c r="AN32" s="3" t="str">
        <f>IF(AND(Y32="ＪＶ",AG32=0),"出資比率を入力してください",IF(J32=0,"",IF(AR32&lt;$J$26,"契約金額（ＪＶ工事は契約金額×出資比率）が予定価格の下限額の２分の１を超えていますか？","")))</f>
        <v/>
      </c>
      <c r="AP32" s="11">
        <v>60</v>
      </c>
      <c r="AQ32" s="12">
        <v>6</v>
      </c>
      <c r="AR32" s="10">
        <f>IF(Y32="ＪＶ",J32*AG32/100,J32)</f>
        <v>0</v>
      </c>
    </row>
    <row r="33" spans="1:50" ht="20.100000000000001" customHeight="1">
      <c r="A33" s="227"/>
      <c r="B33" s="222"/>
      <c r="C33" s="228" t="s">
        <v>82</v>
      </c>
      <c r="D33" s="228"/>
      <c r="E33" s="228"/>
      <c r="F33" s="228"/>
      <c r="G33" s="228"/>
      <c r="H33" s="228"/>
      <c r="I33" s="228"/>
      <c r="J33" s="161"/>
      <c r="K33" s="162"/>
      <c r="L33" s="162"/>
      <c r="M33" s="162"/>
      <c r="N33" s="162"/>
      <c r="O33" s="162"/>
      <c r="P33" s="162"/>
      <c r="Q33" s="162"/>
      <c r="R33" s="162"/>
      <c r="S33" s="162"/>
      <c r="T33" s="162"/>
      <c r="U33" s="162"/>
      <c r="V33" s="162"/>
      <c r="W33" s="160" t="s">
        <v>55</v>
      </c>
      <c r="X33" s="160"/>
      <c r="Y33" s="160"/>
      <c r="Z33" s="162"/>
      <c r="AA33" s="162"/>
      <c r="AB33" s="162"/>
      <c r="AC33" s="162"/>
      <c r="AD33" s="162"/>
      <c r="AE33" s="162"/>
      <c r="AF33" s="162"/>
      <c r="AG33" s="162"/>
      <c r="AH33" s="162"/>
      <c r="AI33" s="162"/>
      <c r="AJ33" s="162"/>
      <c r="AK33" s="162"/>
      <c r="AL33" s="221"/>
      <c r="AP33" s="11">
        <v>62.5</v>
      </c>
      <c r="AQ33" s="12">
        <v>7</v>
      </c>
    </row>
    <row r="34" spans="1:50" ht="20.100000000000001" customHeight="1">
      <c r="A34" s="227"/>
      <c r="B34" s="222"/>
      <c r="C34" s="228" t="s">
        <v>4</v>
      </c>
      <c r="D34" s="228"/>
      <c r="E34" s="228"/>
      <c r="F34" s="228"/>
      <c r="G34" s="228"/>
      <c r="H34" s="228"/>
      <c r="I34" s="228"/>
      <c r="J34" s="161"/>
      <c r="K34" s="162"/>
      <c r="L34" s="162"/>
      <c r="M34" s="162"/>
      <c r="N34" s="162"/>
      <c r="O34" s="162"/>
      <c r="P34" s="162"/>
      <c r="Q34" s="162"/>
      <c r="R34" s="162"/>
      <c r="S34" s="162"/>
      <c r="T34" s="162"/>
      <c r="U34" s="162"/>
      <c r="V34" s="162"/>
      <c r="W34" s="162"/>
      <c r="X34" s="162"/>
      <c r="Y34" s="162"/>
      <c r="Z34" s="162"/>
      <c r="AA34" s="232"/>
      <c r="AB34" s="222" t="s">
        <v>6</v>
      </c>
      <c r="AC34" s="222"/>
      <c r="AD34" s="222"/>
      <c r="AE34" s="222"/>
      <c r="AF34" s="222"/>
      <c r="AG34" s="223"/>
      <c r="AH34" s="224"/>
      <c r="AI34" s="224"/>
      <c r="AJ34" s="224"/>
      <c r="AK34" s="225" t="s">
        <v>20</v>
      </c>
      <c r="AL34" s="226"/>
      <c r="AN34" s="3" t="str">
        <f>IF(OR($AD$3="",J34=""),"",IF($AD$3&lt;J34,"申込日現在で工事が完了していますか？",IF(J34&lt;$AR$26,"５年以上前の工事ではありませんか？","")))</f>
        <v/>
      </c>
      <c r="AP34" s="11">
        <v>65</v>
      </c>
      <c r="AQ34" s="12">
        <v>8</v>
      </c>
    </row>
    <row r="35" spans="1:50" ht="20.100000000000001" customHeight="1">
      <c r="A35" s="227">
        <v>3</v>
      </c>
      <c r="B35" s="222"/>
      <c r="C35" s="228" t="s">
        <v>0</v>
      </c>
      <c r="D35" s="228"/>
      <c r="E35" s="228"/>
      <c r="F35" s="228"/>
      <c r="G35" s="228"/>
      <c r="H35" s="228"/>
      <c r="I35" s="228"/>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1"/>
      <c r="AP35" s="11">
        <v>67.5</v>
      </c>
      <c r="AQ35" s="12">
        <v>9</v>
      </c>
    </row>
    <row r="36" spans="1:50" ht="20.100000000000001" customHeight="1">
      <c r="A36" s="227"/>
      <c r="B36" s="222"/>
      <c r="C36" s="283" t="s">
        <v>83</v>
      </c>
      <c r="D36" s="284"/>
      <c r="E36" s="284"/>
      <c r="F36" s="284"/>
      <c r="G36" s="284"/>
      <c r="H36" s="284"/>
      <c r="I36" s="284"/>
      <c r="J36" s="178"/>
      <c r="K36" s="179"/>
      <c r="L36" s="179"/>
      <c r="M36" s="179"/>
      <c r="N36" s="179"/>
      <c r="O36" s="179"/>
      <c r="P36" s="179"/>
      <c r="Q36" s="179"/>
      <c r="R36" s="160" t="s">
        <v>80</v>
      </c>
      <c r="S36" s="286"/>
      <c r="T36" s="287" t="s">
        <v>84</v>
      </c>
      <c r="U36" s="288"/>
      <c r="V36" s="288"/>
      <c r="W36" s="288"/>
      <c r="X36" s="289"/>
      <c r="Y36" s="290"/>
      <c r="Z36" s="290"/>
      <c r="AA36" s="290"/>
      <c r="AB36" s="287" t="s">
        <v>86</v>
      </c>
      <c r="AC36" s="288"/>
      <c r="AD36" s="288"/>
      <c r="AE36" s="288"/>
      <c r="AF36" s="288"/>
      <c r="AG36" s="291"/>
      <c r="AH36" s="291"/>
      <c r="AI36" s="291"/>
      <c r="AJ36" s="292"/>
      <c r="AK36" s="160" t="s">
        <v>85</v>
      </c>
      <c r="AL36" s="169"/>
      <c r="AN36" s="3" t="str">
        <f>IF(AND(Y36="ＪＶ",AG36=0),"出資比率を入力してください",IF(J36=0,"",IF(AR36&lt;$J$26,"契約金額（ＪＶ工事は契約金額×出資比率）が予定価格の下限額の２分の１を超えていますか？","")))</f>
        <v/>
      </c>
      <c r="AP36" s="11">
        <v>70</v>
      </c>
      <c r="AQ36" s="12">
        <v>10</v>
      </c>
      <c r="AR36" s="10">
        <f>IF(Y36="ＪＶ",J36*AG36/100,J36)</f>
        <v>0</v>
      </c>
    </row>
    <row r="37" spans="1:50" ht="20.100000000000001" customHeight="1">
      <c r="A37" s="227"/>
      <c r="B37" s="222"/>
      <c r="C37" s="228" t="s">
        <v>82</v>
      </c>
      <c r="D37" s="228"/>
      <c r="E37" s="228"/>
      <c r="F37" s="228"/>
      <c r="G37" s="228"/>
      <c r="H37" s="228"/>
      <c r="I37" s="228"/>
      <c r="J37" s="161"/>
      <c r="K37" s="162"/>
      <c r="L37" s="162"/>
      <c r="M37" s="162"/>
      <c r="N37" s="162"/>
      <c r="O37" s="162"/>
      <c r="P37" s="162"/>
      <c r="Q37" s="162"/>
      <c r="R37" s="162"/>
      <c r="S37" s="162"/>
      <c r="T37" s="162"/>
      <c r="U37" s="162"/>
      <c r="V37" s="162"/>
      <c r="W37" s="160" t="s">
        <v>55</v>
      </c>
      <c r="X37" s="160"/>
      <c r="Y37" s="160"/>
      <c r="Z37" s="162"/>
      <c r="AA37" s="162"/>
      <c r="AB37" s="162"/>
      <c r="AC37" s="162"/>
      <c r="AD37" s="162"/>
      <c r="AE37" s="162"/>
      <c r="AF37" s="162"/>
      <c r="AG37" s="162"/>
      <c r="AH37" s="162"/>
      <c r="AI37" s="162"/>
      <c r="AJ37" s="162"/>
      <c r="AK37" s="162"/>
      <c r="AL37" s="221"/>
      <c r="AP37" s="11">
        <v>72</v>
      </c>
      <c r="AQ37" s="12">
        <v>11</v>
      </c>
    </row>
    <row r="38" spans="1:50" ht="20.100000000000001" customHeight="1">
      <c r="A38" s="227"/>
      <c r="B38" s="222"/>
      <c r="C38" s="228" t="s">
        <v>4</v>
      </c>
      <c r="D38" s="228"/>
      <c r="E38" s="228"/>
      <c r="F38" s="228"/>
      <c r="G38" s="228"/>
      <c r="H38" s="228"/>
      <c r="I38" s="228"/>
      <c r="J38" s="161"/>
      <c r="K38" s="162"/>
      <c r="L38" s="162"/>
      <c r="M38" s="162"/>
      <c r="N38" s="162"/>
      <c r="O38" s="162"/>
      <c r="P38" s="162"/>
      <c r="Q38" s="162"/>
      <c r="R38" s="162"/>
      <c r="S38" s="162"/>
      <c r="T38" s="162"/>
      <c r="U38" s="162"/>
      <c r="V38" s="162"/>
      <c r="W38" s="162"/>
      <c r="X38" s="162"/>
      <c r="Y38" s="162"/>
      <c r="Z38" s="162"/>
      <c r="AA38" s="232"/>
      <c r="AB38" s="222" t="s">
        <v>5</v>
      </c>
      <c r="AC38" s="222"/>
      <c r="AD38" s="222"/>
      <c r="AE38" s="222"/>
      <c r="AF38" s="222"/>
      <c r="AG38" s="223"/>
      <c r="AH38" s="224"/>
      <c r="AI38" s="224"/>
      <c r="AJ38" s="224"/>
      <c r="AK38" s="225" t="s">
        <v>20</v>
      </c>
      <c r="AL38" s="226"/>
      <c r="AN38" s="3" t="str">
        <f>IF(OR($AD$3="",J38=""),"",IF($AD$3&lt;J38,"申込日現在で工事が完了していますか？",IF(J38&lt;$AR$26,"５年以上前の工事ではありませんか？","")))</f>
        <v/>
      </c>
      <c r="AP38" s="11">
        <v>74</v>
      </c>
      <c r="AQ38" s="12">
        <v>12</v>
      </c>
    </row>
    <row r="39" spans="1:50" ht="20.100000000000001" customHeight="1">
      <c r="A39" s="279" t="s">
        <v>87</v>
      </c>
      <c r="B39" s="280"/>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3" t="s">
        <v>8</v>
      </c>
      <c r="AC39" s="284"/>
      <c r="AD39" s="284"/>
      <c r="AE39" s="284"/>
      <c r="AF39" s="285"/>
      <c r="AG39" s="281">
        <f>ROUNDDOWN((IF(AG30&lt;60,0,AG30)+IF(AG34&lt;60,0,AG34)+IF(AG38&lt;60,0,AG38))/3,1)</f>
        <v>0</v>
      </c>
      <c r="AH39" s="282"/>
      <c r="AI39" s="282"/>
      <c r="AJ39" s="282"/>
      <c r="AK39" s="225" t="s">
        <v>20</v>
      </c>
      <c r="AL39" s="226"/>
      <c r="AN39" s="3" t="str">
        <f>IF(AND(AG30="",AG34="",AG38=""),"",IF(OR(AG30="",AG34="",AG38=""),"総評定点①～③の入力漏れはありませんか？",""))</f>
        <v/>
      </c>
      <c r="AP39" s="11">
        <v>76</v>
      </c>
      <c r="AQ39" s="12">
        <v>13</v>
      </c>
      <c r="AR39" s="11"/>
      <c r="AS39" s="11"/>
    </row>
    <row r="40" spans="1:50" s="15" customFormat="1" ht="20.100000000000001" customHeight="1" thickBot="1">
      <c r="A40" s="141" t="s">
        <v>19</v>
      </c>
      <c r="B40" s="142"/>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f>LOOKUP(AG39,AP26:AP41,AQ26:AQ41)</f>
        <v>0</v>
      </c>
      <c r="AD40" s="142"/>
      <c r="AE40" s="142"/>
      <c r="AF40" s="142"/>
      <c r="AG40" s="142"/>
      <c r="AH40" s="142"/>
      <c r="AI40" s="142"/>
      <c r="AJ40" s="142"/>
      <c r="AK40" s="142" t="s">
        <v>36</v>
      </c>
      <c r="AL40" s="236"/>
      <c r="AM40" s="13"/>
      <c r="AN40" s="14"/>
      <c r="AO40" s="127"/>
      <c r="AP40" s="11">
        <v>78</v>
      </c>
      <c r="AQ40" s="12">
        <v>14</v>
      </c>
      <c r="AR40" s="11"/>
      <c r="AS40" s="11"/>
      <c r="AT40" s="2"/>
      <c r="AU40" s="2"/>
      <c r="AV40" s="2"/>
      <c r="AW40" s="2"/>
      <c r="AX40" s="4"/>
    </row>
    <row r="41" spans="1:50" s="15" customFormat="1" ht="20.100000000000001" customHeight="1" thickBo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3"/>
      <c r="AN41" s="14"/>
      <c r="AO41" s="127"/>
      <c r="AP41" s="11">
        <v>80</v>
      </c>
      <c r="AQ41" s="12">
        <v>15</v>
      </c>
      <c r="AR41" s="11"/>
      <c r="AS41" s="11"/>
      <c r="AT41" s="2"/>
      <c r="AU41" s="2"/>
      <c r="AV41" s="2"/>
      <c r="AW41" s="2"/>
      <c r="AX41" s="4"/>
    </row>
    <row r="42" spans="1:50" ht="20.100000000000001" customHeight="1" thickBot="1">
      <c r="A42" s="210" t="s">
        <v>145</v>
      </c>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44"/>
      <c r="AP42" s="4"/>
      <c r="AQ42" s="4"/>
    </row>
    <row r="43" spans="1:50" ht="20.100000000000001" customHeight="1">
      <c r="A43" s="163" t="s">
        <v>146</v>
      </c>
      <c r="B43" s="164"/>
      <c r="C43" s="164"/>
      <c r="D43" s="164"/>
      <c r="E43" s="164"/>
      <c r="F43" s="164"/>
      <c r="G43" s="164"/>
      <c r="H43" s="164"/>
      <c r="I43" s="164"/>
      <c r="J43" s="271"/>
      <c r="K43" s="272"/>
      <c r="L43" s="272"/>
      <c r="M43" s="272"/>
      <c r="N43" s="272"/>
      <c r="O43" s="273"/>
      <c r="P43" s="273"/>
      <c r="Q43" s="273"/>
      <c r="R43" s="273"/>
      <c r="S43" s="273"/>
      <c r="T43" s="273"/>
      <c r="U43" s="274" t="s">
        <v>69</v>
      </c>
      <c r="V43" s="274"/>
      <c r="W43" s="274"/>
      <c r="X43" s="274"/>
      <c r="Y43" s="275"/>
      <c r="Z43" s="268"/>
      <c r="AA43" s="268"/>
      <c r="AB43" s="268"/>
      <c r="AC43" s="190"/>
      <c r="AD43" s="136"/>
      <c r="AE43" s="136"/>
      <c r="AF43" s="136"/>
      <c r="AG43" s="136"/>
      <c r="AH43" s="136"/>
      <c r="AI43" s="136"/>
      <c r="AJ43" s="136"/>
      <c r="AK43" s="136"/>
      <c r="AL43" s="276"/>
      <c r="AN43" s="3" t="str">
        <f>IF(O43=0,"",IF(J43=0,"年号を選択してください",IF($AR$4=AR43,"申込日と同一の年度ではありませんか？",IF(AR43&lt;$AR$4-5,"５年度以上前の褒賞ではありませんか？",""))))</f>
        <v/>
      </c>
      <c r="AR43" s="2" t="str">
        <f>IF(J43="平成",O43+1988,IF(J43="令和",O43+2018,""))</f>
        <v/>
      </c>
    </row>
    <row r="44" spans="1:50" ht="20.399999999999999" customHeight="1">
      <c r="A44" s="227" t="s">
        <v>147</v>
      </c>
      <c r="B44" s="222"/>
      <c r="C44" s="222"/>
      <c r="D44" s="222"/>
      <c r="E44" s="222"/>
      <c r="F44" s="222"/>
      <c r="G44" s="222"/>
      <c r="H44" s="222"/>
      <c r="I44" s="222"/>
      <c r="J44" s="277"/>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8"/>
    </row>
    <row r="45" spans="1:50" s="15" customFormat="1" ht="20.100000000000001" customHeight="1" thickBot="1">
      <c r="A45" s="141" t="s">
        <v>22</v>
      </c>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235" t="str">
        <f>IF(ISNUMBER(O43),1,"0")</f>
        <v>0</v>
      </c>
      <c r="AD45" s="235"/>
      <c r="AE45" s="235"/>
      <c r="AF45" s="235"/>
      <c r="AG45" s="235"/>
      <c r="AH45" s="235"/>
      <c r="AI45" s="235"/>
      <c r="AJ45" s="235"/>
      <c r="AK45" s="142" t="s">
        <v>20</v>
      </c>
      <c r="AL45" s="236"/>
      <c r="AM45" s="13"/>
      <c r="AN45" s="14"/>
      <c r="AO45" s="127"/>
      <c r="AP45" s="4"/>
      <c r="AQ45" s="4"/>
      <c r="AR45" s="2"/>
      <c r="AS45" s="2"/>
      <c r="AT45" s="2"/>
      <c r="AU45" s="2"/>
      <c r="AV45" s="2"/>
      <c r="AW45" s="2"/>
      <c r="AX45" s="4"/>
    </row>
    <row r="46" spans="1:50" s="15" customFormat="1" ht="20.100000000000001" customHeight="1" thickBo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3"/>
      <c r="AN46" s="14"/>
      <c r="AO46" s="127"/>
      <c r="AP46" s="11"/>
      <c r="AQ46" s="12"/>
      <c r="AR46" s="11"/>
      <c r="AS46" s="11"/>
      <c r="AT46" s="2"/>
      <c r="AU46" s="2"/>
      <c r="AV46" s="2"/>
      <c r="AW46" s="2"/>
      <c r="AX46" s="4"/>
    </row>
    <row r="47" spans="1:50" ht="20.100000000000001" customHeight="1" thickBot="1">
      <c r="A47" s="210" t="s">
        <v>131</v>
      </c>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44"/>
      <c r="AR47" s="11"/>
      <c r="AS47" s="11"/>
    </row>
    <row r="48" spans="1:50" ht="20.100000000000001" customHeight="1">
      <c r="A48" s="267" t="s">
        <v>9</v>
      </c>
      <c r="B48" s="268"/>
      <c r="C48" s="268"/>
      <c r="D48" s="268"/>
      <c r="E48" s="268"/>
      <c r="F48" s="268"/>
      <c r="G48" s="268"/>
      <c r="H48" s="268"/>
      <c r="I48" s="268"/>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70"/>
      <c r="AR48" s="19"/>
      <c r="AS48" s="11"/>
    </row>
    <row r="49" spans="1:50" ht="20.100000000000001" customHeight="1">
      <c r="A49" s="186" t="s">
        <v>10</v>
      </c>
      <c r="B49" s="187"/>
      <c r="C49" s="187"/>
      <c r="D49" s="187"/>
      <c r="E49" s="187"/>
      <c r="F49" s="187"/>
      <c r="G49" s="187"/>
      <c r="H49" s="187"/>
      <c r="I49" s="187"/>
      <c r="J49" s="324"/>
      <c r="K49" s="325"/>
      <c r="L49" s="325"/>
      <c r="M49" s="325"/>
      <c r="N49" s="325"/>
      <c r="O49" s="224"/>
      <c r="P49" s="224"/>
      <c r="Q49" s="224"/>
      <c r="R49" s="224"/>
      <c r="S49" s="18" t="s">
        <v>30</v>
      </c>
      <c r="T49" s="224"/>
      <c r="U49" s="224"/>
      <c r="V49" s="224"/>
      <c r="W49" s="224"/>
      <c r="X49" s="18" t="s">
        <v>27</v>
      </c>
      <c r="Y49" s="224"/>
      <c r="Z49" s="224"/>
      <c r="AA49" s="224"/>
      <c r="AB49" s="224"/>
      <c r="AC49" s="18" t="s">
        <v>28</v>
      </c>
      <c r="AD49" s="225" t="s">
        <v>29</v>
      </c>
      <c r="AE49" s="225"/>
      <c r="AF49" s="225"/>
      <c r="AG49" s="225"/>
      <c r="AH49" s="225"/>
      <c r="AI49" s="225"/>
      <c r="AJ49" s="225"/>
      <c r="AK49" s="225"/>
      <c r="AL49" s="226"/>
      <c r="AN49" s="3" t="str">
        <f>IF(Y49="","",IF(AD3&lt;AR49,"雇用期間の始期が申込日よりも後の日付になっていませんか？",""))</f>
        <v/>
      </c>
      <c r="AR49" s="19" t="e">
        <f>DATE(IF(J49="昭和",O49+1925,IF(J49="平成",O49+1988,IF(J49="令和",O49+2018,""))),T49,Y49)</f>
        <v>#VALUE!</v>
      </c>
      <c r="AS49" s="11"/>
    </row>
    <row r="50" spans="1:50" ht="20.100000000000001" customHeight="1">
      <c r="A50" s="186" t="s">
        <v>11</v>
      </c>
      <c r="B50" s="187"/>
      <c r="C50" s="187"/>
      <c r="D50" s="187"/>
      <c r="E50" s="187"/>
      <c r="F50" s="187"/>
      <c r="G50" s="187"/>
      <c r="H50" s="187"/>
      <c r="I50" s="187"/>
      <c r="J50" s="1"/>
      <c r="K50" s="258" t="s">
        <v>90</v>
      </c>
      <c r="L50" s="258"/>
      <c r="M50" s="258"/>
      <c r="N50" s="258"/>
      <c r="O50" s="259"/>
      <c r="P50" s="20"/>
      <c r="Q50" s="258" t="s">
        <v>91</v>
      </c>
      <c r="R50" s="258"/>
      <c r="S50" s="258"/>
      <c r="T50" s="258"/>
      <c r="U50" s="259"/>
      <c r="V50" s="20"/>
      <c r="W50" s="258" t="s">
        <v>92</v>
      </c>
      <c r="X50" s="258"/>
      <c r="Y50" s="258"/>
      <c r="Z50" s="258"/>
      <c r="AA50" s="259"/>
      <c r="AB50" s="20"/>
      <c r="AC50" s="258" t="s">
        <v>31</v>
      </c>
      <c r="AD50" s="258"/>
      <c r="AE50" s="258"/>
      <c r="AF50" s="258"/>
      <c r="AG50" s="259"/>
      <c r="AH50" s="283"/>
      <c r="AI50" s="284"/>
      <c r="AJ50" s="284"/>
      <c r="AK50" s="284"/>
      <c r="AL50" s="317"/>
      <c r="AO50" s="126">
        <v>0</v>
      </c>
      <c r="AR50" s="11"/>
      <c r="AS50" s="11"/>
    </row>
    <row r="51" spans="1:50" ht="20.100000000000001" customHeight="1">
      <c r="A51" s="186" t="s">
        <v>12</v>
      </c>
      <c r="B51" s="187"/>
      <c r="C51" s="187"/>
      <c r="D51" s="187"/>
      <c r="E51" s="187"/>
      <c r="F51" s="187"/>
      <c r="G51" s="187"/>
      <c r="H51" s="187"/>
      <c r="I51" s="187"/>
      <c r="J51" s="277"/>
      <c r="K51" s="277"/>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7"/>
      <c r="AJ51" s="277"/>
      <c r="AK51" s="277"/>
      <c r="AL51" s="278"/>
      <c r="AR51" s="11"/>
      <c r="AS51" s="11"/>
    </row>
    <row r="52" spans="1:50" ht="20.100000000000001" customHeight="1">
      <c r="A52" s="186" t="s">
        <v>13</v>
      </c>
      <c r="B52" s="187"/>
      <c r="C52" s="187"/>
      <c r="D52" s="187"/>
      <c r="E52" s="187"/>
      <c r="F52" s="187"/>
      <c r="G52" s="187"/>
      <c r="H52" s="187"/>
      <c r="I52" s="18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8"/>
      <c r="AR52" s="11"/>
      <c r="AS52" s="11"/>
    </row>
    <row r="53" spans="1:50" s="15" customFormat="1" ht="20.100000000000001" customHeight="1" thickBot="1">
      <c r="A53" s="141" t="s">
        <v>23</v>
      </c>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235">
        <f>IF(ISERROR(CHOOSE($AO$50,3,2.5,2,1)),0,CHOOSE($AO$50,3,2.5,2,1))</f>
        <v>0</v>
      </c>
      <c r="AD53" s="235"/>
      <c r="AE53" s="235"/>
      <c r="AF53" s="235"/>
      <c r="AG53" s="235"/>
      <c r="AH53" s="235"/>
      <c r="AI53" s="235"/>
      <c r="AJ53" s="235"/>
      <c r="AK53" s="21"/>
      <c r="AL53" s="22" t="s">
        <v>36</v>
      </c>
      <c r="AM53" s="13"/>
      <c r="AN53" s="14"/>
      <c r="AO53" s="127"/>
      <c r="AP53" s="4"/>
      <c r="AQ53" s="4"/>
      <c r="AR53" s="11"/>
      <c r="AS53" s="11"/>
      <c r="AT53" s="2"/>
      <c r="AU53" s="2"/>
      <c r="AV53" s="2"/>
      <c r="AW53" s="2"/>
      <c r="AX53" s="4"/>
    </row>
    <row r="54" spans="1:50" s="15" customFormat="1" ht="20.100000000000001" customHeight="1" thickBo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3"/>
      <c r="AN54" s="14"/>
      <c r="AO54" s="127"/>
      <c r="AP54" s="11"/>
      <c r="AQ54" s="12"/>
      <c r="AR54" s="11"/>
      <c r="AS54" s="11"/>
      <c r="AT54" s="2"/>
      <c r="AU54" s="2"/>
      <c r="AV54" s="2"/>
      <c r="AW54" s="2"/>
      <c r="AX54" s="4"/>
    </row>
    <row r="55" spans="1:50" ht="20.100000000000001" customHeight="1" thickBot="1">
      <c r="A55" s="210" t="s">
        <v>132</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44"/>
      <c r="AR55" s="11"/>
      <c r="AS55" s="11"/>
    </row>
    <row r="56" spans="1:50" ht="20.100000000000001" customHeight="1">
      <c r="A56" s="163" t="s">
        <v>0</v>
      </c>
      <c r="B56" s="164"/>
      <c r="C56" s="164"/>
      <c r="D56" s="164"/>
      <c r="E56" s="164"/>
      <c r="F56" s="164"/>
      <c r="G56" s="164"/>
      <c r="H56" s="164"/>
      <c r="I56" s="164"/>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69"/>
      <c r="AK56" s="269"/>
      <c r="AL56" s="270"/>
      <c r="AR56" s="11"/>
      <c r="AS56" s="11"/>
    </row>
    <row r="57" spans="1:50" ht="20.100000000000001" customHeight="1">
      <c r="A57" s="227"/>
      <c r="B57" s="222"/>
      <c r="C57" s="222" t="s">
        <v>14</v>
      </c>
      <c r="D57" s="222"/>
      <c r="E57" s="222"/>
      <c r="F57" s="222"/>
      <c r="G57" s="222"/>
      <c r="H57" s="222"/>
      <c r="I57" s="222"/>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1"/>
      <c r="AR57" s="11"/>
      <c r="AS57" s="11"/>
    </row>
    <row r="58" spans="1:50" ht="20.100000000000001" customHeight="1">
      <c r="A58" s="227"/>
      <c r="B58" s="222"/>
      <c r="C58" s="307" t="s">
        <v>15</v>
      </c>
      <c r="D58" s="308"/>
      <c r="E58" s="308"/>
      <c r="F58" s="308"/>
      <c r="G58" s="308"/>
      <c r="H58" s="308"/>
      <c r="I58" s="309"/>
      <c r="J58" s="260" t="s">
        <v>105</v>
      </c>
      <c r="K58" s="225"/>
      <c r="L58" s="225"/>
      <c r="M58" s="225"/>
      <c r="N58" s="225"/>
      <c r="O58" s="225"/>
      <c r="P58" s="225"/>
      <c r="Q58" s="225"/>
      <c r="R58" s="225"/>
      <c r="S58" s="225"/>
      <c r="T58" s="225"/>
      <c r="U58" s="225"/>
      <c r="V58" s="306"/>
      <c r="W58" s="260" t="s">
        <v>106</v>
      </c>
      <c r="X58" s="225"/>
      <c r="Y58" s="225"/>
      <c r="Z58" s="225"/>
      <c r="AA58" s="225"/>
      <c r="AB58" s="225"/>
      <c r="AC58" s="225"/>
      <c r="AD58" s="225"/>
      <c r="AE58" s="225"/>
      <c r="AF58" s="225"/>
      <c r="AG58" s="225"/>
      <c r="AH58" s="225"/>
      <c r="AI58" s="306"/>
      <c r="AJ58" s="311" t="s">
        <v>73</v>
      </c>
      <c r="AK58" s="312"/>
      <c r="AL58" s="313"/>
      <c r="AM58" s="23"/>
      <c r="AP58" s="11" t="s">
        <v>165</v>
      </c>
      <c r="AQ58" s="12" t="s">
        <v>166</v>
      </c>
      <c r="AR58" s="11"/>
      <c r="AS58" s="11"/>
    </row>
    <row r="59" spans="1:50" ht="20.100000000000001" customHeight="1">
      <c r="A59" s="227"/>
      <c r="B59" s="222"/>
      <c r="C59" s="310"/>
      <c r="D59" s="136"/>
      <c r="E59" s="136"/>
      <c r="F59" s="136"/>
      <c r="G59" s="136"/>
      <c r="H59" s="136"/>
      <c r="I59" s="138"/>
      <c r="J59" s="310" t="str">
        <f>IF(AR9*AP59&lt;100000000,"",ROUNDDOWN(J9*AP59,0))</f>
        <v/>
      </c>
      <c r="K59" s="136"/>
      <c r="L59" s="136"/>
      <c r="M59" s="136" t="s">
        <v>164</v>
      </c>
      <c r="N59" s="136"/>
      <c r="O59" s="323">
        <f>IF(AND(J9="",O9=""),"",RIGHT(AR9*AP59,8)/10000)</f>
        <v>6000</v>
      </c>
      <c r="P59" s="323"/>
      <c r="Q59" s="323"/>
      <c r="R59" s="323"/>
      <c r="S59" s="136" t="s">
        <v>163</v>
      </c>
      <c r="T59" s="136"/>
      <c r="U59" s="136"/>
      <c r="V59" s="138"/>
      <c r="W59" s="310" t="str">
        <f>IF(AR9*AQ59&lt;100000000,"",ROUNDDOWN(J9*AQ59,0))</f>
        <v/>
      </c>
      <c r="X59" s="136"/>
      <c r="Y59" s="136"/>
      <c r="Z59" s="136" t="s">
        <v>164</v>
      </c>
      <c r="AA59" s="136"/>
      <c r="AB59" s="323">
        <f>IF(AND(J9="",O9=""),"",RIGHT(AR9*AQ59,8)/10000)</f>
        <v>3000</v>
      </c>
      <c r="AC59" s="323"/>
      <c r="AD59" s="323"/>
      <c r="AE59" s="323"/>
      <c r="AF59" s="136" t="s">
        <v>163</v>
      </c>
      <c r="AG59" s="136"/>
      <c r="AH59" s="136"/>
      <c r="AI59" s="138"/>
      <c r="AJ59" s="314"/>
      <c r="AK59" s="130"/>
      <c r="AL59" s="315"/>
      <c r="AM59" s="23"/>
      <c r="AP59" s="105">
        <v>1</v>
      </c>
      <c r="AQ59" s="105">
        <v>0.5</v>
      </c>
      <c r="AR59" s="12"/>
      <c r="AS59" s="11"/>
    </row>
    <row r="60" spans="1:50" ht="20.100000000000001" customHeight="1">
      <c r="A60" s="227"/>
      <c r="B60" s="222"/>
      <c r="C60" s="222"/>
      <c r="D60" s="222"/>
      <c r="E60" s="222" t="s">
        <v>16</v>
      </c>
      <c r="F60" s="222"/>
      <c r="G60" s="222"/>
      <c r="H60" s="222"/>
      <c r="I60" s="222"/>
      <c r="J60" s="293"/>
      <c r="K60" s="294"/>
      <c r="L60" s="294"/>
      <c r="M60" s="294"/>
      <c r="N60" s="225" t="s">
        <v>32</v>
      </c>
      <c r="O60" s="225"/>
      <c r="P60" s="225"/>
      <c r="Q60" s="225"/>
      <c r="R60" s="225"/>
      <c r="S60" s="225"/>
      <c r="T60" s="225"/>
      <c r="U60" s="225"/>
      <c r="V60" s="306"/>
      <c r="W60" s="318"/>
      <c r="X60" s="319"/>
      <c r="Y60" s="319"/>
      <c r="Z60" s="319"/>
      <c r="AA60" s="225" t="s">
        <v>34</v>
      </c>
      <c r="AB60" s="225"/>
      <c r="AC60" s="225"/>
      <c r="AD60" s="225"/>
      <c r="AE60" s="225"/>
      <c r="AF60" s="225"/>
      <c r="AG60" s="225"/>
      <c r="AH60" s="225"/>
      <c r="AI60" s="306"/>
      <c r="AJ60" s="305"/>
      <c r="AK60" s="305"/>
      <c r="AL60" s="320"/>
      <c r="AO60" s="126">
        <v>7</v>
      </c>
      <c r="AP60" s="11"/>
      <c r="AQ60" s="12"/>
      <c r="AR60" s="11"/>
      <c r="AS60" s="11"/>
    </row>
    <row r="61" spans="1:50" ht="20.100000000000001" customHeight="1">
      <c r="A61" s="227"/>
      <c r="B61" s="222"/>
      <c r="C61" s="222"/>
      <c r="D61" s="222"/>
      <c r="E61" s="222" t="s">
        <v>17</v>
      </c>
      <c r="F61" s="222"/>
      <c r="G61" s="222"/>
      <c r="H61" s="222"/>
      <c r="I61" s="222"/>
      <c r="J61" s="318"/>
      <c r="K61" s="319"/>
      <c r="L61" s="319"/>
      <c r="M61" s="319"/>
      <c r="N61" s="225" t="s">
        <v>34</v>
      </c>
      <c r="O61" s="225"/>
      <c r="P61" s="225"/>
      <c r="Q61" s="225"/>
      <c r="R61" s="225"/>
      <c r="S61" s="225"/>
      <c r="T61" s="225"/>
      <c r="U61" s="225"/>
      <c r="V61" s="306"/>
      <c r="W61" s="318"/>
      <c r="X61" s="319"/>
      <c r="Y61" s="319"/>
      <c r="Z61" s="319"/>
      <c r="AA61" s="225" t="s">
        <v>33</v>
      </c>
      <c r="AB61" s="225"/>
      <c r="AC61" s="225"/>
      <c r="AD61" s="225"/>
      <c r="AE61" s="225"/>
      <c r="AF61" s="225"/>
      <c r="AG61" s="225"/>
      <c r="AH61" s="225"/>
      <c r="AI61" s="306"/>
      <c r="AJ61" s="305"/>
      <c r="AK61" s="305"/>
      <c r="AL61" s="320"/>
      <c r="AP61" s="11"/>
      <c r="AQ61" s="11"/>
      <c r="AR61" s="11"/>
      <c r="AS61" s="11"/>
    </row>
    <row r="62" spans="1:50" ht="20.100000000000001" customHeight="1">
      <c r="A62" s="227"/>
      <c r="B62" s="222"/>
      <c r="C62" s="222"/>
      <c r="D62" s="222"/>
      <c r="E62" s="222" t="s">
        <v>18</v>
      </c>
      <c r="F62" s="222"/>
      <c r="G62" s="222"/>
      <c r="H62" s="222"/>
      <c r="I62" s="222"/>
      <c r="J62" s="318"/>
      <c r="K62" s="319"/>
      <c r="L62" s="319"/>
      <c r="M62" s="319"/>
      <c r="N62" s="225" t="s">
        <v>33</v>
      </c>
      <c r="O62" s="225"/>
      <c r="P62" s="225"/>
      <c r="Q62" s="225"/>
      <c r="R62" s="225"/>
      <c r="S62" s="225"/>
      <c r="T62" s="225"/>
      <c r="U62" s="225"/>
      <c r="V62" s="306"/>
      <c r="W62" s="318"/>
      <c r="X62" s="319"/>
      <c r="Y62" s="319"/>
      <c r="Z62" s="319"/>
      <c r="AA62" s="225" t="s">
        <v>35</v>
      </c>
      <c r="AB62" s="225"/>
      <c r="AC62" s="225"/>
      <c r="AD62" s="225"/>
      <c r="AE62" s="225"/>
      <c r="AF62" s="225"/>
      <c r="AG62" s="225"/>
      <c r="AH62" s="225"/>
      <c r="AI62" s="306"/>
      <c r="AJ62" s="305"/>
      <c r="AK62" s="305"/>
      <c r="AL62" s="320"/>
      <c r="AP62" s="11"/>
      <c r="AQ62" s="11"/>
      <c r="AR62" s="11"/>
      <c r="AS62" s="11"/>
    </row>
    <row r="63" spans="1:50" s="15" customFormat="1" ht="20.100000000000001" customHeight="1" thickBot="1">
      <c r="A63" s="141" t="s">
        <v>128</v>
      </c>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f>CHOOSE($AO$60,2,1.5,1,1.5,1,0.5,0)</f>
        <v>0</v>
      </c>
      <c r="AD63" s="142"/>
      <c r="AE63" s="142"/>
      <c r="AF63" s="142"/>
      <c r="AG63" s="142"/>
      <c r="AH63" s="142"/>
      <c r="AI63" s="142"/>
      <c r="AJ63" s="142"/>
      <c r="AK63" s="21"/>
      <c r="AL63" s="22" t="s">
        <v>36</v>
      </c>
      <c r="AM63" s="13"/>
      <c r="AN63" s="14"/>
      <c r="AO63" s="127"/>
      <c r="AP63" s="11"/>
      <c r="AQ63" s="11"/>
      <c r="AR63" s="11"/>
      <c r="AS63" s="11"/>
      <c r="AT63" s="2"/>
      <c r="AU63" s="2"/>
      <c r="AV63" s="2"/>
      <c r="AW63" s="2"/>
      <c r="AX63" s="4"/>
    </row>
    <row r="64" spans="1:50" s="15" customFormat="1" ht="20.100000000000001" customHeight="1" thickBo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3"/>
      <c r="AN64" s="14"/>
      <c r="AO64" s="127"/>
      <c r="AP64" s="11"/>
      <c r="AQ64" s="12"/>
      <c r="AR64" s="11"/>
      <c r="AS64" s="11"/>
      <c r="AT64" s="2"/>
      <c r="AU64" s="2"/>
      <c r="AV64" s="2"/>
      <c r="AW64" s="2"/>
      <c r="AX64" s="4"/>
    </row>
    <row r="65" spans="1:50" ht="20.100000000000001" customHeight="1" thickBot="1">
      <c r="A65" s="210" t="s">
        <v>148</v>
      </c>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44"/>
    </row>
    <row r="66" spans="1:50" ht="20.100000000000001" customHeight="1">
      <c r="A66" s="163" t="s">
        <v>146</v>
      </c>
      <c r="B66" s="164"/>
      <c r="C66" s="164"/>
      <c r="D66" s="164"/>
      <c r="E66" s="164"/>
      <c r="F66" s="164"/>
      <c r="G66" s="164"/>
      <c r="H66" s="164"/>
      <c r="I66" s="164"/>
      <c r="J66" s="271"/>
      <c r="K66" s="272"/>
      <c r="L66" s="272"/>
      <c r="M66" s="272"/>
      <c r="N66" s="272"/>
      <c r="O66" s="273"/>
      <c r="P66" s="273"/>
      <c r="Q66" s="273"/>
      <c r="R66" s="273"/>
      <c r="S66" s="273"/>
      <c r="T66" s="273"/>
      <c r="U66" s="274" t="s">
        <v>69</v>
      </c>
      <c r="V66" s="274"/>
      <c r="W66" s="274"/>
      <c r="X66" s="274"/>
      <c r="Y66" s="275"/>
      <c r="Z66" s="268"/>
      <c r="AA66" s="268"/>
      <c r="AB66" s="268"/>
      <c r="AC66" s="190"/>
      <c r="AD66" s="136"/>
      <c r="AE66" s="136"/>
      <c r="AF66" s="136"/>
      <c r="AG66" s="136"/>
      <c r="AH66" s="136"/>
      <c r="AI66" s="136"/>
      <c r="AJ66" s="136"/>
      <c r="AK66" s="136"/>
      <c r="AL66" s="276"/>
      <c r="AN66" s="3" t="str">
        <f>IF(O66=0,"",IF(J66=0,"年号を選択してください",IF($AR$4=AR66,"申込日と同じ年度ではありませんか？",IF(AR66&lt;$AR$4-5,"５年度以上前の褒賞ではありませんか？",""))))</f>
        <v/>
      </c>
      <c r="AR66" s="2" t="str">
        <f>IF(J66="平成",O66+1988,IF(J66="令和",O66+2018,""))</f>
        <v/>
      </c>
    </row>
    <row r="67" spans="1:50" ht="20.100000000000001" customHeight="1">
      <c r="A67" s="227" t="s">
        <v>147</v>
      </c>
      <c r="B67" s="222"/>
      <c r="C67" s="222"/>
      <c r="D67" s="222"/>
      <c r="E67" s="222"/>
      <c r="F67" s="222"/>
      <c r="G67" s="222"/>
      <c r="H67" s="222"/>
      <c r="I67" s="222"/>
      <c r="J67" s="277"/>
      <c r="K67" s="277"/>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8"/>
    </row>
    <row r="68" spans="1:50" s="15" customFormat="1" ht="20.100000000000001" customHeight="1" thickBot="1">
      <c r="A68" s="141" t="s">
        <v>25</v>
      </c>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235" t="str">
        <f>IF(ISNUMBER(O66),1,"0")</f>
        <v>0</v>
      </c>
      <c r="AD68" s="235"/>
      <c r="AE68" s="235"/>
      <c r="AF68" s="235"/>
      <c r="AG68" s="235"/>
      <c r="AH68" s="235"/>
      <c r="AI68" s="235"/>
      <c r="AJ68" s="235"/>
      <c r="AK68" s="142" t="s">
        <v>20</v>
      </c>
      <c r="AL68" s="236"/>
      <c r="AM68" s="13"/>
      <c r="AN68" s="14"/>
      <c r="AO68" s="127"/>
      <c r="AP68" s="2"/>
      <c r="AQ68" s="2"/>
      <c r="AR68" s="2"/>
      <c r="AS68" s="2"/>
      <c r="AT68" s="2"/>
      <c r="AU68" s="2"/>
      <c r="AV68" s="2"/>
      <c r="AW68" s="2"/>
      <c r="AX68" s="4"/>
    </row>
    <row r="69" spans="1:50" s="15" customFormat="1" ht="20.100000000000001" customHeight="1" thickBo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3"/>
      <c r="AN69" s="14"/>
      <c r="AO69" s="127"/>
      <c r="AP69" s="11"/>
      <c r="AQ69" s="12"/>
      <c r="AR69" s="11"/>
      <c r="AS69" s="11"/>
      <c r="AT69" s="2"/>
      <c r="AU69" s="2"/>
      <c r="AV69" s="2"/>
      <c r="AW69" s="2"/>
      <c r="AX69" s="4"/>
    </row>
    <row r="70" spans="1:50" ht="20.100000000000001" customHeight="1" thickBot="1">
      <c r="A70" s="210" t="s">
        <v>134</v>
      </c>
      <c r="B70" s="211"/>
      <c r="C70" s="211"/>
      <c r="D70" s="211"/>
      <c r="E70" s="211"/>
      <c r="F70" s="211"/>
      <c r="G70" s="211"/>
      <c r="H70" s="211"/>
      <c r="I70" s="211"/>
      <c r="J70" s="211"/>
      <c r="K70" s="211"/>
      <c r="L70" s="211"/>
      <c r="M70" s="211"/>
      <c r="N70" s="211"/>
      <c r="O70" s="211"/>
      <c r="P70" s="211"/>
      <c r="Q70" s="211"/>
      <c r="R70" s="211"/>
      <c r="S70" s="211"/>
      <c r="T70" s="211"/>
      <c r="U70" s="211"/>
      <c r="V70" s="211"/>
      <c r="W70" s="211"/>
      <c r="X70" s="211"/>
      <c r="Y70" s="211"/>
      <c r="Z70" s="211"/>
      <c r="AA70" s="211"/>
      <c r="AB70" s="211"/>
      <c r="AC70" s="211"/>
      <c r="AD70" s="211"/>
      <c r="AE70" s="211"/>
      <c r="AF70" s="211"/>
      <c r="AG70" s="211"/>
      <c r="AH70" s="211"/>
      <c r="AI70" s="211"/>
      <c r="AJ70" s="211"/>
      <c r="AK70" s="211"/>
      <c r="AL70" s="244"/>
    </row>
    <row r="71" spans="1:50" ht="20.100000000000001" customHeight="1">
      <c r="A71" s="137" t="s">
        <v>95</v>
      </c>
      <c r="B71" s="136"/>
      <c r="C71" s="136"/>
      <c r="D71" s="136"/>
      <c r="E71" s="136"/>
      <c r="F71" s="136"/>
      <c r="G71" s="136"/>
      <c r="H71" s="136"/>
      <c r="I71" s="138"/>
      <c r="J71" s="132"/>
      <c r="K71" s="132"/>
      <c r="L71" s="139" t="s">
        <v>38</v>
      </c>
      <c r="M71" s="139"/>
      <c r="N71" s="139"/>
      <c r="O71" s="139"/>
      <c r="P71" s="139"/>
      <c r="Q71" s="139"/>
      <c r="R71" s="139"/>
      <c r="S71" s="139"/>
      <c r="T71" s="140"/>
      <c r="U71" s="135"/>
      <c r="V71" s="135"/>
      <c r="W71" s="136" t="s">
        <v>37</v>
      </c>
      <c r="X71" s="136"/>
      <c r="Y71" s="136"/>
      <c r="Z71" s="136"/>
      <c r="AA71" s="24"/>
      <c r="AB71" s="24"/>
      <c r="AC71" s="24"/>
      <c r="AD71" s="24"/>
      <c r="AE71" s="24"/>
      <c r="AF71" s="24"/>
      <c r="AG71" s="24"/>
      <c r="AH71" s="24"/>
      <c r="AI71" s="24"/>
      <c r="AJ71" s="24"/>
      <c r="AK71" s="24"/>
      <c r="AL71" s="25"/>
      <c r="AO71" s="126">
        <v>2</v>
      </c>
    </row>
    <row r="72" spans="1:50" s="15" customFormat="1" ht="20.100000000000001" customHeight="1" thickBot="1">
      <c r="A72" s="141" t="s">
        <v>26</v>
      </c>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235">
        <f>CHOOSE($AO$71,1,0)</f>
        <v>0</v>
      </c>
      <c r="AD72" s="235"/>
      <c r="AE72" s="235"/>
      <c r="AF72" s="235"/>
      <c r="AG72" s="235"/>
      <c r="AH72" s="235"/>
      <c r="AI72" s="235"/>
      <c r="AJ72" s="235"/>
      <c r="AK72" s="142" t="s">
        <v>20</v>
      </c>
      <c r="AL72" s="236"/>
      <c r="AM72" s="13"/>
      <c r="AN72" s="14"/>
      <c r="AO72" s="127"/>
      <c r="AP72" s="2"/>
      <c r="AQ72" s="2"/>
      <c r="AR72" s="2"/>
      <c r="AS72" s="2"/>
      <c r="AT72" s="2"/>
      <c r="AU72" s="2"/>
      <c r="AV72" s="2"/>
      <c r="AW72" s="2"/>
      <c r="AX72" s="4"/>
    </row>
    <row r="73" spans="1:50" s="15" customFormat="1" ht="20.100000000000001" customHeight="1" thickBo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3"/>
      <c r="AN73" s="14"/>
      <c r="AO73" s="127"/>
      <c r="AP73" s="11"/>
      <c r="AQ73" s="12"/>
      <c r="AR73" s="11"/>
      <c r="AS73" s="11"/>
      <c r="AT73" s="2"/>
      <c r="AU73" s="2"/>
      <c r="AV73" s="2"/>
      <c r="AW73" s="2"/>
      <c r="AX73" s="4"/>
    </row>
    <row r="74" spans="1:50" ht="20.100000000000001" customHeight="1" thickBot="1">
      <c r="A74" s="210" t="s">
        <v>149</v>
      </c>
      <c r="B74" s="211"/>
      <c r="C74" s="211"/>
      <c r="D74" s="211"/>
      <c r="E74" s="211"/>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1"/>
      <c r="AI74" s="211"/>
      <c r="AJ74" s="211"/>
      <c r="AK74" s="211"/>
      <c r="AL74" s="244"/>
    </row>
    <row r="75" spans="1:50" ht="20.100000000000001" customHeight="1">
      <c r="A75" s="129" t="s">
        <v>150</v>
      </c>
      <c r="B75" s="130"/>
      <c r="C75" s="130"/>
      <c r="D75" s="130"/>
      <c r="E75" s="130"/>
      <c r="F75" s="130"/>
      <c r="G75" s="130"/>
      <c r="H75" s="130"/>
      <c r="I75" s="131"/>
      <c r="J75" s="132"/>
      <c r="K75" s="132"/>
      <c r="L75" s="133" t="s">
        <v>154</v>
      </c>
      <c r="M75" s="133"/>
      <c r="N75" s="133"/>
      <c r="O75" s="133"/>
      <c r="P75" s="133"/>
      <c r="Q75" s="133"/>
      <c r="R75" s="133"/>
      <c r="S75" s="133"/>
      <c r="T75" s="134"/>
      <c r="U75" s="135"/>
      <c r="V75" s="135"/>
      <c r="W75" s="136" t="s">
        <v>37</v>
      </c>
      <c r="X75" s="136"/>
      <c r="Y75" s="136"/>
      <c r="Z75" s="136"/>
      <c r="AA75" s="26"/>
      <c r="AB75" s="26"/>
      <c r="AC75" s="26"/>
      <c r="AD75" s="26"/>
      <c r="AE75" s="26"/>
      <c r="AF75" s="26"/>
      <c r="AG75" s="26"/>
      <c r="AH75" s="26"/>
      <c r="AI75" s="26"/>
      <c r="AJ75" s="26"/>
      <c r="AK75" s="26"/>
      <c r="AL75" s="27"/>
      <c r="AO75" s="126">
        <v>2</v>
      </c>
    </row>
    <row r="76" spans="1:50" ht="20.100000000000001" hidden="1" customHeight="1">
      <c r="A76" s="75"/>
      <c r="B76" s="76"/>
      <c r="C76" s="76"/>
      <c r="D76" s="76"/>
      <c r="E76" s="76"/>
      <c r="F76" s="76"/>
      <c r="G76" s="76"/>
      <c r="H76" s="76"/>
      <c r="I76" s="77"/>
      <c r="J76" s="82"/>
      <c r="K76" s="82"/>
      <c r="L76" s="44"/>
      <c r="M76" s="44"/>
      <c r="N76" s="44"/>
      <c r="O76" s="44"/>
      <c r="P76" s="44"/>
      <c r="Q76" s="44"/>
      <c r="R76" s="44"/>
      <c r="S76" s="44"/>
      <c r="T76" s="103"/>
      <c r="U76" s="83"/>
      <c r="V76" s="83"/>
      <c r="W76" s="81"/>
      <c r="X76" s="81"/>
      <c r="Y76" s="81"/>
      <c r="Z76" s="81"/>
      <c r="AA76" s="26"/>
      <c r="AB76" s="26"/>
      <c r="AC76" s="26"/>
      <c r="AD76" s="26"/>
      <c r="AE76" s="26"/>
      <c r="AF76" s="26"/>
      <c r="AG76" s="26"/>
      <c r="AH76" s="26"/>
      <c r="AI76" s="26"/>
      <c r="AJ76" s="26"/>
      <c r="AK76" s="26"/>
      <c r="AL76" s="27"/>
    </row>
    <row r="77" spans="1:50" ht="20.100000000000001" customHeight="1">
      <c r="A77" s="321" t="s">
        <v>160</v>
      </c>
      <c r="B77" s="284"/>
      <c r="C77" s="284"/>
      <c r="D77" s="284"/>
      <c r="E77" s="284"/>
      <c r="F77" s="284"/>
      <c r="G77" s="284"/>
      <c r="H77" s="284"/>
      <c r="I77" s="285"/>
      <c r="J77" s="99"/>
      <c r="K77" s="99"/>
      <c r="L77" s="248" t="s">
        <v>154</v>
      </c>
      <c r="M77" s="248"/>
      <c r="N77" s="248"/>
      <c r="O77" s="248"/>
      <c r="P77" s="248"/>
      <c r="Q77" s="248"/>
      <c r="R77" s="248"/>
      <c r="S77" s="248"/>
      <c r="T77" s="249"/>
      <c r="U77" s="95"/>
      <c r="V77" s="95"/>
      <c r="W77" s="136" t="s">
        <v>37</v>
      </c>
      <c r="X77" s="136"/>
      <c r="Y77" s="136"/>
      <c r="Z77" s="136"/>
      <c r="AA77" s="26"/>
      <c r="AB77" s="26"/>
      <c r="AC77" s="26"/>
      <c r="AD77" s="26"/>
      <c r="AE77" s="26"/>
      <c r="AF77" s="26"/>
      <c r="AG77" s="26"/>
      <c r="AH77" s="26"/>
      <c r="AI77" s="26"/>
      <c r="AJ77" s="26"/>
      <c r="AK77" s="26"/>
      <c r="AL77" s="27"/>
      <c r="AO77" s="126">
        <v>2</v>
      </c>
    </row>
    <row r="78" spans="1:50" ht="20.100000000000001" hidden="1" customHeight="1">
      <c r="A78" s="96"/>
      <c r="B78" s="97"/>
      <c r="C78" s="97"/>
      <c r="D78" s="97"/>
      <c r="E78" s="97"/>
      <c r="F78" s="97"/>
      <c r="G78" s="97"/>
      <c r="H78" s="97"/>
      <c r="I78" s="98"/>
      <c r="J78" s="99"/>
      <c r="K78" s="99"/>
      <c r="L78" s="100"/>
      <c r="M78" s="100"/>
      <c r="N78" s="100"/>
      <c r="O78" s="100"/>
      <c r="P78" s="100"/>
      <c r="Q78" s="100"/>
      <c r="R78" s="100"/>
      <c r="S78" s="100"/>
      <c r="T78" s="101"/>
      <c r="U78" s="95"/>
      <c r="V78" s="95"/>
      <c r="W78" s="94"/>
      <c r="X78" s="94"/>
      <c r="Y78" s="94"/>
      <c r="Z78" s="94"/>
      <c r="AA78" s="26"/>
      <c r="AB78" s="26"/>
      <c r="AC78" s="26"/>
      <c r="AD78" s="26"/>
      <c r="AE78" s="26"/>
      <c r="AF78" s="26"/>
      <c r="AG78" s="26"/>
      <c r="AH78" s="26"/>
      <c r="AI78" s="26"/>
      <c r="AJ78" s="26"/>
      <c r="AK78" s="26"/>
      <c r="AL78" s="27"/>
    </row>
    <row r="79" spans="1:50" ht="20.100000000000001" customHeight="1">
      <c r="A79" s="129" t="s">
        <v>151</v>
      </c>
      <c r="B79" s="130"/>
      <c r="C79" s="130"/>
      <c r="D79" s="130"/>
      <c r="E79" s="130"/>
      <c r="F79" s="130"/>
      <c r="G79" s="130"/>
      <c r="H79" s="130"/>
      <c r="I79" s="131"/>
      <c r="J79" s="68"/>
      <c r="K79" s="69"/>
      <c r="L79" s="248" t="s">
        <v>155</v>
      </c>
      <c r="M79" s="248"/>
      <c r="N79" s="248"/>
      <c r="O79" s="248"/>
      <c r="P79" s="248"/>
      <c r="Q79" s="248"/>
      <c r="R79" s="248"/>
      <c r="S79" s="248"/>
      <c r="T79" s="249"/>
      <c r="U79" s="70"/>
      <c r="V79" s="71"/>
      <c r="W79" s="225" t="s">
        <v>37</v>
      </c>
      <c r="X79" s="225"/>
      <c r="Y79" s="225"/>
      <c r="Z79" s="225"/>
      <c r="AA79" s="73"/>
      <c r="AB79" s="73"/>
      <c r="AC79" s="73"/>
      <c r="AD79" s="73"/>
      <c r="AE79" s="73"/>
      <c r="AF79" s="73"/>
      <c r="AG79" s="73"/>
      <c r="AH79" s="73"/>
      <c r="AI79" s="73"/>
      <c r="AJ79" s="73"/>
      <c r="AK79" s="73"/>
      <c r="AL79" s="74"/>
      <c r="AO79" s="126">
        <v>2</v>
      </c>
    </row>
    <row r="80" spans="1:50" ht="20.100000000000001" hidden="1" customHeight="1">
      <c r="A80" s="84"/>
      <c r="B80" s="85"/>
      <c r="C80" s="85"/>
      <c r="D80" s="85"/>
      <c r="E80" s="85"/>
      <c r="F80" s="85"/>
      <c r="G80" s="85"/>
      <c r="H80" s="85"/>
      <c r="I80" s="86"/>
      <c r="J80" s="72"/>
      <c r="K80" s="72"/>
      <c r="L80" s="87"/>
      <c r="M80" s="87"/>
      <c r="N80" s="87"/>
      <c r="O80" s="87"/>
      <c r="P80" s="87"/>
      <c r="Q80" s="87"/>
      <c r="R80" s="87"/>
      <c r="S80" s="87"/>
      <c r="T80" s="88"/>
      <c r="U80" s="89"/>
      <c r="V80" s="90"/>
      <c r="W80" s="91"/>
      <c r="X80" s="91"/>
      <c r="Y80" s="91"/>
      <c r="Z80" s="91"/>
      <c r="AA80" s="92"/>
      <c r="AB80" s="92"/>
      <c r="AC80" s="92"/>
      <c r="AD80" s="92"/>
      <c r="AE80" s="92"/>
      <c r="AF80" s="92"/>
      <c r="AG80" s="92"/>
      <c r="AH80" s="92"/>
      <c r="AI80" s="92"/>
      <c r="AJ80" s="92"/>
      <c r="AK80" s="92"/>
      <c r="AL80" s="93"/>
    </row>
    <row r="81" spans="1:50" ht="20.100000000000001" customHeight="1">
      <c r="A81" s="321" t="s">
        <v>152</v>
      </c>
      <c r="B81" s="284"/>
      <c r="C81" s="284"/>
      <c r="D81" s="284"/>
      <c r="E81" s="284"/>
      <c r="F81" s="284"/>
      <c r="G81" s="284"/>
      <c r="H81" s="284"/>
      <c r="I81" s="285"/>
      <c r="J81" s="80"/>
      <c r="K81" s="80"/>
      <c r="L81" s="248" t="s">
        <v>156</v>
      </c>
      <c r="M81" s="248"/>
      <c r="N81" s="248"/>
      <c r="O81" s="248"/>
      <c r="P81" s="248"/>
      <c r="Q81" s="248"/>
      <c r="R81" s="248"/>
      <c r="S81" s="248"/>
      <c r="T81" s="249"/>
      <c r="U81" s="78"/>
      <c r="V81" s="79"/>
      <c r="W81" s="225" t="s">
        <v>37</v>
      </c>
      <c r="X81" s="225"/>
      <c r="Y81" s="225"/>
      <c r="Z81" s="225"/>
      <c r="AA81" s="73"/>
      <c r="AB81" s="73"/>
      <c r="AC81" s="73"/>
      <c r="AD81" s="73"/>
      <c r="AE81" s="73"/>
      <c r="AF81" s="73"/>
      <c r="AG81" s="73"/>
      <c r="AH81" s="73"/>
      <c r="AI81" s="73"/>
      <c r="AJ81" s="73"/>
      <c r="AK81" s="73"/>
      <c r="AL81" s="74"/>
      <c r="AO81" s="126">
        <v>2</v>
      </c>
    </row>
    <row r="82" spans="1:50" s="15" customFormat="1" ht="20.100000000000001" customHeight="1" thickBot="1">
      <c r="A82" s="102"/>
      <c r="B82" s="21" t="s">
        <v>159</v>
      </c>
      <c r="C82" s="21"/>
      <c r="D82" s="21"/>
      <c r="E82" s="21"/>
      <c r="F82" s="21"/>
      <c r="G82" s="21"/>
      <c r="H82" s="21"/>
      <c r="I82" s="21"/>
      <c r="J82" s="21"/>
      <c r="K82" s="21"/>
      <c r="L82" s="21"/>
      <c r="M82" s="21"/>
      <c r="N82" s="21"/>
      <c r="O82" s="21"/>
      <c r="P82" s="21"/>
      <c r="Q82" s="21"/>
      <c r="R82" s="21"/>
      <c r="S82" s="21"/>
      <c r="T82" s="21"/>
      <c r="U82" s="21"/>
      <c r="V82" s="21"/>
      <c r="W82" s="21"/>
      <c r="X82" s="21"/>
      <c r="Y82" s="21"/>
      <c r="Z82" s="21"/>
      <c r="AA82" s="142" t="s">
        <v>158</v>
      </c>
      <c r="AB82" s="142"/>
      <c r="AC82" s="235">
        <f>CHOOSE($AO$82,1,0)</f>
        <v>0</v>
      </c>
      <c r="AD82" s="235"/>
      <c r="AE82" s="235"/>
      <c r="AF82" s="235"/>
      <c r="AG82" s="235"/>
      <c r="AH82" s="235"/>
      <c r="AI82" s="235"/>
      <c r="AJ82" s="235"/>
      <c r="AK82" s="142" t="s">
        <v>20</v>
      </c>
      <c r="AL82" s="236"/>
      <c r="AM82" s="13"/>
      <c r="AN82" s="14"/>
      <c r="AO82" s="127">
        <f>IF(OR(AO75=1,AO77=1,AO79=1,AO81=1),1,2)</f>
        <v>2</v>
      </c>
      <c r="AP82" s="2"/>
      <c r="AQ82" s="2"/>
      <c r="AR82" s="2"/>
      <c r="AS82" s="2"/>
      <c r="AT82" s="2"/>
      <c r="AU82" s="2"/>
      <c r="AV82" s="2"/>
      <c r="AW82" s="2"/>
      <c r="AX82" s="4"/>
    </row>
    <row r="83" spans="1:50" s="15" customFormat="1" ht="20.100000000000001" customHeight="1" thickBo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3"/>
      <c r="AN83" s="14"/>
      <c r="AO83" s="127"/>
      <c r="AP83" s="11"/>
      <c r="AQ83" s="12"/>
      <c r="AR83" s="11"/>
      <c r="AS83" s="11"/>
      <c r="AT83" s="2"/>
      <c r="AU83" s="2"/>
      <c r="AV83" s="2"/>
      <c r="AW83" s="2"/>
      <c r="AX83" s="4"/>
    </row>
    <row r="84" spans="1:50" ht="20.100000000000001" customHeight="1" thickBot="1">
      <c r="A84" s="216" t="s">
        <v>135</v>
      </c>
      <c r="B84" s="217"/>
      <c r="C84" s="217"/>
      <c r="D84" s="217"/>
      <c r="E84" s="217"/>
      <c r="F84" s="217"/>
      <c r="G84" s="217"/>
      <c r="H84" s="217"/>
      <c r="I84" s="217"/>
      <c r="J84" s="217"/>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8"/>
    </row>
    <row r="85" spans="1:50" ht="20.100000000000001" customHeight="1">
      <c r="A85" s="137" t="s">
        <v>115</v>
      </c>
      <c r="B85" s="136"/>
      <c r="C85" s="136"/>
      <c r="D85" s="136"/>
      <c r="E85" s="136"/>
      <c r="F85" s="136"/>
      <c r="G85" s="136"/>
      <c r="H85" s="136"/>
      <c r="I85" s="138"/>
      <c r="J85" s="193">
        <v>3000</v>
      </c>
      <c r="K85" s="194"/>
      <c r="L85" s="194"/>
      <c r="M85" s="194"/>
      <c r="N85" s="195" t="s">
        <v>78</v>
      </c>
      <c r="O85" s="195"/>
      <c r="P85" s="195"/>
      <c r="Q85" s="195"/>
      <c r="R85" s="196"/>
      <c r="S85" s="190"/>
      <c r="T85" s="191"/>
      <c r="U85" s="191"/>
      <c r="V85" s="191"/>
      <c r="W85" s="191"/>
      <c r="X85" s="191"/>
      <c r="Y85" s="191"/>
      <c r="Z85" s="191"/>
      <c r="AA85" s="191"/>
      <c r="AB85" s="191"/>
      <c r="AC85" s="191"/>
      <c r="AD85" s="191"/>
      <c r="AE85" s="191"/>
      <c r="AF85" s="191"/>
      <c r="AG85" s="191"/>
      <c r="AH85" s="191"/>
      <c r="AI85" s="191"/>
      <c r="AJ85" s="191"/>
      <c r="AK85" s="191"/>
      <c r="AL85" s="192"/>
      <c r="AP85" s="11"/>
      <c r="AQ85" s="12"/>
      <c r="AR85" s="10">
        <f>J85*10000</f>
        <v>30000000</v>
      </c>
    </row>
    <row r="86" spans="1:50" ht="20.100000000000001" customHeight="1">
      <c r="A86" s="316" t="s">
        <v>54</v>
      </c>
      <c r="B86" s="139"/>
      <c r="C86" s="139"/>
      <c r="D86" s="139"/>
      <c r="E86" s="139"/>
      <c r="F86" s="139"/>
      <c r="G86" s="139"/>
      <c r="H86" s="139"/>
      <c r="I86" s="140"/>
      <c r="J86" s="250"/>
      <c r="K86" s="251"/>
      <c r="L86" s="251"/>
      <c r="M86" s="251"/>
      <c r="N86" s="251"/>
      <c r="O86" s="251"/>
      <c r="P86" s="251"/>
      <c r="Q86" s="251"/>
      <c r="R86" s="251"/>
      <c r="S86" s="251"/>
      <c r="T86" s="251"/>
      <c r="U86" s="251"/>
      <c r="V86" s="251"/>
      <c r="W86" s="251"/>
      <c r="X86" s="251"/>
      <c r="Y86" s="251"/>
      <c r="Z86" s="251"/>
      <c r="AA86" s="251"/>
      <c r="AB86" s="251"/>
      <c r="AC86" s="251"/>
      <c r="AD86" s="251"/>
      <c r="AE86" s="251"/>
      <c r="AF86" s="251"/>
      <c r="AG86" s="251"/>
      <c r="AH86" s="251"/>
      <c r="AI86" s="251"/>
      <c r="AJ86" s="251"/>
      <c r="AK86" s="251"/>
      <c r="AL86" s="252"/>
    </row>
    <row r="87" spans="1:50" ht="20.100000000000001" customHeight="1">
      <c r="A87" s="186" t="s">
        <v>126</v>
      </c>
      <c r="B87" s="187"/>
      <c r="C87" s="187"/>
      <c r="D87" s="187"/>
      <c r="E87" s="187"/>
      <c r="F87" s="187"/>
      <c r="G87" s="187"/>
      <c r="H87" s="187"/>
      <c r="I87" s="187"/>
      <c r="J87" s="188"/>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60" t="s">
        <v>80</v>
      </c>
      <c r="AL87" s="169"/>
      <c r="AN87" s="3" t="str">
        <f>IF(J87=0,"",IF(J87&lt;$AR$85,"契約金額が基準契約金額以上になっていますか？",""))</f>
        <v/>
      </c>
      <c r="AR87" s="10"/>
    </row>
    <row r="88" spans="1:50" ht="20.100000000000001" customHeight="1">
      <c r="A88" s="186" t="s">
        <v>108</v>
      </c>
      <c r="B88" s="187"/>
      <c r="C88" s="187"/>
      <c r="D88" s="187"/>
      <c r="E88" s="187"/>
      <c r="F88" s="187"/>
      <c r="G88" s="187"/>
      <c r="H88" s="187"/>
      <c r="I88" s="187"/>
      <c r="J88" s="161"/>
      <c r="K88" s="162"/>
      <c r="L88" s="162"/>
      <c r="M88" s="162"/>
      <c r="N88" s="162"/>
      <c r="O88" s="162"/>
      <c r="P88" s="162"/>
      <c r="Q88" s="162"/>
      <c r="R88" s="162"/>
      <c r="S88" s="162"/>
      <c r="T88" s="162"/>
      <c r="U88" s="162"/>
      <c r="V88" s="162"/>
      <c r="W88" s="160" t="s">
        <v>55</v>
      </c>
      <c r="X88" s="160"/>
      <c r="Y88" s="160"/>
      <c r="Z88" s="256"/>
      <c r="AA88" s="256"/>
      <c r="AB88" s="256"/>
      <c r="AC88" s="256"/>
      <c r="AD88" s="256"/>
      <c r="AE88" s="162"/>
      <c r="AF88" s="162"/>
      <c r="AG88" s="162"/>
      <c r="AH88" s="162"/>
      <c r="AI88" s="162"/>
      <c r="AJ88" s="162"/>
      <c r="AK88" s="162"/>
      <c r="AL88" s="221"/>
      <c r="AN88" s="3" t="str">
        <f>IF(Z88=0,"",IF(AD3&lt;Z88,"申込日現在で工事が完了していますか？",IF($AR$4=AR88,"工期末が申込日と同じ年度ではありませんか？",IF(AR88&lt;$AR$4-5,"５年度以上前の工事ではありませんか？",""))))</f>
        <v/>
      </c>
      <c r="AR88" s="2" t="e">
        <f>YEAR(EDATE(Z88,-3))</f>
        <v>#NUM!</v>
      </c>
      <c r="AS88" s="2" t="s">
        <v>167</v>
      </c>
    </row>
    <row r="89" spans="1:50" ht="20.100000000000001" customHeight="1">
      <c r="A89" s="257" t="s">
        <v>127</v>
      </c>
      <c r="B89" s="258"/>
      <c r="C89" s="258"/>
      <c r="D89" s="258"/>
      <c r="E89" s="258"/>
      <c r="F89" s="258"/>
      <c r="G89" s="258"/>
      <c r="H89" s="258"/>
      <c r="I89" s="259"/>
      <c r="J89" s="188"/>
      <c r="K89" s="189"/>
      <c r="L89" s="189"/>
      <c r="M89" s="189"/>
      <c r="N89" s="258" t="s">
        <v>56</v>
      </c>
      <c r="O89" s="259"/>
      <c r="P89" s="28"/>
      <c r="Q89" s="28"/>
      <c r="R89" s="28"/>
      <c r="S89" s="260" t="s">
        <v>67</v>
      </c>
      <c r="T89" s="225"/>
      <c r="U89" s="225"/>
      <c r="V89" s="225"/>
      <c r="W89" s="225"/>
      <c r="X89" s="225"/>
      <c r="Y89" s="225"/>
      <c r="Z89" s="188"/>
      <c r="AA89" s="189"/>
      <c r="AB89" s="189"/>
      <c r="AC89" s="189"/>
      <c r="AD89" s="258" t="s">
        <v>56</v>
      </c>
      <c r="AE89" s="259"/>
      <c r="AF89" s="29"/>
      <c r="AG89" s="29"/>
      <c r="AH89" s="29"/>
      <c r="AI89" s="29"/>
      <c r="AJ89" s="29"/>
      <c r="AK89" s="29"/>
      <c r="AL89" s="30"/>
      <c r="AN89" s="3" t="str">
        <f>IF(Z89=0,"",IF(J89&lt;Z89,"区内下請業者数が下請業者総数を上回っていませんか？",""))</f>
        <v/>
      </c>
    </row>
    <row r="90" spans="1:50" ht="20.100000000000001" customHeight="1">
      <c r="A90" s="31"/>
      <c r="B90" s="32"/>
      <c r="C90" s="32"/>
      <c r="D90" s="32"/>
      <c r="E90" s="32"/>
      <c r="F90" s="32"/>
      <c r="G90" s="32"/>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4"/>
    </row>
    <row r="91" spans="1:50" ht="20.100000000000001" customHeight="1">
      <c r="A91" s="247" t="s">
        <v>57</v>
      </c>
      <c r="B91" s="248"/>
      <c r="C91" s="248"/>
      <c r="D91" s="248"/>
      <c r="E91" s="248"/>
      <c r="F91" s="248"/>
      <c r="G91" s="248"/>
      <c r="H91" s="248"/>
      <c r="I91" s="249"/>
      <c r="J91" s="250"/>
      <c r="K91" s="251"/>
      <c r="L91" s="251"/>
      <c r="M91" s="251"/>
      <c r="N91" s="251"/>
      <c r="O91" s="251"/>
      <c r="P91" s="251"/>
      <c r="Q91" s="251"/>
      <c r="R91" s="251"/>
      <c r="S91" s="251"/>
      <c r="T91" s="251"/>
      <c r="U91" s="251"/>
      <c r="V91" s="251"/>
      <c r="W91" s="251"/>
      <c r="X91" s="251"/>
      <c r="Y91" s="251"/>
      <c r="Z91" s="251"/>
      <c r="AA91" s="251"/>
      <c r="AB91" s="251"/>
      <c r="AC91" s="251"/>
      <c r="AD91" s="251"/>
      <c r="AE91" s="251"/>
      <c r="AF91" s="251"/>
      <c r="AG91" s="251"/>
      <c r="AH91" s="251"/>
      <c r="AI91" s="251"/>
      <c r="AJ91" s="251"/>
      <c r="AK91" s="251"/>
      <c r="AL91" s="252"/>
    </row>
    <row r="92" spans="1:50" ht="20.100000000000001" customHeight="1">
      <c r="A92" s="186" t="s">
        <v>126</v>
      </c>
      <c r="B92" s="187"/>
      <c r="C92" s="187"/>
      <c r="D92" s="187"/>
      <c r="E92" s="187"/>
      <c r="F92" s="187"/>
      <c r="G92" s="187"/>
      <c r="H92" s="187"/>
      <c r="I92" s="187"/>
      <c r="J92" s="188"/>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89"/>
      <c r="AK92" s="160" t="s">
        <v>80</v>
      </c>
      <c r="AL92" s="169"/>
      <c r="AN92" s="3" t="str">
        <f>IF(J92=0,"",IF(J92&lt;$AR$85,"契約金額が基準契約金額以上になっていますか？",""))</f>
        <v/>
      </c>
      <c r="AR92" s="10"/>
    </row>
    <row r="93" spans="1:50" ht="20.100000000000001" customHeight="1">
      <c r="A93" s="186" t="s">
        <v>108</v>
      </c>
      <c r="B93" s="187"/>
      <c r="C93" s="187"/>
      <c r="D93" s="187"/>
      <c r="E93" s="187"/>
      <c r="F93" s="187"/>
      <c r="G93" s="187"/>
      <c r="H93" s="187"/>
      <c r="I93" s="187"/>
      <c r="J93" s="161"/>
      <c r="K93" s="162"/>
      <c r="L93" s="162"/>
      <c r="M93" s="162"/>
      <c r="N93" s="162"/>
      <c r="O93" s="162"/>
      <c r="P93" s="162"/>
      <c r="Q93" s="162"/>
      <c r="R93" s="162"/>
      <c r="S93" s="162"/>
      <c r="T93" s="162"/>
      <c r="U93" s="162"/>
      <c r="V93" s="162"/>
      <c r="W93" s="160" t="s">
        <v>55</v>
      </c>
      <c r="X93" s="160"/>
      <c r="Y93" s="160"/>
      <c r="Z93" s="256"/>
      <c r="AA93" s="256"/>
      <c r="AB93" s="256"/>
      <c r="AC93" s="256"/>
      <c r="AD93" s="256"/>
      <c r="AE93" s="162"/>
      <c r="AF93" s="162"/>
      <c r="AG93" s="162"/>
      <c r="AH93" s="162"/>
      <c r="AI93" s="162"/>
      <c r="AJ93" s="162"/>
      <c r="AK93" s="162"/>
      <c r="AL93" s="221"/>
      <c r="AN93" s="3" t="str">
        <f>IF(Z93=0,"",IF(AD3&lt;Z93,"申込日現在で工事が完了していますか？",IF($AR$4=AR93,"工期末が申込日と同じ年度ではありませんか？",IF(AR93&lt;$AR$4-5,"５年度以上前の工事ではありませんか？",""))))</f>
        <v/>
      </c>
      <c r="AR93" s="2" t="e">
        <f>YEAR(EDATE(Z93,-3))</f>
        <v>#NUM!</v>
      </c>
      <c r="AS93" s="2" t="s">
        <v>167</v>
      </c>
    </row>
    <row r="94" spans="1:50" ht="20.100000000000001" customHeight="1">
      <c r="A94" s="257" t="s">
        <v>127</v>
      </c>
      <c r="B94" s="258"/>
      <c r="C94" s="258"/>
      <c r="D94" s="258"/>
      <c r="E94" s="258"/>
      <c r="F94" s="258"/>
      <c r="G94" s="258"/>
      <c r="H94" s="258"/>
      <c r="I94" s="259"/>
      <c r="J94" s="188"/>
      <c r="K94" s="189"/>
      <c r="L94" s="189"/>
      <c r="M94" s="189"/>
      <c r="N94" s="258" t="s">
        <v>56</v>
      </c>
      <c r="O94" s="259"/>
      <c r="P94" s="28"/>
      <c r="Q94" s="28"/>
      <c r="R94" s="28"/>
      <c r="S94" s="260" t="s">
        <v>67</v>
      </c>
      <c r="T94" s="225"/>
      <c r="U94" s="225"/>
      <c r="V94" s="225"/>
      <c r="W94" s="225"/>
      <c r="X94" s="225"/>
      <c r="Y94" s="225"/>
      <c r="Z94" s="188"/>
      <c r="AA94" s="189"/>
      <c r="AB94" s="189"/>
      <c r="AC94" s="189"/>
      <c r="AD94" s="258" t="s">
        <v>56</v>
      </c>
      <c r="AE94" s="259"/>
      <c r="AF94" s="29"/>
      <c r="AG94" s="29"/>
      <c r="AH94" s="29"/>
      <c r="AI94" s="29"/>
      <c r="AJ94" s="29"/>
      <c r="AK94" s="29"/>
      <c r="AL94" s="30"/>
      <c r="AN94" s="3" t="str">
        <f>IF(Z94=0,"",IF(J94&lt;Z94,"区内下請業者数が下請業者総数を上回っていませんか？",""))</f>
        <v/>
      </c>
    </row>
    <row r="95" spans="1:50" ht="20.100000000000001" customHeight="1">
      <c r="A95" s="31"/>
      <c r="B95" s="32"/>
      <c r="C95" s="32"/>
      <c r="D95" s="32"/>
      <c r="E95" s="32"/>
      <c r="F95" s="32"/>
      <c r="G95" s="32"/>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4"/>
    </row>
    <row r="96" spans="1:50" ht="20.100000000000001" customHeight="1">
      <c r="A96" s="247" t="s">
        <v>58</v>
      </c>
      <c r="B96" s="248"/>
      <c r="C96" s="248"/>
      <c r="D96" s="248"/>
      <c r="E96" s="248"/>
      <c r="F96" s="248"/>
      <c r="G96" s="248"/>
      <c r="H96" s="248"/>
      <c r="I96" s="249"/>
      <c r="J96" s="250"/>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2"/>
    </row>
    <row r="97" spans="1:50" ht="20.100000000000001" customHeight="1">
      <c r="A97" s="186" t="s">
        <v>126</v>
      </c>
      <c r="B97" s="187"/>
      <c r="C97" s="187"/>
      <c r="D97" s="187"/>
      <c r="E97" s="187"/>
      <c r="F97" s="187"/>
      <c r="G97" s="187"/>
      <c r="H97" s="187"/>
      <c r="I97" s="187"/>
      <c r="J97" s="188"/>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60" t="s">
        <v>80</v>
      </c>
      <c r="AL97" s="169"/>
      <c r="AN97" s="3" t="str">
        <f>IF(J97=0,"",IF(J97&lt;$AR$85,"契約金額が基準契約金額以上になっていますか？",""))</f>
        <v/>
      </c>
      <c r="AR97" s="10"/>
    </row>
    <row r="98" spans="1:50" ht="20.100000000000001" customHeight="1">
      <c r="A98" s="186" t="s">
        <v>108</v>
      </c>
      <c r="B98" s="187"/>
      <c r="C98" s="187"/>
      <c r="D98" s="187"/>
      <c r="E98" s="187"/>
      <c r="F98" s="187"/>
      <c r="G98" s="187"/>
      <c r="H98" s="187"/>
      <c r="I98" s="187"/>
      <c r="J98" s="161"/>
      <c r="K98" s="162"/>
      <c r="L98" s="162"/>
      <c r="M98" s="162"/>
      <c r="N98" s="162"/>
      <c r="O98" s="162"/>
      <c r="P98" s="162"/>
      <c r="Q98" s="162"/>
      <c r="R98" s="162"/>
      <c r="S98" s="162"/>
      <c r="T98" s="162"/>
      <c r="U98" s="162"/>
      <c r="V98" s="162"/>
      <c r="W98" s="160" t="s">
        <v>55</v>
      </c>
      <c r="X98" s="160"/>
      <c r="Y98" s="160"/>
      <c r="Z98" s="256"/>
      <c r="AA98" s="256"/>
      <c r="AB98" s="256"/>
      <c r="AC98" s="256"/>
      <c r="AD98" s="256"/>
      <c r="AE98" s="162"/>
      <c r="AF98" s="162"/>
      <c r="AG98" s="162"/>
      <c r="AH98" s="162"/>
      <c r="AI98" s="162"/>
      <c r="AJ98" s="162"/>
      <c r="AK98" s="162"/>
      <c r="AL98" s="221"/>
      <c r="AN98" s="3" t="str">
        <f>IF(Z98=0,"",IF(AD3&lt;Z98,"申込日現在で工事が完了していますか？",IF($AR$4=AR98,"工期末が申込日と同じ年度ではありませんか？",IF(AR98&lt;$AR$4-5,"５年度以上前の工事ではありませんか？",""))))</f>
        <v/>
      </c>
      <c r="AR98" s="2" t="e">
        <f>YEAR(EDATE(Z98,-3))</f>
        <v>#NUM!</v>
      </c>
      <c r="AS98" s="2" t="s">
        <v>167</v>
      </c>
    </row>
    <row r="99" spans="1:50" ht="20.100000000000001" customHeight="1">
      <c r="A99" s="257" t="s">
        <v>127</v>
      </c>
      <c r="B99" s="258"/>
      <c r="C99" s="258"/>
      <c r="D99" s="258"/>
      <c r="E99" s="258"/>
      <c r="F99" s="258"/>
      <c r="G99" s="258"/>
      <c r="H99" s="258"/>
      <c r="I99" s="259"/>
      <c r="J99" s="188"/>
      <c r="K99" s="189"/>
      <c r="L99" s="189"/>
      <c r="M99" s="189"/>
      <c r="N99" s="258" t="s">
        <v>56</v>
      </c>
      <c r="O99" s="259"/>
      <c r="P99" s="28"/>
      <c r="Q99" s="28"/>
      <c r="R99" s="28"/>
      <c r="S99" s="260" t="s">
        <v>67</v>
      </c>
      <c r="T99" s="225"/>
      <c r="U99" s="225"/>
      <c r="V99" s="225"/>
      <c r="W99" s="225"/>
      <c r="X99" s="225"/>
      <c r="Y99" s="225"/>
      <c r="Z99" s="188"/>
      <c r="AA99" s="189"/>
      <c r="AB99" s="189"/>
      <c r="AC99" s="189"/>
      <c r="AD99" s="258" t="s">
        <v>56</v>
      </c>
      <c r="AE99" s="259"/>
      <c r="AF99" s="29"/>
      <c r="AG99" s="29"/>
      <c r="AH99" s="29"/>
      <c r="AI99" s="29"/>
      <c r="AJ99" s="29"/>
      <c r="AK99" s="29"/>
      <c r="AL99" s="30"/>
      <c r="AN99" s="3" t="str">
        <f>IF(Z99=0,"",IF(J99&lt;Z99,"区内下請業者数が下請業者総数を上回っていませんか？",""))</f>
        <v/>
      </c>
    </row>
    <row r="100" spans="1:50" s="42" customFormat="1" ht="20.100000000000001" customHeight="1">
      <c r="A100" s="35"/>
      <c r="B100" s="36"/>
      <c r="C100" s="36"/>
      <c r="D100" s="36"/>
      <c r="E100" s="36"/>
      <c r="F100" s="36"/>
      <c r="G100" s="36"/>
      <c r="H100" s="36"/>
      <c r="I100" s="36"/>
      <c r="J100" s="37"/>
      <c r="K100" s="37"/>
      <c r="L100" s="37"/>
      <c r="M100" s="37"/>
      <c r="N100" s="36"/>
      <c r="O100" s="36"/>
      <c r="P100" s="38"/>
      <c r="Q100" s="38"/>
      <c r="R100" s="38"/>
      <c r="S100" s="37"/>
      <c r="T100" s="37"/>
      <c r="U100" s="37"/>
      <c r="V100" s="37"/>
      <c r="W100" s="37"/>
      <c r="X100" s="37"/>
      <c r="Y100" s="37"/>
      <c r="Z100" s="37"/>
      <c r="AA100" s="37"/>
      <c r="AB100" s="37"/>
      <c r="AC100" s="37"/>
      <c r="AD100" s="36"/>
      <c r="AE100" s="36"/>
      <c r="AF100" s="37"/>
      <c r="AG100" s="37"/>
      <c r="AH100" s="37"/>
      <c r="AI100" s="37"/>
      <c r="AJ100" s="37"/>
      <c r="AK100" s="37"/>
      <c r="AL100" s="39"/>
      <c r="AM100" s="40"/>
      <c r="AN100" s="41"/>
      <c r="AO100" s="128"/>
      <c r="AP100" s="40"/>
      <c r="AQ100" s="40"/>
      <c r="AR100" s="40"/>
      <c r="AS100" s="40"/>
      <c r="AT100" s="40"/>
      <c r="AU100" s="40"/>
      <c r="AV100" s="40"/>
      <c r="AW100" s="40"/>
    </row>
    <row r="101" spans="1:50" ht="20.100000000000001" customHeight="1">
      <c r="A101" s="261" t="s">
        <v>59</v>
      </c>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3"/>
    </row>
    <row r="102" spans="1:50" ht="20.100000000000001" customHeight="1">
      <c r="A102" s="261" t="s">
        <v>93</v>
      </c>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3"/>
    </row>
    <row r="103" spans="1:50" ht="20.100000000000001" customHeight="1">
      <c r="A103" s="261" t="s">
        <v>60</v>
      </c>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3"/>
    </row>
    <row r="104" spans="1:50" ht="20.100000000000001" customHeight="1">
      <c r="A104" s="261" t="s">
        <v>94</v>
      </c>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3"/>
    </row>
    <row r="105" spans="1:50" ht="20.100000000000001" customHeight="1">
      <c r="A105" s="264" t="s">
        <v>96</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6"/>
    </row>
    <row r="106" spans="1:50" ht="20.100000000000001" customHeight="1">
      <c r="A106" s="43"/>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32"/>
      <c r="AL106" s="34"/>
    </row>
    <row r="107" spans="1:50" ht="20.100000000000001" customHeight="1">
      <c r="A107" s="45"/>
      <c r="B107" s="46"/>
      <c r="C107" s="253"/>
      <c r="D107" s="253"/>
      <c r="E107" s="254" t="s">
        <v>61</v>
      </c>
      <c r="F107" s="254"/>
      <c r="G107" s="254"/>
      <c r="H107" s="254"/>
      <c r="I107" s="254"/>
      <c r="J107" s="254"/>
      <c r="K107" s="254"/>
      <c r="L107" s="254"/>
      <c r="M107" s="254"/>
      <c r="N107" s="254"/>
      <c r="O107" s="254"/>
      <c r="P107" s="46"/>
      <c r="Q107" s="46"/>
      <c r="R107" s="46"/>
      <c r="S107" s="255"/>
      <c r="T107" s="255"/>
      <c r="U107" s="254" t="s">
        <v>63</v>
      </c>
      <c r="V107" s="254"/>
      <c r="W107" s="254"/>
      <c r="X107" s="254"/>
      <c r="Y107" s="254"/>
      <c r="Z107" s="254"/>
      <c r="AA107" s="254"/>
      <c r="AB107" s="254"/>
      <c r="AC107" s="254"/>
      <c r="AD107" s="254"/>
      <c r="AE107" s="254"/>
      <c r="AF107" s="46"/>
      <c r="AG107" s="46"/>
      <c r="AH107" s="46"/>
      <c r="AI107" s="46"/>
      <c r="AJ107" s="46"/>
      <c r="AK107" s="47"/>
      <c r="AL107" s="48"/>
      <c r="AO107" s="126">
        <v>4</v>
      </c>
    </row>
    <row r="108" spans="1:50" ht="20.100000000000001" customHeight="1">
      <c r="A108" s="43"/>
      <c r="B108" s="44"/>
      <c r="C108" s="44"/>
      <c r="D108" s="44"/>
      <c r="E108" s="44"/>
      <c r="F108" s="44"/>
      <c r="G108" s="44"/>
      <c r="H108" s="44"/>
      <c r="I108" s="44"/>
      <c r="J108" s="44"/>
      <c r="K108" s="44"/>
      <c r="L108" s="44"/>
      <c r="M108" s="44"/>
      <c r="N108" s="49"/>
      <c r="O108" s="49"/>
      <c r="P108" s="44"/>
      <c r="Q108" s="44"/>
      <c r="R108" s="44"/>
      <c r="S108" s="44"/>
      <c r="T108" s="44"/>
      <c r="U108" s="44"/>
      <c r="V108" s="44"/>
      <c r="W108" s="49"/>
      <c r="X108" s="49"/>
      <c r="Y108" s="49"/>
      <c r="Z108" s="49"/>
      <c r="AA108" s="49"/>
      <c r="AB108" s="49"/>
      <c r="AC108" s="49"/>
      <c r="AD108" s="44"/>
      <c r="AE108" s="44"/>
      <c r="AF108" s="44"/>
      <c r="AG108" s="44"/>
      <c r="AH108" s="44"/>
      <c r="AI108" s="44"/>
      <c r="AJ108" s="44"/>
      <c r="AK108" s="32"/>
      <c r="AL108" s="34"/>
    </row>
    <row r="109" spans="1:50" ht="20.100000000000001" customHeight="1">
      <c r="A109" s="43"/>
      <c r="B109" s="44"/>
      <c r="C109" s="255"/>
      <c r="D109" s="255"/>
      <c r="E109" s="254" t="s">
        <v>62</v>
      </c>
      <c r="F109" s="254"/>
      <c r="G109" s="254"/>
      <c r="H109" s="254"/>
      <c r="I109" s="254"/>
      <c r="J109" s="254"/>
      <c r="K109" s="254"/>
      <c r="L109" s="254"/>
      <c r="M109" s="254"/>
      <c r="N109" s="254"/>
      <c r="O109" s="254"/>
      <c r="P109" s="44"/>
      <c r="Q109" s="44"/>
      <c r="R109" s="44"/>
      <c r="S109" s="305"/>
      <c r="T109" s="305"/>
      <c r="U109" s="262" t="s">
        <v>153</v>
      </c>
      <c r="V109" s="262"/>
      <c r="W109" s="262"/>
      <c r="X109" s="262"/>
      <c r="Y109" s="262"/>
      <c r="Z109" s="262"/>
      <c r="AA109" s="262"/>
      <c r="AB109" s="262"/>
      <c r="AC109" s="262"/>
      <c r="AD109" s="262"/>
      <c r="AE109" s="262"/>
      <c r="AF109" s="44"/>
      <c r="AG109" s="44"/>
      <c r="AH109" s="44"/>
      <c r="AI109" s="44"/>
      <c r="AJ109" s="44"/>
      <c r="AK109" s="32"/>
      <c r="AL109" s="34"/>
    </row>
    <row r="110" spans="1:50" ht="20.100000000000001" customHeight="1">
      <c r="A110" s="50"/>
      <c r="B110" s="47"/>
      <c r="C110" s="47"/>
      <c r="D110" s="47"/>
      <c r="E110" s="47"/>
      <c r="F110" s="47"/>
      <c r="G110" s="47"/>
      <c r="H110" s="47"/>
      <c r="I110" s="47"/>
      <c r="J110" s="51"/>
      <c r="K110" s="51"/>
      <c r="L110" s="51"/>
      <c r="M110" s="51"/>
      <c r="N110" s="51"/>
      <c r="O110" s="51"/>
      <c r="P110" s="51"/>
      <c r="Q110" s="51"/>
      <c r="R110" s="51"/>
      <c r="S110" s="51"/>
      <c r="T110" s="51"/>
      <c r="U110" s="51"/>
      <c r="V110" s="51"/>
      <c r="W110" s="47"/>
      <c r="X110" s="47"/>
      <c r="Y110" s="47"/>
      <c r="Z110" s="47"/>
      <c r="AA110" s="47"/>
      <c r="AB110" s="47"/>
      <c r="AC110" s="47"/>
      <c r="AD110" s="47"/>
      <c r="AE110" s="47"/>
      <c r="AF110" s="47"/>
      <c r="AG110" s="47"/>
      <c r="AH110" s="47"/>
      <c r="AI110" s="47"/>
      <c r="AJ110" s="47"/>
      <c r="AK110" s="47"/>
      <c r="AL110" s="48"/>
    </row>
    <row r="111" spans="1:50" s="15" customFormat="1" ht="20.100000000000001" customHeight="1" thickBot="1">
      <c r="A111" s="141" t="s">
        <v>97</v>
      </c>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235">
        <f>CHOOSE($AO$107,3,2,1,0)</f>
        <v>0</v>
      </c>
      <c r="AD111" s="235"/>
      <c r="AE111" s="235"/>
      <c r="AF111" s="235"/>
      <c r="AG111" s="235"/>
      <c r="AH111" s="235"/>
      <c r="AI111" s="235"/>
      <c r="AJ111" s="235"/>
      <c r="AK111" s="142" t="s">
        <v>20</v>
      </c>
      <c r="AL111" s="236"/>
      <c r="AM111" s="13"/>
      <c r="AN111" s="14"/>
      <c r="AO111" s="127"/>
      <c r="AP111" s="2"/>
      <c r="AQ111" s="2"/>
      <c r="AR111" s="2"/>
      <c r="AS111" s="2"/>
      <c r="AT111" s="2"/>
      <c r="AU111" s="2"/>
      <c r="AV111" s="2"/>
      <c r="AW111" s="2"/>
      <c r="AX111" s="4"/>
    </row>
    <row r="112" spans="1:50" s="15" customFormat="1" ht="20.100000000000001" customHeight="1" thickBo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3"/>
      <c r="AN112" s="14"/>
      <c r="AO112" s="127"/>
      <c r="AP112" s="11"/>
      <c r="AQ112" s="12"/>
      <c r="AR112" s="11"/>
      <c r="AS112" s="11"/>
      <c r="AT112" s="2"/>
      <c r="AU112" s="2"/>
      <c r="AV112" s="2"/>
      <c r="AW112" s="2"/>
      <c r="AX112" s="4"/>
    </row>
    <row r="113" spans="1:50" ht="19.8" customHeight="1" thickBot="1">
      <c r="A113" s="210" t="s">
        <v>136</v>
      </c>
      <c r="B113" s="211"/>
      <c r="C113" s="211"/>
      <c r="D113" s="211"/>
      <c r="E113" s="211"/>
      <c r="F113" s="211"/>
      <c r="G113" s="211"/>
      <c r="H113" s="211"/>
      <c r="I113" s="211"/>
      <c r="J113" s="211"/>
      <c r="K113" s="211"/>
      <c r="L113" s="211"/>
      <c r="M113" s="211"/>
      <c r="N113" s="211"/>
      <c r="O113" s="211"/>
      <c r="P113" s="211"/>
      <c r="Q113" s="211"/>
      <c r="R113" s="211"/>
      <c r="S113" s="211"/>
      <c r="T113" s="211"/>
      <c r="U113" s="211"/>
      <c r="V113" s="211"/>
      <c r="W113" s="211"/>
      <c r="X113" s="211"/>
      <c r="Y113" s="211"/>
      <c r="Z113" s="211"/>
      <c r="AA113" s="211"/>
      <c r="AB113" s="211"/>
      <c r="AC113" s="211"/>
      <c r="AD113" s="211"/>
      <c r="AE113" s="211"/>
      <c r="AF113" s="211"/>
      <c r="AG113" s="211"/>
      <c r="AH113" s="211"/>
      <c r="AI113" s="211"/>
      <c r="AJ113" s="211"/>
      <c r="AK113" s="211"/>
      <c r="AL113" s="244"/>
    </row>
    <row r="114" spans="1:50" ht="20.100000000000001" customHeight="1">
      <c r="A114" s="137" t="s">
        <v>101</v>
      </c>
      <c r="B114" s="136"/>
      <c r="C114" s="136"/>
      <c r="D114" s="136"/>
      <c r="E114" s="136"/>
      <c r="F114" s="136"/>
      <c r="G114" s="136"/>
      <c r="H114" s="136"/>
      <c r="I114" s="138"/>
      <c r="J114" s="132"/>
      <c r="K114" s="132"/>
      <c r="L114" s="302" t="s">
        <v>100</v>
      </c>
      <c r="M114" s="302"/>
      <c r="N114" s="302"/>
      <c r="O114" s="302"/>
      <c r="P114" s="302"/>
      <c r="Q114" s="302"/>
      <c r="R114" s="303"/>
      <c r="S114" s="135"/>
      <c r="T114" s="135"/>
      <c r="U114" s="302" t="s">
        <v>102</v>
      </c>
      <c r="V114" s="302"/>
      <c r="W114" s="302"/>
      <c r="X114" s="302"/>
      <c r="Y114" s="302"/>
      <c r="Z114" s="302"/>
      <c r="AA114" s="303"/>
      <c r="AB114" s="135"/>
      <c r="AC114" s="135"/>
      <c r="AD114" s="304" t="s">
        <v>37</v>
      </c>
      <c r="AE114" s="304"/>
      <c r="AF114" s="304"/>
      <c r="AG114" s="304"/>
      <c r="AH114" s="304"/>
      <c r="AI114" s="304"/>
      <c r="AJ114" s="304"/>
      <c r="AK114" s="24"/>
      <c r="AL114" s="25"/>
      <c r="AO114" s="126">
        <v>3</v>
      </c>
    </row>
    <row r="115" spans="1:50" s="15" customFormat="1" ht="20.100000000000001" customHeight="1" thickBot="1">
      <c r="A115" s="141" t="s">
        <v>98</v>
      </c>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235">
        <f>CHOOSE($AO$114,3,1,0)</f>
        <v>0</v>
      </c>
      <c r="AD115" s="235"/>
      <c r="AE115" s="235"/>
      <c r="AF115" s="235"/>
      <c r="AG115" s="235"/>
      <c r="AH115" s="235"/>
      <c r="AI115" s="235"/>
      <c r="AJ115" s="235"/>
      <c r="AK115" s="142" t="s">
        <v>20</v>
      </c>
      <c r="AL115" s="236"/>
      <c r="AM115" s="13"/>
      <c r="AN115" s="14"/>
      <c r="AO115" s="127"/>
      <c r="AP115" s="2"/>
      <c r="AQ115" s="2"/>
      <c r="AR115" s="2"/>
      <c r="AS115" s="2"/>
      <c r="AT115" s="2"/>
      <c r="AU115" s="2"/>
      <c r="AV115" s="2"/>
      <c r="AW115" s="2"/>
      <c r="AX115" s="4"/>
    </row>
    <row r="116" spans="1:50" s="15" customFormat="1" ht="20.100000000000001" customHeight="1" thickBo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3"/>
      <c r="AN116" s="14"/>
      <c r="AO116" s="127"/>
      <c r="AP116" s="11"/>
      <c r="AQ116" s="12"/>
      <c r="AR116" s="11"/>
      <c r="AS116" s="11"/>
      <c r="AT116" s="2"/>
      <c r="AU116" s="2"/>
      <c r="AV116" s="2"/>
      <c r="AW116" s="2"/>
      <c r="AX116" s="4"/>
    </row>
    <row r="117" spans="1:50" ht="20.100000000000001" customHeight="1" thickBot="1">
      <c r="A117" s="210" t="s">
        <v>137</v>
      </c>
      <c r="B117" s="211"/>
      <c r="C117" s="211"/>
      <c r="D117" s="211"/>
      <c r="E117" s="211"/>
      <c r="F117" s="211"/>
      <c r="G117" s="211"/>
      <c r="H117" s="211"/>
      <c r="I117" s="211"/>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c r="AG117" s="211"/>
      <c r="AH117" s="211"/>
      <c r="AI117" s="211"/>
      <c r="AJ117" s="211"/>
      <c r="AK117" s="211"/>
      <c r="AL117" s="244"/>
    </row>
    <row r="118" spans="1:50" ht="20.100000000000001" customHeight="1">
      <c r="A118" s="137" t="s">
        <v>104</v>
      </c>
      <c r="B118" s="136"/>
      <c r="C118" s="136"/>
      <c r="D118" s="136"/>
      <c r="E118" s="136"/>
      <c r="F118" s="136"/>
      <c r="G118" s="136"/>
      <c r="H118" s="136"/>
      <c r="I118" s="138"/>
      <c r="J118" s="245"/>
      <c r="K118" s="246"/>
      <c r="L118" s="133" t="s">
        <v>107</v>
      </c>
      <c r="M118" s="133"/>
      <c r="N118" s="133"/>
      <c r="O118" s="133"/>
      <c r="P118" s="133"/>
      <c r="Q118" s="133"/>
      <c r="R118" s="133"/>
      <c r="S118" s="133"/>
      <c r="T118" s="134"/>
      <c r="U118" s="135"/>
      <c r="V118" s="135"/>
      <c r="W118" s="136" t="s">
        <v>37</v>
      </c>
      <c r="X118" s="136"/>
      <c r="Y118" s="136"/>
      <c r="Z118" s="136"/>
      <c r="AA118" s="24"/>
      <c r="AB118" s="24"/>
      <c r="AC118" s="24"/>
      <c r="AD118" s="24"/>
      <c r="AE118" s="24"/>
      <c r="AF118" s="24"/>
      <c r="AG118" s="24"/>
      <c r="AH118" s="24"/>
      <c r="AI118" s="24"/>
      <c r="AJ118" s="24"/>
      <c r="AK118" s="24"/>
      <c r="AL118" s="25"/>
      <c r="AO118" s="126">
        <v>2</v>
      </c>
    </row>
    <row r="119" spans="1:50" s="15" customFormat="1" ht="20.100000000000001" customHeight="1" thickBot="1">
      <c r="A119" s="141" t="s">
        <v>99</v>
      </c>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235">
        <f>CHOOSE($AO$118,2,0)</f>
        <v>0</v>
      </c>
      <c r="AD119" s="235"/>
      <c r="AE119" s="235"/>
      <c r="AF119" s="235"/>
      <c r="AG119" s="235"/>
      <c r="AH119" s="235"/>
      <c r="AI119" s="235"/>
      <c r="AJ119" s="235"/>
      <c r="AK119" s="142" t="s">
        <v>20</v>
      </c>
      <c r="AL119" s="236"/>
      <c r="AM119" s="13"/>
      <c r="AN119" s="14"/>
      <c r="AO119" s="127"/>
      <c r="AP119" s="2"/>
      <c r="AQ119" s="2"/>
      <c r="AR119" s="2"/>
      <c r="AS119" s="2"/>
      <c r="AT119" s="2"/>
      <c r="AU119" s="2"/>
      <c r="AV119" s="2"/>
      <c r="AW119" s="2"/>
      <c r="AX119" s="4"/>
    </row>
    <row r="120" spans="1:50" s="15" customFormat="1" ht="20.100000000000001" customHeight="1" thickBo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3"/>
      <c r="AN120" s="14"/>
      <c r="AO120" s="127"/>
      <c r="AP120" s="11"/>
      <c r="AQ120" s="12"/>
      <c r="AR120" s="11"/>
      <c r="AS120" s="11"/>
      <c r="AT120" s="2"/>
      <c r="AU120" s="2"/>
      <c r="AV120" s="2"/>
      <c r="AW120" s="2"/>
      <c r="AX120" s="4"/>
    </row>
    <row r="121" spans="1:50" ht="20.100000000000001" customHeight="1">
      <c r="A121" s="52"/>
      <c r="B121" s="53"/>
      <c r="C121" s="53"/>
      <c r="D121" s="53"/>
      <c r="E121" s="53"/>
      <c r="F121" s="53"/>
      <c r="G121" s="53"/>
      <c r="H121" s="53"/>
      <c r="I121" s="53"/>
      <c r="J121" s="54"/>
      <c r="K121" s="54"/>
      <c r="L121" s="54"/>
      <c r="M121" s="54"/>
      <c r="N121" s="54"/>
      <c r="O121" s="54"/>
      <c r="P121" s="54"/>
      <c r="Q121" s="54"/>
      <c r="R121" s="54"/>
      <c r="S121" s="54"/>
      <c r="T121" s="54"/>
      <c r="U121" s="54"/>
      <c r="V121" s="54"/>
      <c r="W121" s="53"/>
      <c r="X121" s="53"/>
      <c r="Y121" s="53"/>
      <c r="Z121" s="53"/>
      <c r="AA121" s="53"/>
      <c r="AB121" s="53"/>
      <c r="AC121" s="53"/>
      <c r="AD121" s="53"/>
      <c r="AE121" s="53"/>
      <c r="AF121" s="53"/>
      <c r="AG121" s="53"/>
      <c r="AH121" s="53"/>
      <c r="AI121" s="53"/>
      <c r="AJ121" s="53"/>
      <c r="AK121" s="53"/>
      <c r="AL121" s="55"/>
    </row>
    <row r="122" spans="1:50" ht="20.100000000000001" customHeight="1">
      <c r="A122" s="56" t="s">
        <v>19</v>
      </c>
      <c r="B122" s="243">
        <f>AC40</f>
        <v>0</v>
      </c>
      <c r="C122" s="243"/>
      <c r="D122" s="28" t="s">
        <v>20</v>
      </c>
      <c r="E122" s="28"/>
      <c r="F122" s="28" t="s">
        <v>21</v>
      </c>
      <c r="G122" s="28"/>
      <c r="H122" s="28" t="s">
        <v>22</v>
      </c>
      <c r="I122" s="209" t="str">
        <f>AC45</f>
        <v>0</v>
      </c>
      <c r="J122" s="209"/>
      <c r="K122" s="28" t="s">
        <v>20</v>
      </c>
      <c r="L122" s="28"/>
      <c r="M122" s="28" t="s">
        <v>68</v>
      </c>
      <c r="N122" s="28"/>
      <c r="O122" s="28" t="s">
        <v>23</v>
      </c>
      <c r="P122" s="209">
        <f>AC53</f>
        <v>0</v>
      </c>
      <c r="Q122" s="209"/>
      <c r="R122" s="28" t="s">
        <v>20</v>
      </c>
      <c r="S122" s="28"/>
      <c r="T122" s="28" t="s">
        <v>21</v>
      </c>
      <c r="U122" s="28"/>
      <c r="V122" s="28" t="s">
        <v>24</v>
      </c>
      <c r="W122" s="209">
        <f>AC63</f>
        <v>0</v>
      </c>
      <c r="X122" s="209"/>
      <c r="Y122" s="28" t="s">
        <v>20</v>
      </c>
      <c r="Z122" s="28"/>
      <c r="AA122" s="28" t="s">
        <v>21</v>
      </c>
      <c r="AB122" s="28"/>
      <c r="AC122" s="28" t="s">
        <v>25</v>
      </c>
      <c r="AD122" s="209" t="str">
        <f>AC68</f>
        <v>0</v>
      </c>
      <c r="AE122" s="209"/>
      <c r="AF122" s="28" t="s">
        <v>20</v>
      </c>
      <c r="AG122" s="28"/>
      <c r="AH122" s="28"/>
      <c r="AI122" s="28"/>
      <c r="AJ122" s="28"/>
      <c r="AK122" s="28"/>
      <c r="AL122" s="57"/>
    </row>
    <row r="123" spans="1:50" ht="20.100000000000001" customHeight="1" thickBot="1">
      <c r="A123" s="56" t="s">
        <v>26</v>
      </c>
      <c r="B123" s="209">
        <f>AC72</f>
        <v>0</v>
      </c>
      <c r="C123" s="209"/>
      <c r="D123" s="28" t="s">
        <v>20</v>
      </c>
      <c r="E123" s="28"/>
      <c r="F123" s="28" t="s">
        <v>21</v>
      </c>
      <c r="G123" s="28"/>
      <c r="H123" s="58" t="s">
        <v>66</v>
      </c>
      <c r="I123" s="209">
        <f>AC82</f>
        <v>0</v>
      </c>
      <c r="J123" s="209"/>
      <c r="K123" s="28" t="s">
        <v>20</v>
      </c>
      <c r="L123" s="28"/>
      <c r="M123" s="28" t="s">
        <v>68</v>
      </c>
      <c r="N123" s="28"/>
      <c r="O123" s="28" t="s">
        <v>97</v>
      </c>
      <c r="P123" s="209">
        <f>AC111</f>
        <v>0</v>
      </c>
      <c r="Q123" s="209"/>
      <c r="R123" s="28" t="s">
        <v>20</v>
      </c>
      <c r="S123" s="28"/>
      <c r="T123" s="28" t="s">
        <v>21</v>
      </c>
      <c r="U123" s="28"/>
      <c r="V123" s="28" t="s">
        <v>98</v>
      </c>
      <c r="W123" s="209">
        <f>AC115</f>
        <v>0</v>
      </c>
      <c r="X123" s="209"/>
      <c r="Y123" s="28" t="s">
        <v>20</v>
      </c>
      <c r="Z123" s="28"/>
      <c r="AA123" s="28" t="s">
        <v>21</v>
      </c>
      <c r="AB123" s="28"/>
      <c r="AC123" s="28" t="s">
        <v>99</v>
      </c>
      <c r="AD123" s="209">
        <f>AC119</f>
        <v>0</v>
      </c>
      <c r="AE123" s="209"/>
      <c r="AF123" s="28" t="s">
        <v>20</v>
      </c>
      <c r="AG123" s="28"/>
      <c r="AH123" s="28"/>
      <c r="AI123" s="28"/>
      <c r="AJ123" s="28"/>
      <c r="AK123" s="28"/>
      <c r="AL123" s="57"/>
    </row>
    <row r="124" spans="1:50" ht="20.100000000000001" customHeight="1" thickBot="1">
      <c r="A124" s="59"/>
      <c r="B124" s="60"/>
      <c r="C124" s="60"/>
      <c r="D124" s="61"/>
      <c r="E124" s="61"/>
      <c r="F124" s="61"/>
      <c r="G124" s="61"/>
      <c r="H124" s="62"/>
      <c r="I124" s="60"/>
      <c r="J124" s="60"/>
      <c r="K124" s="61"/>
      <c r="L124" s="61"/>
      <c r="M124" s="61"/>
      <c r="N124" s="61"/>
      <c r="O124" s="63"/>
      <c r="P124" s="64"/>
      <c r="Q124" s="64"/>
      <c r="R124" s="65"/>
      <c r="S124" s="61"/>
      <c r="T124" s="61"/>
      <c r="U124" s="61"/>
      <c r="V124" s="61"/>
      <c r="W124" s="210" t="s">
        <v>65</v>
      </c>
      <c r="X124" s="211"/>
      <c r="Y124" s="211"/>
      <c r="Z124" s="211"/>
      <c r="AA124" s="211"/>
      <c r="AB124" s="211"/>
      <c r="AC124" s="211"/>
      <c r="AD124" s="211"/>
      <c r="AE124" s="66"/>
      <c r="AF124" s="212">
        <f>B122+I122+P122+W122+AD122+B123+I123+P123+W123+AD123</f>
        <v>0</v>
      </c>
      <c r="AG124" s="212"/>
      <c r="AH124" s="212"/>
      <c r="AI124" s="212"/>
      <c r="AJ124" s="212"/>
      <c r="AK124" s="213" t="s">
        <v>20</v>
      </c>
      <c r="AL124" s="214"/>
    </row>
    <row r="125" spans="1:50" ht="15" customHeight="1">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row>
    <row r="126" spans="1:50" ht="15" customHeight="1">
      <c r="A126" s="28"/>
      <c r="B126" s="237" t="s">
        <v>39</v>
      </c>
      <c r="C126" s="238"/>
      <c r="D126" s="238"/>
      <c r="E126" s="238"/>
      <c r="F126" s="238"/>
      <c r="G126" s="238"/>
      <c r="H126" s="238"/>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9"/>
      <c r="AL126" s="28"/>
    </row>
    <row r="127" spans="1:50" ht="15" customHeight="1">
      <c r="A127" s="28"/>
      <c r="B127" s="240"/>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241"/>
      <c r="AF127" s="241"/>
      <c r="AG127" s="241"/>
      <c r="AH127" s="241"/>
      <c r="AI127" s="241"/>
      <c r="AJ127" s="241"/>
      <c r="AK127" s="242"/>
      <c r="AL127" s="28"/>
    </row>
    <row r="128" spans="1:50" ht="15" customHeight="1">
      <c r="B128" s="197" t="s">
        <v>40</v>
      </c>
      <c r="C128" s="198"/>
      <c r="D128" s="198"/>
      <c r="E128" s="198"/>
      <c r="F128" s="198"/>
      <c r="G128" s="198"/>
      <c r="H128" s="198"/>
      <c r="I128" s="198"/>
      <c r="J128" s="198"/>
      <c r="K128" s="198"/>
      <c r="L128" s="198"/>
      <c r="M128" s="199"/>
      <c r="N128" s="197" t="s">
        <v>41</v>
      </c>
      <c r="O128" s="198"/>
      <c r="P128" s="198"/>
      <c r="Q128" s="198"/>
      <c r="R128" s="198"/>
      <c r="S128" s="198"/>
      <c r="T128" s="198"/>
      <c r="U128" s="198"/>
      <c r="V128" s="198"/>
      <c r="W128" s="198"/>
      <c r="X128" s="198"/>
      <c r="Y128" s="198"/>
      <c r="Z128" s="198"/>
      <c r="AA128" s="198"/>
      <c r="AB128" s="198"/>
      <c r="AC128" s="198"/>
      <c r="AD128" s="198"/>
      <c r="AE128" s="198"/>
      <c r="AF128" s="198"/>
      <c r="AG128" s="198"/>
      <c r="AH128" s="198"/>
      <c r="AI128" s="198"/>
      <c r="AJ128" s="198"/>
      <c r="AK128" s="199"/>
    </row>
    <row r="129" spans="2:40" ht="15" customHeight="1">
      <c r="B129" s="200"/>
      <c r="C129" s="201"/>
      <c r="D129" s="201"/>
      <c r="E129" s="201"/>
      <c r="F129" s="201"/>
      <c r="G129" s="201"/>
      <c r="H129" s="201"/>
      <c r="I129" s="201"/>
      <c r="J129" s="201"/>
      <c r="K129" s="201"/>
      <c r="L129" s="201"/>
      <c r="M129" s="202"/>
      <c r="N129" s="200"/>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2"/>
    </row>
    <row r="130" spans="2:40">
      <c r="B130" s="203"/>
      <c r="C130" s="204"/>
      <c r="D130" s="204"/>
      <c r="E130" s="204"/>
      <c r="F130" s="204"/>
      <c r="G130" s="204"/>
      <c r="H130" s="204"/>
      <c r="I130" s="204"/>
      <c r="J130" s="204"/>
      <c r="K130" s="204"/>
      <c r="L130" s="204"/>
      <c r="M130" s="205"/>
      <c r="N130" s="203"/>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5"/>
    </row>
    <row r="131" spans="2:40">
      <c r="B131" s="206"/>
      <c r="C131" s="207"/>
      <c r="D131" s="207"/>
      <c r="E131" s="207"/>
      <c r="F131" s="207"/>
      <c r="G131" s="207"/>
      <c r="H131" s="207"/>
      <c r="I131" s="207"/>
      <c r="J131" s="207"/>
      <c r="K131" s="207"/>
      <c r="L131" s="207"/>
      <c r="M131" s="208"/>
      <c r="N131" s="206"/>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8"/>
    </row>
    <row r="132" spans="2:40" ht="22.2" customHeight="1"/>
    <row r="133" spans="2:40" ht="22.2" customHeight="1">
      <c r="B133" s="4" t="s">
        <v>42</v>
      </c>
      <c r="D133" s="180" t="s">
        <v>120</v>
      </c>
      <c r="E133" s="181"/>
      <c r="F133" s="181"/>
      <c r="G133" s="182"/>
      <c r="H133" s="4" t="s">
        <v>121</v>
      </c>
      <c r="I133" s="4" t="s">
        <v>122</v>
      </c>
      <c r="Q133" s="183" t="s">
        <v>123</v>
      </c>
      <c r="R133" s="184"/>
      <c r="S133" s="184"/>
      <c r="T133" s="185"/>
      <c r="U133" s="4" t="s">
        <v>121</v>
      </c>
      <c r="V133" s="4" t="s">
        <v>124</v>
      </c>
      <c r="AL133" s="2"/>
      <c r="AM133" s="3"/>
      <c r="AN133" s="2"/>
    </row>
    <row r="134" spans="2:40" ht="16.8" customHeight="1">
      <c r="AL134" s="2"/>
      <c r="AM134" s="3"/>
      <c r="AN134" s="2"/>
    </row>
    <row r="135" spans="2:40" ht="22.2" customHeight="1">
      <c r="B135" s="4" t="s">
        <v>192</v>
      </c>
      <c r="AL135" s="2"/>
      <c r="AM135" s="3"/>
      <c r="AN135" s="2"/>
    </row>
    <row r="136" spans="2:40" ht="16.8" customHeight="1">
      <c r="AL136" s="2"/>
      <c r="AM136" s="3"/>
      <c r="AN136" s="2"/>
    </row>
    <row r="137" spans="2:40" ht="22.5" customHeight="1">
      <c r="B137" s="4" t="s">
        <v>42</v>
      </c>
      <c r="C137" s="4" t="s">
        <v>44</v>
      </c>
      <c r="AL137" s="2"/>
      <c r="AM137" s="3"/>
      <c r="AN137" s="2"/>
    </row>
    <row r="138" spans="2:40" ht="22.5" customHeight="1">
      <c r="C138" s="4" t="s">
        <v>43</v>
      </c>
      <c r="AL138" s="2"/>
      <c r="AM138" s="3"/>
      <c r="AN138" s="2"/>
    </row>
    <row r="139" spans="2:40" ht="22.5" customHeight="1">
      <c r="C139" s="4" t="s">
        <v>125</v>
      </c>
      <c r="AL139" s="2"/>
      <c r="AM139" s="3"/>
      <c r="AN139" s="2"/>
    </row>
    <row r="140" spans="2:40" ht="16.8" customHeight="1">
      <c r="AL140" s="2"/>
      <c r="AM140" s="3"/>
      <c r="AN140" s="2"/>
    </row>
    <row r="141" spans="2:40" ht="22.5" customHeight="1">
      <c r="B141" s="4" t="s">
        <v>42</v>
      </c>
      <c r="C141" s="4" t="s">
        <v>51</v>
      </c>
      <c r="AL141" s="2"/>
      <c r="AM141" s="3"/>
      <c r="AN141" s="2"/>
    </row>
    <row r="142" spans="2:40" ht="16.8" customHeight="1">
      <c r="AL142" s="2"/>
      <c r="AM142" s="3"/>
      <c r="AN142" s="2"/>
    </row>
    <row r="143" spans="2:40" ht="22.5" customHeight="1">
      <c r="B143" s="4" t="s">
        <v>42</v>
      </c>
      <c r="C143" s="4" t="s">
        <v>45</v>
      </c>
      <c r="AL143" s="2"/>
      <c r="AM143" s="3"/>
      <c r="AN143" s="2"/>
    </row>
    <row r="144" spans="2:40" ht="16.8" customHeight="1">
      <c r="AL144" s="2"/>
      <c r="AM144" s="3"/>
      <c r="AN144" s="2"/>
    </row>
    <row r="145" spans="2:40" ht="22.5" customHeight="1">
      <c r="B145" s="4" t="s">
        <v>42</v>
      </c>
      <c r="C145" s="4" t="s">
        <v>119</v>
      </c>
      <c r="AL145" s="2"/>
      <c r="AM145" s="3"/>
      <c r="AN145" s="2"/>
    </row>
    <row r="146" spans="2:40" ht="22.5" customHeight="1">
      <c r="C146" s="4" t="s">
        <v>138</v>
      </c>
      <c r="AL146" s="2"/>
      <c r="AM146" s="3"/>
      <c r="AN146" s="2"/>
    </row>
    <row r="147" spans="2:40" ht="22.5" customHeight="1">
      <c r="C147" s="4" t="s">
        <v>117</v>
      </c>
      <c r="AL147" s="2"/>
      <c r="AM147" s="3"/>
      <c r="AN147" s="2"/>
    </row>
    <row r="148" spans="2:40" ht="16.8" customHeight="1">
      <c r="AL148" s="2"/>
      <c r="AM148" s="3"/>
      <c r="AN148" s="2"/>
    </row>
    <row r="149" spans="2:40" ht="22.5" customHeight="1">
      <c r="B149" s="4" t="s">
        <v>42</v>
      </c>
      <c r="C149" s="4" t="s">
        <v>139</v>
      </c>
      <c r="AL149" s="2"/>
      <c r="AM149" s="3"/>
      <c r="AN149" s="2"/>
    </row>
    <row r="150" spans="2:40" ht="22.5" customHeight="1">
      <c r="C150" s="4" t="s">
        <v>70</v>
      </c>
      <c r="AL150" s="2"/>
      <c r="AM150" s="3"/>
      <c r="AN150" s="2"/>
    </row>
    <row r="151" spans="2:40" ht="16.8" customHeight="1">
      <c r="AL151" s="2"/>
      <c r="AM151" s="3"/>
      <c r="AN151" s="2"/>
    </row>
    <row r="152" spans="2:40" ht="22.5" customHeight="1">
      <c r="B152" s="4" t="s">
        <v>42</v>
      </c>
      <c r="C152" s="4" t="s">
        <v>46</v>
      </c>
      <c r="AL152" s="2"/>
      <c r="AM152" s="3"/>
      <c r="AN152" s="2"/>
    </row>
    <row r="153" spans="2:40" ht="22.5" customHeight="1">
      <c r="C153" s="4" t="s">
        <v>47</v>
      </c>
      <c r="AL153" s="2"/>
      <c r="AM153" s="3"/>
      <c r="AN153" s="2"/>
    </row>
    <row r="154" spans="2:40" ht="16.8" customHeight="1">
      <c r="AL154" s="2"/>
      <c r="AM154" s="3"/>
      <c r="AN154" s="2"/>
    </row>
    <row r="155" spans="2:40" ht="22.5" customHeight="1">
      <c r="B155" s="4" t="s">
        <v>42</v>
      </c>
      <c r="C155" s="4" t="s">
        <v>48</v>
      </c>
      <c r="AL155" s="2"/>
      <c r="AM155" s="3"/>
      <c r="AN155" s="2"/>
    </row>
    <row r="156" spans="2:40" ht="16.8" customHeight="1">
      <c r="AL156" s="2"/>
      <c r="AM156" s="3"/>
      <c r="AN156" s="2"/>
    </row>
    <row r="157" spans="2:40" ht="22.5" customHeight="1">
      <c r="B157" s="4" t="s">
        <v>42</v>
      </c>
      <c r="C157" s="4" t="s">
        <v>71</v>
      </c>
      <c r="AL157" s="2"/>
      <c r="AM157" s="3"/>
      <c r="AN157" s="2"/>
    </row>
    <row r="158" spans="2:40" ht="22.5" customHeight="1">
      <c r="C158" s="4" t="s">
        <v>49</v>
      </c>
      <c r="AL158" s="2"/>
      <c r="AM158" s="3"/>
      <c r="AN158" s="2"/>
    </row>
    <row r="159" spans="2:40" ht="22.5" customHeight="1">
      <c r="C159" s="4" t="s">
        <v>50</v>
      </c>
      <c r="AL159" s="2"/>
      <c r="AM159" s="3"/>
      <c r="AN159" s="2"/>
    </row>
    <row r="160" spans="2:40" ht="16.8" customHeight="1">
      <c r="AL160" s="2"/>
      <c r="AM160" s="3"/>
      <c r="AN160" s="2"/>
    </row>
    <row r="161" spans="2:40" ht="20.25" customHeight="1">
      <c r="B161" s="4" t="s">
        <v>42</v>
      </c>
      <c r="C161" s="4" t="s">
        <v>157</v>
      </c>
      <c r="AL161" s="2"/>
      <c r="AM161" s="3"/>
      <c r="AN161" s="2"/>
    </row>
    <row r="162" spans="2:40" ht="16.8" customHeight="1">
      <c r="AL162" s="2"/>
      <c r="AM162" s="3"/>
      <c r="AN162" s="2"/>
    </row>
    <row r="163" spans="2:40" ht="20.25" customHeight="1">
      <c r="B163" s="4" t="s">
        <v>42</v>
      </c>
      <c r="C163" s="4" t="s">
        <v>118</v>
      </c>
      <c r="AL163" s="2"/>
      <c r="AM163" s="3"/>
      <c r="AN163" s="2"/>
    </row>
    <row r="164" spans="2:40" ht="20.25" customHeight="1">
      <c r="C164" s="4" t="s">
        <v>72</v>
      </c>
      <c r="AL164" s="2"/>
      <c r="AM164" s="3"/>
      <c r="AN164" s="2"/>
    </row>
    <row r="165" spans="2:40" ht="16.8" customHeight="1">
      <c r="AL165" s="2"/>
      <c r="AM165" s="3"/>
      <c r="AN165" s="2"/>
    </row>
    <row r="166" spans="2:40" ht="22.5" customHeight="1">
      <c r="B166" s="4" t="s">
        <v>42</v>
      </c>
      <c r="C166" s="4" t="s">
        <v>52</v>
      </c>
      <c r="AL166" s="2"/>
      <c r="AM166" s="3"/>
      <c r="AN166" s="2"/>
    </row>
    <row r="167" spans="2:40" ht="16.8" customHeight="1"/>
    <row r="170" spans="2:40" ht="20.25" customHeight="1"/>
    <row r="171" spans="2:40" ht="20.25" customHeight="1"/>
    <row r="172" spans="2:40" ht="20.25" customHeight="1"/>
    <row r="173" spans="2:40" ht="20.25" customHeight="1"/>
    <row r="174" spans="2:40" ht="20.25" customHeight="1"/>
    <row r="175" spans="2:40" ht="20.25" customHeight="1"/>
    <row r="176" spans="2:40" ht="20.25" customHeight="1"/>
    <row r="177" ht="20.25" customHeight="1"/>
    <row r="178"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sheetData>
  <sheetProtection password="CC4D" sheet="1" objects="1" scenarios="1"/>
  <mergeCells count="362">
    <mergeCell ref="A23:I23"/>
    <mergeCell ref="J23:V23"/>
    <mergeCell ref="W23:Y23"/>
    <mergeCell ref="Z23:AL23"/>
    <mergeCell ref="P19:R19"/>
    <mergeCell ref="S19:AL19"/>
    <mergeCell ref="AD4:AH4"/>
    <mergeCell ref="AI4:AL4"/>
    <mergeCell ref="P4:AC4"/>
    <mergeCell ref="AB8:AF8"/>
    <mergeCell ref="AG8:AL8"/>
    <mergeCell ref="J8:AA8"/>
    <mergeCell ref="A21:I21"/>
    <mergeCell ref="J21:Q21"/>
    <mergeCell ref="R21:S21"/>
    <mergeCell ref="T21:X21"/>
    <mergeCell ref="Y21:AA21"/>
    <mergeCell ref="AB21:AF21"/>
    <mergeCell ref="AG21:AJ21"/>
    <mergeCell ref="AK21:AL21"/>
    <mergeCell ref="A22:I22"/>
    <mergeCell ref="J22:AE22"/>
    <mergeCell ref="AF22:AH22"/>
    <mergeCell ref="AI22:AL22"/>
    <mergeCell ref="A18:AL18"/>
    <mergeCell ref="A19:I19"/>
    <mergeCell ref="J19:O19"/>
    <mergeCell ref="A20:I20"/>
    <mergeCell ref="J20:AL20"/>
    <mergeCell ref="J59:L59"/>
    <mergeCell ref="M59:N59"/>
    <mergeCell ref="O59:R59"/>
    <mergeCell ref="W59:Y59"/>
    <mergeCell ref="Z59:AA59"/>
    <mergeCell ref="AB59:AE59"/>
    <mergeCell ref="O49:R49"/>
    <mergeCell ref="J49:N49"/>
    <mergeCell ref="C57:I57"/>
    <mergeCell ref="J57:AL57"/>
    <mergeCell ref="A53:AB53"/>
    <mergeCell ref="AC53:AJ53"/>
    <mergeCell ref="W50:AA50"/>
    <mergeCell ref="P26:R26"/>
    <mergeCell ref="S26:AL26"/>
    <mergeCell ref="J26:O26"/>
    <mergeCell ref="J30:AA30"/>
    <mergeCell ref="C29:I29"/>
    <mergeCell ref="C30:I30"/>
    <mergeCell ref="AA82:AB82"/>
    <mergeCell ref="L79:T79"/>
    <mergeCell ref="AC82:AJ82"/>
    <mergeCell ref="L77:T77"/>
    <mergeCell ref="W77:Z77"/>
    <mergeCell ref="A79:I79"/>
    <mergeCell ref="A81:I81"/>
    <mergeCell ref="L81:T81"/>
    <mergeCell ref="W79:Z79"/>
    <mergeCell ref="W81:Z81"/>
    <mergeCell ref="A77:I77"/>
    <mergeCell ref="A67:I67"/>
    <mergeCell ref="J67:AL67"/>
    <mergeCell ref="A68:AB68"/>
    <mergeCell ref="AC68:AJ68"/>
    <mergeCell ref="AK68:AL68"/>
    <mergeCell ref="A70:AL70"/>
    <mergeCell ref="A66:I66"/>
    <mergeCell ref="U66:Y66"/>
    <mergeCell ref="Z66:AC66"/>
    <mergeCell ref="AD66:AL66"/>
    <mergeCell ref="J66:N66"/>
    <mergeCell ref="O66:T66"/>
    <mergeCell ref="AC72:AJ72"/>
    <mergeCell ref="AK72:AL72"/>
    <mergeCell ref="A74:AL74"/>
    <mergeCell ref="AH50:AL50"/>
    <mergeCell ref="J58:V58"/>
    <mergeCell ref="W58:AI58"/>
    <mergeCell ref="AC50:AG50"/>
    <mergeCell ref="A50:I50"/>
    <mergeCell ref="K50:O50"/>
    <mergeCell ref="A65:AL65"/>
    <mergeCell ref="J61:M61"/>
    <mergeCell ref="W61:Z61"/>
    <mergeCell ref="E62:I62"/>
    <mergeCell ref="J62:M62"/>
    <mergeCell ref="W62:Z62"/>
    <mergeCell ref="C60:D62"/>
    <mergeCell ref="E60:I60"/>
    <mergeCell ref="J60:M60"/>
    <mergeCell ref="W60:Z60"/>
    <mergeCell ref="E61:I61"/>
    <mergeCell ref="N62:V62"/>
    <mergeCell ref="AA62:AI62"/>
    <mergeCell ref="AJ60:AL62"/>
    <mergeCell ref="AA60:AI60"/>
    <mergeCell ref="AA61:AI61"/>
    <mergeCell ref="C58:I59"/>
    <mergeCell ref="AJ58:AL59"/>
    <mergeCell ref="S59:V59"/>
    <mergeCell ref="AF59:AI59"/>
    <mergeCell ref="A86:I86"/>
    <mergeCell ref="J86:AL86"/>
    <mergeCell ref="A49:I49"/>
    <mergeCell ref="T49:W49"/>
    <mergeCell ref="Y49:AB49"/>
    <mergeCell ref="AD49:AL49"/>
    <mergeCell ref="A55:AL55"/>
    <mergeCell ref="A56:I56"/>
    <mergeCell ref="J56:AL56"/>
    <mergeCell ref="N60:V60"/>
    <mergeCell ref="N61:V61"/>
    <mergeCell ref="Q50:U50"/>
    <mergeCell ref="A51:I51"/>
    <mergeCell ref="J51:AL51"/>
    <mergeCell ref="A52:I52"/>
    <mergeCell ref="J52:AL52"/>
    <mergeCell ref="A63:AB63"/>
    <mergeCell ref="AC63:AJ63"/>
    <mergeCell ref="A57:B62"/>
    <mergeCell ref="Z93:AL93"/>
    <mergeCell ref="C109:D109"/>
    <mergeCell ref="A94:I94"/>
    <mergeCell ref="J94:M94"/>
    <mergeCell ref="N94:O94"/>
    <mergeCell ref="S94:Y94"/>
    <mergeCell ref="Z94:AC94"/>
    <mergeCell ref="AD94:AE94"/>
    <mergeCell ref="A96:I96"/>
    <mergeCell ref="J96:AL96"/>
    <mergeCell ref="E109:O109"/>
    <mergeCell ref="S109:T109"/>
    <mergeCell ref="U109:AE109"/>
    <mergeCell ref="W16:Y16"/>
    <mergeCell ref="J16:V16"/>
    <mergeCell ref="A113:AL113"/>
    <mergeCell ref="A114:I114"/>
    <mergeCell ref="J114:K114"/>
    <mergeCell ref="L114:R114"/>
    <mergeCell ref="S114:T114"/>
    <mergeCell ref="U114:AA114"/>
    <mergeCell ref="AB114:AC114"/>
    <mergeCell ref="AD114:AJ114"/>
    <mergeCell ref="A88:I88"/>
    <mergeCell ref="J88:V88"/>
    <mergeCell ref="W88:Y88"/>
    <mergeCell ref="Z88:AL88"/>
    <mergeCell ref="W93:Y93"/>
    <mergeCell ref="S89:Y89"/>
    <mergeCell ref="Z89:AC89"/>
    <mergeCell ref="AD89:AE89"/>
    <mergeCell ref="A89:I89"/>
    <mergeCell ref="J89:M89"/>
    <mergeCell ref="N89:O89"/>
    <mergeCell ref="A103:AL103"/>
    <mergeCell ref="A25:AL25"/>
    <mergeCell ref="A26:I26"/>
    <mergeCell ref="R14:S14"/>
    <mergeCell ref="T14:X14"/>
    <mergeCell ref="Y14:AA14"/>
    <mergeCell ref="AB14:AF14"/>
    <mergeCell ref="AG14:AJ14"/>
    <mergeCell ref="AI15:AL15"/>
    <mergeCell ref="AF15:AH15"/>
    <mergeCell ref="S9:W9"/>
    <mergeCell ref="O9:R9"/>
    <mergeCell ref="AC9:AF9"/>
    <mergeCell ref="AG9:AK9"/>
    <mergeCell ref="J15:AE15"/>
    <mergeCell ref="A11:AL11"/>
    <mergeCell ref="A13:I13"/>
    <mergeCell ref="J13:AL13"/>
    <mergeCell ref="A14:I14"/>
    <mergeCell ref="A15:I15"/>
    <mergeCell ref="C32:I32"/>
    <mergeCell ref="J32:Q32"/>
    <mergeCell ref="R32:S32"/>
    <mergeCell ref="T32:X32"/>
    <mergeCell ref="Y32:AA32"/>
    <mergeCell ref="AB32:AF32"/>
    <mergeCell ref="AG32:AJ32"/>
    <mergeCell ref="AK32:AL32"/>
    <mergeCell ref="C28:I28"/>
    <mergeCell ref="AK28:AL28"/>
    <mergeCell ref="J28:Q28"/>
    <mergeCell ref="R28:S28"/>
    <mergeCell ref="T28:X28"/>
    <mergeCell ref="Y28:AA28"/>
    <mergeCell ref="AB28:AF28"/>
    <mergeCell ref="AG28:AJ28"/>
    <mergeCell ref="AB38:AF38"/>
    <mergeCell ref="AG38:AJ38"/>
    <mergeCell ref="AK38:AL38"/>
    <mergeCell ref="A39:AA39"/>
    <mergeCell ref="AG39:AJ39"/>
    <mergeCell ref="AK39:AL39"/>
    <mergeCell ref="A35:B38"/>
    <mergeCell ref="C35:I35"/>
    <mergeCell ref="J35:AL35"/>
    <mergeCell ref="C37:I37"/>
    <mergeCell ref="C38:I38"/>
    <mergeCell ref="J38:AA38"/>
    <mergeCell ref="J37:V37"/>
    <mergeCell ref="W37:Y37"/>
    <mergeCell ref="Z37:AL37"/>
    <mergeCell ref="AB39:AF39"/>
    <mergeCell ref="C36:I36"/>
    <mergeCell ref="J36:Q36"/>
    <mergeCell ref="R36:S36"/>
    <mergeCell ref="T36:X36"/>
    <mergeCell ref="Y36:AA36"/>
    <mergeCell ref="AB36:AF36"/>
    <mergeCell ref="AG36:AJ36"/>
    <mergeCell ref="AK36:AL36"/>
    <mergeCell ref="AK40:AL40"/>
    <mergeCell ref="A47:AL47"/>
    <mergeCell ref="A48:I48"/>
    <mergeCell ref="J48:AL48"/>
    <mergeCell ref="A42:AL42"/>
    <mergeCell ref="A43:I43"/>
    <mergeCell ref="J43:N43"/>
    <mergeCell ref="O43:T43"/>
    <mergeCell ref="U43:Y43"/>
    <mergeCell ref="Z43:AC43"/>
    <mergeCell ref="AD43:AL43"/>
    <mergeCell ref="A44:I44"/>
    <mergeCell ref="J44:AL44"/>
    <mergeCell ref="A45:AB45"/>
    <mergeCell ref="AC45:AJ45"/>
    <mergeCell ref="AK45:AL45"/>
    <mergeCell ref="A40:AB40"/>
    <mergeCell ref="AC40:AJ40"/>
    <mergeCell ref="AK82:AL82"/>
    <mergeCell ref="A84:AL84"/>
    <mergeCell ref="A91:I91"/>
    <mergeCell ref="J91:AL91"/>
    <mergeCell ref="A93:I93"/>
    <mergeCell ref="J93:V93"/>
    <mergeCell ref="C107:D107"/>
    <mergeCell ref="E107:O107"/>
    <mergeCell ref="S107:T107"/>
    <mergeCell ref="U107:AE107"/>
    <mergeCell ref="A98:I98"/>
    <mergeCell ref="J98:V98"/>
    <mergeCell ref="W98:Y98"/>
    <mergeCell ref="Z98:AL98"/>
    <mergeCell ref="A99:I99"/>
    <mergeCell ref="J99:M99"/>
    <mergeCell ref="N99:O99"/>
    <mergeCell ref="S99:Y99"/>
    <mergeCell ref="Z99:AC99"/>
    <mergeCell ref="AD99:AE99"/>
    <mergeCell ref="A101:AL101"/>
    <mergeCell ref="A102:AL102"/>
    <mergeCell ref="A104:AL104"/>
    <mergeCell ref="A105:AL105"/>
    <mergeCell ref="A111:AB111"/>
    <mergeCell ref="AC111:AJ111"/>
    <mergeCell ref="A115:AB115"/>
    <mergeCell ref="AC115:AJ115"/>
    <mergeCell ref="AK115:AL115"/>
    <mergeCell ref="B126:AK127"/>
    <mergeCell ref="P123:Q123"/>
    <mergeCell ref="W123:X123"/>
    <mergeCell ref="AD123:AE123"/>
    <mergeCell ref="AK111:AL111"/>
    <mergeCell ref="B122:C122"/>
    <mergeCell ref="I122:J122"/>
    <mergeCell ref="P122:Q122"/>
    <mergeCell ref="W122:X122"/>
    <mergeCell ref="AD122:AE122"/>
    <mergeCell ref="A117:AL117"/>
    <mergeCell ref="A118:I118"/>
    <mergeCell ref="J118:K118"/>
    <mergeCell ref="L118:T118"/>
    <mergeCell ref="U118:V118"/>
    <mergeCell ref="W118:Z118"/>
    <mergeCell ref="A119:AB119"/>
    <mergeCell ref="AC119:AJ119"/>
    <mergeCell ref="AK119:AL119"/>
    <mergeCell ref="A1:AL1"/>
    <mergeCell ref="A7:AL7"/>
    <mergeCell ref="Y3:AC3"/>
    <mergeCell ref="AD3:AL3"/>
    <mergeCell ref="W33:Y33"/>
    <mergeCell ref="Z33:AL33"/>
    <mergeCell ref="AB30:AF30"/>
    <mergeCell ref="AG30:AJ30"/>
    <mergeCell ref="AK30:AL30"/>
    <mergeCell ref="A31:B34"/>
    <mergeCell ref="C31:I31"/>
    <mergeCell ref="J31:AL31"/>
    <mergeCell ref="C33:I33"/>
    <mergeCell ref="C34:I34"/>
    <mergeCell ref="A16:I16"/>
    <mergeCell ref="A27:B30"/>
    <mergeCell ref="C27:I27"/>
    <mergeCell ref="AB34:AF34"/>
    <mergeCell ref="AG34:AJ34"/>
    <mergeCell ref="AK34:AL34"/>
    <mergeCell ref="J34:AA34"/>
    <mergeCell ref="Z29:AL29"/>
    <mergeCell ref="J33:V33"/>
    <mergeCell ref="J27:AL27"/>
    <mergeCell ref="D133:G133"/>
    <mergeCell ref="Q133:T133"/>
    <mergeCell ref="A87:I87"/>
    <mergeCell ref="J87:AJ87"/>
    <mergeCell ref="AK87:AL87"/>
    <mergeCell ref="A85:I85"/>
    <mergeCell ref="S85:AL85"/>
    <mergeCell ref="J85:M85"/>
    <mergeCell ref="N85:R85"/>
    <mergeCell ref="A92:I92"/>
    <mergeCell ref="J92:AJ92"/>
    <mergeCell ref="AK92:AL92"/>
    <mergeCell ref="A97:I97"/>
    <mergeCell ref="J97:AJ97"/>
    <mergeCell ref="AK97:AL97"/>
    <mergeCell ref="B128:M129"/>
    <mergeCell ref="N128:AK129"/>
    <mergeCell ref="B130:M131"/>
    <mergeCell ref="N130:AK131"/>
    <mergeCell ref="B123:C123"/>
    <mergeCell ref="I123:J123"/>
    <mergeCell ref="W124:AD124"/>
    <mergeCell ref="AF124:AJ124"/>
    <mergeCell ref="AK124:AL124"/>
    <mergeCell ref="A4:I5"/>
    <mergeCell ref="Y5:AC5"/>
    <mergeCell ref="J5:O5"/>
    <mergeCell ref="J4:O4"/>
    <mergeCell ref="P5:X5"/>
    <mergeCell ref="AD5:AL5"/>
    <mergeCell ref="Z16:AL16"/>
    <mergeCell ref="W29:Y29"/>
    <mergeCell ref="J29:V29"/>
    <mergeCell ref="A8:I8"/>
    <mergeCell ref="A9:I9"/>
    <mergeCell ref="J9:L9"/>
    <mergeCell ref="M9:N9"/>
    <mergeCell ref="X9:Z9"/>
    <mergeCell ref="AA9:AB9"/>
    <mergeCell ref="AK14:AL14"/>
    <mergeCell ref="A12:I12"/>
    <mergeCell ref="J12:O12"/>
    <mergeCell ref="P12:U12"/>
    <mergeCell ref="V12:X12"/>
    <mergeCell ref="Y12:AC12"/>
    <mergeCell ref="AD12:AI12"/>
    <mergeCell ref="AJ12:AL12"/>
    <mergeCell ref="J14:Q14"/>
    <mergeCell ref="A75:I75"/>
    <mergeCell ref="J75:K75"/>
    <mergeCell ref="L75:T75"/>
    <mergeCell ref="U75:V75"/>
    <mergeCell ref="W75:Z75"/>
    <mergeCell ref="A71:I71"/>
    <mergeCell ref="J71:K71"/>
    <mergeCell ref="L71:T71"/>
    <mergeCell ref="U71:V71"/>
    <mergeCell ref="W71:Z71"/>
    <mergeCell ref="A72:AB72"/>
  </mergeCells>
  <phoneticPr fontId="1"/>
  <conditionalFormatting sqref="AG32:AJ32">
    <cfRule type="expression" dxfId="22" priority="13">
      <formula>Y32="単体"</formula>
    </cfRule>
    <cfRule type="expression" dxfId="21" priority="14">
      <formula>Y32="ＪＶ"</formula>
    </cfRule>
  </conditionalFormatting>
  <conditionalFormatting sqref="AG36:AJ36 AG28:AJ28">
    <cfRule type="expression" dxfId="20" priority="9">
      <formula>Y28="単体"</formula>
    </cfRule>
    <cfRule type="expression" dxfId="19" priority="10">
      <formula>Y28="ＪＶ"</formula>
    </cfRule>
  </conditionalFormatting>
  <conditionalFormatting sqref="AG38:AJ38">
    <cfRule type="expression" dxfId="18" priority="8">
      <formula>AND(AG38&gt;0,AG38&lt;60)</formula>
    </cfRule>
  </conditionalFormatting>
  <conditionalFormatting sqref="AG30:AJ30">
    <cfRule type="expression" dxfId="17" priority="6">
      <formula>AND(AG30&gt;0,AG30&lt;60)</formula>
    </cfRule>
  </conditionalFormatting>
  <conditionalFormatting sqref="AG34:AJ34">
    <cfRule type="expression" dxfId="16" priority="7">
      <formula>AND(AG34&gt;0,AG34&lt;60)</formula>
    </cfRule>
  </conditionalFormatting>
  <conditionalFormatting sqref="AG14:AJ14">
    <cfRule type="expression" dxfId="15" priority="4">
      <formula>Y14="単体"</formula>
    </cfRule>
    <cfRule type="expression" dxfId="14" priority="5">
      <formula>Y14="ＪＶ"</formula>
    </cfRule>
  </conditionalFormatting>
  <conditionalFormatting sqref="AG21:AJ21">
    <cfRule type="expression" dxfId="13" priority="2">
      <formula>Y21="単体"</formula>
    </cfRule>
    <cfRule type="expression" dxfId="12" priority="3">
      <formula>Y21="ＪＶ"</formula>
    </cfRule>
  </conditionalFormatting>
  <conditionalFormatting sqref="J19:AL23">
    <cfRule type="expression" dxfId="11" priority="1">
      <formula>$J$19=""</formula>
    </cfRule>
  </conditionalFormatting>
  <dataValidations count="12">
    <dataValidation type="list" allowBlank="1" showInputMessage="1" showErrorMessage="1" sqref="AI15:AL15 AI22:AL22" xr:uid="{63FEB7C3-C05B-42B5-B91A-2D07A23A8BF3}">
      <formula1>"　,官公庁,民間"</formula1>
    </dataValidation>
    <dataValidation type="whole" operator="greaterThanOrEqual" allowBlank="1" showInputMessage="1" showErrorMessage="1" sqref="O66:T66 O43:T43 AD5" xr:uid="{31AE3EEE-DB0D-43BE-9D6E-AAAB3E257153}">
      <formula1>1</formula1>
    </dataValidation>
    <dataValidation type="whole" operator="lessThanOrEqual" allowBlank="1" showInputMessage="1" showErrorMessage="1" sqref="J9:L9 O9:R9 X9:Z9 AC9:AF9 J85:M85" xr:uid="{F9C0DEEF-62BC-4FB4-8885-AC66EBD9D4E0}">
      <formula1>9999</formula1>
    </dataValidation>
    <dataValidation type="list" allowBlank="1" showInputMessage="1" showErrorMessage="1" sqref="Y28:AA28 Y32:AA32 Y36:AA36 Y14:AA14 Y21:AA21" xr:uid="{70CB2BFE-52EB-40E1-ABEF-A6E9C408B0CA}">
      <formula1>"　,単体,ＪＶ"</formula1>
    </dataValidation>
    <dataValidation type="whole" allowBlank="1" showInputMessage="1" showErrorMessage="1" sqref="AG28:AJ28 AG32:AJ32 AG36:AJ36 AG14:AJ14 AG21:AJ21" xr:uid="{EE98B1E6-0AF4-41E7-B7BF-FEA113A1464E}">
      <formula1>1</formula1>
      <formula2>99</formula2>
    </dataValidation>
    <dataValidation type="whole" allowBlank="1" showInputMessage="1" showErrorMessage="1" sqref="AG34:AJ34 AG38:AJ38 AG30:AJ30" xr:uid="{0A2F4E9F-C1BB-4BF3-9C30-AE7240A90D93}">
      <formula1>0</formula1>
      <formula2>100</formula2>
    </dataValidation>
    <dataValidation type="list" allowBlank="1" showInputMessage="1" showErrorMessage="1" sqref="J43:N43 J66:N66" xr:uid="{50EB64CE-EADA-4B1B-A4E3-51CAF201C3B3}">
      <formula1>"　,平成,令和"</formula1>
    </dataValidation>
    <dataValidation type="list" allowBlank="1" showInputMessage="1" showErrorMessage="1" sqref="J49:N49" xr:uid="{C60A8193-9EB7-45F8-BCD6-25671A30F0A8}">
      <formula1>"　,昭和,平成,令和"</formula1>
    </dataValidation>
    <dataValidation type="whole" operator="greaterThanOrEqual" allowBlank="1" showInputMessage="1" showErrorMessage="1" sqref="J89:M89 Z89:AC89 J94:M94 Z94:AC94 J99:M99 Z99:AC99 J87:AJ87 J92:AJ92 J97:AJ97" xr:uid="{7914BFAD-AA83-4AD7-9BB2-06FB546E034F}">
      <formula1>0</formula1>
    </dataValidation>
    <dataValidation type="list" allowBlank="1" showInputMessage="1" showErrorMessage="1" sqref="P5:X5" xr:uid="{34EA06EC-6528-4EA8-AD21-C372DA13D067}">
      <formula1>"　,区内本店,区内支店,区外"</formula1>
    </dataValidation>
    <dataValidation type="list" allowBlank="1" showInputMessage="1" showErrorMessage="1" sqref="AI4:AL4" xr:uid="{3AA48498-B1D9-4C9E-A636-014A14803FC5}">
      <formula1>"　,Ａ,Ｂ,Ｃ,Ｄ,Ｅ,なし"</formula1>
    </dataValidation>
    <dataValidation type="list" allowBlank="1" showInputMessage="1" showErrorMessage="1" sqref="AG8" xr:uid="{8F669FB9-F18C-40A2-82F8-EE5B36D0AC44}">
      <formula1>発注業種</formula1>
    </dataValidation>
  </dataValidations>
  <pageMargins left="0.74803149606299213" right="0.74803149606299213" top="0.78740157480314965" bottom="0.78740157480314965" header="0.51181102362204722" footer="0.51181102362204722"/>
  <pageSetup paperSize="9" scale="95" orientation="portrait" r:id="rId1"/>
  <headerFooter alignWithMargins="0"/>
  <rowBreaks count="3" manualBreakCount="3">
    <brk id="41" max="37" man="1"/>
    <brk id="83" max="16383" man="1"/>
    <brk id="12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01" r:id="rId4" name="Option Button 5">
              <controlPr defaultSize="0" autoFill="0" autoLine="0" autoPict="0">
                <anchor moveWithCells="1">
                  <from>
                    <xdr:col>10</xdr:col>
                    <xdr:colOff>83820</xdr:colOff>
                    <xdr:row>59</xdr:row>
                    <xdr:rowOff>22860</xdr:rowOff>
                  </from>
                  <to>
                    <xdr:col>11</xdr:col>
                    <xdr:colOff>137160</xdr:colOff>
                    <xdr:row>60</xdr:row>
                    <xdr:rowOff>7620</xdr:rowOff>
                  </to>
                </anchor>
              </controlPr>
            </control>
          </mc:Choice>
        </mc:AlternateContent>
        <mc:AlternateContent xmlns:mc="http://schemas.openxmlformats.org/markup-compatibility/2006">
          <mc:Choice Requires="x14">
            <control shapeId="4102" r:id="rId5" name="Option Button 6">
              <controlPr defaultSize="0" autoFill="0" autoLine="0" autoPict="0">
                <anchor moveWithCells="1">
                  <from>
                    <xdr:col>10</xdr:col>
                    <xdr:colOff>83820</xdr:colOff>
                    <xdr:row>60</xdr:row>
                    <xdr:rowOff>7620</xdr:rowOff>
                  </from>
                  <to>
                    <xdr:col>11</xdr:col>
                    <xdr:colOff>137160</xdr:colOff>
                    <xdr:row>61</xdr:row>
                    <xdr:rowOff>0</xdr:rowOff>
                  </to>
                </anchor>
              </controlPr>
            </control>
          </mc:Choice>
        </mc:AlternateContent>
        <mc:AlternateContent xmlns:mc="http://schemas.openxmlformats.org/markup-compatibility/2006">
          <mc:Choice Requires="x14">
            <control shapeId="4103" r:id="rId6" name="Option Button 7">
              <controlPr defaultSize="0" autoFill="0" autoLine="0" autoPict="0">
                <anchor moveWithCells="1">
                  <from>
                    <xdr:col>10</xdr:col>
                    <xdr:colOff>83820</xdr:colOff>
                    <xdr:row>61</xdr:row>
                    <xdr:rowOff>0</xdr:rowOff>
                  </from>
                  <to>
                    <xdr:col>11</xdr:col>
                    <xdr:colOff>137160</xdr:colOff>
                    <xdr:row>61</xdr:row>
                    <xdr:rowOff>236220</xdr:rowOff>
                  </to>
                </anchor>
              </controlPr>
            </control>
          </mc:Choice>
        </mc:AlternateContent>
        <mc:AlternateContent xmlns:mc="http://schemas.openxmlformats.org/markup-compatibility/2006">
          <mc:Choice Requires="x14">
            <control shapeId="4104" r:id="rId7" name="Option Button 8">
              <controlPr defaultSize="0" autoFill="0" autoLine="0" autoPict="0">
                <anchor moveWithCells="1">
                  <from>
                    <xdr:col>23</xdr:col>
                    <xdr:colOff>99060</xdr:colOff>
                    <xdr:row>59</xdr:row>
                    <xdr:rowOff>0</xdr:rowOff>
                  </from>
                  <to>
                    <xdr:col>24</xdr:col>
                    <xdr:colOff>144780</xdr:colOff>
                    <xdr:row>59</xdr:row>
                    <xdr:rowOff>236220</xdr:rowOff>
                  </to>
                </anchor>
              </controlPr>
            </control>
          </mc:Choice>
        </mc:AlternateContent>
        <mc:AlternateContent xmlns:mc="http://schemas.openxmlformats.org/markup-compatibility/2006">
          <mc:Choice Requires="x14">
            <control shapeId="4105" r:id="rId8" name="Option Button 9">
              <controlPr defaultSize="0" autoFill="0" autoLine="0" autoPict="0">
                <anchor moveWithCells="1">
                  <from>
                    <xdr:col>23</xdr:col>
                    <xdr:colOff>99060</xdr:colOff>
                    <xdr:row>60</xdr:row>
                    <xdr:rowOff>0</xdr:rowOff>
                  </from>
                  <to>
                    <xdr:col>24</xdr:col>
                    <xdr:colOff>144780</xdr:colOff>
                    <xdr:row>60</xdr:row>
                    <xdr:rowOff>236220</xdr:rowOff>
                  </to>
                </anchor>
              </controlPr>
            </control>
          </mc:Choice>
        </mc:AlternateContent>
        <mc:AlternateContent xmlns:mc="http://schemas.openxmlformats.org/markup-compatibility/2006">
          <mc:Choice Requires="x14">
            <control shapeId="4106" r:id="rId9" name="Option Button 10">
              <controlPr defaultSize="0" autoFill="0" autoLine="0" autoPict="0">
                <anchor moveWithCells="1">
                  <from>
                    <xdr:col>23</xdr:col>
                    <xdr:colOff>99060</xdr:colOff>
                    <xdr:row>61</xdr:row>
                    <xdr:rowOff>7620</xdr:rowOff>
                  </from>
                  <to>
                    <xdr:col>24</xdr:col>
                    <xdr:colOff>144780</xdr:colOff>
                    <xdr:row>62</xdr:row>
                    <xdr:rowOff>0</xdr:rowOff>
                  </to>
                </anchor>
              </controlPr>
            </control>
          </mc:Choice>
        </mc:AlternateContent>
        <mc:AlternateContent xmlns:mc="http://schemas.openxmlformats.org/markup-compatibility/2006">
          <mc:Choice Requires="x14">
            <control shapeId="4109" r:id="rId10" name="Option Button 13">
              <controlPr defaultSize="0" autoFill="0" autoLine="0" autoPict="0">
                <anchor moveWithCells="1">
                  <from>
                    <xdr:col>9</xdr:col>
                    <xdr:colOff>83820</xdr:colOff>
                    <xdr:row>70</xdr:row>
                    <xdr:rowOff>7620</xdr:rowOff>
                  </from>
                  <to>
                    <xdr:col>10</xdr:col>
                    <xdr:colOff>144780</xdr:colOff>
                    <xdr:row>71</xdr:row>
                    <xdr:rowOff>7620</xdr:rowOff>
                  </to>
                </anchor>
              </controlPr>
            </control>
          </mc:Choice>
        </mc:AlternateContent>
        <mc:AlternateContent xmlns:mc="http://schemas.openxmlformats.org/markup-compatibility/2006">
          <mc:Choice Requires="x14">
            <control shapeId="4110" r:id="rId11" name="Option Button 14">
              <controlPr defaultSize="0" autoFill="0" autoLine="0" autoPict="0">
                <anchor moveWithCells="1">
                  <from>
                    <xdr:col>20</xdr:col>
                    <xdr:colOff>83820</xdr:colOff>
                    <xdr:row>70</xdr:row>
                    <xdr:rowOff>7620</xdr:rowOff>
                  </from>
                  <to>
                    <xdr:col>21</xdr:col>
                    <xdr:colOff>144780</xdr:colOff>
                    <xdr:row>71</xdr:row>
                    <xdr:rowOff>7620</xdr:rowOff>
                  </to>
                </anchor>
              </controlPr>
            </control>
          </mc:Choice>
        </mc:AlternateContent>
        <mc:AlternateContent xmlns:mc="http://schemas.openxmlformats.org/markup-compatibility/2006">
          <mc:Choice Requires="x14">
            <control shapeId="4111" r:id="rId12" name="Group Box 15災害">
              <controlPr defaultSize="0" autoFill="0" autoPict="0">
                <anchor moveWithCells="1">
                  <from>
                    <xdr:col>8</xdr:col>
                    <xdr:colOff>182880</xdr:colOff>
                    <xdr:row>70</xdr:row>
                    <xdr:rowOff>7620</xdr:rowOff>
                  </from>
                  <to>
                    <xdr:col>22</xdr:col>
                    <xdr:colOff>68580</xdr:colOff>
                    <xdr:row>71</xdr:row>
                    <xdr:rowOff>45720</xdr:rowOff>
                  </to>
                </anchor>
              </controlPr>
            </control>
          </mc:Choice>
        </mc:AlternateContent>
        <mc:AlternateContent xmlns:mc="http://schemas.openxmlformats.org/markup-compatibility/2006">
          <mc:Choice Requires="x14">
            <control shapeId="4112" r:id="rId13" name="Option Button 16">
              <controlPr defaultSize="0" autoFill="0" autoLine="0" autoPict="0">
                <anchor moveWithCells="1">
                  <from>
                    <xdr:col>9</xdr:col>
                    <xdr:colOff>68580</xdr:colOff>
                    <xdr:row>74</xdr:row>
                    <xdr:rowOff>7620</xdr:rowOff>
                  </from>
                  <to>
                    <xdr:col>10</xdr:col>
                    <xdr:colOff>121920</xdr:colOff>
                    <xdr:row>74</xdr:row>
                    <xdr:rowOff>228600</xdr:rowOff>
                  </to>
                </anchor>
              </controlPr>
            </control>
          </mc:Choice>
        </mc:AlternateContent>
        <mc:AlternateContent xmlns:mc="http://schemas.openxmlformats.org/markup-compatibility/2006">
          <mc:Choice Requires="x14">
            <control shapeId="4113" r:id="rId14" name="Option Button 17">
              <controlPr defaultSize="0" autoFill="0" autoLine="0" autoPict="0">
                <anchor moveWithCells="1">
                  <from>
                    <xdr:col>20</xdr:col>
                    <xdr:colOff>68580</xdr:colOff>
                    <xdr:row>74</xdr:row>
                    <xdr:rowOff>15240</xdr:rowOff>
                  </from>
                  <to>
                    <xdr:col>21</xdr:col>
                    <xdr:colOff>68580</xdr:colOff>
                    <xdr:row>74</xdr:row>
                    <xdr:rowOff>213360</xdr:rowOff>
                  </to>
                </anchor>
              </controlPr>
            </control>
          </mc:Choice>
        </mc:AlternateContent>
        <mc:AlternateContent xmlns:mc="http://schemas.openxmlformats.org/markup-compatibility/2006">
          <mc:Choice Requires="x14">
            <control shapeId="4115" r:id="rId15" name="Option Button 19">
              <controlPr defaultSize="0" autoFill="0" autoLine="0" autoPict="0">
                <anchor moveWithCells="1">
                  <from>
                    <xdr:col>2</xdr:col>
                    <xdr:colOff>76200</xdr:colOff>
                    <xdr:row>106</xdr:row>
                    <xdr:rowOff>7620</xdr:rowOff>
                  </from>
                  <to>
                    <xdr:col>3</xdr:col>
                    <xdr:colOff>160020</xdr:colOff>
                    <xdr:row>107</xdr:row>
                    <xdr:rowOff>7620</xdr:rowOff>
                  </to>
                </anchor>
              </controlPr>
            </control>
          </mc:Choice>
        </mc:AlternateContent>
        <mc:AlternateContent xmlns:mc="http://schemas.openxmlformats.org/markup-compatibility/2006">
          <mc:Choice Requires="x14">
            <control shapeId="4116" r:id="rId16" name="Option Button 20">
              <controlPr defaultSize="0" autoFill="0" autoLine="0" autoPict="0">
                <anchor moveWithCells="1">
                  <from>
                    <xdr:col>2</xdr:col>
                    <xdr:colOff>76200</xdr:colOff>
                    <xdr:row>108</xdr:row>
                    <xdr:rowOff>7620</xdr:rowOff>
                  </from>
                  <to>
                    <xdr:col>3</xdr:col>
                    <xdr:colOff>160020</xdr:colOff>
                    <xdr:row>109</xdr:row>
                    <xdr:rowOff>7620</xdr:rowOff>
                  </to>
                </anchor>
              </controlPr>
            </control>
          </mc:Choice>
        </mc:AlternateContent>
        <mc:AlternateContent xmlns:mc="http://schemas.openxmlformats.org/markup-compatibility/2006">
          <mc:Choice Requires="x14">
            <control shapeId="4117" r:id="rId17" name="Option Button 21">
              <controlPr defaultSize="0" autoFill="0" autoLine="0" autoPict="0">
                <anchor moveWithCells="1">
                  <from>
                    <xdr:col>18</xdr:col>
                    <xdr:colOff>76200</xdr:colOff>
                    <xdr:row>106</xdr:row>
                    <xdr:rowOff>7620</xdr:rowOff>
                  </from>
                  <to>
                    <xdr:col>19</xdr:col>
                    <xdr:colOff>160020</xdr:colOff>
                    <xdr:row>107</xdr:row>
                    <xdr:rowOff>7620</xdr:rowOff>
                  </to>
                </anchor>
              </controlPr>
            </control>
          </mc:Choice>
        </mc:AlternateContent>
        <mc:AlternateContent xmlns:mc="http://schemas.openxmlformats.org/markup-compatibility/2006">
          <mc:Choice Requires="x14">
            <control shapeId="4118" r:id="rId18" name="Option Button 22">
              <controlPr defaultSize="0" autoFill="0" autoLine="0" autoPict="0">
                <anchor moveWithCells="1">
                  <from>
                    <xdr:col>18</xdr:col>
                    <xdr:colOff>76200</xdr:colOff>
                    <xdr:row>108</xdr:row>
                    <xdr:rowOff>7620</xdr:rowOff>
                  </from>
                  <to>
                    <xdr:col>19</xdr:col>
                    <xdr:colOff>160020</xdr:colOff>
                    <xdr:row>109</xdr:row>
                    <xdr:rowOff>7620</xdr:rowOff>
                  </to>
                </anchor>
              </controlPr>
            </control>
          </mc:Choice>
        </mc:AlternateContent>
        <mc:AlternateContent xmlns:mc="http://schemas.openxmlformats.org/markup-compatibility/2006">
          <mc:Choice Requires="x14">
            <control shapeId="4119" r:id="rId19" name="Group Box 23下請け">
              <controlPr defaultSize="0" autoFill="0" autoPict="0">
                <anchor moveWithCells="1">
                  <from>
                    <xdr:col>1</xdr:col>
                    <xdr:colOff>60960</xdr:colOff>
                    <xdr:row>105</xdr:row>
                    <xdr:rowOff>121920</xdr:rowOff>
                  </from>
                  <to>
                    <xdr:col>21</xdr:col>
                    <xdr:colOff>22860</xdr:colOff>
                    <xdr:row>109</xdr:row>
                    <xdr:rowOff>152400</xdr:rowOff>
                  </to>
                </anchor>
              </controlPr>
            </control>
          </mc:Choice>
        </mc:AlternateContent>
        <mc:AlternateContent xmlns:mc="http://schemas.openxmlformats.org/markup-compatibility/2006">
          <mc:Choice Requires="x14">
            <control shapeId="4123" r:id="rId20" name="Option Button 27">
              <controlPr defaultSize="0" autoFill="0" autoLine="0" autoPict="0">
                <anchor moveWithCells="1">
                  <from>
                    <xdr:col>36</xdr:col>
                    <xdr:colOff>0</xdr:colOff>
                    <xdr:row>60</xdr:row>
                    <xdr:rowOff>0</xdr:rowOff>
                  </from>
                  <to>
                    <xdr:col>37</xdr:col>
                    <xdr:colOff>76200</xdr:colOff>
                    <xdr:row>61</xdr:row>
                    <xdr:rowOff>0</xdr:rowOff>
                  </to>
                </anchor>
              </controlPr>
            </control>
          </mc:Choice>
        </mc:AlternateContent>
        <mc:AlternateContent xmlns:mc="http://schemas.openxmlformats.org/markup-compatibility/2006">
          <mc:Choice Requires="x14">
            <control shapeId="4132" r:id="rId21" name="Group Box 36ﾜｰｸﾗｲﾌ">
              <controlPr defaultSize="0" autoFill="0" autoPict="0">
                <anchor moveWithCells="1">
                  <from>
                    <xdr:col>8</xdr:col>
                    <xdr:colOff>144780</xdr:colOff>
                    <xdr:row>73</xdr:row>
                    <xdr:rowOff>213360</xdr:rowOff>
                  </from>
                  <to>
                    <xdr:col>23</xdr:col>
                    <xdr:colOff>15240</xdr:colOff>
                    <xdr:row>74</xdr:row>
                    <xdr:rowOff>243840</xdr:rowOff>
                  </to>
                </anchor>
              </controlPr>
            </control>
          </mc:Choice>
        </mc:AlternateContent>
        <mc:AlternateContent xmlns:mc="http://schemas.openxmlformats.org/markup-compatibility/2006">
          <mc:Choice Requires="x14">
            <control shapeId="4148" r:id="rId22" name="Option Button 52">
              <controlPr defaultSize="0" autoFill="0" autoLine="0" autoPict="0">
                <anchor moveWithCells="1">
                  <from>
                    <xdr:col>9</xdr:col>
                    <xdr:colOff>7620</xdr:colOff>
                    <xdr:row>48</xdr:row>
                    <xdr:rowOff>243840</xdr:rowOff>
                  </from>
                  <to>
                    <xdr:col>10</xdr:col>
                    <xdr:colOff>83820</xdr:colOff>
                    <xdr:row>50</xdr:row>
                    <xdr:rowOff>22860</xdr:rowOff>
                  </to>
                </anchor>
              </controlPr>
            </control>
          </mc:Choice>
        </mc:AlternateContent>
        <mc:AlternateContent xmlns:mc="http://schemas.openxmlformats.org/markup-compatibility/2006">
          <mc:Choice Requires="x14">
            <control shapeId="4149" r:id="rId23" name="Option Button 53">
              <controlPr defaultSize="0" autoFill="0" autoLine="0" autoPict="0">
                <anchor moveWithCells="1">
                  <from>
                    <xdr:col>15</xdr:col>
                    <xdr:colOff>0</xdr:colOff>
                    <xdr:row>48</xdr:row>
                    <xdr:rowOff>236220</xdr:rowOff>
                  </from>
                  <to>
                    <xdr:col>16</xdr:col>
                    <xdr:colOff>76200</xdr:colOff>
                    <xdr:row>50</xdr:row>
                    <xdr:rowOff>15240</xdr:rowOff>
                  </to>
                </anchor>
              </controlPr>
            </control>
          </mc:Choice>
        </mc:AlternateContent>
        <mc:AlternateContent xmlns:mc="http://schemas.openxmlformats.org/markup-compatibility/2006">
          <mc:Choice Requires="x14">
            <control shapeId="4150" r:id="rId24" name="Option Button 54">
              <controlPr defaultSize="0" autoFill="0" autoLine="0" autoPict="0">
                <anchor moveWithCells="1">
                  <from>
                    <xdr:col>21</xdr:col>
                    <xdr:colOff>0</xdr:colOff>
                    <xdr:row>48</xdr:row>
                    <xdr:rowOff>236220</xdr:rowOff>
                  </from>
                  <to>
                    <xdr:col>22</xdr:col>
                    <xdr:colOff>76200</xdr:colOff>
                    <xdr:row>50</xdr:row>
                    <xdr:rowOff>15240</xdr:rowOff>
                  </to>
                </anchor>
              </controlPr>
            </control>
          </mc:Choice>
        </mc:AlternateContent>
        <mc:AlternateContent xmlns:mc="http://schemas.openxmlformats.org/markup-compatibility/2006">
          <mc:Choice Requires="x14">
            <control shapeId="4151" r:id="rId25" name="Option Button 55">
              <controlPr defaultSize="0" autoFill="0" autoLine="0" autoPict="0">
                <anchor moveWithCells="1">
                  <from>
                    <xdr:col>27</xdr:col>
                    <xdr:colOff>7620</xdr:colOff>
                    <xdr:row>48</xdr:row>
                    <xdr:rowOff>236220</xdr:rowOff>
                  </from>
                  <to>
                    <xdr:col>28</xdr:col>
                    <xdr:colOff>83820</xdr:colOff>
                    <xdr:row>50</xdr:row>
                    <xdr:rowOff>15240</xdr:rowOff>
                  </to>
                </anchor>
              </controlPr>
            </control>
          </mc:Choice>
        </mc:AlternateContent>
        <mc:AlternateContent xmlns:mc="http://schemas.openxmlformats.org/markup-compatibility/2006">
          <mc:Choice Requires="x14">
            <control shapeId="4152" r:id="rId26" name="Group Box 56技術資格">
              <controlPr defaultSize="0" autoFill="0" autoPict="0">
                <anchor moveWithCells="1">
                  <from>
                    <xdr:col>8</xdr:col>
                    <xdr:colOff>68580</xdr:colOff>
                    <xdr:row>48</xdr:row>
                    <xdr:rowOff>144780</xdr:rowOff>
                  </from>
                  <to>
                    <xdr:col>28</xdr:col>
                    <xdr:colOff>160020</xdr:colOff>
                    <xdr:row>50</xdr:row>
                    <xdr:rowOff>114300</xdr:rowOff>
                  </to>
                </anchor>
              </controlPr>
            </control>
          </mc:Choice>
        </mc:AlternateContent>
        <mc:AlternateContent xmlns:mc="http://schemas.openxmlformats.org/markup-compatibility/2006">
          <mc:Choice Requires="x14">
            <control shapeId="4158" r:id="rId27" name="Option Button 62">
              <controlPr defaultSize="0" autoFill="0" autoLine="0" autoPict="0">
                <anchor moveWithCells="1">
                  <from>
                    <xdr:col>9</xdr:col>
                    <xdr:colOff>76200</xdr:colOff>
                    <xdr:row>113</xdr:row>
                    <xdr:rowOff>0</xdr:rowOff>
                  </from>
                  <to>
                    <xdr:col>10</xdr:col>
                    <xdr:colOff>152400</xdr:colOff>
                    <xdr:row>113</xdr:row>
                    <xdr:rowOff>243840</xdr:rowOff>
                  </to>
                </anchor>
              </controlPr>
            </control>
          </mc:Choice>
        </mc:AlternateContent>
        <mc:AlternateContent xmlns:mc="http://schemas.openxmlformats.org/markup-compatibility/2006">
          <mc:Choice Requires="x14">
            <control shapeId="4159" r:id="rId28" name="Option Button 63">
              <controlPr defaultSize="0" autoFill="0" autoLine="0" autoPict="0">
                <anchor moveWithCells="1">
                  <from>
                    <xdr:col>18</xdr:col>
                    <xdr:colOff>60960</xdr:colOff>
                    <xdr:row>113</xdr:row>
                    <xdr:rowOff>7620</xdr:rowOff>
                  </from>
                  <to>
                    <xdr:col>19</xdr:col>
                    <xdr:colOff>137160</xdr:colOff>
                    <xdr:row>114</xdr:row>
                    <xdr:rowOff>0</xdr:rowOff>
                  </to>
                </anchor>
              </controlPr>
            </control>
          </mc:Choice>
        </mc:AlternateContent>
        <mc:AlternateContent xmlns:mc="http://schemas.openxmlformats.org/markup-compatibility/2006">
          <mc:Choice Requires="x14">
            <control shapeId="4160" r:id="rId29" name="Option Button 64">
              <controlPr defaultSize="0" autoFill="0" autoLine="0" autoPict="0">
                <anchor moveWithCells="1">
                  <from>
                    <xdr:col>27</xdr:col>
                    <xdr:colOff>53340</xdr:colOff>
                    <xdr:row>113</xdr:row>
                    <xdr:rowOff>7620</xdr:rowOff>
                  </from>
                  <to>
                    <xdr:col>28</xdr:col>
                    <xdr:colOff>129540</xdr:colOff>
                    <xdr:row>114</xdr:row>
                    <xdr:rowOff>0</xdr:rowOff>
                  </to>
                </anchor>
              </controlPr>
            </control>
          </mc:Choice>
        </mc:AlternateContent>
        <mc:AlternateContent xmlns:mc="http://schemas.openxmlformats.org/markup-compatibility/2006">
          <mc:Choice Requires="x14">
            <control shapeId="4161" r:id="rId30" name="Group Box 65区内">
              <controlPr defaultSize="0" autoFill="0" autoPict="0">
                <anchor moveWithCells="1">
                  <from>
                    <xdr:col>8</xdr:col>
                    <xdr:colOff>60960</xdr:colOff>
                    <xdr:row>112</xdr:row>
                    <xdr:rowOff>114300</xdr:rowOff>
                  </from>
                  <to>
                    <xdr:col>30</xdr:col>
                    <xdr:colOff>0</xdr:colOff>
                    <xdr:row>114</xdr:row>
                    <xdr:rowOff>152400</xdr:rowOff>
                  </to>
                </anchor>
              </controlPr>
            </control>
          </mc:Choice>
        </mc:AlternateContent>
        <mc:AlternateContent xmlns:mc="http://schemas.openxmlformats.org/markup-compatibility/2006">
          <mc:Choice Requires="x14">
            <control shapeId="4162" r:id="rId31" name="Option Button 66">
              <controlPr defaultSize="0" autoFill="0" autoLine="0" autoPict="0">
                <anchor moveWithCells="1">
                  <from>
                    <xdr:col>9</xdr:col>
                    <xdr:colOff>83820</xdr:colOff>
                    <xdr:row>117</xdr:row>
                    <xdr:rowOff>7620</xdr:rowOff>
                  </from>
                  <to>
                    <xdr:col>10</xdr:col>
                    <xdr:colOff>144780</xdr:colOff>
                    <xdr:row>118</xdr:row>
                    <xdr:rowOff>7620</xdr:rowOff>
                  </to>
                </anchor>
              </controlPr>
            </control>
          </mc:Choice>
        </mc:AlternateContent>
        <mc:AlternateContent xmlns:mc="http://schemas.openxmlformats.org/markup-compatibility/2006">
          <mc:Choice Requires="x14">
            <control shapeId="4163" r:id="rId32" name="Option Button 67">
              <controlPr defaultSize="0" autoFill="0" autoLine="0" autoPict="0">
                <anchor moveWithCells="1">
                  <from>
                    <xdr:col>20</xdr:col>
                    <xdr:colOff>83820</xdr:colOff>
                    <xdr:row>117</xdr:row>
                    <xdr:rowOff>7620</xdr:rowOff>
                  </from>
                  <to>
                    <xdr:col>21</xdr:col>
                    <xdr:colOff>144780</xdr:colOff>
                    <xdr:row>118</xdr:row>
                    <xdr:rowOff>7620</xdr:rowOff>
                  </to>
                </anchor>
              </controlPr>
            </control>
          </mc:Choice>
        </mc:AlternateContent>
        <mc:AlternateContent xmlns:mc="http://schemas.openxmlformats.org/markup-compatibility/2006">
          <mc:Choice Requires="x14">
            <control shapeId="4164" r:id="rId33" name="Group Box 15災害">
              <controlPr defaultSize="0" autoFill="0" autoPict="0">
                <anchor moveWithCells="1">
                  <from>
                    <xdr:col>8</xdr:col>
                    <xdr:colOff>182880</xdr:colOff>
                    <xdr:row>117</xdr:row>
                    <xdr:rowOff>7620</xdr:rowOff>
                  </from>
                  <to>
                    <xdr:col>22</xdr:col>
                    <xdr:colOff>68580</xdr:colOff>
                    <xdr:row>118</xdr:row>
                    <xdr:rowOff>45720</xdr:rowOff>
                  </to>
                </anchor>
              </controlPr>
            </control>
          </mc:Choice>
        </mc:AlternateContent>
        <mc:AlternateContent xmlns:mc="http://schemas.openxmlformats.org/markup-compatibility/2006">
          <mc:Choice Requires="x14">
            <control shapeId="4170" r:id="rId34" name="Option Button 74">
              <controlPr defaultSize="0" autoFill="0" autoLine="0" autoPict="0">
                <anchor moveWithCells="1">
                  <from>
                    <xdr:col>9</xdr:col>
                    <xdr:colOff>68580</xdr:colOff>
                    <xdr:row>78</xdr:row>
                    <xdr:rowOff>45720</xdr:rowOff>
                  </from>
                  <to>
                    <xdr:col>11</xdr:col>
                    <xdr:colOff>91440</xdr:colOff>
                    <xdr:row>78</xdr:row>
                    <xdr:rowOff>220980</xdr:rowOff>
                  </to>
                </anchor>
              </controlPr>
            </control>
          </mc:Choice>
        </mc:AlternateContent>
        <mc:AlternateContent xmlns:mc="http://schemas.openxmlformats.org/markup-compatibility/2006">
          <mc:Choice Requires="x14">
            <control shapeId="4171" r:id="rId35" name="Option Button 75">
              <controlPr defaultSize="0" autoFill="0" autoLine="0" autoPict="0">
                <anchor moveWithCells="1">
                  <from>
                    <xdr:col>20</xdr:col>
                    <xdr:colOff>68580</xdr:colOff>
                    <xdr:row>78</xdr:row>
                    <xdr:rowOff>53340</xdr:rowOff>
                  </from>
                  <to>
                    <xdr:col>21</xdr:col>
                    <xdr:colOff>83820</xdr:colOff>
                    <xdr:row>78</xdr:row>
                    <xdr:rowOff>205740</xdr:rowOff>
                  </to>
                </anchor>
              </controlPr>
            </control>
          </mc:Choice>
        </mc:AlternateContent>
        <mc:AlternateContent xmlns:mc="http://schemas.openxmlformats.org/markup-compatibility/2006">
          <mc:Choice Requires="x14">
            <control shapeId="4172" r:id="rId36" name="Group Box 76ｷｬﾘｱ">
              <controlPr defaultSize="0" autoFill="0" autoPict="0">
                <anchor moveWithCells="1">
                  <from>
                    <xdr:col>8</xdr:col>
                    <xdr:colOff>137160</xdr:colOff>
                    <xdr:row>78</xdr:row>
                    <xdr:rowOff>30480</xdr:rowOff>
                  </from>
                  <to>
                    <xdr:col>23</xdr:col>
                    <xdr:colOff>38100</xdr:colOff>
                    <xdr:row>78</xdr:row>
                    <xdr:rowOff>228600</xdr:rowOff>
                  </to>
                </anchor>
              </controlPr>
            </control>
          </mc:Choice>
        </mc:AlternateContent>
        <mc:AlternateContent xmlns:mc="http://schemas.openxmlformats.org/markup-compatibility/2006">
          <mc:Choice Requires="x14">
            <control shapeId="4173" r:id="rId37" name="Option Button 77">
              <controlPr defaultSize="0" autoFill="0" autoLine="0" autoPict="0">
                <anchor moveWithCells="1">
                  <from>
                    <xdr:col>9</xdr:col>
                    <xdr:colOff>68580</xdr:colOff>
                    <xdr:row>80</xdr:row>
                    <xdr:rowOff>38100</xdr:rowOff>
                  </from>
                  <to>
                    <xdr:col>10</xdr:col>
                    <xdr:colOff>121920</xdr:colOff>
                    <xdr:row>80</xdr:row>
                    <xdr:rowOff>213360</xdr:rowOff>
                  </to>
                </anchor>
              </controlPr>
            </control>
          </mc:Choice>
        </mc:AlternateContent>
        <mc:AlternateContent xmlns:mc="http://schemas.openxmlformats.org/markup-compatibility/2006">
          <mc:Choice Requires="x14">
            <control shapeId="4174" r:id="rId38" name="Option Button 78">
              <controlPr defaultSize="0" autoFill="0" autoLine="0" autoPict="0">
                <anchor moveWithCells="1">
                  <from>
                    <xdr:col>20</xdr:col>
                    <xdr:colOff>68580</xdr:colOff>
                    <xdr:row>80</xdr:row>
                    <xdr:rowOff>45720</xdr:rowOff>
                  </from>
                  <to>
                    <xdr:col>21</xdr:col>
                    <xdr:colOff>121920</xdr:colOff>
                    <xdr:row>80</xdr:row>
                    <xdr:rowOff>220980</xdr:rowOff>
                  </to>
                </anchor>
              </controlPr>
            </control>
          </mc:Choice>
        </mc:AlternateContent>
        <mc:AlternateContent xmlns:mc="http://schemas.openxmlformats.org/markup-compatibility/2006">
          <mc:Choice Requires="x14">
            <control shapeId="4175" r:id="rId39" name="Group Box 79障がい">
              <controlPr defaultSize="0" autoFill="0" autoPict="0">
                <anchor moveWithCells="1">
                  <from>
                    <xdr:col>8</xdr:col>
                    <xdr:colOff>129540</xdr:colOff>
                    <xdr:row>80</xdr:row>
                    <xdr:rowOff>30480</xdr:rowOff>
                  </from>
                  <to>
                    <xdr:col>23</xdr:col>
                    <xdr:colOff>0</xdr:colOff>
                    <xdr:row>80</xdr:row>
                    <xdr:rowOff>243840</xdr:rowOff>
                  </to>
                </anchor>
              </controlPr>
            </control>
          </mc:Choice>
        </mc:AlternateContent>
        <mc:AlternateContent xmlns:mc="http://schemas.openxmlformats.org/markup-compatibility/2006">
          <mc:Choice Requires="x14">
            <control shapeId="4177" r:id="rId40" name="Option Button 81">
              <controlPr defaultSize="0" autoFill="0" autoLine="0" autoPict="0">
                <anchor moveWithCells="1">
                  <from>
                    <xdr:col>9</xdr:col>
                    <xdr:colOff>60960</xdr:colOff>
                    <xdr:row>76</xdr:row>
                    <xdr:rowOff>0</xdr:rowOff>
                  </from>
                  <to>
                    <xdr:col>10</xdr:col>
                    <xdr:colOff>137160</xdr:colOff>
                    <xdr:row>78</xdr:row>
                    <xdr:rowOff>7620</xdr:rowOff>
                  </to>
                </anchor>
              </controlPr>
            </control>
          </mc:Choice>
        </mc:AlternateContent>
        <mc:AlternateContent xmlns:mc="http://schemas.openxmlformats.org/markup-compatibility/2006">
          <mc:Choice Requires="x14">
            <control shapeId="4178" r:id="rId41" name="Option Button 82">
              <controlPr defaultSize="0" autoFill="0" autoLine="0" autoPict="0">
                <anchor moveWithCells="1">
                  <from>
                    <xdr:col>20</xdr:col>
                    <xdr:colOff>68580</xdr:colOff>
                    <xdr:row>75</xdr:row>
                    <xdr:rowOff>243840</xdr:rowOff>
                  </from>
                  <to>
                    <xdr:col>21</xdr:col>
                    <xdr:colOff>152400</xdr:colOff>
                    <xdr:row>78</xdr:row>
                    <xdr:rowOff>7620</xdr:rowOff>
                  </to>
                </anchor>
              </controlPr>
            </control>
          </mc:Choice>
        </mc:AlternateContent>
        <mc:AlternateContent xmlns:mc="http://schemas.openxmlformats.org/markup-compatibility/2006">
          <mc:Choice Requires="x14">
            <control shapeId="4184" r:id="rId42" name="Group Box 88技術者">
              <controlPr defaultSize="0" autoFill="0" autoPict="0">
                <anchor moveWithCells="1">
                  <from>
                    <xdr:col>9</xdr:col>
                    <xdr:colOff>83820</xdr:colOff>
                    <xdr:row>58</xdr:row>
                    <xdr:rowOff>213360</xdr:rowOff>
                  </from>
                  <to>
                    <xdr:col>38</xdr:col>
                    <xdr:colOff>45720</xdr:colOff>
                    <xdr:row>62</xdr:row>
                    <xdr:rowOff>0</xdr:rowOff>
                  </to>
                </anchor>
              </controlPr>
            </control>
          </mc:Choice>
        </mc:AlternateContent>
        <mc:AlternateContent xmlns:mc="http://schemas.openxmlformats.org/markup-compatibility/2006">
          <mc:Choice Requires="x14">
            <control shapeId="4185" r:id="rId43" name="Group Box 89くるみん">
              <controlPr defaultSize="0" autoFill="0" autoPict="0">
                <anchor moveWithCells="1">
                  <from>
                    <xdr:col>8</xdr:col>
                    <xdr:colOff>129540</xdr:colOff>
                    <xdr:row>75</xdr:row>
                    <xdr:rowOff>228600</xdr:rowOff>
                  </from>
                  <to>
                    <xdr:col>23</xdr:col>
                    <xdr:colOff>7620</xdr:colOff>
                    <xdr:row>78</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6BFC-1799-43C6-9538-74F928006984}">
  <sheetPr codeName="Sheet2">
    <tabColor rgb="FFFFFF00"/>
  </sheetPr>
  <dimension ref="A10:BA198"/>
  <sheetViews>
    <sheetView showGridLines="0" view="pageBreakPreview" zoomScaleNormal="100" zoomScaleSheetLayoutView="100" workbookViewId="0">
      <selection activeCell="AU27" sqref="AU27"/>
    </sheetView>
  </sheetViews>
  <sheetFormatPr defaultRowHeight="13.2" outlineLevelCol="1"/>
  <cols>
    <col min="1" max="38" width="2.44140625" style="4" customWidth="1"/>
    <col min="39" max="39" width="2.44140625" style="2" customWidth="1"/>
    <col min="40" max="40" width="2.44140625" style="3" customWidth="1"/>
    <col min="41" max="41" width="2.44140625" style="2" hidden="1" customWidth="1" outlineLevel="1"/>
    <col min="42" max="42" width="7.44140625" style="2" hidden="1" customWidth="1" outlineLevel="1"/>
    <col min="43" max="43" width="6.109375" style="2" hidden="1" customWidth="1" outlineLevel="1"/>
    <col min="44" max="44" width="15" style="2" hidden="1" customWidth="1" outlineLevel="1"/>
    <col min="45" max="45" width="5.5546875" style="2" hidden="1" customWidth="1" outlineLevel="1"/>
    <col min="46" max="46" width="11.6640625" style="2" hidden="1" customWidth="1" outlineLevel="1"/>
    <col min="47" max="47" width="12.88671875" style="2" hidden="1" customWidth="1" outlineLevel="1"/>
    <col min="48" max="49" width="12.77734375" style="2" hidden="1" customWidth="1" outlineLevel="1"/>
    <col min="50" max="50" width="13.33203125" style="4" hidden="1" customWidth="1" outlineLevel="1"/>
    <col min="51" max="51" width="2.44140625" style="2" customWidth="1" collapsed="1"/>
    <col min="52" max="52" width="2.44140625" style="2" customWidth="1"/>
    <col min="53" max="53" width="2.5546875" style="2" customWidth="1"/>
    <col min="54" max="58" width="2.5546875" style="4" customWidth="1"/>
    <col min="59" max="62" width="3" style="4" customWidth="1"/>
    <col min="63" max="63" width="3.6640625" style="4" customWidth="1"/>
    <col min="64" max="16384" width="8.88671875" style="4"/>
  </cols>
  <sheetData>
    <row r="10" spans="1:50" s="2" customFormat="1" ht="20.100000000000001" customHeight="1">
      <c r="A10" s="215" t="s">
        <v>109</v>
      </c>
      <c r="B10" s="215"/>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N10" s="3"/>
      <c r="AX10" s="4"/>
    </row>
    <row r="11" spans="1:50" s="2" customFormat="1" ht="20.100000000000001" customHeight="1">
      <c r="A11" s="115"/>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N11" s="3"/>
      <c r="AX11" s="4"/>
    </row>
    <row r="12" spans="1:50" s="2" customFormat="1" ht="20.100000000000001" customHeight="1">
      <c r="A12" s="115"/>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219" t="s">
        <v>76</v>
      </c>
      <c r="Z12" s="219"/>
      <c r="AA12" s="219"/>
      <c r="AB12" s="219"/>
      <c r="AC12" s="219"/>
      <c r="AD12" s="340"/>
      <c r="AE12" s="340"/>
      <c r="AF12" s="340"/>
      <c r="AG12" s="340"/>
      <c r="AH12" s="340"/>
      <c r="AI12" s="340"/>
      <c r="AJ12" s="340"/>
      <c r="AK12" s="340"/>
      <c r="AL12" s="340"/>
      <c r="AN12" s="3"/>
      <c r="AR12" s="2">
        <f>YEAR(AD12)</f>
        <v>1900</v>
      </c>
      <c r="AS12" s="2" t="s">
        <v>30</v>
      </c>
      <c r="AX12" s="4"/>
    </row>
    <row r="13" spans="1:50" ht="20.100000000000001" customHeight="1">
      <c r="A13" s="144" t="s">
        <v>140</v>
      </c>
      <c r="B13" s="144"/>
      <c r="C13" s="144"/>
      <c r="D13" s="144"/>
      <c r="E13" s="144"/>
      <c r="F13" s="144"/>
      <c r="G13" s="144"/>
      <c r="H13" s="144"/>
      <c r="I13" s="145"/>
      <c r="J13" s="149" t="s">
        <v>141</v>
      </c>
      <c r="K13" s="150"/>
      <c r="L13" s="150"/>
      <c r="M13" s="150"/>
      <c r="N13" s="150"/>
      <c r="O13" s="151"/>
      <c r="P13" s="344"/>
      <c r="Q13" s="345"/>
      <c r="R13" s="345"/>
      <c r="S13" s="345"/>
      <c r="T13" s="345"/>
      <c r="U13" s="345"/>
      <c r="V13" s="345"/>
      <c r="W13" s="345"/>
      <c r="X13" s="345"/>
      <c r="Y13" s="345"/>
      <c r="Z13" s="345"/>
      <c r="AA13" s="345"/>
      <c r="AB13" s="345"/>
      <c r="AC13" s="346"/>
      <c r="AD13" s="327" t="s">
        <v>169</v>
      </c>
      <c r="AE13" s="328"/>
      <c r="AF13" s="328"/>
      <c r="AG13" s="328"/>
      <c r="AH13" s="329"/>
      <c r="AI13" s="341"/>
      <c r="AJ13" s="342"/>
      <c r="AK13" s="342"/>
      <c r="AL13" s="343"/>
      <c r="AR13" s="2" t="e">
        <f>YEAR(EDATE(AD12,-3))</f>
        <v>#NUM!</v>
      </c>
      <c r="AS13" s="2" t="s">
        <v>162</v>
      </c>
    </row>
    <row r="14" spans="1:50" ht="20.100000000000001" customHeight="1">
      <c r="A14" s="147"/>
      <c r="B14" s="147"/>
      <c r="C14" s="147"/>
      <c r="D14" s="147"/>
      <c r="E14" s="147"/>
      <c r="F14" s="147"/>
      <c r="G14" s="147"/>
      <c r="H14" s="147"/>
      <c r="I14" s="148"/>
      <c r="J14" s="149" t="s">
        <v>142</v>
      </c>
      <c r="K14" s="150"/>
      <c r="L14" s="150"/>
      <c r="M14" s="150"/>
      <c r="N14" s="150"/>
      <c r="O14" s="151"/>
      <c r="P14" s="341"/>
      <c r="Q14" s="342"/>
      <c r="R14" s="342"/>
      <c r="S14" s="342"/>
      <c r="T14" s="342"/>
      <c r="U14" s="342"/>
      <c r="V14" s="342"/>
      <c r="W14" s="342"/>
      <c r="X14" s="343"/>
      <c r="Y14" s="149" t="s">
        <v>1</v>
      </c>
      <c r="Z14" s="150"/>
      <c r="AA14" s="150"/>
      <c r="AB14" s="150"/>
      <c r="AC14" s="151"/>
      <c r="AD14" s="340"/>
      <c r="AE14" s="340"/>
      <c r="AF14" s="340"/>
      <c r="AG14" s="340"/>
      <c r="AH14" s="340"/>
      <c r="AI14" s="340"/>
      <c r="AJ14" s="340"/>
      <c r="AK14" s="340"/>
      <c r="AL14" s="340"/>
    </row>
    <row r="15" spans="1:50" s="2" customFormat="1" ht="20.100000000000001" customHeight="1" thickBot="1">
      <c r="A15" s="4"/>
      <c r="B15" s="4"/>
      <c r="C15" s="4"/>
      <c r="D15" s="4"/>
      <c r="E15" s="4"/>
      <c r="F15" s="4"/>
      <c r="G15" s="4"/>
      <c r="H15" s="4"/>
      <c r="I15" s="4"/>
      <c r="J15" s="4"/>
      <c r="K15" s="4"/>
      <c r="L15" s="4"/>
      <c r="M15" s="6"/>
      <c r="N15" s="6"/>
      <c r="O15" s="6"/>
      <c r="P15" s="6"/>
      <c r="Q15" s="6"/>
      <c r="R15" s="6"/>
      <c r="S15" s="6"/>
      <c r="T15" s="6"/>
      <c r="U15" s="6"/>
      <c r="V15" s="6"/>
      <c r="W15" s="6"/>
      <c r="X15" s="6"/>
      <c r="Y15" s="6"/>
      <c r="Z15" s="6"/>
      <c r="AA15" s="4"/>
      <c r="AB15" s="4"/>
      <c r="AC15" s="4"/>
      <c r="AD15" s="4"/>
      <c r="AE15" s="4"/>
      <c r="AF15" s="4"/>
      <c r="AG15" s="4"/>
      <c r="AH15" s="4"/>
      <c r="AI15" s="4"/>
      <c r="AJ15" s="4"/>
      <c r="AK15" s="4"/>
      <c r="AL15" s="4"/>
      <c r="AN15" s="3"/>
      <c r="AU15" s="123" t="s">
        <v>181</v>
      </c>
      <c r="AV15" s="123" t="s">
        <v>182</v>
      </c>
      <c r="AX15" s="4"/>
    </row>
    <row r="16" spans="1:50" s="2" customFormat="1" ht="20.100000000000001" customHeight="1" thickBot="1">
      <c r="A16" s="216" t="s">
        <v>74</v>
      </c>
      <c r="B16" s="217"/>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8"/>
      <c r="AN16" s="3"/>
      <c r="AU16" s="2" t="e">
        <f>VLOOKUP(AG17,AT17:AU26,2,0)</f>
        <v>#N/A</v>
      </c>
      <c r="AV16" s="2">
        <f>AI13</f>
        <v>0</v>
      </c>
      <c r="AX16" s="4"/>
    </row>
    <row r="17" spans="1:50" s="2" customFormat="1" ht="20.100000000000001" customHeight="1">
      <c r="A17" s="163" t="s">
        <v>0</v>
      </c>
      <c r="B17" s="164"/>
      <c r="C17" s="164"/>
      <c r="D17" s="164"/>
      <c r="E17" s="164"/>
      <c r="F17" s="164"/>
      <c r="G17" s="164"/>
      <c r="H17" s="164"/>
      <c r="I17" s="164"/>
      <c r="J17" s="337"/>
      <c r="K17" s="338"/>
      <c r="L17" s="338"/>
      <c r="M17" s="338"/>
      <c r="N17" s="338"/>
      <c r="O17" s="338"/>
      <c r="P17" s="338"/>
      <c r="Q17" s="338"/>
      <c r="R17" s="338"/>
      <c r="S17" s="338"/>
      <c r="T17" s="338"/>
      <c r="U17" s="338"/>
      <c r="V17" s="338"/>
      <c r="W17" s="338"/>
      <c r="X17" s="338"/>
      <c r="Y17" s="338"/>
      <c r="Z17" s="338"/>
      <c r="AA17" s="339"/>
      <c r="AB17" s="333" t="s">
        <v>170</v>
      </c>
      <c r="AC17" s="334"/>
      <c r="AD17" s="334"/>
      <c r="AE17" s="334"/>
      <c r="AF17" s="335"/>
      <c r="AG17" s="333"/>
      <c r="AH17" s="334"/>
      <c r="AI17" s="334"/>
      <c r="AJ17" s="334"/>
      <c r="AK17" s="334"/>
      <c r="AL17" s="336"/>
      <c r="AN17" s="3"/>
      <c r="AT17" s="2" t="s">
        <v>171</v>
      </c>
      <c r="AU17" s="2" t="s">
        <v>185</v>
      </c>
      <c r="AX17" s="4"/>
    </row>
    <row r="18" spans="1:50" s="2" customFormat="1" ht="20.100000000000001" customHeight="1" thickBot="1">
      <c r="A18" s="165" t="s">
        <v>75</v>
      </c>
      <c r="B18" s="166"/>
      <c r="C18" s="166"/>
      <c r="D18" s="166"/>
      <c r="E18" s="166"/>
      <c r="F18" s="166"/>
      <c r="G18" s="166"/>
      <c r="H18" s="166"/>
      <c r="I18" s="166"/>
      <c r="J18" s="167"/>
      <c r="K18" s="168"/>
      <c r="L18" s="168"/>
      <c r="M18" s="168" t="s">
        <v>77</v>
      </c>
      <c r="N18" s="168"/>
      <c r="O18" s="297"/>
      <c r="P18" s="297"/>
      <c r="Q18" s="297"/>
      <c r="R18" s="297"/>
      <c r="S18" s="168" t="s">
        <v>78</v>
      </c>
      <c r="T18" s="168"/>
      <c r="U18" s="168"/>
      <c r="V18" s="168"/>
      <c r="W18" s="168"/>
      <c r="X18" s="168"/>
      <c r="Y18" s="168"/>
      <c r="Z18" s="168"/>
      <c r="AA18" s="168" t="s">
        <v>77</v>
      </c>
      <c r="AB18" s="168"/>
      <c r="AC18" s="297"/>
      <c r="AD18" s="297"/>
      <c r="AE18" s="297"/>
      <c r="AF18" s="297"/>
      <c r="AG18" s="168" t="s">
        <v>79</v>
      </c>
      <c r="AH18" s="168"/>
      <c r="AI18" s="168"/>
      <c r="AJ18" s="168"/>
      <c r="AK18" s="168"/>
      <c r="AL18" s="7"/>
      <c r="AN18" s="3"/>
      <c r="AR18" s="8">
        <f>J18*100000000+O18*10000</f>
        <v>0</v>
      </c>
      <c r="AT18" s="2" t="s">
        <v>172</v>
      </c>
      <c r="AU18" s="2" t="s">
        <v>185</v>
      </c>
      <c r="AX18" s="4"/>
    </row>
    <row r="19" spans="1:50" s="2" customFormat="1" ht="20.100000000000001" customHeight="1" thickBot="1">
      <c r="A19" s="4"/>
      <c r="B19" s="4"/>
      <c r="C19" s="4"/>
      <c r="D19" s="4"/>
      <c r="E19" s="4"/>
      <c r="F19" s="4"/>
      <c r="G19" s="4"/>
      <c r="H19" s="4"/>
      <c r="I19" s="4"/>
      <c r="J19" s="4"/>
      <c r="K19" s="4"/>
      <c r="L19" s="4"/>
      <c r="M19" s="6"/>
      <c r="N19" s="6"/>
      <c r="O19" s="6"/>
      <c r="P19" s="6"/>
      <c r="Q19" s="6"/>
      <c r="R19" s="6"/>
      <c r="S19" s="6"/>
      <c r="T19" s="6"/>
      <c r="U19" s="6"/>
      <c r="V19" s="6"/>
      <c r="W19" s="6"/>
      <c r="X19" s="6"/>
      <c r="Y19" s="6"/>
      <c r="Z19" s="6"/>
      <c r="AA19" s="4"/>
      <c r="AB19" s="4"/>
      <c r="AC19" s="4"/>
      <c r="AD19" s="4"/>
      <c r="AE19" s="4"/>
      <c r="AF19" s="4"/>
      <c r="AG19" s="4"/>
      <c r="AH19" s="4"/>
      <c r="AI19" s="4"/>
      <c r="AJ19" s="4"/>
      <c r="AK19" s="4"/>
      <c r="AL19" s="4"/>
      <c r="AN19" s="3"/>
      <c r="AT19" s="2" t="s">
        <v>173</v>
      </c>
      <c r="AU19" s="2" t="s">
        <v>185</v>
      </c>
      <c r="AX19" s="4"/>
    </row>
    <row r="20" spans="1:50" s="2" customFormat="1" ht="20.100000000000001" customHeight="1" thickBot="1">
      <c r="A20" s="216" t="s">
        <v>53</v>
      </c>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8"/>
      <c r="AN20" s="3"/>
      <c r="AR20" s="9">
        <f>DATE(YEAR(AD12)-7,MONTH(AD12),DAY(AD12))</f>
        <v>691406</v>
      </c>
      <c r="AT20" s="2" t="s">
        <v>174</v>
      </c>
      <c r="AU20" s="2" t="s">
        <v>185</v>
      </c>
      <c r="AX20" s="4"/>
    </row>
    <row r="21" spans="1:50" s="2" customFormat="1" ht="20.100000000000001" customHeight="1">
      <c r="A21" s="170" t="s">
        <v>115</v>
      </c>
      <c r="B21" s="171"/>
      <c r="C21" s="171"/>
      <c r="D21" s="171"/>
      <c r="E21" s="171"/>
      <c r="F21" s="171"/>
      <c r="G21" s="171"/>
      <c r="H21" s="171"/>
      <c r="I21" s="172"/>
      <c r="J21" s="173" t="s">
        <v>110</v>
      </c>
      <c r="K21" s="174"/>
      <c r="L21" s="174"/>
      <c r="M21" s="174"/>
      <c r="N21" s="174"/>
      <c r="O21" s="175"/>
      <c r="P21" s="176" t="str">
        <f>IF(P14="","",IF(P14="区内本店",($J$9*100000000+$O$9*10000)*AQ33,($J$9*100000000+$O$9*10000)*AQ34))</f>
        <v/>
      </c>
      <c r="Q21" s="176"/>
      <c r="R21" s="176"/>
      <c r="S21" s="176"/>
      <c r="T21" s="176"/>
      <c r="U21" s="176"/>
      <c r="V21" s="174" t="s">
        <v>111</v>
      </c>
      <c r="W21" s="174"/>
      <c r="X21" s="175"/>
      <c r="Y21" s="173" t="s">
        <v>112</v>
      </c>
      <c r="Z21" s="174"/>
      <c r="AA21" s="174"/>
      <c r="AB21" s="174"/>
      <c r="AC21" s="175"/>
      <c r="AD21" s="176"/>
      <c r="AE21" s="176"/>
      <c r="AF21" s="176"/>
      <c r="AG21" s="176"/>
      <c r="AH21" s="176"/>
      <c r="AI21" s="176"/>
      <c r="AJ21" s="174" t="s">
        <v>111</v>
      </c>
      <c r="AK21" s="174"/>
      <c r="AL21" s="177"/>
      <c r="AN21" s="3"/>
      <c r="AR21" s="9"/>
      <c r="AT21" s="2" t="s">
        <v>175</v>
      </c>
      <c r="AU21" s="2" t="s">
        <v>185</v>
      </c>
      <c r="AX21" s="4"/>
    </row>
    <row r="22" spans="1:50" s="2" customFormat="1" ht="20.100000000000001" customHeight="1">
      <c r="A22" s="163" t="s">
        <v>0</v>
      </c>
      <c r="B22" s="164"/>
      <c r="C22" s="164"/>
      <c r="D22" s="164"/>
      <c r="E22" s="164"/>
      <c r="F22" s="164"/>
      <c r="G22" s="164"/>
      <c r="H22" s="164"/>
      <c r="I22" s="16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4"/>
      <c r="AK22" s="354"/>
      <c r="AL22" s="355"/>
      <c r="AN22" s="3"/>
      <c r="AT22" s="2" t="s">
        <v>176</v>
      </c>
      <c r="AU22" s="2" t="s">
        <v>185</v>
      </c>
      <c r="AX22" s="4"/>
    </row>
    <row r="23" spans="1:50" s="2" customFormat="1" ht="20.100000000000001" customHeight="1">
      <c r="A23" s="227" t="s">
        <v>2</v>
      </c>
      <c r="B23" s="222"/>
      <c r="C23" s="222"/>
      <c r="D23" s="222"/>
      <c r="E23" s="222"/>
      <c r="F23" s="222"/>
      <c r="G23" s="222"/>
      <c r="H23" s="222"/>
      <c r="I23" s="222"/>
      <c r="J23" s="356"/>
      <c r="K23" s="357"/>
      <c r="L23" s="357"/>
      <c r="M23" s="357"/>
      <c r="N23" s="357"/>
      <c r="O23" s="357"/>
      <c r="P23" s="357"/>
      <c r="Q23" s="357"/>
      <c r="R23" s="160" t="s">
        <v>80</v>
      </c>
      <c r="S23" s="286"/>
      <c r="T23" s="287" t="s">
        <v>84</v>
      </c>
      <c r="U23" s="288"/>
      <c r="V23" s="288"/>
      <c r="W23" s="288"/>
      <c r="X23" s="289"/>
      <c r="Y23" s="358"/>
      <c r="Z23" s="358"/>
      <c r="AA23" s="358"/>
      <c r="AB23" s="287" t="s">
        <v>86</v>
      </c>
      <c r="AC23" s="288"/>
      <c r="AD23" s="288"/>
      <c r="AE23" s="288"/>
      <c r="AF23" s="288"/>
      <c r="AG23" s="228"/>
      <c r="AH23" s="228"/>
      <c r="AI23" s="228"/>
      <c r="AJ23" s="296"/>
      <c r="AK23" s="160" t="s">
        <v>85</v>
      </c>
      <c r="AL23" s="169"/>
      <c r="AN23" s="3" t="str">
        <f>IF(AND(Y23="ＪＶ",AG23=0),"出資比率を入力してください",IF(J23=0,"",IF(OR(AND(AI24="官公庁",AR23&lt;P21),AND(AI24="民間",AR23&lt;AD21)),"契約金額（ＪＶ工事は契約金額×出資比率）が基準契約金額未満になっていませんか？","")))</f>
        <v/>
      </c>
      <c r="AP23" s="2" t="s">
        <v>113</v>
      </c>
      <c r="AQ23" s="2" t="s">
        <v>114</v>
      </c>
      <c r="AR23" s="10">
        <f>IF(Y23="ＪＶ",J23*AG23/100,J23)</f>
        <v>0</v>
      </c>
      <c r="AT23" s="2" t="s">
        <v>177</v>
      </c>
      <c r="AU23" s="2" t="s">
        <v>185</v>
      </c>
      <c r="AX23" s="4"/>
    </row>
    <row r="24" spans="1:50" s="2" customFormat="1" ht="20.100000000000001" customHeight="1">
      <c r="A24" s="227" t="s">
        <v>3</v>
      </c>
      <c r="B24" s="222"/>
      <c r="C24" s="222"/>
      <c r="D24" s="222"/>
      <c r="E24" s="222"/>
      <c r="F24" s="222"/>
      <c r="G24" s="222"/>
      <c r="H24" s="222"/>
      <c r="I24" s="222"/>
      <c r="J24" s="347"/>
      <c r="K24" s="348"/>
      <c r="L24" s="348"/>
      <c r="M24" s="348"/>
      <c r="N24" s="348"/>
      <c r="O24" s="348"/>
      <c r="P24" s="348"/>
      <c r="Q24" s="348"/>
      <c r="R24" s="348"/>
      <c r="S24" s="348"/>
      <c r="T24" s="348"/>
      <c r="U24" s="348"/>
      <c r="V24" s="348"/>
      <c r="W24" s="348"/>
      <c r="X24" s="348"/>
      <c r="Y24" s="348"/>
      <c r="Z24" s="348"/>
      <c r="AA24" s="348"/>
      <c r="AB24" s="348"/>
      <c r="AC24" s="348"/>
      <c r="AD24" s="348"/>
      <c r="AE24" s="349"/>
      <c r="AF24" s="296" t="s">
        <v>81</v>
      </c>
      <c r="AG24" s="160"/>
      <c r="AH24" s="286"/>
      <c r="AI24" s="318"/>
      <c r="AJ24" s="319"/>
      <c r="AK24" s="319"/>
      <c r="AL24" s="350"/>
      <c r="AN24" s="3" t="str">
        <f>IF(AND(J24&lt;&gt;0,AI24=0),"発注者の種別をお選びください","")</f>
        <v/>
      </c>
      <c r="AP24" s="104">
        <v>0.7</v>
      </c>
      <c r="AQ24" s="104">
        <v>0.4</v>
      </c>
      <c r="AR24" s="67" t="s">
        <v>143</v>
      </c>
      <c r="AT24" s="2" t="s">
        <v>178</v>
      </c>
      <c r="AU24" s="2" t="s">
        <v>190</v>
      </c>
      <c r="AX24" s="4"/>
    </row>
    <row r="25" spans="1:50" s="2" customFormat="1" ht="20.100000000000001" customHeight="1" thickBot="1">
      <c r="A25" s="165" t="s">
        <v>82</v>
      </c>
      <c r="B25" s="166"/>
      <c r="C25" s="166"/>
      <c r="D25" s="166"/>
      <c r="E25" s="166"/>
      <c r="F25" s="166"/>
      <c r="G25" s="166"/>
      <c r="H25" s="166"/>
      <c r="I25" s="166"/>
      <c r="J25" s="351"/>
      <c r="K25" s="352"/>
      <c r="L25" s="352"/>
      <c r="M25" s="352"/>
      <c r="N25" s="352"/>
      <c r="O25" s="352"/>
      <c r="P25" s="352"/>
      <c r="Q25" s="352"/>
      <c r="R25" s="352"/>
      <c r="S25" s="352"/>
      <c r="T25" s="352"/>
      <c r="U25" s="352"/>
      <c r="V25" s="352"/>
      <c r="W25" s="168" t="s">
        <v>55</v>
      </c>
      <c r="X25" s="168"/>
      <c r="Y25" s="168"/>
      <c r="Z25" s="352"/>
      <c r="AA25" s="352"/>
      <c r="AB25" s="352"/>
      <c r="AC25" s="352"/>
      <c r="AD25" s="352"/>
      <c r="AE25" s="352"/>
      <c r="AF25" s="352"/>
      <c r="AG25" s="352"/>
      <c r="AH25" s="352"/>
      <c r="AI25" s="352"/>
      <c r="AJ25" s="352"/>
      <c r="AK25" s="352"/>
      <c r="AL25" s="353"/>
      <c r="AN25" s="3" t="str">
        <f>IF(Z25="","",IF(AD12&lt;Z25,"申込日現在で工事が完了していますか？",IF(Z25&lt;AR20,"７年以上前の工事ではありませんか？","")))</f>
        <v/>
      </c>
      <c r="AP25" s="104">
        <v>1</v>
      </c>
      <c r="AQ25" s="104">
        <v>0.5</v>
      </c>
      <c r="AR25" s="67" t="s">
        <v>31</v>
      </c>
      <c r="AT25" s="2" t="s">
        <v>179</v>
      </c>
      <c r="AU25" s="2" t="s">
        <v>190</v>
      </c>
      <c r="AX25" s="4"/>
    </row>
    <row r="26" spans="1:50" s="2" customFormat="1" ht="20.100000000000001" customHeight="1" thickBot="1">
      <c r="A26" s="4"/>
      <c r="B26" s="4"/>
      <c r="C26" s="4"/>
      <c r="D26" s="4"/>
      <c r="E26" s="4"/>
      <c r="F26" s="4"/>
      <c r="G26" s="4"/>
      <c r="H26" s="4"/>
      <c r="I26" s="4"/>
      <c r="J26" s="4"/>
      <c r="K26" s="4"/>
      <c r="L26" s="4"/>
      <c r="M26" s="6"/>
      <c r="N26" s="6"/>
      <c r="O26" s="6"/>
      <c r="P26" s="6"/>
      <c r="Q26" s="6"/>
      <c r="R26" s="6"/>
      <c r="S26" s="6"/>
      <c r="T26" s="6"/>
      <c r="U26" s="6"/>
      <c r="V26" s="6"/>
      <c r="W26" s="6"/>
      <c r="X26" s="6"/>
      <c r="Y26" s="6"/>
      <c r="Z26" s="6"/>
      <c r="AA26" s="4"/>
      <c r="AB26" s="4"/>
      <c r="AC26" s="4"/>
      <c r="AD26" s="4"/>
      <c r="AE26" s="4"/>
      <c r="AF26" s="4"/>
      <c r="AG26" s="4"/>
      <c r="AH26" s="4"/>
      <c r="AI26" s="4"/>
      <c r="AJ26" s="4"/>
      <c r="AK26" s="4"/>
      <c r="AL26" s="4"/>
      <c r="AN26" s="3"/>
      <c r="AT26" s="2" t="s">
        <v>180</v>
      </c>
      <c r="AU26" s="2" t="s">
        <v>190</v>
      </c>
      <c r="AX26" s="4"/>
    </row>
    <row r="27" spans="1:50" s="2" customFormat="1" ht="20.100000000000001" customHeight="1" thickBot="1">
      <c r="A27" s="216" t="s">
        <v>168</v>
      </c>
      <c r="B27" s="217"/>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c r="AD27" s="217"/>
      <c r="AE27" s="217"/>
      <c r="AF27" s="217"/>
      <c r="AG27" s="217"/>
      <c r="AH27" s="217"/>
      <c r="AI27" s="217"/>
      <c r="AJ27" s="217"/>
      <c r="AK27" s="217"/>
      <c r="AL27" s="218"/>
      <c r="AN27" s="3"/>
      <c r="AR27" s="9">
        <f>DATE(YEAR(AD12)-5,MONTH(AD12),DAY(AD12))</f>
        <v>692136</v>
      </c>
      <c r="AT27" s="122"/>
      <c r="AX27" s="4"/>
    </row>
    <row r="28" spans="1:50" s="2" customFormat="1" ht="20.100000000000001" customHeight="1">
      <c r="A28" s="137" t="s">
        <v>115</v>
      </c>
      <c r="B28" s="136"/>
      <c r="C28" s="136"/>
      <c r="D28" s="136"/>
      <c r="E28" s="136"/>
      <c r="F28" s="136"/>
      <c r="G28" s="136"/>
      <c r="H28" s="136"/>
      <c r="I28" s="138"/>
      <c r="J28" s="326" t="str">
        <f>IF(ISERROR(AND(P14="区内本店",$J$18*100000000+$O$18*10000&gt;=AW28,$J$18*100000000+$O$18*10000&lt;AX28)),"",IF(AND(P14="区内本店",$J$18*100000000+$O$18*10000&gt;=AW28,$O$18*100000000+$O$18*10000&lt;AX28),AW28,""))</f>
        <v/>
      </c>
      <c r="K28" s="326"/>
      <c r="L28" s="326"/>
      <c r="M28" s="326"/>
      <c r="N28" s="326"/>
      <c r="O28" s="326"/>
      <c r="P28" s="130" t="s">
        <v>111</v>
      </c>
      <c r="Q28" s="130"/>
      <c r="R28" s="131"/>
      <c r="S28" s="190" t="s">
        <v>191</v>
      </c>
      <c r="T28" s="191"/>
      <c r="U28" s="191"/>
      <c r="V28" s="191"/>
      <c r="W28" s="191"/>
      <c r="X28" s="191"/>
      <c r="Y28" s="191"/>
      <c r="Z28" s="191"/>
      <c r="AA28" s="191"/>
      <c r="AB28" s="191"/>
      <c r="AC28" s="191"/>
      <c r="AD28" s="191"/>
      <c r="AE28" s="191"/>
      <c r="AF28" s="191"/>
      <c r="AG28" s="191"/>
      <c r="AH28" s="191"/>
      <c r="AI28" s="191"/>
      <c r="AJ28" s="191"/>
      <c r="AK28" s="191"/>
      <c r="AL28" s="192"/>
      <c r="AN28" s="3"/>
      <c r="AR28" s="9"/>
      <c r="AU28" s="124"/>
      <c r="AV28" s="124"/>
      <c r="AW28" s="10" t="e">
        <f>DGET($AU$29:$AX$34,AW29,$AU$15:$AV$16)</f>
        <v>#VALUE!</v>
      </c>
      <c r="AX28" s="10" t="e">
        <f>DGET($AU$29:$AX$34,AX29,$AU$15:$AV$16)</f>
        <v>#VALUE!</v>
      </c>
    </row>
    <row r="29" spans="1:50" s="2" customFormat="1" ht="20.100000000000001" customHeight="1">
      <c r="A29" s="163" t="s">
        <v>0</v>
      </c>
      <c r="B29" s="164"/>
      <c r="C29" s="164"/>
      <c r="D29" s="164"/>
      <c r="E29" s="164"/>
      <c r="F29" s="164"/>
      <c r="G29" s="164"/>
      <c r="H29" s="164"/>
      <c r="I29" s="164"/>
      <c r="J29" s="354"/>
      <c r="K29" s="354"/>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354"/>
      <c r="AL29" s="355"/>
      <c r="AN29" s="3"/>
      <c r="AU29" s="124" t="s">
        <v>181</v>
      </c>
      <c r="AV29" s="124" t="s">
        <v>182</v>
      </c>
      <c r="AW29" s="125" t="s">
        <v>183</v>
      </c>
      <c r="AX29" s="125" t="s">
        <v>184</v>
      </c>
    </row>
    <row r="30" spans="1:50" s="2" customFormat="1" ht="20.100000000000001" customHeight="1">
      <c r="A30" s="227" t="s">
        <v>2</v>
      </c>
      <c r="B30" s="222"/>
      <c r="C30" s="222"/>
      <c r="D30" s="222"/>
      <c r="E30" s="222"/>
      <c r="F30" s="222"/>
      <c r="G30" s="222"/>
      <c r="H30" s="222"/>
      <c r="I30" s="222"/>
      <c r="J30" s="356"/>
      <c r="K30" s="357"/>
      <c r="L30" s="357"/>
      <c r="M30" s="357"/>
      <c r="N30" s="357"/>
      <c r="O30" s="357"/>
      <c r="P30" s="357"/>
      <c r="Q30" s="357"/>
      <c r="R30" s="160" t="s">
        <v>80</v>
      </c>
      <c r="S30" s="286"/>
      <c r="T30" s="287" t="s">
        <v>84</v>
      </c>
      <c r="U30" s="288"/>
      <c r="V30" s="288"/>
      <c r="W30" s="288"/>
      <c r="X30" s="289"/>
      <c r="Y30" s="358"/>
      <c r="Z30" s="358"/>
      <c r="AA30" s="358"/>
      <c r="AB30" s="287" t="s">
        <v>86</v>
      </c>
      <c r="AC30" s="288"/>
      <c r="AD30" s="288"/>
      <c r="AE30" s="288"/>
      <c r="AF30" s="288"/>
      <c r="AG30" s="228"/>
      <c r="AH30" s="228"/>
      <c r="AI30" s="228"/>
      <c r="AJ30" s="296"/>
      <c r="AK30" s="160" t="s">
        <v>85</v>
      </c>
      <c r="AL30" s="169"/>
      <c r="AN30" s="3" t="str">
        <f>IF(AND(Y30="ＪＶ",AG30=0),"出資比率を入力してください",IF(J30=0,"",IF(AR30&lt;J28,"契約金額（ＪＶ工事は契約金額×出資比率）が基準契約金額未満になっていませんか？","")))</f>
        <v/>
      </c>
      <c r="AR30" s="10">
        <f>IF(Y30="ＪＶ",J30*AG30/100,J30)</f>
        <v>0</v>
      </c>
      <c r="AU30" s="2" t="s">
        <v>185</v>
      </c>
      <c r="AV30" s="2" t="s">
        <v>186</v>
      </c>
      <c r="AW30" s="8">
        <v>100000000</v>
      </c>
      <c r="AX30" s="8">
        <v>180000000</v>
      </c>
    </row>
    <row r="31" spans="1:50" s="2" customFormat="1" ht="20.100000000000001" customHeight="1">
      <c r="A31" s="227" t="s">
        <v>3</v>
      </c>
      <c r="B31" s="222"/>
      <c r="C31" s="222"/>
      <c r="D31" s="222"/>
      <c r="E31" s="222"/>
      <c r="F31" s="222"/>
      <c r="G31" s="222"/>
      <c r="H31" s="222"/>
      <c r="I31" s="222"/>
      <c r="J31" s="347"/>
      <c r="K31" s="348"/>
      <c r="L31" s="348"/>
      <c r="M31" s="348"/>
      <c r="N31" s="348"/>
      <c r="O31" s="348"/>
      <c r="P31" s="348"/>
      <c r="Q31" s="348"/>
      <c r="R31" s="348"/>
      <c r="S31" s="348"/>
      <c r="T31" s="348"/>
      <c r="U31" s="348"/>
      <c r="V31" s="348"/>
      <c r="W31" s="348"/>
      <c r="X31" s="348"/>
      <c r="Y31" s="348"/>
      <c r="Z31" s="348"/>
      <c r="AA31" s="348"/>
      <c r="AB31" s="348"/>
      <c r="AC31" s="348"/>
      <c r="AD31" s="348"/>
      <c r="AE31" s="349"/>
      <c r="AF31" s="296" t="s">
        <v>81</v>
      </c>
      <c r="AG31" s="160"/>
      <c r="AH31" s="286"/>
      <c r="AI31" s="318"/>
      <c r="AJ31" s="319"/>
      <c r="AK31" s="319"/>
      <c r="AL31" s="350"/>
      <c r="AN31" s="3" t="str">
        <f>IF(AND(J31&lt;&gt;0,AI31=0),"発注者の種別をお選びください","")</f>
        <v/>
      </c>
      <c r="AP31" s="104"/>
      <c r="AQ31" s="104"/>
      <c r="AR31" s="67"/>
      <c r="AU31" s="2" t="s">
        <v>185</v>
      </c>
      <c r="AV31" s="2" t="s">
        <v>187</v>
      </c>
      <c r="AW31" s="8">
        <v>40000000</v>
      </c>
      <c r="AX31" s="8">
        <v>100000000</v>
      </c>
    </row>
    <row r="32" spans="1:50" s="2" customFormat="1" ht="20.100000000000001" customHeight="1" thickBot="1">
      <c r="A32" s="165" t="s">
        <v>82</v>
      </c>
      <c r="B32" s="166"/>
      <c r="C32" s="166"/>
      <c r="D32" s="166"/>
      <c r="E32" s="166"/>
      <c r="F32" s="166"/>
      <c r="G32" s="166"/>
      <c r="H32" s="166"/>
      <c r="I32" s="166"/>
      <c r="J32" s="351"/>
      <c r="K32" s="352"/>
      <c r="L32" s="352"/>
      <c r="M32" s="352"/>
      <c r="N32" s="352"/>
      <c r="O32" s="352"/>
      <c r="P32" s="352"/>
      <c r="Q32" s="352"/>
      <c r="R32" s="352"/>
      <c r="S32" s="352"/>
      <c r="T32" s="352"/>
      <c r="U32" s="352"/>
      <c r="V32" s="352"/>
      <c r="W32" s="168" t="s">
        <v>55</v>
      </c>
      <c r="X32" s="168"/>
      <c r="Y32" s="168"/>
      <c r="Z32" s="352"/>
      <c r="AA32" s="352"/>
      <c r="AB32" s="352"/>
      <c r="AC32" s="352"/>
      <c r="AD32" s="352"/>
      <c r="AE32" s="352"/>
      <c r="AF32" s="352"/>
      <c r="AG32" s="352"/>
      <c r="AH32" s="352"/>
      <c r="AI32" s="352"/>
      <c r="AJ32" s="352"/>
      <c r="AK32" s="352"/>
      <c r="AL32" s="353"/>
      <c r="AN32" s="3" t="str">
        <f>IF(Z32="","",IF(AD12&lt;Z32,"申込日現在で工事が完了していますか？",IF(Z32&lt;AR27,"５年以上前の工事ではありませんか？","")))</f>
        <v/>
      </c>
      <c r="AP32" s="104"/>
      <c r="AQ32" s="104"/>
      <c r="AR32" s="67"/>
      <c r="AU32" s="2" t="s">
        <v>188</v>
      </c>
      <c r="AV32" s="2" t="s">
        <v>189</v>
      </c>
      <c r="AW32" s="8">
        <v>20000000</v>
      </c>
      <c r="AX32" s="8">
        <v>30000000</v>
      </c>
    </row>
    <row r="33" spans="1:50" s="2" customFormat="1" ht="20.100000000000001" customHeight="1" thickBot="1">
      <c r="A33" s="4"/>
      <c r="B33" s="4"/>
      <c r="C33" s="4"/>
      <c r="D33" s="4"/>
      <c r="E33" s="4"/>
      <c r="F33" s="4"/>
      <c r="G33" s="4"/>
      <c r="H33" s="4"/>
      <c r="I33" s="4"/>
      <c r="J33" s="4"/>
      <c r="K33" s="4"/>
      <c r="L33" s="4"/>
      <c r="M33" s="6"/>
      <c r="N33" s="6"/>
      <c r="O33" s="6"/>
      <c r="P33" s="6"/>
      <c r="Q33" s="6"/>
      <c r="R33" s="6"/>
      <c r="S33" s="6"/>
      <c r="T33" s="6"/>
      <c r="U33" s="6"/>
      <c r="V33" s="6"/>
      <c r="W33" s="6"/>
      <c r="X33" s="6"/>
      <c r="Y33" s="6"/>
      <c r="Z33" s="6"/>
      <c r="AA33" s="4"/>
      <c r="AB33" s="4"/>
      <c r="AC33" s="4"/>
      <c r="AD33" s="4"/>
      <c r="AE33" s="4"/>
      <c r="AF33" s="4"/>
      <c r="AG33" s="4"/>
      <c r="AH33" s="4"/>
      <c r="AI33" s="4"/>
      <c r="AJ33" s="4"/>
      <c r="AK33" s="4"/>
      <c r="AL33" s="4"/>
      <c r="AN33" s="3"/>
      <c r="AU33" s="2" t="s">
        <v>190</v>
      </c>
      <c r="AV33" s="2" t="s">
        <v>186</v>
      </c>
      <c r="AW33" s="8">
        <v>40000000</v>
      </c>
      <c r="AX33" s="8">
        <v>100000000</v>
      </c>
    </row>
    <row r="34" spans="1:50" ht="20.100000000000001" customHeight="1" thickBot="1">
      <c r="A34" s="216" t="s">
        <v>129</v>
      </c>
      <c r="B34" s="217"/>
      <c r="C34" s="217"/>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217"/>
      <c r="AJ34" s="217"/>
      <c r="AK34" s="217"/>
      <c r="AL34" s="218"/>
      <c r="AU34" s="2" t="s">
        <v>190</v>
      </c>
      <c r="AV34" s="2" t="s">
        <v>187</v>
      </c>
      <c r="AW34" s="8">
        <v>10000000</v>
      </c>
      <c r="AX34" s="8">
        <v>40000000</v>
      </c>
    </row>
    <row r="35" spans="1:50" ht="20.100000000000001" customHeight="1">
      <c r="A35" s="137" t="s">
        <v>115</v>
      </c>
      <c r="B35" s="136"/>
      <c r="C35" s="136"/>
      <c r="D35" s="136"/>
      <c r="E35" s="136"/>
      <c r="F35" s="136"/>
      <c r="G35" s="136"/>
      <c r="H35" s="136"/>
      <c r="I35" s="138"/>
      <c r="J35" s="326"/>
      <c r="K35" s="326"/>
      <c r="L35" s="326"/>
      <c r="M35" s="326"/>
      <c r="N35" s="326"/>
      <c r="O35" s="326"/>
      <c r="P35" s="130" t="s">
        <v>111</v>
      </c>
      <c r="Q35" s="130"/>
      <c r="R35" s="131"/>
      <c r="S35" s="190" t="s">
        <v>116</v>
      </c>
      <c r="T35" s="191"/>
      <c r="U35" s="191"/>
      <c r="V35" s="191"/>
      <c r="W35" s="191"/>
      <c r="X35" s="191"/>
      <c r="Y35" s="191"/>
      <c r="Z35" s="191"/>
      <c r="AA35" s="191"/>
      <c r="AB35" s="191"/>
      <c r="AC35" s="191"/>
      <c r="AD35" s="191"/>
      <c r="AE35" s="191"/>
      <c r="AF35" s="191"/>
      <c r="AG35" s="191"/>
      <c r="AH35" s="191"/>
      <c r="AI35" s="191"/>
      <c r="AJ35" s="191"/>
      <c r="AK35" s="191"/>
      <c r="AL35" s="192"/>
      <c r="AP35" s="11">
        <v>0</v>
      </c>
      <c r="AQ35" s="12">
        <v>0</v>
      </c>
      <c r="AR35" s="9">
        <f>DATE(YEAR(AD12)-5,MONTH(AD12),DAY(AD12))</f>
        <v>692136</v>
      </c>
    </row>
    <row r="36" spans="1:50" ht="20.100000000000001" customHeight="1">
      <c r="A36" s="163">
        <v>1</v>
      </c>
      <c r="B36" s="164"/>
      <c r="C36" s="164" t="s">
        <v>0</v>
      </c>
      <c r="D36" s="164"/>
      <c r="E36" s="164"/>
      <c r="F36" s="164"/>
      <c r="G36" s="164"/>
      <c r="H36" s="164"/>
      <c r="I36" s="164"/>
      <c r="J36" s="354"/>
      <c r="K36" s="354"/>
      <c r="L36" s="354"/>
      <c r="M36" s="354"/>
      <c r="N36" s="354"/>
      <c r="O36" s="354"/>
      <c r="P36" s="354"/>
      <c r="Q36" s="354"/>
      <c r="R36" s="354"/>
      <c r="S36" s="354"/>
      <c r="T36" s="354"/>
      <c r="U36" s="354"/>
      <c r="V36" s="354"/>
      <c r="W36" s="354"/>
      <c r="X36" s="354"/>
      <c r="Y36" s="354"/>
      <c r="Z36" s="354"/>
      <c r="AA36" s="354"/>
      <c r="AB36" s="354"/>
      <c r="AC36" s="354"/>
      <c r="AD36" s="354"/>
      <c r="AE36" s="354"/>
      <c r="AF36" s="354"/>
      <c r="AG36" s="354"/>
      <c r="AH36" s="354"/>
      <c r="AI36" s="354"/>
      <c r="AJ36" s="354"/>
      <c r="AK36" s="354"/>
      <c r="AL36" s="355"/>
      <c r="AP36" s="11">
        <v>20</v>
      </c>
      <c r="AQ36" s="12">
        <v>1</v>
      </c>
    </row>
    <row r="37" spans="1:50" ht="20.100000000000001" customHeight="1">
      <c r="A37" s="227"/>
      <c r="B37" s="222"/>
      <c r="C37" s="283" t="s">
        <v>83</v>
      </c>
      <c r="D37" s="284"/>
      <c r="E37" s="284"/>
      <c r="F37" s="284"/>
      <c r="G37" s="284"/>
      <c r="H37" s="284"/>
      <c r="I37" s="284"/>
      <c r="J37" s="356"/>
      <c r="K37" s="357"/>
      <c r="L37" s="357"/>
      <c r="M37" s="357"/>
      <c r="N37" s="357"/>
      <c r="O37" s="357"/>
      <c r="P37" s="357"/>
      <c r="Q37" s="357"/>
      <c r="R37" s="160" t="s">
        <v>80</v>
      </c>
      <c r="S37" s="286"/>
      <c r="T37" s="287" t="s">
        <v>84</v>
      </c>
      <c r="U37" s="288"/>
      <c r="V37" s="288"/>
      <c r="W37" s="288"/>
      <c r="X37" s="289"/>
      <c r="Y37" s="358"/>
      <c r="Z37" s="358"/>
      <c r="AA37" s="358"/>
      <c r="AB37" s="287" t="s">
        <v>86</v>
      </c>
      <c r="AC37" s="288"/>
      <c r="AD37" s="288"/>
      <c r="AE37" s="288"/>
      <c r="AF37" s="288"/>
      <c r="AG37" s="228"/>
      <c r="AH37" s="228"/>
      <c r="AI37" s="228"/>
      <c r="AJ37" s="296"/>
      <c r="AK37" s="160" t="s">
        <v>85</v>
      </c>
      <c r="AL37" s="169"/>
      <c r="AN37" s="3" t="str">
        <f>IF(AND(Y37="ＪＶ",AG37=0),"出資比率を入力してください",IF(J37=0,"",IF(AR37&lt;$J$35,"契約金額（ＪＶ工事は契約金額×出資比率）が予定価格の下限額の２分の１を超えていますか？","")))</f>
        <v/>
      </c>
      <c r="AP37" s="11">
        <v>30</v>
      </c>
      <c r="AQ37" s="12">
        <v>2</v>
      </c>
      <c r="AR37" s="10">
        <f>IF(Y37="ＪＶ",J37*AG37/100,J37)</f>
        <v>0</v>
      </c>
    </row>
    <row r="38" spans="1:50" ht="20.100000000000001" customHeight="1">
      <c r="A38" s="227"/>
      <c r="B38" s="222"/>
      <c r="C38" s="222" t="s">
        <v>82</v>
      </c>
      <c r="D38" s="222"/>
      <c r="E38" s="222"/>
      <c r="F38" s="222"/>
      <c r="G38" s="222"/>
      <c r="H38" s="222"/>
      <c r="I38" s="222"/>
      <c r="J38" s="359"/>
      <c r="K38" s="360"/>
      <c r="L38" s="360"/>
      <c r="M38" s="360"/>
      <c r="N38" s="360"/>
      <c r="O38" s="360"/>
      <c r="P38" s="360"/>
      <c r="Q38" s="360"/>
      <c r="R38" s="360"/>
      <c r="S38" s="360"/>
      <c r="T38" s="360"/>
      <c r="U38" s="360"/>
      <c r="V38" s="360"/>
      <c r="W38" s="160" t="s">
        <v>55</v>
      </c>
      <c r="X38" s="160"/>
      <c r="Y38" s="160"/>
      <c r="Z38" s="360"/>
      <c r="AA38" s="360"/>
      <c r="AB38" s="360"/>
      <c r="AC38" s="360"/>
      <c r="AD38" s="360"/>
      <c r="AE38" s="360"/>
      <c r="AF38" s="360"/>
      <c r="AG38" s="360"/>
      <c r="AH38" s="360"/>
      <c r="AI38" s="360"/>
      <c r="AJ38" s="360"/>
      <c r="AK38" s="360"/>
      <c r="AL38" s="361"/>
      <c r="AP38" s="11">
        <v>40</v>
      </c>
      <c r="AQ38" s="12">
        <v>3</v>
      </c>
    </row>
    <row r="39" spans="1:50" ht="20.100000000000001" customHeight="1">
      <c r="A39" s="227"/>
      <c r="B39" s="222"/>
      <c r="C39" s="222" t="s">
        <v>4</v>
      </c>
      <c r="D39" s="222"/>
      <c r="E39" s="222"/>
      <c r="F39" s="222"/>
      <c r="G39" s="222"/>
      <c r="H39" s="222"/>
      <c r="I39" s="222"/>
      <c r="J39" s="359"/>
      <c r="K39" s="360"/>
      <c r="L39" s="360"/>
      <c r="M39" s="360"/>
      <c r="N39" s="360"/>
      <c r="O39" s="360"/>
      <c r="P39" s="360"/>
      <c r="Q39" s="360"/>
      <c r="R39" s="360"/>
      <c r="S39" s="360"/>
      <c r="T39" s="360"/>
      <c r="U39" s="360"/>
      <c r="V39" s="360"/>
      <c r="W39" s="360"/>
      <c r="X39" s="360"/>
      <c r="Y39" s="360"/>
      <c r="Z39" s="360"/>
      <c r="AA39" s="362"/>
      <c r="AB39" s="222" t="s">
        <v>7</v>
      </c>
      <c r="AC39" s="222"/>
      <c r="AD39" s="222"/>
      <c r="AE39" s="222"/>
      <c r="AF39" s="222"/>
      <c r="AG39" s="180"/>
      <c r="AH39" s="181"/>
      <c r="AI39" s="181"/>
      <c r="AJ39" s="181"/>
      <c r="AK39" s="225" t="s">
        <v>20</v>
      </c>
      <c r="AL39" s="226"/>
      <c r="AN39" s="3" t="str">
        <f>IF(OR($AD$12="",J39=""),"",IF($AD$12&lt;J39,"申込日現在で工事が完了していますか？",IF(J39&lt;$AR$35,"５年以上前の工事ではありませんか？","")))</f>
        <v/>
      </c>
      <c r="AP39" s="11">
        <v>50</v>
      </c>
      <c r="AQ39" s="12">
        <v>4</v>
      </c>
    </row>
    <row r="40" spans="1:50" ht="20.100000000000001" customHeight="1">
      <c r="A40" s="227">
        <v>2</v>
      </c>
      <c r="B40" s="222"/>
      <c r="C40" s="228" t="s">
        <v>0</v>
      </c>
      <c r="D40" s="228"/>
      <c r="E40" s="228"/>
      <c r="F40" s="228"/>
      <c r="G40" s="228"/>
      <c r="H40" s="228"/>
      <c r="I40" s="228"/>
      <c r="J40" s="363"/>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c r="AI40" s="364"/>
      <c r="AJ40" s="364"/>
      <c r="AK40" s="364"/>
      <c r="AL40" s="365"/>
      <c r="AP40" s="11">
        <v>55</v>
      </c>
      <c r="AQ40" s="12">
        <v>5</v>
      </c>
    </row>
    <row r="41" spans="1:50" ht="20.100000000000001" customHeight="1">
      <c r="A41" s="227"/>
      <c r="B41" s="222"/>
      <c r="C41" s="283" t="s">
        <v>83</v>
      </c>
      <c r="D41" s="284"/>
      <c r="E41" s="284"/>
      <c r="F41" s="284"/>
      <c r="G41" s="284"/>
      <c r="H41" s="284"/>
      <c r="I41" s="284"/>
      <c r="J41" s="356"/>
      <c r="K41" s="357"/>
      <c r="L41" s="357"/>
      <c r="M41" s="357"/>
      <c r="N41" s="357"/>
      <c r="O41" s="357"/>
      <c r="P41" s="357"/>
      <c r="Q41" s="357"/>
      <c r="R41" s="160" t="s">
        <v>80</v>
      </c>
      <c r="S41" s="286"/>
      <c r="T41" s="287" t="s">
        <v>84</v>
      </c>
      <c r="U41" s="288"/>
      <c r="V41" s="288"/>
      <c r="W41" s="288"/>
      <c r="X41" s="289"/>
      <c r="Y41" s="358"/>
      <c r="Z41" s="358"/>
      <c r="AA41" s="358"/>
      <c r="AB41" s="287" t="s">
        <v>86</v>
      </c>
      <c r="AC41" s="288"/>
      <c r="AD41" s="288"/>
      <c r="AE41" s="288"/>
      <c r="AF41" s="288"/>
      <c r="AG41" s="228"/>
      <c r="AH41" s="228"/>
      <c r="AI41" s="228"/>
      <c r="AJ41" s="296"/>
      <c r="AK41" s="160" t="s">
        <v>85</v>
      </c>
      <c r="AL41" s="169"/>
      <c r="AN41" s="3" t="str">
        <f>IF(AND(Y41="ＪＶ",AG41=0),"出資比率を入力してください",IF(J41=0,"",IF(AR41&lt;$J$35,"契約金額（ＪＶ工事は契約金額×出資比率）が予定価格の下限額の２分の１を超えていますか？","")))</f>
        <v/>
      </c>
      <c r="AP41" s="11">
        <v>60</v>
      </c>
      <c r="AQ41" s="12">
        <v>6</v>
      </c>
      <c r="AR41" s="10">
        <f>IF(Y41="ＪＶ",J41*AG41/100,J41)</f>
        <v>0</v>
      </c>
    </row>
    <row r="42" spans="1:50" ht="20.100000000000001" customHeight="1">
      <c r="A42" s="227"/>
      <c r="B42" s="222"/>
      <c r="C42" s="228" t="s">
        <v>82</v>
      </c>
      <c r="D42" s="228"/>
      <c r="E42" s="228"/>
      <c r="F42" s="228"/>
      <c r="G42" s="228"/>
      <c r="H42" s="228"/>
      <c r="I42" s="228"/>
      <c r="J42" s="359"/>
      <c r="K42" s="360"/>
      <c r="L42" s="360"/>
      <c r="M42" s="360"/>
      <c r="N42" s="360"/>
      <c r="O42" s="360"/>
      <c r="P42" s="360"/>
      <c r="Q42" s="360"/>
      <c r="R42" s="360"/>
      <c r="S42" s="360"/>
      <c r="T42" s="360"/>
      <c r="U42" s="360"/>
      <c r="V42" s="360"/>
      <c r="W42" s="160" t="s">
        <v>55</v>
      </c>
      <c r="X42" s="160"/>
      <c r="Y42" s="160"/>
      <c r="Z42" s="360"/>
      <c r="AA42" s="360"/>
      <c r="AB42" s="360"/>
      <c r="AC42" s="360"/>
      <c r="AD42" s="360"/>
      <c r="AE42" s="360"/>
      <c r="AF42" s="360"/>
      <c r="AG42" s="360"/>
      <c r="AH42" s="360"/>
      <c r="AI42" s="360"/>
      <c r="AJ42" s="360"/>
      <c r="AK42" s="360"/>
      <c r="AL42" s="361"/>
      <c r="AP42" s="11">
        <v>62.5</v>
      </c>
      <c r="AQ42" s="12">
        <v>7</v>
      </c>
    </row>
    <row r="43" spans="1:50" ht="20.100000000000001" customHeight="1">
      <c r="A43" s="227"/>
      <c r="B43" s="222"/>
      <c r="C43" s="228" t="s">
        <v>4</v>
      </c>
      <c r="D43" s="228"/>
      <c r="E43" s="228"/>
      <c r="F43" s="228"/>
      <c r="G43" s="228"/>
      <c r="H43" s="228"/>
      <c r="I43" s="228"/>
      <c r="J43" s="359"/>
      <c r="K43" s="360"/>
      <c r="L43" s="360"/>
      <c r="M43" s="360"/>
      <c r="N43" s="360"/>
      <c r="O43" s="360"/>
      <c r="P43" s="360"/>
      <c r="Q43" s="360"/>
      <c r="R43" s="360"/>
      <c r="S43" s="360"/>
      <c r="T43" s="360"/>
      <c r="U43" s="360"/>
      <c r="V43" s="360"/>
      <c r="W43" s="360"/>
      <c r="X43" s="360"/>
      <c r="Y43" s="360"/>
      <c r="Z43" s="360"/>
      <c r="AA43" s="362"/>
      <c r="AB43" s="222" t="s">
        <v>6</v>
      </c>
      <c r="AC43" s="222"/>
      <c r="AD43" s="222"/>
      <c r="AE43" s="222"/>
      <c r="AF43" s="222"/>
      <c r="AG43" s="180"/>
      <c r="AH43" s="181"/>
      <c r="AI43" s="181"/>
      <c r="AJ43" s="181"/>
      <c r="AK43" s="225" t="s">
        <v>20</v>
      </c>
      <c r="AL43" s="226"/>
      <c r="AN43" s="3" t="str">
        <f>IF(OR($AD$12="",J43=""),"",IF($AD$12&lt;J43,"申込日現在で工事が完了していますか？",IF(J43&lt;$AR$35,"５年以上前の工事ではありませんか？","")))</f>
        <v/>
      </c>
      <c r="AP43" s="11">
        <v>65</v>
      </c>
      <c r="AQ43" s="12">
        <v>8</v>
      </c>
    </row>
    <row r="44" spans="1:50" ht="20.100000000000001" customHeight="1">
      <c r="A44" s="227">
        <v>3</v>
      </c>
      <c r="B44" s="222"/>
      <c r="C44" s="228" t="s">
        <v>0</v>
      </c>
      <c r="D44" s="228"/>
      <c r="E44" s="228"/>
      <c r="F44" s="228"/>
      <c r="G44" s="228"/>
      <c r="H44" s="228"/>
      <c r="I44" s="228"/>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4"/>
      <c r="AI44" s="364"/>
      <c r="AJ44" s="364"/>
      <c r="AK44" s="364"/>
      <c r="AL44" s="365"/>
      <c r="AP44" s="11">
        <v>67.5</v>
      </c>
      <c r="AQ44" s="12">
        <v>9</v>
      </c>
    </row>
    <row r="45" spans="1:50" ht="20.100000000000001" customHeight="1">
      <c r="A45" s="227"/>
      <c r="B45" s="222"/>
      <c r="C45" s="283" t="s">
        <v>83</v>
      </c>
      <c r="D45" s="284"/>
      <c r="E45" s="284"/>
      <c r="F45" s="284"/>
      <c r="G45" s="284"/>
      <c r="H45" s="284"/>
      <c r="I45" s="284"/>
      <c r="J45" s="356"/>
      <c r="K45" s="357"/>
      <c r="L45" s="357"/>
      <c r="M45" s="357"/>
      <c r="N45" s="357"/>
      <c r="O45" s="357"/>
      <c r="P45" s="357"/>
      <c r="Q45" s="357"/>
      <c r="R45" s="160" t="s">
        <v>80</v>
      </c>
      <c r="S45" s="286"/>
      <c r="T45" s="287" t="s">
        <v>84</v>
      </c>
      <c r="U45" s="288"/>
      <c r="V45" s="288"/>
      <c r="W45" s="288"/>
      <c r="X45" s="289"/>
      <c r="Y45" s="358"/>
      <c r="Z45" s="358"/>
      <c r="AA45" s="358"/>
      <c r="AB45" s="287" t="s">
        <v>86</v>
      </c>
      <c r="AC45" s="288"/>
      <c r="AD45" s="288"/>
      <c r="AE45" s="288"/>
      <c r="AF45" s="288"/>
      <c r="AG45" s="228"/>
      <c r="AH45" s="228"/>
      <c r="AI45" s="228"/>
      <c r="AJ45" s="296"/>
      <c r="AK45" s="160" t="s">
        <v>85</v>
      </c>
      <c r="AL45" s="169"/>
      <c r="AN45" s="3" t="str">
        <f>IF(AND(Y45="ＪＶ",AG45=0),"出資比率を入力してください",IF(J45=0,"",IF(AR45&lt;$J$35,"契約金額（ＪＶ工事は契約金額×出資比率）が予定価格の下限額の２分の１を超えていますか？","")))</f>
        <v/>
      </c>
      <c r="AP45" s="11">
        <v>70</v>
      </c>
      <c r="AQ45" s="12">
        <v>10</v>
      </c>
      <c r="AR45" s="10">
        <f>IF(Y45="ＪＶ",J45*AG45/100,J45)</f>
        <v>0</v>
      </c>
    </row>
    <row r="46" spans="1:50" ht="20.100000000000001" customHeight="1">
      <c r="A46" s="227"/>
      <c r="B46" s="222"/>
      <c r="C46" s="228" t="s">
        <v>82</v>
      </c>
      <c r="D46" s="228"/>
      <c r="E46" s="228"/>
      <c r="F46" s="228"/>
      <c r="G46" s="228"/>
      <c r="H46" s="228"/>
      <c r="I46" s="228"/>
      <c r="J46" s="359"/>
      <c r="K46" s="360"/>
      <c r="L46" s="360"/>
      <c r="M46" s="360"/>
      <c r="N46" s="360"/>
      <c r="O46" s="360"/>
      <c r="P46" s="360"/>
      <c r="Q46" s="360"/>
      <c r="R46" s="360"/>
      <c r="S46" s="360"/>
      <c r="T46" s="360"/>
      <c r="U46" s="360"/>
      <c r="V46" s="360"/>
      <c r="W46" s="160" t="s">
        <v>55</v>
      </c>
      <c r="X46" s="160"/>
      <c r="Y46" s="160"/>
      <c r="Z46" s="360"/>
      <c r="AA46" s="360"/>
      <c r="AB46" s="360"/>
      <c r="AC46" s="360"/>
      <c r="AD46" s="360"/>
      <c r="AE46" s="360"/>
      <c r="AF46" s="360"/>
      <c r="AG46" s="360"/>
      <c r="AH46" s="360"/>
      <c r="AI46" s="360"/>
      <c r="AJ46" s="360"/>
      <c r="AK46" s="360"/>
      <c r="AL46" s="361"/>
      <c r="AP46" s="11">
        <v>72</v>
      </c>
      <c r="AQ46" s="12">
        <v>11</v>
      </c>
    </row>
    <row r="47" spans="1:50" ht="20.100000000000001" customHeight="1">
      <c r="A47" s="227"/>
      <c r="B47" s="222"/>
      <c r="C47" s="228" t="s">
        <v>4</v>
      </c>
      <c r="D47" s="228"/>
      <c r="E47" s="228"/>
      <c r="F47" s="228"/>
      <c r="G47" s="228"/>
      <c r="H47" s="228"/>
      <c r="I47" s="228"/>
      <c r="J47" s="359"/>
      <c r="K47" s="360"/>
      <c r="L47" s="360"/>
      <c r="M47" s="360"/>
      <c r="N47" s="360"/>
      <c r="O47" s="360"/>
      <c r="P47" s="360"/>
      <c r="Q47" s="360"/>
      <c r="R47" s="360"/>
      <c r="S47" s="360"/>
      <c r="T47" s="360"/>
      <c r="U47" s="360"/>
      <c r="V47" s="360"/>
      <c r="W47" s="360"/>
      <c r="X47" s="360"/>
      <c r="Y47" s="360"/>
      <c r="Z47" s="360"/>
      <c r="AA47" s="362"/>
      <c r="AB47" s="222" t="s">
        <v>5</v>
      </c>
      <c r="AC47" s="222"/>
      <c r="AD47" s="222"/>
      <c r="AE47" s="222"/>
      <c r="AF47" s="222"/>
      <c r="AG47" s="180"/>
      <c r="AH47" s="181"/>
      <c r="AI47" s="181"/>
      <c r="AJ47" s="181"/>
      <c r="AK47" s="225" t="s">
        <v>20</v>
      </c>
      <c r="AL47" s="226"/>
      <c r="AN47" s="3" t="str">
        <f>IF(OR($AD$12="",J47=""),"",IF($AD$12&lt;J47,"申込日現在で工事が完了していますか？",IF(J47&lt;$AR$35,"５年以上前の工事ではありませんか？","")))</f>
        <v/>
      </c>
      <c r="AP47" s="11">
        <v>74</v>
      </c>
      <c r="AQ47" s="12">
        <v>12</v>
      </c>
    </row>
    <row r="48" spans="1:50" ht="20.100000000000001" customHeight="1">
      <c r="A48" s="279" t="s">
        <v>87</v>
      </c>
      <c r="B48" s="280"/>
      <c r="C48" s="280"/>
      <c r="D48" s="280"/>
      <c r="E48" s="280"/>
      <c r="F48" s="280"/>
      <c r="G48" s="280"/>
      <c r="H48" s="280"/>
      <c r="I48" s="280"/>
      <c r="J48" s="280"/>
      <c r="K48" s="280"/>
      <c r="L48" s="280"/>
      <c r="M48" s="280"/>
      <c r="N48" s="280"/>
      <c r="O48" s="280"/>
      <c r="P48" s="280"/>
      <c r="Q48" s="280"/>
      <c r="R48" s="280"/>
      <c r="S48" s="280"/>
      <c r="T48" s="280"/>
      <c r="U48" s="280"/>
      <c r="V48" s="280"/>
      <c r="W48" s="280"/>
      <c r="X48" s="280"/>
      <c r="Y48" s="280"/>
      <c r="Z48" s="280"/>
      <c r="AA48" s="280"/>
      <c r="AB48" s="283" t="s">
        <v>8</v>
      </c>
      <c r="AC48" s="284"/>
      <c r="AD48" s="284"/>
      <c r="AE48" s="284"/>
      <c r="AF48" s="285"/>
      <c r="AG48" s="281">
        <f>ROUNDDOWN((IF(AG39&lt;60,0,AG39)+IF(AG43&lt;60,0,AG43)+IF(AG47&lt;60,0,AG47))/3,1)</f>
        <v>0</v>
      </c>
      <c r="AH48" s="282"/>
      <c r="AI48" s="282"/>
      <c r="AJ48" s="282"/>
      <c r="AK48" s="225" t="s">
        <v>20</v>
      </c>
      <c r="AL48" s="226"/>
      <c r="AN48" s="3" t="str">
        <f>IF(AND(AG39="",AG43="",AG47=""),"",IF(OR(AG39="",AG43="",AG47=""),"総評定点①～③の入力漏れはありませんか？",""))</f>
        <v/>
      </c>
      <c r="AP48" s="11">
        <v>76</v>
      </c>
      <c r="AQ48" s="12">
        <v>13</v>
      </c>
      <c r="AR48" s="11"/>
      <c r="AS48" s="11"/>
    </row>
    <row r="49" spans="1:53" s="15" customFormat="1" ht="20.100000000000001" customHeight="1" thickBot="1">
      <c r="A49" s="141" t="s">
        <v>19</v>
      </c>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f>LOOKUP(AG48,AP35:AP50,AQ35:AQ50)</f>
        <v>0</v>
      </c>
      <c r="AD49" s="142"/>
      <c r="AE49" s="142"/>
      <c r="AF49" s="142"/>
      <c r="AG49" s="142"/>
      <c r="AH49" s="142"/>
      <c r="AI49" s="142"/>
      <c r="AJ49" s="142"/>
      <c r="AK49" s="142" t="s">
        <v>36</v>
      </c>
      <c r="AL49" s="236"/>
      <c r="AM49" s="13"/>
      <c r="AN49" s="14"/>
      <c r="AO49" s="13"/>
      <c r="AP49" s="11">
        <v>78</v>
      </c>
      <c r="AQ49" s="12">
        <v>14</v>
      </c>
      <c r="AR49" s="11"/>
      <c r="AS49" s="11"/>
      <c r="AT49" s="2"/>
      <c r="AU49" s="2"/>
      <c r="AV49" s="2"/>
      <c r="AW49" s="2"/>
      <c r="AX49" s="4"/>
      <c r="AY49" s="2"/>
      <c r="AZ49" s="2"/>
      <c r="BA49" s="13"/>
    </row>
    <row r="50" spans="1:53" s="15" customFormat="1" ht="20.100000000000001" customHeight="1" thickBo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3"/>
      <c r="AN50" s="14"/>
      <c r="AO50" s="13"/>
      <c r="AP50" s="11">
        <v>80</v>
      </c>
      <c r="AQ50" s="12">
        <v>15</v>
      </c>
      <c r="AR50" s="11"/>
      <c r="AS50" s="11"/>
      <c r="AT50" s="2"/>
      <c r="AU50" s="2"/>
      <c r="AV50" s="2"/>
      <c r="AW50" s="2"/>
      <c r="AX50" s="4"/>
      <c r="AY50" s="2"/>
      <c r="AZ50" s="2"/>
      <c r="BA50" s="13"/>
    </row>
    <row r="51" spans="1:53" ht="20.100000000000001" customHeight="1" thickBot="1">
      <c r="A51" s="210" t="s">
        <v>130</v>
      </c>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44"/>
      <c r="AP51" s="4"/>
      <c r="AQ51" s="4"/>
    </row>
    <row r="52" spans="1:53" ht="20.100000000000001" customHeight="1">
      <c r="A52" s="163" t="s">
        <v>88</v>
      </c>
      <c r="B52" s="164"/>
      <c r="C52" s="164"/>
      <c r="D52" s="164"/>
      <c r="E52" s="164"/>
      <c r="F52" s="164"/>
      <c r="G52" s="164"/>
      <c r="H52" s="164"/>
      <c r="I52" s="164"/>
      <c r="J52" s="366"/>
      <c r="K52" s="367"/>
      <c r="L52" s="367"/>
      <c r="M52" s="367"/>
      <c r="N52" s="367"/>
      <c r="O52" s="368"/>
      <c r="P52" s="368"/>
      <c r="Q52" s="368"/>
      <c r="R52" s="368"/>
      <c r="S52" s="368"/>
      <c r="T52" s="368"/>
      <c r="U52" s="274" t="s">
        <v>69</v>
      </c>
      <c r="V52" s="274"/>
      <c r="W52" s="274"/>
      <c r="X52" s="274"/>
      <c r="Y52" s="275"/>
      <c r="Z52" s="268"/>
      <c r="AA52" s="268"/>
      <c r="AB52" s="268"/>
      <c r="AC52" s="190"/>
      <c r="AD52" s="136"/>
      <c r="AE52" s="136"/>
      <c r="AF52" s="136"/>
      <c r="AG52" s="136"/>
      <c r="AH52" s="136"/>
      <c r="AI52" s="136"/>
      <c r="AJ52" s="136"/>
      <c r="AK52" s="136"/>
      <c r="AL52" s="276"/>
      <c r="AN52" s="3" t="str">
        <f>IF(O52=0,"",IF(J52=0,"年号を選択してください",IF($AR$13=AR52,"申込日と同一の年度ではありませんか？",IF(AR52&lt;$AR$13-5,"５年度以上前の褒賞ではありませんか？",""))))</f>
        <v/>
      </c>
      <c r="AR52" s="2" t="str">
        <f>IF(J52="平成",O52+1988,IF(J52="令和",O52+2018,""))</f>
        <v/>
      </c>
    </row>
    <row r="53" spans="1:53" ht="20.399999999999999" customHeight="1">
      <c r="A53" s="227" t="s">
        <v>89</v>
      </c>
      <c r="B53" s="222"/>
      <c r="C53" s="222"/>
      <c r="D53" s="222"/>
      <c r="E53" s="222"/>
      <c r="F53" s="222"/>
      <c r="G53" s="222"/>
      <c r="H53" s="222"/>
      <c r="I53" s="222"/>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4"/>
    </row>
    <row r="54" spans="1:53" s="15" customFormat="1" ht="20.100000000000001" customHeight="1" thickBot="1">
      <c r="A54" s="141" t="s">
        <v>22</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235" t="str">
        <f>IF(ISNUMBER(O52),1,"0")</f>
        <v>0</v>
      </c>
      <c r="AD54" s="235"/>
      <c r="AE54" s="235"/>
      <c r="AF54" s="235"/>
      <c r="AG54" s="235"/>
      <c r="AH54" s="235"/>
      <c r="AI54" s="235"/>
      <c r="AJ54" s="235"/>
      <c r="AK54" s="142" t="s">
        <v>20</v>
      </c>
      <c r="AL54" s="236"/>
      <c r="AM54" s="13"/>
      <c r="AN54" s="14"/>
      <c r="AO54" s="13"/>
      <c r="AP54" s="4"/>
      <c r="AQ54" s="4"/>
      <c r="AR54" s="2"/>
      <c r="AS54" s="2"/>
      <c r="AT54" s="2"/>
      <c r="AU54" s="2"/>
      <c r="AV54" s="2"/>
      <c r="AW54" s="2"/>
      <c r="AX54" s="4"/>
      <c r="AY54" s="2"/>
      <c r="AZ54" s="2"/>
      <c r="BA54" s="13"/>
    </row>
    <row r="55" spans="1:53" s="15" customFormat="1" ht="20.100000000000001" customHeight="1" thickBo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3"/>
      <c r="AN55" s="14"/>
      <c r="AO55" s="13"/>
      <c r="AP55" s="11"/>
      <c r="AQ55" s="12"/>
      <c r="AR55" s="11"/>
      <c r="AS55" s="11"/>
      <c r="AT55" s="2"/>
      <c r="AU55" s="2"/>
      <c r="AV55" s="2"/>
      <c r="AW55" s="2"/>
      <c r="AX55" s="4"/>
      <c r="AY55" s="2"/>
      <c r="AZ55" s="2"/>
      <c r="BA55" s="13"/>
    </row>
    <row r="56" spans="1:53" ht="20.100000000000001" customHeight="1" thickBot="1">
      <c r="A56" s="210" t="s">
        <v>131</v>
      </c>
      <c r="B56" s="211"/>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44"/>
      <c r="AR56" s="11"/>
      <c r="AS56" s="11"/>
    </row>
    <row r="57" spans="1:53" ht="20.100000000000001" customHeight="1">
      <c r="A57" s="267" t="s">
        <v>9</v>
      </c>
      <c r="B57" s="268"/>
      <c r="C57" s="268"/>
      <c r="D57" s="268"/>
      <c r="E57" s="268"/>
      <c r="F57" s="268"/>
      <c r="G57" s="268"/>
      <c r="H57" s="268"/>
      <c r="I57" s="268"/>
      <c r="J57" s="369"/>
      <c r="K57" s="369"/>
      <c r="L57" s="369"/>
      <c r="M57" s="369"/>
      <c r="N57" s="369"/>
      <c r="O57" s="369"/>
      <c r="P57" s="369"/>
      <c r="Q57" s="369"/>
      <c r="R57" s="369"/>
      <c r="S57" s="369"/>
      <c r="T57" s="369"/>
      <c r="U57" s="369"/>
      <c r="V57" s="369"/>
      <c r="W57" s="369"/>
      <c r="X57" s="369"/>
      <c r="Y57" s="369"/>
      <c r="Z57" s="369"/>
      <c r="AA57" s="369"/>
      <c r="AB57" s="369"/>
      <c r="AC57" s="369"/>
      <c r="AD57" s="369"/>
      <c r="AE57" s="369"/>
      <c r="AF57" s="369"/>
      <c r="AG57" s="369"/>
      <c r="AH57" s="369"/>
      <c r="AI57" s="369"/>
      <c r="AJ57" s="369"/>
      <c r="AK57" s="369"/>
      <c r="AL57" s="370"/>
      <c r="AR57" s="19"/>
      <c r="AS57" s="11"/>
    </row>
    <row r="58" spans="1:53" ht="20.100000000000001" customHeight="1">
      <c r="A58" s="186" t="s">
        <v>10</v>
      </c>
      <c r="B58" s="187"/>
      <c r="C58" s="187"/>
      <c r="D58" s="187"/>
      <c r="E58" s="187"/>
      <c r="F58" s="187"/>
      <c r="G58" s="187"/>
      <c r="H58" s="187"/>
      <c r="I58" s="187"/>
      <c r="J58" s="371"/>
      <c r="K58" s="372"/>
      <c r="L58" s="372"/>
      <c r="M58" s="372"/>
      <c r="N58" s="372"/>
      <c r="O58" s="181"/>
      <c r="P58" s="181"/>
      <c r="Q58" s="181"/>
      <c r="R58" s="181"/>
      <c r="S58" s="117" t="s">
        <v>30</v>
      </c>
      <c r="T58" s="181"/>
      <c r="U58" s="181"/>
      <c r="V58" s="181"/>
      <c r="W58" s="181"/>
      <c r="X58" s="117" t="s">
        <v>27</v>
      </c>
      <c r="Y58" s="181"/>
      <c r="Z58" s="181"/>
      <c r="AA58" s="181"/>
      <c r="AB58" s="181"/>
      <c r="AC58" s="117" t="s">
        <v>28</v>
      </c>
      <c r="AD58" s="225" t="s">
        <v>29</v>
      </c>
      <c r="AE58" s="225"/>
      <c r="AF58" s="225"/>
      <c r="AG58" s="225"/>
      <c r="AH58" s="225"/>
      <c r="AI58" s="225"/>
      <c r="AJ58" s="225"/>
      <c r="AK58" s="225"/>
      <c r="AL58" s="226"/>
      <c r="AN58" s="3" t="str">
        <f>IF(Y58="","",IF(AD12&lt;AR58,"雇用期間の始期が申込日よりも後の日付になっていませんか？",""))</f>
        <v/>
      </c>
      <c r="AR58" s="19" t="e">
        <f>DATE(IF(J58="昭和",O58+1925,IF(J58="平成",O58+1988,IF(J58="令和",O58+2018,""))),T58,Y58)</f>
        <v>#VALUE!</v>
      </c>
      <c r="AS58" s="11"/>
      <c r="AY58" s="13"/>
      <c r="AZ58" s="13"/>
    </row>
    <row r="59" spans="1:53" ht="20.100000000000001" customHeight="1">
      <c r="A59" s="186" t="s">
        <v>11</v>
      </c>
      <c r="B59" s="187"/>
      <c r="C59" s="187"/>
      <c r="D59" s="187"/>
      <c r="E59" s="187"/>
      <c r="F59" s="187"/>
      <c r="G59" s="187"/>
      <c r="H59" s="187"/>
      <c r="I59" s="187"/>
      <c r="J59" s="20"/>
      <c r="K59" s="258" t="s">
        <v>90</v>
      </c>
      <c r="L59" s="258"/>
      <c r="M59" s="258"/>
      <c r="N59" s="258"/>
      <c r="O59" s="259"/>
      <c r="P59" s="20"/>
      <c r="Q59" s="258" t="s">
        <v>91</v>
      </c>
      <c r="R59" s="258"/>
      <c r="S59" s="258"/>
      <c r="T59" s="258"/>
      <c r="U59" s="259"/>
      <c r="V59" s="20"/>
      <c r="W59" s="258" t="s">
        <v>92</v>
      </c>
      <c r="X59" s="258"/>
      <c r="Y59" s="258"/>
      <c r="Z59" s="258"/>
      <c r="AA59" s="259"/>
      <c r="AB59" s="20"/>
      <c r="AC59" s="258" t="s">
        <v>31</v>
      </c>
      <c r="AD59" s="258"/>
      <c r="AE59" s="258"/>
      <c r="AF59" s="258"/>
      <c r="AG59" s="259"/>
      <c r="AH59" s="283"/>
      <c r="AI59" s="284"/>
      <c r="AJ59" s="284"/>
      <c r="AK59" s="284"/>
      <c r="AL59" s="317"/>
      <c r="AO59" s="2">
        <v>0</v>
      </c>
      <c r="AR59" s="11"/>
      <c r="AS59" s="11"/>
      <c r="AY59" s="13"/>
      <c r="AZ59" s="13"/>
    </row>
    <row r="60" spans="1:53" ht="20.100000000000001" customHeight="1">
      <c r="A60" s="186" t="s">
        <v>12</v>
      </c>
      <c r="B60" s="187"/>
      <c r="C60" s="187"/>
      <c r="D60" s="187"/>
      <c r="E60" s="187"/>
      <c r="F60" s="187"/>
      <c r="G60" s="187"/>
      <c r="H60" s="187"/>
      <c r="I60" s="187"/>
      <c r="J60" s="373"/>
      <c r="K60" s="373"/>
      <c r="L60" s="373"/>
      <c r="M60" s="373"/>
      <c r="N60" s="373"/>
      <c r="O60" s="373"/>
      <c r="P60" s="373"/>
      <c r="Q60" s="373"/>
      <c r="R60" s="373"/>
      <c r="S60" s="373"/>
      <c r="T60" s="373"/>
      <c r="U60" s="373"/>
      <c r="V60" s="373"/>
      <c r="W60" s="373"/>
      <c r="X60" s="373"/>
      <c r="Y60" s="373"/>
      <c r="Z60" s="373"/>
      <c r="AA60" s="373"/>
      <c r="AB60" s="373"/>
      <c r="AC60" s="373"/>
      <c r="AD60" s="373"/>
      <c r="AE60" s="373"/>
      <c r="AF60" s="373"/>
      <c r="AG60" s="373"/>
      <c r="AH60" s="373"/>
      <c r="AI60" s="373"/>
      <c r="AJ60" s="373"/>
      <c r="AK60" s="373"/>
      <c r="AL60" s="374"/>
      <c r="AR60" s="11"/>
      <c r="AS60" s="11"/>
    </row>
    <row r="61" spans="1:53" ht="20.100000000000001" customHeight="1">
      <c r="A61" s="186" t="s">
        <v>13</v>
      </c>
      <c r="B61" s="187"/>
      <c r="C61" s="187"/>
      <c r="D61" s="187"/>
      <c r="E61" s="187"/>
      <c r="F61" s="187"/>
      <c r="G61" s="187"/>
      <c r="H61" s="187"/>
      <c r="I61" s="187"/>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4"/>
      <c r="AR61" s="11"/>
      <c r="AS61" s="11"/>
    </row>
    <row r="62" spans="1:53" s="15" customFormat="1" ht="20.100000000000001" customHeight="1" thickBot="1">
      <c r="A62" s="141" t="s">
        <v>23</v>
      </c>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235">
        <f>IFERROR(CHOOSE($AO$68,3,2.5,2,1),0)</f>
        <v>0</v>
      </c>
      <c r="AD62" s="235"/>
      <c r="AE62" s="235"/>
      <c r="AF62" s="235"/>
      <c r="AG62" s="235"/>
      <c r="AH62" s="235"/>
      <c r="AI62" s="235"/>
      <c r="AJ62" s="235"/>
      <c r="AK62" s="21"/>
      <c r="AL62" s="116" t="s">
        <v>36</v>
      </c>
      <c r="AM62" s="13"/>
      <c r="AN62" s="14"/>
      <c r="AO62" s="13"/>
      <c r="AP62" s="4"/>
      <c r="AQ62" s="4"/>
      <c r="AR62" s="11"/>
      <c r="AS62" s="11"/>
      <c r="AT62" s="2"/>
      <c r="AU62" s="2"/>
      <c r="AV62" s="2"/>
      <c r="AW62" s="2"/>
      <c r="AX62" s="4"/>
      <c r="AY62" s="2"/>
      <c r="AZ62" s="2"/>
      <c r="BA62" s="13"/>
    </row>
    <row r="63" spans="1:53" s="15" customFormat="1" ht="20.100000000000001" customHeight="1" thickBo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3"/>
      <c r="AN63" s="14"/>
      <c r="AO63" s="13"/>
      <c r="AP63" s="11"/>
      <c r="AQ63" s="12"/>
      <c r="AR63" s="11"/>
      <c r="AS63" s="11"/>
      <c r="AT63" s="2"/>
      <c r="AU63" s="2"/>
      <c r="AV63" s="2"/>
      <c r="AW63" s="2"/>
      <c r="AX63" s="4"/>
      <c r="AY63" s="13"/>
      <c r="AZ63" s="13"/>
      <c r="BA63" s="13"/>
    </row>
    <row r="64" spans="1:53" ht="20.100000000000001" customHeight="1" thickBot="1">
      <c r="A64" s="210" t="s">
        <v>132</v>
      </c>
      <c r="B64" s="211"/>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44"/>
      <c r="AR64" s="11"/>
      <c r="AS64" s="11"/>
      <c r="AY64" s="13"/>
      <c r="AZ64" s="13"/>
    </row>
    <row r="65" spans="1:53" ht="20.100000000000001" customHeight="1">
      <c r="A65" s="163" t="s">
        <v>0</v>
      </c>
      <c r="B65" s="164"/>
      <c r="C65" s="164"/>
      <c r="D65" s="164"/>
      <c r="E65" s="164"/>
      <c r="F65" s="164"/>
      <c r="G65" s="164"/>
      <c r="H65" s="164"/>
      <c r="I65" s="164"/>
      <c r="J65" s="369"/>
      <c r="K65" s="369"/>
      <c r="L65" s="369"/>
      <c r="M65" s="369"/>
      <c r="N65" s="369"/>
      <c r="O65" s="369"/>
      <c r="P65" s="369"/>
      <c r="Q65" s="369"/>
      <c r="R65" s="369"/>
      <c r="S65" s="369"/>
      <c r="T65" s="369"/>
      <c r="U65" s="369"/>
      <c r="V65" s="369"/>
      <c r="W65" s="369"/>
      <c r="X65" s="369"/>
      <c r="Y65" s="369"/>
      <c r="Z65" s="369"/>
      <c r="AA65" s="369"/>
      <c r="AB65" s="369"/>
      <c r="AC65" s="369"/>
      <c r="AD65" s="369"/>
      <c r="AE65" s="369"/>
      <c r="AF65" s="369"/>
      <c r="AG65" s="369"/>
      <c r="AH65" s="369"/>
      <c r="AI65" s="369"/>
      <c r="AJ65" s="369"/>
      <c r="AK65" s="369"/>
      <c r="AL65" s="370"/>
      <c r="AR65" s="11"/>
      <c r="AS65" s="11"/>
    </row>
    <row r="66" spans="1:53" ht="20.100000000000001" customHeight="1">
      <c r="A66" s="227"/>
      <c r="B66" s="222"/>
      <c r="C66" s="222" t="s">
        <v>14</v>
      </c>
      <c r="D66" s="222"/>
      <c r="E66" s="222"/>
      <c r="F66" s="222"/>
      <c r="G66" s="222"/>
      <c r="H66" s="222"/>
      <c r="I66" s="222"/>
      <c r="J66" s="364"/>
      <c r="K66" s="364"/>
      <c r="L66" s="364"/>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c r="AL66" s="365"/>
      <c r="AR66" s="11"/>
      <c r="AS66" s="11"/>
    </row>
    <row r="67" spans="1:53" ht="20.100000000000001" customHeight="1">
      <c r="A67" s="227"/>
      <c r="B67" s="222"/>
      <c r="C67" s="307" t="s">
        <v>15</v>
      </c>
      <c r="D67" s="308"/>
      <c r="E67" s="308"/>
      <c r="F67" s="308"/>
      <c r="G67" s="308"/>
      <c r="H67" s="308"/>
      <c r="I67" s="309"/>
      <c r="J67" s="260" t="s">
        <v>105</v>
      </c>
      <c r="K67" s="225"/>
      <c r="L67" s="225"/>
      <c r="M67" s="225"/>
      <c r="N67" s="225"/>
      <c r="O67" s="225"/>
      <c r="P67" s="225"/>
      <c r="Q67" s="225"/>
      <c r="R67" s="225"/>
      <c r="S67" s="225"/>
      <c r="T67" s="225"/>
      <c r="U67" s="225"/>
      <c r="V67" s="306"/>
      <c r="W67" s="260" t="s">
        <v>106</v>
      </c>
      <c r="X67" s="225"/>
      <c r="Y67" s="225"/>
      <c r="Z67" s="225"/>
      <c r="AA67" s="225"/>
      <c r="AB67" s="225"/>
      <c r="AC67" s="225"/>
      <c r="AD67" s="225"/>
      <c r="AE67" s="225"/>
      <c r="AF67" s="225"/>
      <c r="AG67" s="225"/>
      <c r="AH67" s="225"/>
      <c r="AI67" s="306"/>
      <c r="AJ67" s="311" t="s">
        <v>73</v>
      </c>
      <c r="AK67" s="312"/>
      <c r="AL67" s="313"/>
      <c r="AM67" s="23"/>
      <c r="AP67" s="11" t="s">
        <v>165</v>
      </c>
      <c r="AQ67" s="12" t="s">
        <v>166</v>
      </c>
      <c r="AR67" s="11"/>
      <c r="AS67" s="11"/>
    </row>
    <row r="68" spans="1:53" ht="20.100000000000001" customHeight="1">
      <c r="A68" s="227"/>
      <c r="B68" s="222"/>
      <c r="C68" s="310"/>
      <c r="D68" s="136"/>
      <c r="E68" s="136"/>
      <c r="F68" s="136"/>
      <c r="G68" s="136"/>
      <c r="H68" s="136"/>
      <c r="I68" s="138"/>
      <c r="J68" s="310" t="str">
        <f>IF(AR27*AP77&lt;100000000,"",J18*AP77)</f>
        <v/>
      </c>
      <c r="K68" s="136"/>
      <c r="L68" s="136"/>
      <c r="M68" s="136" t="s">
        <v>77</v>
      </c>
      <c r="N68" s="136"/>
      <c r="O68" s="323" t="str">
        <f>IF(AND(J18="",O18=""),"",RIGHT(AR27*AP77,8)/10000)</f>
        <v/>
      </c>
      <c r="P68" s="323"/>
      <c r="Q68" s="323"/>
      <c r="R68" s="323"/>
      <c r="S68" s="136" t="s">
        <v>163</v>
      </c>
      <c r="T68" s="136"/>
      <c r="U68" s="136"/>
      <c r="V68" s="138"/>
      <c r="W68" s="310" t="str">
        <f>IF(AR27*AQ77&lt;100000000,"",J18*AQ77)</f>
        <v/>
      </c>
      <c r="X68" s="136"/>
      <c r="Y68" s="136"/>
      <c r="Z68" s="136" t="s">
        <v>77</v>
      </c>
      <c r="AA68" s="136"/>
      <c r="AB68" s="323" t="str">
        <f>IF(AND(J18="",O18=""),"",RIGHT(AR27*AQ77,8)/10000)</f>
        <v/>
      </c>
      <c r="AC68" s="323"/>
      <c r="AD68" s="323"/>
      <c r="AE68" s="323"/>
      <c r="AF68" s="136" t="s">
        <v>163</v>
      </c>
      <c r="AG68" s="136"/>
      <c r="AH68" s="136"/>
      <c r="AI68" s="138"/>
      <c r="AJ68" s="314"/>
      <c r="AK68" s="130"/>
      <c r="AL68" s="315"/>
      <c r="AM68" s="23"/>
      <c r="AP68" s="105">
        <v>1</v>
      </c>
      <c r="AQ68" s="105">
        <v>0.5</v>
      </c>
      <c r="AR68" s="12"/>
      <c r="AS68" s="11"/>
    </row>
    <row r="69" spans="1:53" ht="20.100000000000001" customHeight="1">
      <c r="A69" s="227"/>
      <c r="B69" s="222"/>
      <c r="C69" s="222"/>
      <c r="D69" s="222"/>
      <c r="E69" s="222" t="s">
        <v>16</v>
      </c>
      <c r="F69" s="222"/>
      <c r="G69" s="222"/>
      <c r="H69" s="222"/>
      <c r="I69" s="222"/>
      <c r="J69" s="318"/>
      <c r="K69" s="319"/>
      <c r="L69" s="319"/>
      <c r="M69" s="319"/>
      <c r="N69" s="225" t="s">
        <v>32</v>
      </c>
      <c r="O69" s="225"/>
      <c r="P69" s="225"/>
      <c r="Q69" s="225"/>
      <c r="R69" s="225"/>
      <c r="S69" s="225"/>
      <c r="T69" s="225"/>
      <c r="U69" s="225"/>
      <c r="V69" s="306"/>
      <c r="W69" s="318"/>
      <c r="X69" s="319"/>
      <c r="Y69" s="319"/>
      <c r="Z69" s="319"/>
      <c r="AA69" s="225" t="s">
        <v>34</v>
      </c>
      <c r="AB69" s="225"/>
      <c r="AC69" s="225"/>
      <c r="AD69" s="225"/>
      <c r="AE69" s="225"/>
      <c r="AF69" s="225"/>
      <c r="AG69" s="225"/>
      <c r="AH69" s="225"/>
      <c r="AI69" s="306"/>
      <c r="AJ69" s="305"/>
      <c r="AK69" s="305"/>
      <c r="AL69" s="320"/>
      <c r="AO69" s="2">
        <v>7</v>
      </c>
      <c r="AP69" s="11"/>
      <c r="AQ69" s="12"/>
      <c r="AR69" s="11"/>
      <c r="AS69" s="11"/>
    </row>
    <row r="70" spans="1:53" ht="20.100000000000001" customHeight="1">
      <c r="A70" s="227"/>
      <c r="B70" s="222"/>
      <c r="C70" s="222"/>
      <c r="D70" s="222"/>
      <c r="E70" s="222" t="s">
        <v>17</v>
      </c>
      <c r="F70" s="222"/>
      <c r="G70" s="222"/>
      <c r="H70" s="222"/>
      <c r="I70" s="222"/>
      <c r="J70" s="318"/>
      <c r="K70" s="319"/>
      <c r="L70" s="319"/>
      <c r="M70" s="319"/>
      <c r="N70" s="225" t="s">
        <v>34</v>
      </c>
      <c r="O70" s="225"/>
      <c r="P70" s="225"/>
      <c r="Q70" s="225"/>
      <c r="R70" s="225"/>
      <c r="S70" s="225"/>
      <c r="T70" s="225"/>
      <c r="U70" s="225"/>
      <c r="V70" s="306"/>
      <c r="W70" s="318"/>
      <c r="X70" s="319"/>
      <c r="Y70" s="319"/>
      <c r="Z70" s="319"/>
      <c r="AA70" s="225" t="s">
        <v>33</v>
      </c>
      <c r="AB70" s="225"/>
      <c r="AC70" s="225"/>
      <c r="AD70" s="225"/>
      <c r="AE70" s="225"/>
      <c r="AF70" s="225"/>
      <c r="AG70" s="225"/>
      <c r="AH70" s="225"/>
      <c r="AI70" s="306"/>
      <c r="AJ70" s="305"/>
      <c r="AK70" s="305"/>
      <c r="AL70" s="320"/>
      <c r="AP70" s="11"/>
      <c r="AQ70" s="11"/>
      <c r="AR70" s="11"/>
      <c r="AS70" s="11"/>
    </row>
    <row r="71" spans="1:53" ht="20.100000000000001" customHeight="1">
      <c r="A71" s="227"/>
      <c r="B71" s="222"/>
      <c r="C71" s="222"/>
      <c r="D71" s="222"/>
      <c r="E71" s="222" t="s">
        <v>18</v>
      </c>
      <c r="F71" s="222"/>
      <c r="G71" s="222"/>
      <c r="H71" s="222"/>
      <c r="I71" s="222"/>
      <c r="J71" s="318"/>
      <c r="K71" s="319"/>
      <c r="L71" s="319"/>
      <c r="M71" s="319"/>
      <c r="N71" s="225" t="s">
        <v>33</v>
      </c>
      <c r="O71" s="225"/>
      <c r="P71" s="225"/>
      <c r="Q71" s="225"/>
      <c r="R71" s="225"/>
      <c r="S71" s="225"/>
      <c r="T71" s="225"/>
      <c r="U71" s="225"/>
      <c r="V71" s="306"/>
      <c r="W71" s="318"/>
      <c r="X71" s="319"/>
      <c r="Y71" s="319"/>
      <c r="Z71" s="319"/>
      <c r="AA71" s="225" t="s">
        <v>35</v>
      </c>
      <c r="AB71" s="225"/>
      <c r="AC71" s="225"/>
      <c r="AD71" s="225"/>
      <c r="AE71" s="225"/>
      <c r="AF71" s="225"/>
      <c r="AG71" s="225"/>
      <c r="AH71" s="225"/>
      <c r="AI71" s="306"/>
      <c r="AJ71" s="305"/>
      <c r="AK71" s="305"/>
      <c r="AL71" s="320"/>
      <c r="AP71" s="11"/>
      <c r="AQ71" s="11"/>
      <c r="AR71" s="11"/>
      <c r="AS71" s="11"/>
      <c r="AY71" s="13"/>
      <c r="AZ71" s="13"/>
    </row>
    <row r="72" spans="1:53" s="15" customFormat="1" ht="20.100000000000001" customHeight="1" thickBot="1">
      <c r="A72" s="141" t="s">
        <v>128</v>
      </c>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f>CHOOSE($AO$78,2,1.5,1,1.5,1,0.5,0)</f>
        <v>0</v>
      </c>
      <c r="AD72" s="142"/>
      <c r="AE72" s="142"/>
      <c r="AF72" s="142"/>
      <c r="AG72" s="142"/>
      <c r="AH72" s="142"/>
      <c r="AI72" s="142"/>
      <c r="AJ72" s="142"/>
      <c r="AK72" s="21"/>
      <c r="AL72" s="116" t="s">
        <v>36</v>
      </c>
      <c r="AM72" s="13"/>
      <c r="AN72" s="14"/>
      <c r="AO72" s="13"/>
      <c r="AP72" s="11"/>
      <c r="AQ72" s="11"/>
      <c r="AR72" s="11"/>
      <c r="AS72" s="11"/>
      <c r="AT72" s="2"/>
      <c r="AU72" s="2"/>
      <c r="AV72" s="2"/>
      <c r="AW72" s="2"/>
      <c r="AX72" s="4"/>
      <c r="AY72" s="13"/>
      <c r="AZ72" s="13"/>
      <c r="BA72" s="13"/>
    </row>
    <row r="73" spans="1:53" s="15" customFormat="1" ht="20.100000000000001" customHeight="1" thickBo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3"/>
      <c r="AN73" s="14"/>
      <c r="AO73" s="13"/>
      <c r="AP73" s="11"/>
      <c r="AQ73" s="12"/>
      <c r="AR73" s="11"/>
      <c r="AS73" s="11"/>
      <c r="AT73" s="2"/>
      <c r="AU73" s="2"/>
      <c r="AV73" s="2"/>
      <c r="AW73" s="2"/>
      <c r="AX73" s="4"/>
      <c r="AY73" s="2"/>
      <c r="AZ73" s="2"/>
      <c r="BA73" s="13"/>
    </row>
    <row r="74" spans="1:53" ht="20.100000000000001" customHeight="1" thickBot="1">
      <c r="A74" s="210" t="s">
        <v>133</v>
      </c>
      <c r="B74" s="211"/>
      <c r="C74" s="211"/>
      <c r="D74" s="211"/>
      <c r="E74" s="211"/>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1"/>
      <c r="AI74" s="211"/>
      <c r="AJ74" s="211"/>
      <c r="AK74" s="211"/>
      <c r="AL74" s="244"/>
    </row>
    <row r="75" spans="1:53" ht="20.100000000000001" customHeight="1">
      <c r="A75" s="163" t="s">
        <v>88</v>
      </c>
      <c r="B75" s="164"/>
      <c r="C75" s="164"/>
      <c r="D75" s="164"/>
      <c r="E75" s="164"/>
      <c r="F75" s="164"/>
      <c r="G75" s="164"/>
      <c r="H75" s="164"/>
      <c r="I75" s="164"/>
      <c r="J75" s="366"/>
      <c r="K75" s="367"/>
      <c r="L75" s="367"/>
      <c r="M75" s="367"/>
      <c r="N75" s="367"/>
      <c r="O75" s="368"/>
      <c r="P75" s="368"/>
      <c r="Q75" s="368"/>
      <c r="R75" s="368"/>
      <c r="S75" s="368"/>
      <c r="T75" s="368"/>
      <c r="U75" s="274" t="s">
        <v>69</v>
      </c>
      <c r="V75" s="274"/>
      <c r="W75" s="274"/>
      <c r="X75" s="274"/>
      <c r="Y75" s="275"/>
      <c r="Z75" s="268"/>
      <c r="AA75" s="268"/>
      <c r="AB75" s="268"/>
      <c r="AC75" s="190"/>
      <c r="AD75" s="136"/>
      <c r="AE75" s="136"/>
      <c r="AF75" s="136"/>
      <c r="AG75" s="136"/>
      <c r="AH75" s="136"/>
      <c r="AI75" s="136"/>
      <c r="AJ75" s="136"/>
      <c r="AK75" s="136"/>
      <c r="AL75" s="276"/>
      <c r="AN75" s="3" t="str">
        <f>IF(O75=0,"",IF(J75=0,"年号を選択してください",IF($AR$13=AR75,"申込日と同じ年度ではありませんか？",IF(AR75&lt;$AR$13-5,"５年度以上前の褒賞ではありませんか？",""))))</f>
        <v/>
      </c>
      <c r="AR75" s="2" t="str">
        <f>IF(J75="平成",O75+1988,IF(J75="令和",O75+2018,""))</f>
        <v/>
      </c>
    </row>
    <row r="76" spans="1:53" ht="20.100000000000001" customHeight="1">
      <c r="A76" s="227" t="s">
        <v>89</v>
      </c>
      <c r="B76" s="222"/>
      <c r="C76" s="222"/>
      <c r="D76" s="222"/>
      <c r="E76" s="222"/>
      <c r="F76" s="222"/>
      <c r="G76" s="222"/>
      <c r="H76" s="222"/>
      <c r="I76" s="222"/>
      <c r="J76" s="373"/>
      <c r="K76" s="373"/>
      <c r="L76" s="373"/>
      <c r="M76" s="373"/>
      <c r="N76" s="373"/>
      <c r="O76" s="373"/>
      <c r="P76" s="373"/>
      <c r="Q76" s="373"/>
      <c r="R76" s="373"/>
      <c r="S76" s="373"/>
      <c r="T76" s="373"/>
      <c r="U76" s="373"/>
      <c r="V76" s="373"/>
      <c r="W76" s="373"/>
      <c r="X76" s="373"/>
      <c r="Y76" s="373"/>
      <c r="Z76" s="373"/>
      <c r="AA76" s="373"/>
      <c r="AB76" s="373"/>
      <c r="AC76" s="373"/>
      <c r="AD76" s="373"/>
      <c r="AE76" s="373"/>
      <c r="AF76" s="373"/>
      <c r="AG76" s="373"/>
      <c r="AH76" s="373"/>
      <c r="AI76" s="373"/>
      <c r="AJ76" s="373"/>
      <c r="AK76" s="373"/>
      <c r="AL76" s="374"/>
    </row>
    <row r="77" spans="1:53" s="15" customFormat="1" ht="20.100000000000001" customHeight="1" thickBot="1">
      <c r="A77" s="141" t="s">
        <v>25</v>
      </c>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235" t="str">
        <f>IF(ISNUMBER(O75),1,"0")</f>
        <v>0</v>
      </c>
      <c r="AD77" s="235"/>
      <c r="AE77" s="235"/>
      <c r="AF77" s="235"/>
      <c r="AG77" s="235"/>
      <c r="AH77" s="235"/>
      <c r="AI77" s="235"/>
      <c r="AJ77" s="235"/>
      <c r="AK77" s="142" t="s">
        <v>20</v>
      </c>
      <c r="AL77" s="236"/>
      <c r="AM77" s="13"/>
      <c r="AN77" s="14"/>
      <c r="AO77" s="13"/>
      <c r="AP77" s="2"/>
      <c r="AQ77" s="2"/>
      <c r="AR77" s="2"/>
      <c r="AS77" s="2"/>
      <c r="AT77" s="2"/>
      <c r="AU77" s="2"/>
      <c r="AV77" s="2"/>
      <c r="AW77" s="2"/>
      <c r="AX77" s="4"/>
      <c r="AY77" s="2"/>
      <c r="AZ77" s="2"/>
      <c r="BA77" s="13"/>
    </row>
    <row r="78" spans="1:53" s="15" customFormat="1" ht="20.100000000000001" customHeight="1" thickBo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3"/>
      <c r="AN78" s="14"/>
      <c r="AO78" s="13">
        <v>7</v>
      </c>
      <c r="AP78" s="11"/>
      <c r="AQ78" s="12"/>
      <c r="AR78" s="11"/>
      <c r="AS78" s="11"/>
      <c r="AT78" s="2"/>
      <c r="AU78" s="2"/>
      <c r="AV78" s="2"/>
      <c r="AW78" s="2"/>
      <c r="AX78" s="4"/>
      <c r="AY78" s="2"/>
      <c r="AZ78" s="2"/>
      <c r="BA78" s="13"/>
    </row>
    <row r="79" spans="1:53" ht="20.100000000000001" customHeight="1" thickBot="1">
      <c r="A79" s="210" t="s">
        <v>134</v>
      </c>
      <c r="B79" s="211"/>
      <c r="C79" s="211"/>
      <c r="D79" s="211"/>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44"/>
    </row>
    <row r="80" spans="1:53" ht="20.100000000000001" customHeight="1">
      <c r="A80" s="137" t="s">
        <v>95</v>
      </c>
      <c r="B80" s="136"/>
      <c r="C80" s="136"/>
      <c r="D80" s="136"/>
      <c r="E80" s="136"/>
      <c r="F80" s="136"/>
      <c r="G80" s="136"/>
      <c r="H80" s="136"/>
      <c r="I80" s="138"/>
      <c r="J80" s="135"/>
      <c r="K80" s="135"/>
      <c r="L80" s="139" t="s">
        <v>38</v>
      </c>
      <c r="M80" s="139"/>
      <c r="N80" s="139"/>
      <c r="O80" s="139"/>
      <c r="P80" s="139"/>
      <c r="Q80" s="139"/>
      <c r="R80" s="139"/>
      <c r="S80" s="139"/>
      <c r="T80" s="140"/>
      <c r="U80" s="135"/>
      <c r="V80" s="135"/>
      <c r="W80" s="136" t="s">
        <v>37</v>
      </c>
      <c r="X80" s="136"/>
      <c r="Y80" s="136"/>
      <c r="Z80" s="136"/>
      <c r="AA80" s="118"/>
      <c r="AB80" s="118"/>
      <c r="AC80" s="118"/>
      <c r="AD80" s="118"/>
      <c r="AE80" s="118"/>
      <c r="AF80" s="118"/>
      <c r="AG80" s="118"/>
      <c r="AH80" s="118"/>
      <c r="AI80" s="118"/>
      <c r="AJ80" s="118"/>
      <c r="AK80" s="118"/>
      <c r="AL80" s="25"/>
      <c r="AO80" s="2">
        <v>2</v>
      </c>
    </row>
    <row r="81" spans="1:53" s="15" customFormat="1" ht="20.100000000000001" customHeight="1" thickBot="1">
      <c r="A81" s="141" t="s">
        <v>26</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235">
        <f>CHOOSE($AO$89,1,0)</f>
        <v>0</v>
      </c>
      <c r="AD81" s="235"/>
      <c r="AE81" s="235"/>
      <c r="AF81" s="235"/>
      <c r="AG81" s="235"/>
      <c r="AH81" s="235"/>
      <c r="AI81" s="235"/>
      <c r="AJ81" s="235"/>
      <c r="AK81" s="142" t="s">
        <v>20</v>
      </c>
      <c r="AL81" s="236"/>
      <c r="AM81" s="13"/>
      <c r="AN81" s="14"/>
      <c r="AO81" s="13"/>
      <c r="AP81" s="2"/>
      <c r="AQ81" s="2"/>
      <c r="AR81" s="2"/>
      <c r="AS81" s="2"/>
      <c r="AT81" s="2"/>
      <c r="AU81" s="2"/>
      <c r="AV81" s="2"/>
      <c r="AW81" s="2"/>
      <c r="AX81" s="4"/>
      <c r="AY81" s="13"/>
      <c r="AZ81" s="13"/>
      <c r="BA81" s="13"/>
    </row>
    <row r="82" spans="1:53" s="15" customFormat="1" ht="20.100000000000001" customHeight="1" thickBo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3"/>
      <c r="AN82" s="14"/>
      <c r="AO82" s="13"/>
      <c r="AP82" s="11"/>
      <c r="AQ82" s="12"/>
      <c r="AR82" s="11"/>
      <c r="AS82" s="11"/>
      <c r="AT82" s="2"/>
      <c r="AU82" s="2"/>
      <c r="AV82" s="2"/>
      <c r="AW82" s="2"/>
      <c r="AX82" s="4"/>
      <c r="AY82" s="13"/>
      <c r="AZ82" s="13"/>
      <c r="BA82" s="13"/>
    </row>
    <row r="83" spans="1:53" ht="20.100000000000001" customHeight="1" thickBot="1">
      <c r="A83" s="210" t="s">
        <v>149</v>
      </c>
      <c r="B83" s="211"/>
      <c r="C83" s="211"/>
      <c r="D83" s="211"/>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211"/>
      <c r="AL83" s="244"/>
    </row>
    <row r="84" spans="1:53" ht="20.100000000000001" customHeight="1">
      <c r="A84" s="129" t="s">
        <v>150</v>
      </c>
      <c r="B84" s="130"/>
      <c r="C84" s="130"/>
      <c r="D84" s="130"/>
      <c r="E84" s="130"/>
      <c r="F84" s="130"/>
      <c r="G84" s="130"/>
      <c r="H84" s="130"/>
      <c r="I84" s="131"/>
      <c r="J84" s="135"/>
      <c r="K84" s="135"/>
      <c r="L84" s="133" t="s">
        <v>154</v>
      </c>
      <c r="M84" s="133"/>
      <c r="N84" s="133"/>
      <c r="O84" s="133"/>
      <c r="P84" s="133"/>
      <c r="Q84" s="133"/>
      <c r="R84" s="133"/>
      <c r="S84" s="133"/>
      <c r="T84" s="134"/>
      <c r="U84" s="135"/>
      <c r="V84" s="135"/>
      <c r="W84" s="136" t="s">
        <v>37</v>
      </c>
      <c r="X84" s="136"/>
      <c r="Y84" s="136"/>
      <c r="Z84" s="136"/>
      <c r="AA84" s="26"/>
      <c r="AB84" s="26"/>
      <c r="AC84" s="26"/>
      <c r="AD84" s="26"/>
      <c r="AE84" s="26"/>
      <c r="AF84" s="26"/>
      <c r="AG84" s="26"/>
      <c r="AH84" s="26"/>
      <c r="AI84" s="26"/>
      <c r="AJ84" s="26"/>
      <c r="AK84" s="26"/>
      <c r="AL84" s="27"/>
      <c r="AO84" s="2">
        <v>2</v>
      </c>
    </row>
    <row r="85" spans="1:53" ht="20.100000000000001" hidden="1" customHeight="1">
      <c r="A85" s="107"/>
      <c r="B85" s="108"/>
      <c r="C85" s="108"/>
      <c r="D85" s="108"/>
      <c r="E85" s="108"/>
      <c r="F85" s="108"/>
      <c r="G85" s="108"/>
      <c r="H85" s="108"/>
      <c r="I85" s="109"/>
      <c r="J85" s="110"/>
      <c r="K85" s="110"/>
      <c r="L85" s="112"/>
      <c r="M85" s="112"/>
      <c r="N85" s="112"/>
      <c r="O85" s="112"/>
      <c r="P85" s="112"/>
      <c r="Q85" s="112"/>
      <c r="R85" s="112"/>
      <c r="S85" s="112"/>
      <c r="T85" s="113"/>
      <c r="U85" s="110"/>
      <c r="V85" s="110"/>
      <c r="W85" s="111"/>
      <c r="X85" s="111"/>
      <c r="Y85" s="111"/>
      <c r="Z85" s="111"/>
      <c r="AA85" s="26"/>
      <c r="AB85" s="26"/>
      <c r="AC85" s="26"/>
      <c r="AD85" s="26"/>
      <c r="AE85" s="26"/>
      <c r="AF85" s="26"/>
      <c r="AG85" s="26"/>
      <c r="AH85" s="26"/>
      <c r="AI85" s="26"/>
      <c r="AJ85" s="26"/>
      <c r="AK85" s="26"/>
      <c r="AL85" s="27"/>
    </row>
    <row r="86" spans="1:53" ht="20.100000000000001" customHeight="1">
      <c r="A86" s="321" t="s">
        <v>160</v>
      </c>
      <c r="B86" s="284"/>
      <c r="C86" s="284"/>
      <c r="D86" s="284"/>
      <c r="E86" s="284"/>
      <c r="F86" s="284"/>
      <c r="G86" s="284"/>
      <c r="H86" s="284"/>
      <c r="I86" s="285"/>
      <c r="J86" s="110"/>
      <c r="K86" s="110"/>
      <c r="L86" s="248" t="s">
        <v>154</v>
      </c>
      <c r="M86" s="248"/>
      <c r="N86" s="248"/>
      <c r="O86" s="248"/>
      <c r="P86" s="248"/>
      <c r="Q86" s="248"/>
      <c r="R86" s="248"/>
      <c r="S86" s="248"/>
      <c r="T86" s="249"/>
      <c r="U86" s="110"/>
      <c r="V86" s="110"/>
      <c r="W86" s="136" t="s">
        <v>37</v>
      </c>
      <c r="X86" s="136"/>
      <c r="Y86" s="136"/>
      <c r="Z86" s="136"/>
      <c r="AA86" s="26"/>
      <c r="AB86" s="26"/>
      <c r="AC86" s="26"/>
      <c r="AD86" s="26"/>
      <c r="AE86" s="26"/>
      <c r="AF86" s="26"/>
      <c r="AG86" s="26"/>
      <c r="AH86" s="26"/>
      <c r="AI86" s="26"/>
      <c r="AJ86" s="26"/>
      <c r="AK86" s="26"/>
      <c r="AL86" s="27"/>
      <c r="AO86" s="2">
        <v>2</v>
      </c>
      <c r="AY86" s="13"/>
      <c r="AZ86" s="13"/>
    </row>
    <row r="87" spans="1:53" ht="20.100000000000001" hidden="1" customHeight="1">
      <c r="A87" s="107"/>
      <c r="B87" s="108"/>
      <c r="C87" s="108"/>
      <c r="D87" s="108"/>
      <c r="E87" s="108"/>
      <c r="F87" s="108"/>
      <c r="G87" s="108"/>
      <c r="H87" s="108"/>
      <c r="I87" s="109"/>
      <c r="J87" s="110"/>
      <c r="K87" s="110"/>
      <c r="L87" s="112"/>
      <c r="M87" s="112"/>
      <c r="N87" s="112"/>
      <c r="O87" s="112"/>
      <c r="P87" s="112"/>
      <c r="Q87" s="112"/>
      <c r="R87" s="112"/>
      <c r="S87" s="112"/>
      <c r="T87" s="113"/>
      <c r="U87" s="110"/>
      <c r="V87" s="110"/>
      <c r="W87" s="111"/>
      <c r="X87" s="111"/>
      <c r="Y87" s="111"/>
      <c r="Z87" s="111"/>
      <c r="AA87" s="26"/>
      <c r="AB87" s="26"/>
      <c r="AC87" s="26"/>
      <c r="AD87" s="26"/>
      <c r="AE87" s="26"/>
      <c r="AF87" s="26"/>
      <c r="AG87" s="26"/>
      <c r="AH87" s="26"/>
      <c r="AI87" s="26"/>
      <c r="AJ87" s="26"/>
      <c r="AK87" s="26"/>
      <c r="AL87" s="27"/>
      <c r="AY87" s="13"/>
      <c r="AZ87" s="13"/>
    </row>
    <row r="88" spans="1:53" ht="20.100000000000001" customHeight="1">
      <c r="A88" s="129" t="s">
        <v>151</v>
      </c>
      <c r="B88" s="130"/>
      <c r="C88" s="130"/>
      <c r="D88" s="130"/>
      <c r="E88" s="130"/>
      <c r="F88" s="130"/>
      <c r="G88" s="130"/>
      <c r="H88" s="130"/>
      <c r="I88" s="131"/>
      <c r="J88" s="119"/>
      <c r="K88" s="120"/>
      <c r="L88" s="248" t="s">
        <v>155</v>
      </c>
      <c r="M88" s="248"/>
      <c r="N88" s="248"/>
      <c r="O88" s="248"/>
      <c r="P88" s="248"/>
      <c r="Q88" s="248"/>
      <c r="R88" s="248"/>
      <c r="S88" s="248"/>
      <c r="T88" s="249"/>
      <c r="U88" s="119"/>
      <c r="V88" s="120"/>
      <c r="W88" s="225" t="s">
        <v>37</v>
      </c>
      <c r="X88" s="225"/>
      <c r="Y88" s="225"/>
      <c r="Z88" s="225"/>
      <c r="AA88" s="73"/>
      <c r="AB88" s="73"/>
      <c r="AC88" s="73"/>
      <c r="AD88" s="73"/>
      <c r="AE88" s="73"/>
      <c r="AF88" s="73"/>
      <c r="AG88" s="73"/>
      <c r="AH88" s="73"/>
      <c r="AI88" s="73"/>
      <c r="AJ88" s="73"/>
      <c r="AK88" s="73"/>
      <c r="AL88" s="74"/>
      <c r="AO88" s="2">
        <v>2</v>
      </c>
    </row>
    <row r="89" spans="1:53" ht="20.100000000000001" hidden="1" customHeight="1">
      <c r="A89" s="84"/>
      <c r="B89" s="85"/>
      <c r="C89" s="85"/>
      <c r="D89" s="85"/>
      <c r="E89" s="85"/>
      <c r="F89" s="85"/>
      <c r="G89" s="85"/>
      <c r="H89" s="85"/>
      <c r="I89" s="86"/>
      <c r="J89" s="106"/>
      <c r="K89" s="106"/>
      <c r="L89" s="87"/>
      <c r="M89" s="87"/>
      <c r="N89" s="87"/>
      <c r="O89" s="87"/>
      <c r="P89" s="87"/>
      <c r="Q89" s="87"/>
      <c r="R89" s="87"/>
      <c r="S89" s="87"/>
      <c r="T89" s="88"/>
      <c r="U89" s="89"/>
      <c r="V89" s="90"/>
      <c r="W89" s="121"/>
      <c r="X89" s="121"/>
      <c r="Y89" s="121"/>
      <c r="Z89" s="121"/>
      <c r="AA89" s="92"/>
      <c r="AB89" s="92"/>
      <c r="AC89" s="92"/>
      <c r="AD89" s="92"/>
      <c r="AE89" s="92"/>
      <c r="AF89" s="92"/>
      <c r="AG89" s="92"/>
      <c r="AH89" s="92"/>
      <c r="AI89" s="92"/>
      <c r="AJ89" s="92"/>
      <c r="AK89" s="92"/>
      <c r="AL89" s="93"/>
      <c r="AO89" s="2">
        <v>2</v>
      </c>
    </row>
    <row r="90" spans="1:53" ht="20.100000000000001" customHeight="1">
      <c r="A90" s="321" t="s">
        <v>152</v>
      </c>
      <c r="B90" s="284"/>
      <c r="C90" s="284"/>
      <c r="D90" s="284"/>
      <c r="E90" s="284"/>
      <c r="F90" s="284"/>
      <c r="G90" s="284"/>
      <c r="H90" s="284"/>
      <c r="I90" s="285"/>
      <c r="J90" s="120"/>
      <c r="K90" s="120"/>
      <c r="L90" s="248" t="s">
        <v>156</v>
      </c>
      <c r="M90" s="248"/>
      <c r="N90" s="248"/>
      <c r="O90" s="248"/>
      <c r="P90" s="248"/>
      <c r="Q90" s="248"/>
      <c r="R90" s="248"/>
      <c r="S90" s="248"/>
      <c r="T90" s="249"/>
      <c r="U90" s="119"/>
      <c r="V90" s="120"/>
      <c r="W90" s="225" t="s">
        <v>37</v>
      </c>
      <c r="X90" s="225"/>
      <c r="Y90" s="225"/>
      <c r="Z90" s="225"/>
      <c r="AA90" s="73"/>
      <c r="AB90" s="73"/>
      <c r="AC90" s="73"/>
      <c r="AD90" s="73"/>
      <c r="AE90" s="73"/>
      <c r="AF90" s="73"/>
      <c r="AG90" s="73"/>
      <c r="AH90" s="73"/>
      <c r="AI90" s="73"/>
      <c r="AJ90" s="73"/>
      <c r="AK90" s="73"/>
      <c r="AL90" s="74"/>
      <c r="AO90" s="2">
        <v>2</v>
      </c>
      <c r="AY90" s="13"/>
      <c r="AZ90" s="13"/>
    </row>
    <row r="91" spans="1:53" s="15" customFormat="1" ht="20.100000000000001" customHeight="1" thickBot="1">
      <c r="A91" s="102"/>
      <c r="B91" s="21" t="s">
        <v>159</v>
      </c>
      <c r="C91" s="21"/>
      <c r="D91" s="21"/>
      <c r="E91" s="21"/>
      <c r="F91" s="21"/>
      <c r="G91" s="21"/>
      <c r="H91" s="21"/>
      <c r="I91" s="21"/>
      <c r="J91" s="21"/>
      <c r="K91" s="21"/>
      <c r="L91" s="21"/>
      <c r="M91" s="21"/>
      <c r="N91" s="21"/>
      <c r="O91" s="21"/>
      <c r="P91" s="21"/>
      <c r="Q91" s="21"/>
      <c r="R91" s="21"/>
      <c r="S91" s="21"/>
      <c r="T91" s="21"/>
      <c r="U91" s="21"/>
      <c r="V91" s="21"/>
      <c r="W91" s="21"/>
      <c r="X91" s="21"/>
      <c r="Y91" s="21"/>
      <c r="Z91" s="21"/>
      <c r="AA91" s="142" t="s">
        <v>158</v>
      </c>
      <c r="AB91" s="142"/>
      <c r="AC91" s="235">
        <f>CHOOSE($AO$89,1,0)</f>
        <v>0</v>
      </c>
      <c r="AD91" s="235"/>
      <c r="AE91" s="235"/>
      <c r="AF91" s="235"/>
      <c r="AG91" s="235"/>
      <c r="AH91" s="235"/>
      <c r="AI91" s="235"/>
      <c r="AJ91" s="235"/>
      <c r="AK91" s="142" t="s">
        <v>20</v>
      </c>
      <c r="AL91" s="236"/>
      <c r="AM91" s="13"/>
      <c r="AN91" s="14"/>
      <c r="AO91" s="13">
        <f>IF(OR(AO84=1,AO86=1,AO88=1,AO90=1),1,2)</f>
        <v>2</v>
      </c>
      <c r="AP91" s="2"/>
      <c r="AQ91" s="2"/>
      <c r="AR91" s="2"/>
      <c r="AS91" s="2"/>
      <c r="AT91" s="2"/>
      <c r="AU91" s="2"/>
      <c r="AV91" s="2"/>
      <c r="AW91" s="2"/>
      <c r="AX91" s="4"/>
      <c r="AY91" s="13"/>
      <c r="AZ91" s="13"/>
      <c r="BA91" s="13"/>
    </row>
    <row r="92" spans="1:53" s="15" customFormat="1" ht="20.100000000000001" customHeight="1" thickBo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3"/>
      <c r="AN92" s="14"/>
      <c r="AO92" s="13"/>
      <c r="AP92" s="11"/>
      <c r="AQ92" s="12"/>
      <c r="AR92" s="11"/>
      <c r="AS92" s="11"/>
      <c r="AT92" s="2"/>
      <c r="AU92" s="2"/>
      <c r="AV92" s="2"/>
      <c r="AW92" s="2"/>
      <c r="AX92" s="4"/>
      <c r="AY92" s="2"/>
      <c r="AZ92" s="2"/>
      <c r="BA92" s="13"/>
    </row>
    <row r="93" spans="1:53" ht="20.100000000000001" customHeight="1" thickBot="1">
      <c r="A93" s="216" t="s">
        <v>135</v>
      </c>
      <c r="B93" s="217"/>
      <c r="C93" s="217"/>
      <c r="D93" s="217"/>
      <c r="E93" s="217"/>
      <c r="F93" s="217"/>
      <c r="G93" s="217"/>
      <c r="H93" s="217"/>
      <c r="I93" s="217"/>
      <c r="J93" s="217"/>
      <c r="K93" s="217"/>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8"/>
      <c r="AO93" s="2">
        <v>2</v>
      </c>
    </row>
    <row r="94" spans="1:53" ht="20.100000000000001" customHeight="1">
      <c r="A94" s="137" t="s">
        <v>115</v>
      </c>
      <c r="B94" s="136"/>
      <c r="C94" s="136"/>
      <c r="D94" s="136"/>
      <c r="E94" s="136"/>
      <c r="F94" s="136"/>
      <c r="G94" s="136"/>
      <c r="H94" s="136"/>
      <c r="I94" s="138"/>
      <c r="J94" s="193">
        <v>3000</v>
      </c>
      <c r="K94" s="194"/>
      <c r="L94" s="194"/>
      <c r="M94" s="194"/>
      <c r="N94" s="195" t="s">
        <v>78</v>
      </c>
      <c r="O94" s="195"/>
      <c r="P94" s="195"/>
      <c r="Q94" s="195"/>
      <c r="R94" s="196"/>
      <c r="S94" s="190"/>
      <c r="T94" s="191"/>
      <c r="U94" s="191"/>
      <c r="V94" s="191"/>
      <c r="W94" s="191"/>
      <c r="X94" s="191"/>
      <c r="Y94" s="191"/>
      <c r="Z94" s="191"/>
      <c r="AA94" s="191"/>
      <c r="AB94" s="191"/>
      <c r="AC94" s="191"/>
      <c r="AD94" s="191"/>
      <c r="AE94" s="191"/>
      <c r="AF94" s="191"/>
      <c r="AG94" s="191"/>
      <c r="AH94" s="191"/>
      <c r="AI94" s="191"/>
      <c r="AJ94" s="191"/>
      <c r="AK94" s="191"/>
      <c r="AL94" s="192"/>
      <c r="AP94" s="11"/>
      <c r="AQ94" s="12"/>
      <c r="AR94" s="10">
        <f>J94*10000</f>
        <v>30000000</v>
      </c>
    </row>
    <row r="95" spans="1:53" ht="20.100000000000001" customHeight="1">
      <c r="A95" s="316" t="s">
        <v>54</v>
      </c>
      <c r="B95" s="139"/>
      <c r="C95" s="139"/>
      <c r="D95" s="139"/>
      <c r="E95" s="139"/>
      <c r="F95" s="139"/>
      <c r="G95" s="139"/>
      <c r="H95" s="139"/>
      <c r="I95" s="140"/>
      <c r="J95" s="377"/>
      <c r="K95" s="378"/>
      <c r="L95" s="378"/>
      <c r="M95" s="378"/>
      <c r="N95" s="378"/>
      <c r="O95" s="378"/>
      <c r="P95" s="378"/>
      <c r="Q95" s="378"/>
      <c r="R95" s="378"/>
      <c r="S95" s="378"/>
      <c r="T95" s="378"/>
      <c r="U95" s="378"/>
      <c r="V95" s="378"/>
      <c r="W95" s="378"/>
      <c r="X95" s="378"/>
      <c r="Y95" s="378"/>
      <c r="Z95" s="378"/>
      <c r="AA95" s="378"/>
      <c r="AB95" s="378"/>
      <c r="AC95" s="378"/>
      <c r="AD95" s="378"/>
      <c r="AE95" s="378"/>
      <c r="AF95" s="378"/>
      <c r="AG95" s="378"/>
      <c r="AH95" s="378"/>
      <c r="AI95" s="378"/>
      <c r="AJ95" s="378"/>
      <c r="AK95" s="378"/>
      <c r="AL95" s="379"/>
    </row>
    <row r="96" spans="1:53" ht="20.100000000000001" customHeight="1">
      <c r="A96" s="186" t="s">
        <v>126</v>
      </c>
      <c r="B96" s="187"/>
      <c r="C96" s="187"/>
      <c r="D96" s="187"/>
      <c r="E96" s="187"/>
      <c r="F96" s="187"/>
      <c r="G96" s="187"/>
      <c r="H96" s="187"/>
      <c r="I96" s="187"/>
      <c r="J96" s="375"/>
      <c r="K96" s="376"/>
      <c r="L96" s="376"/>
      <c r="M96" s="376"/>
      <c r="N96" s="376"/>
      <c r="O96" s="376"/>
      <c r="P96" s="376"/>
      <c r="Q96" s="376"/>
      <c r="R96" s="376"/>
      <c r="S96" s="376"/>
      <c r="T96" s="376"/>
      <c r="U96" s="376"/>
      <c r="V96" s="376"/>
      <c r="W96" s="376"/>
      <c r="X96" s="376"/>
      <c r="Y96" s="376"/>
      <c r="Z96" s="376"/>
      <c r="AA96" s="376"/>
      <c r="AB96" s="376"/>
      <c r="AC96" s="376"/>
      <c r="AD96" s="376"/>
      <c r="AE96" s="376"/>
      <c r="AF96" s="376"/>
      <c r="AG96" s="376"/>
      <c r="AH96" s="376"/>
      <c r="AI96" s="376"/>
      <c r="AJ96" s="376"/>
      <c r="AK96" s="160" t="s">
        <v>80</v>
      </c>
      <c r="AL96" s="169"/>
      <c r="AN96" s="3" t="str">
        <f>IF(J96=0,"",IF(J96&lt;$AR$94,"契約金額が基準契約金額以上になっていますか？",""))</f>
        <v/>
      </c>
      <c r="AR96" s="10"/>
    </row>
    <row r="97" spans="1:53" ht="20.100000000000001" customHeight="1">
      <c r="A97" s="186" t="s">
        <v>108</v>
      </c>
      <c r="B97" s="187"/>
      <c r="C97" s="187"/>
      <c r="D97" s="187"/>
      <c r="E97" s="187"/>
      <c r="F97" s="187"/>
      <c r="G97" s="187"/>
      <c r="H97" s="187"/>
      <c r="I97" s="187"/>
      <c r="J97" s="359"/>
      <c r="K97" s="360"/>
      <c r="L97" s="360"/>
      <c r="M97" s="360"/>
      <c r="N97" s="360"/>
      <c r="O97" s="360"/>
      <c r="P97" s="360"/>
      <c r="Q97" s="360"/>
      <c r="R97" s="360"/>
      <c r="S97" s="360"/>
      <c r="T97" s="360"/>
      <c r="U97" s="360"/>
      <c r="V97" s="360"/>
      <c r="W97" s="160" t="s">
        <v>55</v>
      </c>
      <c r="X97" s="160"/>
      <c r="Y97" s="160"/>
      <c r="Z97" s="380"/>
      <c r="AA97" s="380"/>
      <c r="AB97" s="380"/>
      <c r="AC97" s="380"/>
      <c r="AD97" s="380"/>
      <c r="AE97" s="360"/>
      <c r="AF97" s="360"/>
      <c r="AG97" s="360"/>
      <c r="AH97" s="360"/>
      <c r="AI97" s="360"/>
      <c r="AJ97" s="360"/>
      <c r="AK97" s="360"/>
      <c r="AL97" s="361"/>
      <c r="AN97" s="3" t="str">
        <f>IF(Z97=0,"",IF(AD12&lt;Z97,"申込日現在で工事が完了していますか？",IF($AR$13=AR97,"工期末が申込日と同じ年度ではありませんか？",IF(AR97&lt;$AR$13-5,"５年度以上前の工事ではありませんか？",""))))</f>
        <v/>
      </c>
      <c r="AR97" s="2" t="e">
        <f>YEAR(EDATE(Z97,-3))</f>
        <v>#NUM!</v>
      </c>
      <c r="AS97" s="2" t="s">
        <v>162</v>
      </c>
    </row>
    <row r="98" spans="1:53" ht="20.100000000000001" customHeight="1">
      <c r="A98" s="257" t="s">
        <v>127</v>
      </c>
      <c r="B98" s="258"/>
      <c r="C98" s="258"/>
      <c r="D98" s="258"/>
      <c r="E98" s="258"/>
      <c r="F98" s="258"/>
      <c r="G98" s="258"/>
      <c r="H98" s="258"/>
      <c r="I98" s="259"/>
      <c r="J98" s="375"/>
      <c r="K98" s="376"/>
      <c r="L98" s="376"/>
      <c r="M98" s="376"/>
      <c r="N98" s="258" t="s">
        <v>56</v>
      </c>
      <c r="O98" s="259"/>
      <c r="P98" s="28"/>
      <c r="Q98" s="28"/>
      <c r="R98" s="28"/>
      <c r="S98" s="260" t="s">
        <v>67</v>
      </c>
      <c r="T98" s="225"/>
      <c r="U98" s="225"/>
      <c r="V98" s="225"/>
      <c r="W98" s="225"/>
      <c r="X98" s="225"/>
      <c r="Y98" s="225"/>
      <c r="Z98" s="375"/>
      <c r="AA98" s="376"/>
      <c r="AB98" s="376"/>
      <c r="AC98" s="376"/>
      <c r="AD98" s="258" t="s">
        <v>56</v>
      </c>
      <c r="AE98" s="259"/>
      <c r="AF98" s="114"/>
      <c r="AG98" s="114"/>
      <c r="AH98" s="114"/>
      <c r="AI98" s="114"/>
      <c r="AJ98" s="114"/>
      <c r="AK98" s="114"/>
      <c r="AL98" s="30"/>
      <c r="AN98" s="3" t="str">
        <f>IF(Z98=0,"",IF(J98&lt;Z98,"区内下請業者数が下請業者総数を上回っていませんか？",""))</f>
        <v/>
      </c>
    </row>
    <row r="99" spans="1:53" ht="20.100000000000001" customHeight="1">
      <c r="A99" s="31"/>
      <c r="B99" s="32"/>
      <c r="C99" s="32"/>
      <c r="D99" s="32"/>
      <c r="E99" s="32"/>
      <c r="F99" s="32"/>
      <c r="G99" s="32"/>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4"/>
    </row>
    <row r="100" spans="1:53" ht="20.100000000000001" customHeight="1">
      <c r="A100" s="247" t="s">
        <v>57</v>
      </c>
      <c r="B100" s="248"/>
      <c r="C100" s="248"/>
      <c r="D100" s="248"/>
      <c r="E100" s="248"/>
      <c r="F100" s="248"/>
      <c r="G100" s="248"/>
      <c r="H100" s="248"/>
      <c r="I100" s="249"/>
      <c r="J100" s="377"/>
      <c r="K100" s="378"/>
      <c r="L100" s="378"/>
      <c r="M100" s="378"/>
      <c r="N100" s="378"/>
      <c r="O100" s="378"/>
      <c r="P100" s="378"/>
      <c r="Q100" s="378"/>
      <c r="R100" s="378"/>
      <c r="S100" s="378"/>
      <c r="T100" s="378"/>
      <c r="U100" s="378"/>
      <c r="V100" s="378"/>
      <c r="W100" s="378"/>
      <c r="X100" s="378"/>
      <c r="Y100" s="378"/>
      <c r="Z100" s="378"/>
      <c r="AA100" s="378"/>
      <c r="AB100" s="378"/>
      <c r="AC100" s="378"/>
      <c r="AD100" s="378"/>
      <c r="AE100" s="378"/>
      <c r="AF100" s="378"/>
      <c r="AG100" s="378"/>
      <c r="AH100" s="378"/>
      <c r="AI100" s="378"/>
      <c r="AJ100" s="378"/>
      <c r="AK100" s="378"/>
      <c r="AL100" s="379"/>
      <c r="AY100" s="13"/>
      <c r="AZ100" s="13"/>
    </row>
    <row r="101" spans="1:53" ht="20.100000000000001" customHeight="1">
      <c r="A101" s="186" t="s">
        <v>126</v>
      </c>
      <c r="B101" s="187"/>
      <c r="C101" s="187"/>
      <c r="D101" s="187"/>
      <c r="E101" s="187"/>
      <c r="F101" s="187"/>
      <c r="G101" s="187"/>
      <c r="H101" s="187"/>
      <c r="I101" s="187"/>
      <c r="J101" s="375"/>
      <c r="K101" s="376"/>
      <c r="L101" s="376"/>
      <c r="M101" s="376"/>
      <c r="N101" s="376"/>
      <c r="O101" s="376"/>
      <c r="P101" s="376"/>
      <c r="Q101" s="376"/>
      <c r="R101" s="376"/>
      <c r="S101" s="376"/>
      <c r="T101" s="376"/>
      <c r="U101" s="376"/>
      <c r="V101" s="376"/>
      <c r="W101" s="376"/>
      <c r="X101" s="376"/>
      <c r="Y101" s="376"/>
      <c r="Z101" s="376"/>
      <c r="AA101" s="376"/>
      <c r="AB101" s="376"/>
      <c r="AC101" s="376"/>
      <c r="AD101" s="376"/>
      <c r="AE101" s="376"/>
      <c r="AF101" s="376"/>
      <c r="AG101" s="376"/>
      <c r="AH101" s="376"/>
      <c r="AI101" s="376"/>
      <c r="AJ101" s="376"/>
      <c r="AK101" s="160" t="s">
        <v>80</v>
      </c>
      <c r="AL101" s="169"/>
      <c r="AN101" s="3" t="str">
        <f>IF(J101=0,"",IF(J101&lt;$AR$94,"契約金額が基準契約金額以上になっていますか？",""))</f>
        <v/>
      </c>
      <c r="AR101" s="10"/>
      <c r="AY101" s="13"/>
      <c r="AZ101" s="13"/>
    </row>
    <row r="102" spans="1:53" ht="20.100000000000001" customHeight="1">
      <c r="A102" s="186" t="s">
        <v>108</v>
      </c>
      <c r="B102" s="187"/>
      <c r="C102" s="187"/>
      <c r="D102" s="187"/>
      <c r="E102" s="187"/>
      <c r="F102" s="187"/>
      <c r="G102" s="187"/>
      <c r="H102" s="187"/>
      <c r="I102" s="187"/>
      <c r="J102" s="359"/>
      <c r="K102" s="360"/>
      <c r="L102" s="360"/>
      <c r="M102" s="360"/>
      <c r="N102" s="360"/>
      <c r="O102" s="360"/>
      <c r="P102" s="360"/>
      <c r="Q102" s="360"/>
      <c r="R102" s="360"/>
      <c r="S102" s="360"/>
      <c r="T102" s="360"/>
      <c r="U102" s="360"/>
      <c r="V102" s="360"/>
      <c r="W102" s="160" t="s">
        <v>55</v>
      </c>
      <c r="X102" s="160"/>
      <c r="Y102" s="160"/>
      <c r="Z102" s="380"/>
      <c r="AA102" s="380"/>
      <c r="AB102" s="380"/>
      <c r="AC102" s="380"/>
      <c r="AD102" s="380"/>
      <c r="AE102" s="360"/>
      <c r="AF102" s="360"/>
      <c r="AG102" s="360"/>
      <c r="AH102" s="360"/>
      <c r="AI102" s="360"/>
      <c r="AJ102" s="360"/>
      <c r="AK102" s="360"/>
      <c r="AL102" s="361"/>
      <c r="AN102" s="3" t="str">
        <f>IF(Z102=0,"",IF(AD12&lt;Z102,"申込日現在で工事が完了していますか？",IF($AR$13=AR102,"工期末が申込日と同じ年度ではありませんか？",IF(AR102&lt;$AR$13-5,"５年度以上前の工事ではありませんか？",""))))</f>
        <v/>
      </c>
      <c r="AR102" s="2" t="e">
        <f>YEAR(EDATE(Z102,-3))</f>
        <v>#NUM!</v>
      </c>
      <c r="AS102" s="2" t="s">
        <v>162</v>
      </c>
    </row>
    <row r="103" spans="1:53" ht="20.100000000000001" customHeight="1">
      <c r="A103" s="257" t="s">
        <v>127</v>
      </c>
      <c r="B103" s="258"/>
      <c r="C103" s="258"/>
      <c r="D103" s="258"/>
      <c r="E103" s="258"/>
      <c r="F103" s="258"/>
      <c r="G103" s="258"/>
      <c r="H103" s="258"/>
      <c r="I103" s="259"/>
      <c r="J103" s="375"/>
      <c r="K103" s="376"/>
      <c r="L103" s="376"/>
      <c r="M103" s="376"/>
      <c r="N103" s="258" t="s">
        <v>56</v>
      </c>
      <c r="O103" s="259"/>
      <c r="P103" s="28"/>
      <c r="Q103" s="28"/>
      <c r="R103" s="28"/>
      <c r="S103" s="260" t="s">
        <v>67</v>
      </c>
      <c r="T103" s="225"/>
      <c r="U103" s="225"/>
      <c r="V103" s="225"/>
      <c r="W103" s="225"/>
      <c r="X103" s="225"/>
      <c r="Y103" s="225"/>
      <c r="Z103" s="375"/>
      <c r="AA103" s="376"/>
      <c r="AB103" s="376"/>
      <c r="AC103" s="376"/>
      <c r="AD103" s="258" t="s">
        <v>56</v>
      </c>
      <c r="AE103" s="259"/>
      <c r="AF103" s="114"/>
      <c r="AG103" s="114"/>
      <c r="AH103" s="114"/>
      <c r="AI103" s="114"/>
      <c r="AJ103" s="114"/>
      <c r="AK103" s="114"/>
      <c r="AL103" s="30"/>
      <c r="AN103" s="3" t="str">
        <f>IF(Z103=0,"",IF(J103&lt;Z103,"区内下請業者数が下請業者総数を上回っていませんか？",""))</f>
        <v/>
      </c>
    </row>
    <row r="104" spans="1:53" ht="20.100000000000001" customHeight="1">
      <c r="A104" s="31"/>
      <c r="B104" s="32"/>
      <c r="C104" s="32"/>
      <c r="D104" s="32"/>
      <c r="E104" s="32"/>
      <c r="F104" s="32"/>
      <c r="G104" s="32"/>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4"/>
    </row>
    <row r="105" spans="1:53" ht="20.100000000000001" customHeight="1">
      <c r="A105" s="247" t="s">
        <v>58</v>
      </c>
      <c r="B105" s="248"/>
      <c r="C105" s="248"/>
      <c r="D105" s="248"/>
      <c r="E105" s="248"/>
      <c r="F105" s="248"/>
      <c r="G105" s="248"/>
      <c r="H105" s="248"/>
      <c r="I105" s="249"/>
      <c r="J105" s="377"/>
      <c r="K105" s="378"/>
      <c r="L105" s="378"/>
      <c r="M105" s="378"/>
      <c r="N105" s="378"/>
      <c r="O105" s="378"/>
      <c r="P105" s="378"/>
      <c r="Q105" s="378"/>
      <c r="R105" s="378"/>
      <c r="S105" s="378"/>
      <c r="T105" s="378"/>
      <c r="U105" s="378"/>
      <c r="V105" s="378"/>
      <c r="W105" s="378"/>
      <c r="X105" s="378"/>
      <c r="Y105" s="378"/>
      <c r="Z105" s="378"/>
      <c r="AA105" s="378"/>
      <c r="AB105" s="378"/>
      <c r="AC105" s="378"/>
      <c r="AD105" s="378"/>
      <c r="AE105" s="378"/>
      <c r="AF105" s="378"/>
      <c r="AG105" s="378"/>
      <c r="AH105" s="378"/>
      <c r="AI105" s="378"/>
      <c r="AJ105" s="378"/>
      <c r="AK105" s="378"/>
      <c r="AL105" s="379"/>
    </row>
    <row r="106" spans="1:53" ht="20.100000000000001" customHeight="1">
      <c r="A106" s="186" t="s">
        <v>126</v>
      </c>
      <c r="B106" s="187"/>
      <c r="C106" s="187"/>
      <c r="D106" s="187"/>
      <c r="E106" s="187"/>
      <c r="F106" s="187"/>
      <c r="G106" s="187"/>
      <c r="H106" s="187"/>
      <c r="I106" s="187"/>
      <c r="J106" s="375"/>
      <c r="K106" s="376"/>
      <c r="L106" s="376"/>
      <c r="M106" s="376"/>
      <c r="N106" s="376"/>
      <c r="O106" s="376"/>
      <c r="P106" s="376"/>
      <c r="Q106" s="376"/>
      <c r="R106" s="376"/>
      <c r="S106" s="376"/>
      <c r="T106" s="376"/>
      <c r="U106" s="376"/>
      <c r="V106" s="376"/>
      <c r="W106" s="376"/>
      <c r="X106" s="376"/>
      <c r="Y106" s="376"/>
      <c r="Z106" s="376"/>
      <c r="AA106" s="376"/>
      <c r="AB106" s="376"/>
      <c r="AC106" s="376"/>
      <c r="AD106" s="376"/>
      <c r="AE106" s="376"/>
      <c r="AF106" s="376"/>
      <c r="AG106" s="376"/>
      <c r="AH106" s="376"/>
      <c r="AI106" s="376"/>
      <c r="AJ106" s="376"/>
      <c r="AK106" s="160" t="s">
        <v>80</v>
      </c>
      <c r="AL106" s="169"/>
      <c r="AN106" s="3" t="str">
        <f>IF(J106=0,"",IF(J106&lt;$AR$94,"契約金額が基準契約金額以上になっていますか？",""))</f>
        <v/>
      </c>
      <c r="AR106" s="10"/>
    </row>
    <row r="107" spans="1:53" ht="20.100000000000001" customHeight="1">
      <c r="A107" s="186" t="s">
        <v>108</v>
      </c>
      <c r="B107" s="187"/>
      <c r="C107" s="187"/>
      <c r="D107" s="187"/>
      <c r="E107" s="187"/>
      <c r="F107" s="187"/>
      <c r="G107" s="187"/>
      <c r="H107" s="187"/>
      <c r="I107" s="187"/>
      <c r="J107" s="359"/>
      <c r="K107" s="360"/>
      <c r="L107" s="360"/>
      <c r="M107" s="360"/>
      <c r="N107" s="360"/>
      <c r="O107" s="360"/>
      <c r="P107" s="360"/>
      <c r="Q107" s="360"/>
      <c r="R107" s="360"/>
      <c r="S107" s="360"/>
      <c r="T107" s="360"/>
      <c r="U107" s="360"/>
      <c r="V107" s="360"/>
      <c r="W107" s="160" t="s">
        <v>55</v>
      </c>
      <c r="X107" s="160"/>
      <c r="Y107" s="160"/>
      <c r="Z107" s="380"/>
      <c r="AA107" s="380"/>
      <c r="AB107" s="380"/>
      <c r="AC107" s="380"/>
      <c r="AD107" s="380"/>
      <c r="AE107" s="360"/>
      <c r="AF107" s="360"/>
      <c r="AG107" s="360"/>
      <c r="AH107" s="360"/>
      <c r="AI107" s="360"/>
      <c r="AJ107" s="360"/>
      <c r="AK107" s="360"/>
      <c r="AL107" s="361"/>
      <c r="AN107" s="3" t="str">
        <f>IF(Z107=0,"",IF(AD12&lt;Z107,"申込日現在で工事が完了していますか？",IF($AR$13=AR107,"工期末が申込日と同じ年度ではありませんか？",IF(AR107&lt;$AR$13-5,"５年度以上前の工事ではありませんか？",""))))</f>
        <v/>
      </c>
      <c r="AR107" s="2" t="e">
        <f>YEAR(EDATE(Z107,-3))</f>
        <v>#NUM!</v>
      </c>
      <c r="AS107" s="2" t="s">
        <v>162</v>
      </c>
    </row>
    <row r="108" spans="1:53" ht="20.100000000000001" customHeight="1">
      <c r="A108" s="257" t="s">
        <v>127</v>
      </c>
      <c r="B108" s="258"/>
      <c r="C108" s="258"/>
      <c r="D108" s="258"/>
      <c r="E108" s="258"/>
      <c r="F108" s="258"/>
      <c r="G108" s="258"/>
      <c r="H108" s="258"/>
      <c r="I108" s="259"/>
      <c r="J108" s="375"/>
      <c r="K108" s="376"/>
      <c r="L108" s="376"/>
      <c r="M108" s="376"/>
      <c r="N108" s="258" t="s">
        <v>56</v>
      </c>
      <c r="O108" s="259"/>
      <c r="P108" s="28"/>
      <c r="Q108" s="28"/>
      <c r="R108" s="28"/>
      <c r="S108" s="260" t="s">
        <v>67</v>
      </c>
      <c r="T108" s="225"/>
      <c r="U108" s="225"/>
      <c r="V108" s="225"/>
      <c r="W108" s="225"/>
      <c r="X108" s="225"/>
      <c r="Y108" s="225"/>
      <c r="Z108" s="375"/>
      <c r="AA108" s="376"/>
      <c r="AB108" s="376"/>
      <c r="AC108" s="376"/>
      <c r="AD108" s="258" t="s">
        <v>56</v>
      </c>
      <c r="AE108" s="259"/>
      <c r="AF108" s="114"/>
      <c r="AG108" s="114"/>
      <c r="AH108" s="114"/>
      <c r="AI108" s="114"/>
      <c r="AJ108" s="114"/>
      <c r="AK108" s="114"/>
      <c r="AL108" s="30"/>
      <c r="AN108" s="3" t="str">
        <f>IF(Z108=0,"",IF(J108&lt;Z108,"区内下請業者数が下請業者総数を上回っていませんか？",""))</f>
        <v/>
      </c>
    </row>
    <row r="109" spans="1:53" s="42" customFormat="1" ht="20.100000000000001" customHeight="1">
      <c r="A109" s="35"/>
      <c r="B109" s="36"/>
      <c r="C109" s="36"/>
      <c r="D109" s="36"/>
      <c r="E109" s="36"/>
      <c r="F109" s="36"/>
      <c r="G109" s="36"/>
      <c r="H109" s="36"/>
      <c r="I109" s="36"/>
      <c r="J109" s="37"/>
      <c r="K109" s="37"/>
      <c r="L109" s="37"/>
      <c r="M109" s="37"/>
      <c r="N109" s="36"/>
      <c r="O109" s="36"/>
      <c r="P109" s="38"/>
      <c r="Q109" s="38"/>
      <c r="R109" s="38"/>
      <c r="S109" s="37"/>
      <c r="T109" s="37"/>
      <c r="U109" s="37"/>
      <c r="V109" s="37"/>
      <c r="W109" s="37"/>
      <c r="X109" s="37"/>
      <c r="Y109" s="37"/>
      <c r="Z109" s="37"/>
      <c r="AA109" s="37"/>
      <c r="AB109" s="37"/>
      <c r="AC109" s="37"/>
      <c r="AD109" s="36"/>
      <c r="AE109" s="36"/>
      <c r="AF109" s="37"/>
      <c r="AG109" s="37"/>
      <c r="AH109" s="37"/>
      <c r="AI109" s="37"/>
      <c r="AJ109" s="37"/>
      <c r="AK109" s="37"/>
      <c r="AL109" s="39"/>
      <c r="AM109" s="40"/>
      <c r="AN109" s="41"/>
      <c r="AO109" s="40"/>
      <c r="AP109" s="40"/>
      <c r="AQ109" s="40"/>
      <c r="AR109" s="40"/>
      <c r="AS109" s="40"/>
      <c r="AT109" s="40"/>
      <c r="AU109" s="40"/>
      <c r="AV109" s="40"/>
      <c r="AW109" s="40"/>
      <c r="AY109" s="2"/>
      <c r="AZ109" s="2"/>
      <c r="BA109" s="40"/>
    </row>
    <row r="110" spans="1:53" ht="20.100000000000001" customHeight="1">
      <c r="A110" s="261" t="s">
        <v>59</v>
      </c>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c r="AJ110" s="262"/>
      <c r="AK110" s="262"/>
      <c r="AL110" s="263"/>
    </row>
    <row r="111" spans="1:53" ht="20.100000000000001" customHeight="1">
      <c r="A111" s="261" t="s">
        <v>93</v>
      </c>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c r="AJ111" s="262"/>
      <c r="AK111" s="262"/>
      <c r="AL111" s="263"/>
    </row>
    <row r="112" spans="1:53" ht="20.100000000000001" customHeight="1">
      <c r="A112" s="261" t="s">
        <v>60</v>
      </c>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c r="AJ112" s="262"/>
      <c r="AK112" s="262"/>
      <c r="AL112" s="263"/>
    </row>
    <row r="113" spans="1:53" ht="20.100000000000001" customHeight="1">
      <c r="A113" s="261" t="s">
        <v>94</v>
      </c>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c r="AJ113" s="262"/>
      <c r="AK113" s="262"/>
      <c r="AL113" s="263"/>
    </row>
    <row r="114" spans="1:53" ht="20.100000000000001" customHeight="1">
      <c r="A114" s="264" t="s">
        <v>96</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6"/>
    </row>
    <row r="115" spans="1:53" ht="20.100000000000001" customHeight="1">
      <c r="A115" s="43"/>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32"/>
      <c r="AL115" s="34"/>
    </row>
    <row r="116" spans="1:53" ht="20.100000000000001" customHeight="1">
      <c r="A116" s="45"/>
      <c r="B116" s="46"/>
      <c r="C116" s="255"/>
      <c r="D116" s="255"/>
      <c r="E116" s="254" t="s">
        <v>61</v>
      </c>
      <c r="F116" s="254"/>
      <c r="G116" s="254"/>
      <c r="H116" s="254"/>
      <c r="I116" s="254"/>
      <c r="J116" s="254"/>
      <c r="K116" s="254"/>
      <c r="L116" s="254"/>
      <c r="M116" s="254"/>
      <c r="N116" s="254"/>
      <c r="O116" s="254"/>
      <c r="P116" s="46"/>
      <c r="Q116" s="46"/>
      <c r="R116" s="46"/>
      <c r="S116" s="255"/>
      <c r="T116" s="255"/>
      <c r="U116" s="254" t="s">
        <v>63</v>
      </c>
      <c r="V116" s="254"/>
      <c r="W116" s="254"/>
      <c r="X116" s="254"/>
      <c r="Y116" s="254"/>
      <c r="Z116" s="254"/>
      <c r="AA116" s="254"/>
      <c r="AB116" s="254"/>
      <c r="AC116" s="254"/>
      <c r="AD116" s="254"/>
      <c r="AE116" s="254"/>
      <c r="AF116" s="46"/>
      <c r="AG116" s="46"/>
      <c r="AH116" s="46"/>
      <c r="AI116" s="46"/>
      <c r="AJ116" s="46"/>
      <c r="AK116" s="47"/>
      <c r="AL116" s="48"/>
      <c r="AO116" s="2">
        <v>4</v>
      </c>
    </row>
    <row r="117" spans="1:53" ht="20.100000000000001" customHeight="1">
      <c r="A117" s="43"/>
      <c r="B117" s="44"/>
      <c r="C117" s="44"/>
      <c r="D117" s="44"/>
      <c r="E117" s="44"/>
      <c r="F117" s="44"/>
      <c r="G117" s="44"/>
      <c r="H117" s="44"/>
      <c r="I117" s="44"/>
      <c r="J117" s="44"/>
      <c r="K117" s="44"/>
      <c r="L117" s="44"/>
      <c r="M117" s="44"/>
      <c r="N117" s="49"/>
      <c r="O117" s="49"/>
      <c r="P117" s="44"/>
      <c r="Q117" s="44"/>
      <c r="R117" s="44"/>
      <c r="S117" s="44"/>
      <c r="T117" s="44"/>
      <c r="U117" s="44"/>
      <c r="V117" s="44"/>
      <c r="W117" s="49"/>
      <c r="X117" s="49"/>
      <c r="Y117" s="49"/>
      <c r="Z117" s="49"/>
      <c r="AA117" s="49"/>
      <c r="AB117" s="49"/>
      <c r="AC117" s="49"/>
      <c r="AD117" s="44"/>
      <c r="AE117" s="44"/>
      <c r="AF117" s="44"/>
      <c r="AG117" s="44"/>
      <c r="AH117" s="44"/>
      <c r="AI117" s="44"/>
      <c r="AJ117" s="44"/>
      <c r="AK117" s="32"/>
      <c r="AL117" s="34"/>
    </row>
    <row r="118" spans="1:53" ht="20.100000000000001" customHeight="1">
      <c r="A118" s="43"/>
      <c r="B118" s="44"/>
      <c r="C118" s="255"/>
      <c r="D118" s="255"/>
      <c r="E118" s="254" t="s">
        <v>62</v>
      </c>
      <c r="F118" s="254"/>
      <c r="G118" s="254"/>
      <c r="H118" s="254"/>
      <c r="I118" s="254"/>
      <c r="J118" s="254"/>
      <c r="K118" s="254"/>
      <c r="L118" s="254"/>
      <c r="M118" s="254"/>
      <c r="N118" s="254"/>
      <c r="O118" s="254"/>
      <c r="P118" s="44"/>
      <c r="Q118" s="44"/>
      <c r="R118" s="44"/>
      <c r="S118" s="305"/>
      <c r="T118" s="305"/>
      <c r="U118" s="262" t="s">
        <v>64</v>
      </c>
      <c r="V118" s="262"/>
      <c r="W118" s="262"/>
      <c r="X118" s="262"/>
      <c r="Y118" s="262"/>
      <c r="Z118" s="262"/>
      <c r="AA118" s="262"/>
      <c r="AB118" s="262"/>
      <c r="AC118" s="262"/>
      <c r="AD118" s="262"/>
      <c r="AE118" s="262"/>
      <c r="AF118" s="44"/>
      <c r="AG118" s="44"/>
      <c r="AH118" s="44"/>
      <c r="AI118" s="44"/>
      <c r="AJ118" s="44"/>
      <c r="AK118" s="32"/>
      <c r="AL118" s="34"/>
      <c r="AY118" s="40"/>
      <c r="AZ118" s="40"/>
    </row>
    <row r="119" spans="1:53" ht="20.100000000000001" customHeight="1">
      <c r="A119" s="50"/>
      <c r="B119" s="47"/>
      <c r="C119" s="47"/>
      <c r="D119" s="47"/>
      <c r="E119" s="47"/>
      <c r="F119" s="47"/>
      <c r="G119" s="47"/>
      <c r="H119" s="47"/>
      <c r="I119" s="47"/>
      <c r="J119" s="51"/>
      <c r="K119" s="51"/>
      <c r="L119" s="51"/>
      <c r="M119" s="51"/>
      <c r="N119" s="51"/>
      <c r="O119" s="51"/>
      <c r="P119" s="51"/>
      <c r="Q119" s="51"/>
      <c r="R119" s="51"/>
      <c r="S119" s="51"/>
      <c r="T119" s="51"/>
      <c r="U119" s="51"/>
      <c r="V119" s="51"/>
      <c r="W119" s="47"/>
      <c r="X119" s="47"/>
      <c r="Y119" s="47"/>
      <c r="Z119" s="47"/>
      <c r="AA119" s="47"/>
      <c r="AB119" s="47"/>
      <c r="AC119" s="47"/>
      <c r="AD119" s="47"/>
      <c r="AE119" s="47"/>
      <c r="AF119" s="47"/>
      <c r="AG119" s="47"/>
      <c r="AH119" s="47"/>
      <c r="AI119" s="47"/>
      <c r="AJ119" s="47"/>
      <c r="AK119" s="47"/>
      <c r="AL119" s="48"/>
    </row>
    <row r="120" spans="1:53" s="15" customFormat="1" ht="20.100000000000001" customHeight="1" thickBot="1">
      <c r="A120" s="141" t="s">
        <v>97</v>
      </c>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235">
        <f>CHOOSE($AO$125,3,2,1,0)</f>
        <v>0</v>
      </c>
      <c r="AD120" s="235"/>
      <c r="AE120" s="235"/>
      <c r="AF120" s="235"/>
      <c r="AG120" s="235"/>
      <c r="AH120" s="235"/>
      <c r="AI120" s="235"/>
      <c r="AJ120" s="235"/>
      <c r="AK120" s="142" t="s">
        <v>20</v>
      </c>
      <c r="AL120" s="236"/>
      <c r="AM120" s="13"/>
      <c r="AN120" s="14"/>
      <c r="AO120" s="13"/>
      <c r="AP120" s="2"/>
      <c r="AQ120" s="2"/>
      <c r="AR120" s="2"/>
      <c r="AS120" s="2"/>
      <c r="AT120" s="2"/>
      <c r="AU120" s="2"/>
      <c r="AV120" s="2"/>
      <c r="AW120" s="2"/>
      <c r="AX120" s="4"/>
      <c r="AY120" s="2"/>
      <c r="AZ120" s="2"/>
      <c r="BA120" s="13"/>
    </row>
    <row r="121" spans="1:53" s="15" customFormat="1" ht="20.100000000000001" customHeight="1" thickBo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3"/>
      <c r="AN121" s="14"/>
      <c r="AO121" s="13"/>
      <c r="AP121" s="11"/>
      <c r="AQ121" s="12"/>
      <c r="AR121" s="11"/>
      <c r="AS121" s="11"/>
      <c r="AT121" s="2"/>
      <c r="AU121" s="2"/>
      <c r="AV121" s="2"/>
      <c r="AW121" s="2"/>
      <c r="AX121" s="4"/>
      <c r="AY121" s="2"/>
      <c r="AZ121" s="2"/>
      <c r="BA121" s="13"/>
    </row>
    <row r="122" spans="1:53" ht="19.8" customHeight="1" thickBot="1">
      <c r="A122" s="210" t="s">
        <v>136</v>
      </c>
      <c r="B122" s="211"/>
      <c r="C122" s="211"/>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211"/>
      <c r="AF122" s="211"/>
      <c r="AG122" s="211"/>
      <c r="AH122" s="211"/>
      <c r="AI122" s="211"/>
      <c r="AJ122" s="211"/>
      <c r="AK122" s="211"/>
      <c r="AL122" s="244"/>
    </row>
    <row r="123" spans="1:53" ht="20.100000000000001" customHeight="1">
      <c r="A123" s="137" t="s">
        <v>101</v>
      </c>
      <c r="B123" s="136"/>
      <c r="C123" s="136"/>
      <c r="D123" s="136"/>
      <c r="E123" s="136"/>
      <c r="F123" s="136"/>
      <c r="G123" s="136"/>
      <c r="H123" s="136"/>
      <c r="I123" s="138"/>
      <c r="J123" s="135"/>
      <c r="K123" s="135"/>
      <c r="L123" s="302" t="s">
        <v>100</v>
      </c>
      <c r="M123" s="302"/>
      <c r="N123" s="302"/>
      <c r="O123" s="302"/>
      <c r="P123" s="302"/>
      <c r="Q123" s="302"/>
      <c r="R123" s="303"/>
      <c r="S123" s="135"/>
      <c r="T123" s="135"/>
      <c r="U123" s="302" t="s">
        <v>102</v>
      </c>
      <c r="V123" s="302"/>
      <c r="W123" s="302"/>
      <c r="X123" s="302"/>
      <c r="Y123" s="302"/>
      <c r="Z123" s="302"/>
      <c r="AA123" s="303"/>
      <c r="AB123" s="135"/>
      <c r="AC123" s="135"/>
      <c r="AD123" s="304" t="s">
        <v>103</v>
      </c>
      <c r="AE123" s="304"/>
      <c r="AF123" s="304"/>
      <c r="AG123" s="304"/>
      <c r="AH123" s="304"/>
      <c r="AI123" s="304"/>
      <c r="AJ123" s="304"/>
      <c r="AK123" s="118"/>
      <c r="AL123" s="25"/>
      <c r="AO123" s="2">
        <v>3</v>
      </c>
    </row>
    <row r="124" spans="1:53" s="15" customFormat="1" ht="20.100000000000001" customHeight="1" thickBot="1">
      <c r="A124" s="141" t="s">
        <v>98</v>
      </c>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c r="AB124" s="142"/>
      <c r="AC124" s="235">
        <f>CHOOSE($AO$132,3,1,0)</f>
        <v>0</v>
      </c>
      <c r="AD124" s="235"/>
      <c r="AE124" s="235"/>
      <c r="AF124" s="235"/>
      <c r="AG124" s="235"/>
      <c r="AH124" s="235"/>
      <c r="AI124" s="235"/>
      <c r="AJ124" s="235"/>
      <c r="AK124" s="142" t="s">
        <v>20</v>
      </c>
      <c r="AL124" s="236"/>
      <c r="AM124" s="13"/>
      <c r="AN124" s="14"/>
      <c r="AO124" s="13"/>
      <c r="AP124" s="2"/>
      <c r="AQ124" s="2"/>
      <c r="AR124" s="2"/>
      <c r="AS124" s="2"/>
      <c r="AT124" s="2"/>
      <c r="AU124" s="2"/>
      <c r="AV124" s="2"/>
      <c r="AW124" s="2"/>
      <c r="AX124" s="4"/>
      <c r="AY124" s="2"/>
      <c r="AZ124" s="2"/>
      <c r="BA124" s="13"/>
    </row>
    <row r="125" spans="1:53" s="15" customFormat="1" ht="20.100000000000001" customHeight="1" thickBo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3"/>
      <c r="AN125" s="14"/>
      <c r="AO125" s="13">
        <v>4</v>
      </c>
      <c r="AP125" s="11"/>
      <c r="AQ125" s="12"/>
      <c r="AR125" s="11"/>
      <c r="AS125" s="11"/>
      <c r="AT125" s="2"/>
      <c r="AU125" s="2"/>
      <c r="AV125" s="2"/>
      <c r="AW125" s="2"/>
      <c r="AX125" s="4"/>
      <c r="AY125" s="2"/>
      <c r="AZ125" s="2"/>
      <c r="BA125" s="13"/>
    </row>
    <row r="126" spans="1:53" ht="20.100000000000001" customHeight="1" thickBot="1">
      <c r="A126" s="210" t="s">
        <v>137</v>
      </c>
      <c r="B126" s="211"/>
      <c r="C126" s="211"/>
      <c r="D126" s="211"/>
      <c r="E126" s="211"/>
      <c r="F126" s="211"/>
      <c r="G126" s="211"/>
      <c r="H126" s="211"/>
      <c r="I126" s="211"/>
      <c r="J126" s="211"/>
      <c r="K126" s="211"/>
      <c r="L126" s="211"/>
      <c r="M126" s="211"/>
      <c r="N126" s="211"/>
      <c r="O126" s="211"/>
      <c r="P126" s="211"/>
      <c r="Q126" s="211"/>
      <c r="R126" s="211"/>
      <c r="S126" s="211"/>
      <c r="T126" s="211"/>
      <c r="U126" s="211"/>
      <c r="V126" s="211"/>
      <c r="W126" s="211"/>
      <c r="X126" s="211"/>
      <c r="Y126" s="211"/>
      <c r="Z126" s="211"/>
      <c r="AA126" s="211"/>
      <c r="AB126" s="211"/>
      <c r="AC126" s="211"/>
      <c r="AD126" s="211"/>
      <c r="AE126" s="211"/>
      <c r="AF126" s="211"/>
      <c r="AG126" s="211"/>
      <c r="AH126" s="211"/>
      <c r="AI126" s="211"/>
      <c r="AJ126" s="211"/>
      <c r="AK126" s="211"/>
      <c r="AL126" s="244"/>
    </row>
    <row r="127" spans="1:53" ht="20.100000000000001" customHeight="1">
      <c r="A127" s="137" t="s">
        <v>104</v>
      </c>
      <c r="B127" s="136"/>
      <c r="C127" s="136"/>
      <c r="D127" s="136"/>
      <c r="E127" s="136"/>
      <c r="F127" s="136"/>
      <c r="G127" s="136"/>
      <c r="H127" s="136"/>
      <c r="I127" s="138"/>
      <c r="J127" s="381"/>
      <c r="K127" s="382"/>
      <c r="L127" s="133" t="s">
        <v>107</v>
      </c>
      <c r="M127" s="133"/>
      <c r="N127" s="133"/>
      <c r="O127" s="133"/>
      <c r="P127" s="133"/>
      <c r="Q127" s="133"/>
      <c r="R127" s="133"/>
      <c r="S127" s="133"/>
      <c r="T127" s="134"/>
      <c r="U127" s="135"/>
      <c r="V127" s="135"/>
      <c r="W127" s="136" t="s">
        <v>37</v>
      </c>
      <c r="X127" s="136"/>
      <c r="Y127" s="136"/>
      <c r="Z127" s="136"/>
      <c r="AA127" s="118"/>
      <c r="AB127" s="118"/>
      <c r="AC127" s="118"/>
      <c r="AD127" s="118"/>
      <c r="AE127" s="118"/>
      <c r="AF127" s="118"/>
      <c r="AG127" s="118"/>
      <c r="AH127" s="118"/>
      <c r="AI127" s="118"/>
      <c r="AJ127" s="118"/>
      <c r="AK127" s="118"/>
      <c r="AL127" s="25"/>
      <c r="AO127" s="2">
        <v>2</v>
      </c>
    </row>
    <row r="128" spans="1:53" s="15" customFormat="1" ht="20.100000000000001" customHeight="1" thickBot="1">
      <c r="A128" s="141" t="s">
        <v>99</v>
      </c>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c r="AB128" s="142"/>
      <c r="AC128" s="235">
        <f>CHOOSE($AO$136,2,0)</f>
        <v>0</v>
      </c>
      <c r="AD128" s="235"/>
      <c r="AE128" s="235"/>
      <c r="AF128" s="235"/>
      <c r="AG128" s="235"/>
      <c r="AH128" s="235"/>
      <c r="AI128" s="235"/>
      <c r="AJ128" s="235"/>
      <c r="AK128" s="142" t="s">
        <v>20</v>
      </c>
      <c r="AL128" s="236"/>
      <c r="AM128" s="13"/>
      <c r="AN128" s="14"/>
      <c r="AO128" s="13"/>
      <c r="AP128" s="2"/>
      <c r="AQ128" s="2"/>
      <c r="AR128" s="2"/>
      <c r="AS128" s="2"/>
      <c r="AT128" s="2"/>
      <c r="AU128" s="2"/>
      <c r="AV128" s="2"/>
      <c r="AW128" s="2"/>
      <c r="AX128" s="4"/>
      <c r="AY128" s="2"/>
      <c r="AZ128" s="2"/>
      <c r="BA128" s="13"/>
    </row>
    <row r="129" spans="1:53" s="15" customFormat="1" ht="20.100000000000001" customHeight="1" thickBo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3"/>
      <c r="AN129" s="14"/>
      <c r="AO129" s="13"/>
      <c r="AP129" s="11"/>
      <c r="AQ129" s="12"/>
      <c r="AR129" s="11"/>
      <c r="AS129" s="11"/>
      <c r="AT129" s="2"/>
      <c r="AU129" s="2"/>
      <c r="AV129" s="2"/>
      <c r="AW129" s="2"/>
      <c r="AX129" s="4"/>
      <c r="AY129" s="13"/>
      <c r="AZ129" s="13"/>
      <c r="BA129" s="13"/>
    </row>
    <row r="130" spans="1:53" ht="20.100000000000001" customHeight="1">
      <c r="A130" s="52"/>
      <c r="B130" s="53"/>
      <c r="C130" s="53"/>
      <c r="D130" s="53"/>
      <c r="E130" s="53"/>
      <c r="F130" s="53"/>
      <c r="G130" s="53"/>
      <c r="H130" s="53"/>
      <c r="I130" s="53"/>
      <c r="J130" s="54"/>
      <c r="K130" s="54"/>
      <c r="L130" s="54"/>
      <c r="M130" s="54"/>
      <c r="N130" s="54"/>
      <c r="O130" s="54"/>
      <c r="P130" s="54"/>
      <c r="Q130" s="54"/>
      <c r="R130" s="54"/>
      <c r="S130" s="54"/>
      <c r="T130" s="54"/>
      <c r="U130" s="54"/>
      <c r="V130" s="54"/>
      <c r="W130" s="53"/>
      <c r="X130" s="53"/>
      <c r="Y130" s="53"/>
      <c r="Z130" s="53"/>
      <c r="AA130" s="53"/>
      <c r="AB130" s="53"/>
      <c r="AC130" s="53"/>
      <c r="AD130" s="53"/>
      <c r="AE130" s="53"/>
      <c r="AF130" s="53"/>
      <c r="AG130" s="53"/>
      <c r="AH130" s="53"/>
      <c r="AI130" s="53"/>
      <c r="AJ130" s="53"/>
      <c r="AK130" s="53"/>
      <c r="AL130" s="55"/>
      <c r="AY130" s="13"/>
      <c r="AZ130" s="13"/>
    </row>
    <row r="131" spans="1:53" ht="20.100000000000001" customHeight="1">
      <c r="A131" s="56" t="s">
        <v>19</v>
      </c>
      <c r="B131" s="243">
        <f>AC49</f>
        <v>0</v>
      </c>
      <c r="C131" s="243"/>
      <c r="D131" s="28" t="s">
        <v>20</v>
      </c>
      <c r="E131" s="28"/>
      <c r="F131" s="28" t="s">
        <v>21</v>
      </c>
      <c r="G131" s="28"/>
      <c r="H131" s="28" t="s">
        <v>22</v>
      </c>
      <c r="I131" s="209" t="str">
        <f>AC54</f>
        <v>0</v>
      </c>
      <c r="J131" s="209"/>
      <c r="K131" s="28" t="s">
        <v>20</v>
      </c>
      <c r="L131" s="28"/>
      <c r="M131" s="28" t="s">
        <v>68</v>
      </c>
      <c r="N131" s="28"/>
      <c r="O131" s="28" t="s">
        <v>23</v>
      </c>
      <c r="P131" s="209">
        <f>AC62</f>
        <v>0</v>
      </c>
      <c r="Q131" s="209"/>
      <c r="R131" s="28" t="s">
        <v>20</v>
      </c>
      <c r="S131" s="28"/>
      <c r="T131" s="28" t="s">
        <v>21</v>
      </c>
      <c r="U131" s="28"/>
      <c r="V131" s="28" t="s">
        <v>24</v>
      </c>
      <c r="W131" s="209">
        <f>AC72</f>
        <v>0</v>
      </c>
      <c r="X131" s="209"/>
      <c r="Y131" s="28" t="s">
        <v>20</v>
      </c>
      <c r="Z131" s="28"/>
      <c r="AA131" s="28" t="s">
        <v>21</v>
      </c>
      <c r="AB131" s="28"/>
      <c r="AC131" s="28" t="s">
        <v>25</v>
      </c>
      <c r="AD131" s="209" t="str">
        <f>AC77</f>
        <v>0</v>
      </c>
      <c r="AE131" s="209"/>
      <c r="AF131" s="28" t="s">
        <v>20</v>
      </c>
      <c r="AG131" s="28"/>
      <c r="AH131" s="28"/>
      <c r="AI131" s="28"/>
      <c r="AJ131" s="28"/>
      <c r="AK131" s="28"/>
      <c r="AL131" s="57"/>
    </row>
    <row r="132" spans="1:53" ht="20.100000000000001" customHeight="1" thickBot="1">
      <c r="A132" s="56" t="s">
        <v>26</v>
      </c>
      <c r="B132" s="209">
        <f>AC81</f>
        <v>0</v>
      </c>
      <c r="C132" s="209"/>
      <c r="D132" s="28" t="s">
        <v>20</v>
      </c>
      <c r="E132" s="28"/>
      <c r="F132" s="28" t="s">
        <v>21</v>
      </c>
      <c r="G132" s="28"/>
      <c r="H132" s="58" t="s">
        <v>66</v>
      </c>
      <c r="I132" s="209">
        <f>AC91</f>
        <v>0</v>
      </c>
      <c r="J132" s="209"/>
      <c r="K132" s="28" t="s">
        <v>20</v>
      </c>
      <c r="L132" s="28"/>
      <c r="M132" s="28" t="s">
        <v>68</v>
      </c>
      <c r="N132" s="28"/>
      <c r="O132" s="28" t="s">
        <v>97</v>
      </c>
      <c r="P132" s="209">
        <f>AC120</f>
        <v>0</v>
      </c>
      <c r="Q132" s="209"/>
      <c r="R132" s="28" t="s">
        <v>20</v>
      </c>
      <c r="S132" s="28"/>
      <c r="T132" s="28" t="s">
        <v>21</v>
      </c>
      <c r="U132" s="28"/>
      <c r="V132" s="28" t="s">
        <v>98</v>
      </c>
      <c r="W132" s="209">
        <f>AC124</f>
        <v>0</v>
      </c>
      <c r="X132" s="209"/>
      <c r="Y132" s="28" t="s">
        <v>20</v>
      </c>
      <c r="Z132" s="28"/>
      <c r="AA132" s="28" t="s">
        <v>21</v>
      </c>
      <c r="AB132" s="28"/>
      <c r="AC132" s="28" t="s">
        <v>99</v>
      </c>
      <c r="AD132" s="209">
        <f>AC128</f>
        <v>0</v>
      </c>
      <c r="AE132" s="209"/>
      <c r="AF132" s="28" t="s">
        <v>20</v>
      </c>
      <c r="AG132" s="28"/>
      <c r="AH132" s="28"/>
      <c r="AI132" s="28"/>
      <c r="AJ132" s="28"/>
      <c r="AK132" s="28"/>
      <c r="AL132" s="57"/>
      <c r="AO132" s="2">
        <v>3</v>
      </c>
    </row>
    <row r="133" spans="1:53" ht="20.100000000000001" customHeight="1" thickBot="1">
      <c r="A133" s="59"/>
      <c r="B133" s="60"/>
      <c r="C133" s="60"/>
      <c r="D133" s="61"/>
      <c r="E133" s="61"/>
      <c r="F133" s="61"/>
      <c r="G133" s="61"/>
      <c r="H133" s="62"/>
      <c r="I133" s="60"/>
      <c r="J133" s="60"/>
      <c r="K133" s="61"/>
      <c r="L133" s="61"/>
      <c r="M133" s="61"/>
      <c r="N133" s="61"/>
      <c r="O133" s="63"/>
      <c r="P133" s="64"/>
      <c r="Q133" s="64"/>
      <c r="R133" s="65"/>
      <c r="S133" s="61"/>
      <c r="T133" s="61"/>
      <c r="U133" s="61"/>
      <c r="V133" s="61"/>
      <c r="W133" s="210" t="s">
        <v>65</v>
      </c>
      <c r="X133" s="211"/>
      <c r="Y133" s="211"/>
      <c r="Z133" s="211"/>
      <c r="AA133" s="211"/>
      <c r="AB133" s="211"/>
      <c r="AC133" s="211"/>
      <c r="AD133" s="211"/>
      <c r="AE133" s="66"/>
      <c r="AF133" s="212">
        <f>B131+I131+P131+W131+AD131+B132+I132+P132+W132+AD132</f>
        <v>0</v>
      </c>
      <c r="AG133" s="212"/>
      <c r="AH133" s="212"/>
      <c r="AI133" s="212"/>
      <c r="AJ133" s="212"/>
      <c r="AK133" s="213" t="s">
        <v>20</v>
      </c>
      <c r="AL133" s="214"/>
      <c r="AY133" s="13"/>
      <c r="AZ133" s="13"/>
    </row>
    <row r="134" spans="1:53" ht="15" customHeight="1">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Y134" s="13"/>
      <c r="AZ134" s="13"/>
    </row>
    <row r="135" spans="1:53" ht="15" customHeight="1">
      <c r="A135" s="28"/>
      <c r="B135" s="237" t="s">
        <v>39</v>
      </c>
      <c r="C135" s="238"/>
      <c r="D135" s="238"/>
      <c r="E135" s="238"/>
      <c r="F135" s="238"/>
      <c r="G135" s="238"/>
      <c r="H135" s="238"/>
      <c r="I135" s="238"/>
      <c r="J135" s="238"/>
      <c r="K135" s="238"/>
      <c r="L135" s="238"/>
      <c r="M135" s="238"/>
      <c r="N135" s="238"/>
      <c r="O135" s="238"/>
      <c r="P135" s="238"/>
      <c r="Q135" s="238"/>
      <c r="R135" s="238"/>
      <c r="S135" s="238"/>
      <c r="T135" s="238"/>
      <c r="U135" s="238"/>
      <c r="V135" s="238"/>
      <c r="W135" s="238"/>
      <c r="X135" s="238"/>
      <c r="Y135" s="238"/>
      <c r="Z135" s="238"/>
      <c r="AA135" s="238"/>
      <c r="AB135" s="238"/>
      <c r="AC135" s="238"/>
      <c r="AD135" s="238"/>
      <c r="AE135" s="238"/>
      <c r="AF135" s="238"/>
      <c r="AG135" s="238"/>
      <c r="AH135" s="238"/>
      <c r="AI135" s="238"/>
      <c r="AJ135" s="238"/>
      <c r="AK135" s="239"/>
      <c r="AL135" s="28"/>
    </row>
    <row r="136" spans="1:53" ht="15" customHeight="1">
      <c r="A136" s="28"/>
      <c r="B136" s="240"/>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2"/>
      <c r="AL136" s="28"/>
      <c r="AO136" s="2">
        <v>2</v>
      </c>
    </row>
    <row r="137" spans="1:53" ht="15" customHeight="1">
      <c r="B137" s="197" t="s">
        <v>40</v>
      </c>
      <c r="C137" s="198"/>
      <c r="D137" s="198"/>
      <c r="E137" s="198"/>
      <c r="F137" s="198"/>
      <c r="G137" s="198"/>
      <c r="H137" s="198"/>
      <c r="I137" s="198"/>
      <c r="J137" s="198"/>
      <c r="K137" s="198"/>
      <c r="L137" s="198"/>
      <c r="M137" s="199"/>
      <c r="N137" s="197" t="s">
        <v>41</v>
      </c>
      <c r="O137" s="198"/>
      <c r="P137" s="198"/>
      <c r="Q137" s="198"/>
      <c r="R137" s="198"/>
      <c r="S137" s="198"/>
      <c r="T137" s="198"/>
      <c r="U137" s="198"/>
      <c r="V137" s="198"/>
      <c r="W137" s="198"/>
      <c r="X137" s="198"/>
      <c r="Y137" s="198"/>
      <c r="Z137" s="198"/>
      <c r="AA137" s="198"/>
      <c r="AB137" s="198"/>
      <c r="AC137" s="198"/>
      <c r="AD137" s="198"/>
      <c r="AE137" s="198"/>
      <c r="AF137" s="198"/>
      <c r="AG137" s="198"/>
      <c r="AH137" s="198"/>
      <c r="AI137" s="198"/>
      <c r="AJ137" s="198"/>
      <c r="AK137" s="199"/>
      <c r="AY137" s="13"/>
      <c r="AZ137" s="13"/>
    </row>
    <row r="138" spans="1:53" ht="15" customHeight="1">
      <c r="B138" s="200"/>
      <c r="C138" s="201"/>
      <c r="D138" s="201"/>
      <c r="E138" s="201"/>
      <c r="F138" s="201"/>
      <c r="G138" s="201"/>
      <c r="H138" s="201"/>
      <c r="I138" s="201"/>
      <c r="J138" s="201"/>
      <c r="K138" s="201"/>
      <c r="L138" s="201"/>
      <c r="M138" s="202"/>
      <c r="N138" s="200"/>
      <c r="O138" s="201"/>
      <c r="P138" s="201"/>
      <c r="Q138" s="201"/>
      <c r="R138" s="201"/>
      <c r="S138" s="201"/>
      <c r="T138" s="201"/>
      <c r="U138" s="201"/>
      <c r="V138" s="201"/>
      <c r="W138" s="201"/>
      <c r="X138" s="201"/>
      <c r="Y138" s="201"/>
      <c r="Z138" s="201"/>
      <c r="AA138" s="201"/>
      <c r="AB138" s="201"/>
      <c r="AC138" s="201"/>
      <c r="AD138" s="201"/>
      <c r="AE138" s="201"/>
      <c r="AF138" s="201"/>
      <c r="AG138" s="201"/>
      <c r="AH138" s="201"/>
      <c r="AI138" s="201"/>
      <c r="AJ138" s="201"/>
      <c r="AK138" s="202"/>
      <c r="AY138" s="13"/>
      <c r="AZ138" s="13"/>
    </row>
    <row r="139" spans="1:53">
      <c r="B139" s="383"/>
      <c r="C139" s="384"/>
      <c r="D139" s="384"/>
      <c r="E139" s="384"/>
      <c r="F139" s="384"/>
      <c r="G139" s="384"/>
      <c r="H139" s="384"/>
      <c r="I139" s="384"/>
      <c r="J139" s="384"/>
      <c r="K139" s="384"/>
      <c r="L139" s="384"/>
      <c r="M139" s="385"/>
      <c r="N139" s="383"/>
      <c r="O139" s="384"/>
      <c r="P139" s="384"/>
      <c r="Q139" s="384"/>
      <c r="R139" s="384"/>
      <c r="S139" s="384"/>
      <c r="T139" s="384"/>
      <c r="U139" s="384"/>
      <c r="V139" s="384"/>
      <c r="W139" s="384"/>
      <c r="X139" s="384"/>
      <c r="Y139" s="384"/>
      <c r="Z139" s="384"/>
      <c r="AA139" s="384"/>
      <c r="AB139" s="384"/>
      <c r="AC139" s="384"/>
      <c r="AD139" s="384"/>
      <c r="AE139" s="384"/>
      <c r="AF139" s="384"/>
      <c r="AG139" s="384"/>
      <c r="AH139" s="384"/>
      <c r="AI139" s="384"/>
      <c r="AJ139" s="384"/>
      <c r="AK139" s="385"/>
    </row>
    <row r="140" spans="1:53">
      <c r="B140" s="386"/>
      <c r="C140" s="387"/>
      <c r="D140" s="387"/>
      <c r="E140" s="387"/>
      <c r="F140" s="387"/>
      <c r="G140" s="387"/>
      <c r="H140" s="387"/>
      <c r="I140" s="387"/>
      <c r="J140" s="387"/>
      <c r="K140" s="387"/>
      <c r="L140" s="387"/>
      <c r="M140" s="388"/>
      <c r="N140" s="386"/>
      <c r="O140" s="387"/>
      <c r="P140" s="387"/>
      <c r="Q140" s="387"/>
      <c r="R140" s="387"/>
      <c r="S140" s="387"/>
      <c r="T140" s="387"/>
      <c r="U140" s="387"/>
      <c r="V140" s="387"/>
      <c r="W140" s="387"/>
      <c r="X140" s="387"/>
      <c r="Y140" s="387"/>
      <c r="Z140" s="387"/>
      <c r="AA140" s="387"/>
      <c r="AB140" s="387"/>
      <c r="AC140" s="387"/>
      <c r="AD140" s="387"/>
      <c r="AE140" s="387"/>
      <c r="AF140" s="387"/>
      <c r="AG140" s="387"/>
      <c r="AH140" s="387"/>
      <c r="AI140" s="387"/>
      <c r="AJ140" s="387"/>
      <c r="AK140" s="388"/>
    </row>
    <row r="141" spans="1:53" ht="22.2" customHeight="1"/>
    <row r="142" spans="1:53" ht="22.2" customHeight="1">
      <c r="B142" s="4" t="s">
        <v>42</v>
      </c>
      <c r="D142" s="180" t="s">
        <v>120</v>
      </c>
      <c r="E142" s="181"/>
      <c r="F142" s="181"/>
      <c r="G142" s="182"/>
      <c r="H142" s="4" t="s">
        <v>121</v>
      </c>
      <c r="I142" s="4" t="s">
        <v>122</v>
      </c>
      <c r="Q142" s="183" t="s">
        <v>123</v>
      </c>
      <c r="R142" s="184"/>
      <c r="S142" s="184"/>
      <c r="T142" s="185"/>
      <c r="U142" s="4" t="s">
        <v>121</v>
      </c>
      <c r="V142" s="4" t="s">
        <v>124</v>
      </c>
      <c r="AL142" s="2"/>
      <c r="AM142" s="3"/>
      <c r="AN142" s="2"/>
      <c r="BA142" s="4"/>
    </row>
    <row r="143" spans="1:53" ht="22.2" customHeight="1">
      <c r="AL143" s="2"/>
      <c r="AM143" s="3"/>
      <c r="AN143" s="2"/>
      <c r="BA143" s="4"/>
    </row>
    <row r="144" spans="1:53" ht="22.2" customHeight="1">
      <c r="B144" s="4" t="s">
        <v>192</v>
      </c>
      <c r="AL144" s="2"/>
      <c r="AM144" s="3"/>
      <c r="AN144" s="2"/>
      <c r="BA144" s="4"/>
    </row>
    <row r="145" spans="2:53" ht="18.600000000000001" customHeight="1">
      <c r="AL145" s="2"/>
      <c r="AM145" s="3"/>
      <c r="AN145" s="2"/>
      <c r="BA145" s="4"/>
    </row>
    <row r="146" spans="2:53" ht="22.5" customHeight="1">
      <c r="B146" s="4" t="s">
        <v>42</v>
      </c>
      <c r="C146" s="4" t="s">
        <v>44</v>
      </c>
      <c r="AL146" s="2"/>
      <c r="AM146" s="3"/>
      <c r="AN146" s="2"/>
      <c r="BA146" s="4"/>
    </row>
    <row r="147" spans="2:53" ht="22.5" customHeight="1">
      <c r="C147" s="4" t="s">
        <v>43</v>
      </c>
      <c r="AL147" s="2"/>
      <c r="AM147" s="3"/>
      <c r="AN147" s="2"/>
      <c r="BA147" s="4"/>
    </row>
    <row r="148" spans="2:53" ht="22.5" customHeight="1">
      <c r="C148" s="4" t="s">
        <v>125</v>
      </c>
      <c r="AL148" s="2"/>
      <c r="AM148" s="3"/>
      <c r="AN148" s="2"/>
      <c r="BA148" s="4"/>
    </row>
    <row r="149" spans="2:53" ht="18.75" customHeight="1">
      <c r="AL149" s="2"/>
      <c r="AM149" s="3"/>
      <c r="AN149" s="2"/>
      <c r="BA149" s="4"/>
    </row>
    <row r="150" spans="2:53" ht="22.5" customHeight="1">
      <c r="B150" s="4" t="s">
        <v>42</v>
      </c>
      <c r="C150" s="4" t="s">
        <v>51</v>
      </c>
      <c r="AL150" s="2"/>
      <c r="AM150" s="3"/>
      <c r="AN150" s="2"/>
      <c r="BA150" s="4"/>
    </row>
    <row r="151" spans="2:53" ht="18.75" customHeight="1">
      <c r="AL151" s="2"/>
      <c r="AM151" s="3"/>
      <c r="AN151" s="2"/>
      <c r="BA151" s="4"/>
    </row>
    <row r="152" spans="2:53" ht="22.5" customHeight="1">
      <c r="B152" s="4" t="s">
        <v>42</v>
      </c>
      <c r="C152" s="4" t="s">
        <v>45</v>
      </c>
      <c r="AL152" s="2"/>
      <c r="AM152" s="3"/>
      <c r="AN152" s="2"/>
      <c r="BA152" s="4"/>
    </row>
    <row r="153" spans="2:53" ht="18.75" customHeight="1">
      <c r="AL153" s="2"/>
      <c r="AM153" s="3"/>
      <c r="AN153" s="2"/>
      <c r="AY153" s="4"/>
      <c r="AZ153" s="4"/>
      <c r="BA153" s="4"/>
    </row>
    <row r="154" spans="2:53" ht="22.5" customHeight="1">
      <c r="B154" s="4" t="s">
        <v>42</v>
      </c>
      <c r="C154" s="4" t="s">
        <v>119</v>
      </c>
      <c r="AL154" s="2"/>
      <c r="AM154" s="3"/>
      <c r="AN154" s="2"/>
      <c r="AY154" s="4"/>
      <c r="AZ154" s="4"/>
      <c r="BA154" s="4"/>
    </row>
    <row r="155" spans="2:53" ht="22.5" customHeight="1">
      <c r="C155" s="4" t="s">
        <v>138</v>
      </c>
      <c r="AL155" s="2"/>
      <c r="AM155" s="3"/>
      <c r="AN155" s="2"/>
      <c r="BA155" s="4"/>
    </row>
    <row r="156" spans="2:53" ht="22.5" customHeight="1">
      <c r="C156" s="4" t="s">
        <v>117</v>
      </c>
      <c r="AL156" s="2"/>
      <c r="AM156" s="3"/>
      <c r="AN156" s="2"/>
      <c r="BA156" s="4"/>
    </row>
    <row r="157" spans="2:53" ht="18.75" customHeight="1">
      <c r="AL157" s="2"/>
      <c r="AM157" s="3"/>
      <c r="AN157" s="2"/>
      <c r="BA157" s="4"/>
    </row>
    <row r="158" spans="2:53" ht="22.5" customHeight="1">
      <c r="B158" s="4" t="s">
        <v>42</v>
      </c>
      <c r="C158" s="4" t="s">
        <v>139</v>
      </c>
      <c r="AL158" s="2"/>
      <c r="AM158" s="3"/>
      <c r="AN158" s="2"/>
      <c r="BA158" s="4"/>
    </row>
    <row r="159" spans="2:53" ht="22.5" customHeight="1">
      <c r="C159" s="4" t="s">
        <v>70</v>
      </c>
      <c r="AL159" s="2"/>
      <c r="AM159" s="3"/>
      <c r="AN159" s="2"/>
      <c r="BA159" s="4"/>
    </row>
    <row r="160" spans="2:53" ht="18.75" customHeight="1">
      <c r="AL160" s="2"/>
      <c r="AM160" s="3"/>
      <c r="AN160" s="2"/>
      <c r="BA160" s="4"/>
    </row>
    <row r="161" spans="2:53" ht="22.5" customHeight="1">
      <c r="B161" s="4" t="s">
        <v>42</v>
      </c>
      <c r="C161" s="4" t="s">
        <v>46</v>
      </c>
      <c r="AL161" s="2"/>
      <c r="AM161" s="3"/>
      <c r="AN161" s="2"/>
      <c r="BA161" s="4"/>
    </row>
    <row r="162" spans="2:53" ht="22.5" customHeight="1">
      <c r="C162" s="4" t="s">
        <v>47</v>
      </c>
      <c r="AL162" s="2"/>
      <c r="AM162" s="3"/>
      <c r="AN162" s="2"/>
      <c r="BA162" s="4"/>
    </row>
    <row r="163" spans="2:53" ht="18.75" customHeight="1">
      <c r="AL163" s="2"/>
      <c r="AM163" s="3"/>
      <c r="AN163" s="2"/>
      <c r="BA163" s="4"/>
    </row>
    <row r="164" spans="2:53" ht="22.5" customHeight="1">
      <c r="B164" s="4" t="s">
        <v>42</v>
      </c>
      <c r="C164" s="4" t="s">
        <v>48</v>
      </c>
      <c r="AL164" s="2"/>
      <c r="AM164" s="3"/>
      <c r="AN164" s="2"/>
      <c r="BA164" s="4"/>
    </row>
    <row r="165" spans="2:53" ht="18.75" customHeight="1">
      <c r="AL165" s="2"/>
      <c r="AM165" s="3"/>
      <c r="AN165" s="2"/>
      <c r="BA165" s="4"/>
    </row>
    <row r="166" spans="2:53" ht="22.5" customHeight="1">
      <c r="B166" s="4" t="s">
        <v>42</v>
      </c>
      <c r="C166" s="4" t="s">
        <v>71</v>
      </c>
      <c r="AL166" s="2"/>
      <c r="AM166" s="3"/>
      <c r="AN166" s="2"/>
      <c r="BA166" s="4"/>
    </row>
    <row r="167" spans="2:53" ht="22.5" customHeight="1">
      <c r="C167" s="4" t="s">
        <v>49</v>
      </c>
      <c r="AL167" s="2"/>
      <c r="AM167" s="3"/>
      <c r="AN167" s="2"/>
      <c r="BA167" s="4"/>
    </row>
    <row r="168" spans="2:53" ht="22.5" customHeight="1">
      <c r="C168" s="4" t="s">
        <v>50</v>
      </c>
      <c r="AL168" s="2"/>
      <c r="AM168" s="3"/>
      <c r="AN168" s="2"/>
      <c r="BA168" s="4"/>
    </row>
    <row r="169" spans="2:53" ht="18.75" customHeight="1">
      <c r="AL169" s="2"/>
      <c r="AM169" s="3"/>
      <c r="AN169" s="2"/>
      <c r="BA169" s="4"/>
    </row>
    <row r="170" spans="2:53" ht="18.75" customHeight="1">
      <c r="B170" s="4" t="s">
        <v>42</v>
      </c>
      <c r="C170" s="4" t="s">
        <v>157</v>
      </c>
      <c r="AL170" s="2"/>
      <c r="AM170" s="3"/>
      <c r="AN170" s="2"/>
      <c r="BA170" s="4"/>
    </row>
    <row r="171" spans="2:53" ht="18.75" customHeight="1">
      <c r="AL171" s="2"/>
      <c r="AM171" s="3"/>
      <c r="AN171" s="2"/>
      <c r="BA171" s="4"/>
    </row>
    <row r="172" spans="2:53" ht="20.25" customHeight="1">
      <c r="B172" s="4" t="s">
        <v>42</v>
      </c>
      <c r="C172" s="4" t="s">
        <v>118</v>
      </c>
      <c r="AL172" s="2"/>
      <c r="AM172" s="3"/>
      <c r="AN172" s="2"/>
      <c r="BA172" s="4"/>
    </row>
    <row r="173" spans="2:53" ht="20.25" customHeight="1">
      <c r="C173" s="4" t="s">
        <v>72</v>
      </c>
      <c r="AL173" s="2"/>
      <c r="AM173" s="3"/>
      <c r="AN173" s="2"/>
      <c r="BA173" s="4"/>
    </row>
    <row r="174" spans="2:53" ht="20.25" customHeight="1">
      <c r="AL174" s="2"/>
      <c r="AM174" s="3"/>
      <c r="AN174" s="2"/>
      <c r="BA174" s="4"/>
    </row>
    <row r="175" spans="2:53" ht="22.5" customHeight="1">
      <c r="B175" s="4" t="s">
        <v>42</v>
      </c>
      <c r="C175" s="4" t="s">
        <v>52</v>
      </c>
      <c r="AL175" s="2"/>
      <c r="AM175" s="3"/>
      <c r="AN175" s="2"/>
      <c r="BA175" s="4"/>
    </row>
    <row r="176" spans="2:53"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row r="190" ht="20.25" customHeight="1"/>
    <row r="191" ht="20.25" customHeight="1"/>
    <row r="192" ht="20.25" customHeight="1"/>
    <row r="193" ht="20.25" customHeight="1"/>
    <row r="194" ht="20.25" customHeight="1"/>
    <row r="195" ht="20.25" customHeight="1"/>
    <row r="196" ht="20.25" customHeight="1"/>
    <row r="197" ht="20.25" customHeight="1"/>
    <row r="198" ht="20.25" customHeight="1"/>
  </sheetData>
  <sheetProtection password="CC4D" sheet="1" objects="1" scenarios="1"/>
  <mergeCells count="362">
    <mergeCell ref="A31:I31"/>
    <mergeCell ref="J31:AE31"/>
    <mergeCell ref="AF31:AH31"/>
    <mergeCell ref="AI31:AL31"/>
    <mergeCell ref="A32:I32"/>
    <mergeCell ref="J32:V32"/>
    <mergeCell ref="W32:Y32"/>
    <mergeCell ref="Z32:AL32"/>
    <mergeCell ref="A27:AL27"/>
    <mergeCell ref="A28:I28"/>
    <mergeCell ref="J28:O28"/>
    <mergeCell ref="P28:R28"/>
    <mergeCell ref="S28:AL28"/>
    <mergeCell ref="A29:I29"/>
    <mergeCell ref="J29:AL29"/>
    <mergeCell ref="A30:I30"/>
    <mergeCell ref="J30:Q30"/>
    <mergeCell ref="R30:S30"/>
    <mergeCell ref="T30:X30"/>
    <mergeCell ref="Y30:AA30"/>
    <mergeCell ref="AB30:AF30"/>
    <mergeCell ref="AG30:AJ30"/>
    <mergeCell ref="AK30:AL30"/>
    <mergeCell ref="W86:Z86"/>
    <mergeCell ref="C67:I68"/>
    <mergeCell ref="J67:V67"/>
    <mergeCell ref="W67:AI67"/>
    <mergeCell ref="AJ67:AL68"/>
    <mergeCell ref="J68:L68"/>
    <mergeCell ref="M68:N68"/>
    <mergeCell ref="O68:R68"/>
    <mergeCell ref="S68:V68"/>
    <mergeCell ref="W68:Y68"/>
    <mergeCell ref="Z68:AA68"/>
    <mergeCell ref="AB68:AE68"/>
    <mergeCell ref="AF68:AI68"/>
    <mergeCell ref="W69:Z69"/>
    <mergeCell ref="AA69:AI69"/>
    <mergeCell ref="AA71:AI71"/>
    <mergeCell ref="A80:I80"/>
    <mergeCell ref="J80:K80"/>
    <mergeCell ref="L80:T80"/>
    <mergeCell ref="U80:V80"/>
    <mergeCell ref="W80:Z80"/>
    <mergeCell ref="A81:AB81"/>
    <mergeCell ref="A76:I76"/>
    <mergeCell ref="J76:AL76"/>
    <mergeCell ref="A127:I127"/>
    <mergeCell ref="J127:K127"/>
    <mergeCell ref="L127:T127"/>
    <mergeCell ref="U127:V127"/>
    <mergeCell ref="W127:Z127"/>
    <mergeCell ref="D142:G142"/>
    <mergeCell ref="Q142:T142"/>
    <mergeCell ref="AF133:AJ133"/>
    <mergeCell ref="AK133:AL133"/>
    <mergeCell ref="B135:AK136"/>
    <mergeCell ref="B137:M138"/>
    <mergeCell ref="N137:AK138"/>
    <mergeCell ref="B139:M140"/>
    <mergeCell ref="N139:AK140"/>
    <mergeCell ref="W133:AD133"/>
    <mergeCell ref="B132:C132"/>
    <mergeCell ref="I132:J132"/>
    <mergeCell ref="P132:Q132"/>
    <mergeCell ref="W132:X132"/>
    <mergeCell ref="AD132:AE132"/>
    <mergeCell ref="A128:AB128"/>
    <mergeCell ref="AC128:AJ128"/>
    <mergeCell ref="AK128:AL128"/>
    <mergeCell ref="U116:AE116"/>
    <mergeCell ref="B131:C131"/>
    <mergeCell ref="I131:J131"/>
    <mergeCell ref="P131:Q131"/>
    <mergeCell ref="W131:X131"/>
    <mergeCell ref="AD131:AE131"/>
    <mergeCell ref="C118:D118"/>
    <mergeCell ref="E118:O118"/>
    <mergeCell ref="S118:T118"/>
    <mergeCell ref="U118:AE118"/>
    <mergeCell ref="A120:AB120"/>
    <mergeCell ref="AC120:AJ120"/>
    <mergeCell ref="A122:AL122"/>
    <mergeCell ref="A123:I123"/>
    <mergeCell ref="J123:K123"/>
    <mergeCell ref="L123:R123"/>
    <mergeCell ref="S123:T123"/>
    <mergeCell ref="U123:AA123"/>
    <mergeCell ref="AB123:AC123"/>
    <mergeCell ref="AD123:AJ123"/>
    <mergeCell ref="A124:AB124"/>
    <mergeCell ref="AC124:AJ124"/>
    <mergeCell ref="AK124:AL124"/>
    <mergeCell ref="A126:AL126"/>
    <mergeCell ref="AK120:AL120"/>
    <mergeCell ref="A108:I108"/>
    <mergeCell ref="J108:M108"/>
    <mergeCell ref="N108:O108"/>
    <mergeCell ref="S108:Y108"/>
    <mergeCell ref="Z108:AC108"/>
    <mergeCell ref="AD108:AE108"/>
    <mergeCell ref="A105:I105"/>
    <mergeCell ref="J105:AL105"/>
    <mergeCell ref="A106:I106"/>
    <mergeCell ref="J106:AJ106"/>
    <mergeCell ref="AK106:AL106"/>
    <mergeCell ref="A107:I107"/>
    <mergeCell ref="J107:V107"/>
    <mergeCell ref="W107:Y107"/>
    <mergeCell ref="Z107:AL107"/>
    <mergeCell ref="A110:AL110"/>
    <mergeCell ref="A111:AL111"/>
    <mergeCell ref="A112:AL112"/>
    <mergeCell ref="A113:AL113"/>
    <mergeCell ref="A114:AL114"/>
    <mergeCell ref="C116:D116"/>
    <mergeCell ref="E116:O116"/>
    <mergeCell ref="S116:T116"/>
    <mergeCell ref="A103:I103"/>
    <mergeCell ref="J103:M103"/>
    <mergeCell ref="N103:O103"/>
    <mergeCell ref="S103:Y103"/>
    <mergeCell ref="Z103:AC103"/>
    <mergeCell ref="AD103:AE103"/>
    <mergeCell ref="A100:I100"/>
    <mergeCell ref="J100:AL100"/>
    <mergeCell ref="A101:I101"/>
    <mergeCell ref="J101:AJ101"/>
    <mergeCell ref="AK101:AL101"/>
    <mergeCell ref="A102:I102"/>
    <mergeCell ref="J102:V102"/>
    <mergeCell ref="W102:Y102"/>
    <mergeCell ref="Z102:AL102"/>
    <mergeCell ref="A98:I98"/>
    <mergeCell ref="J98:M98"/>
    <mergeCell ref="N98:O98"/>
    <mergeCell ref="S98:Y98"/>
    <mergeCell ref="Z98:AC98"/>
    <mergeCell ref="AD98:AE98"/>
    <mergeCell ref="A95:I95"/>
    <mergeCell ref="J95:AL95"/>
    <mergeCell ref="A96:I96"/>
    <mergeCell ref="J96:AJ96"/>
    <mergeCell ref="AK96:AL96"/>
    <mergeCell ref="A97:I97"/>
    <mergeCell ref="J97:V97"/>
    <mergeCell ref="W97:Y97"/>
    <mergeCell ref="Z97:AL97"/>
    <mergeCell ref="A93:AL93"/>
    <mergeCell ref="A94:I94"/>
    <mergeCell ref="J94:M94"/>
    <mergeCell ref="N94:R94"/>
    <mergeCell ref="S94:AL94"/>
    <mergeCell ref="AC81:AJ81"/>
    <mergeCell ref="AK81:AL81"/>
    <mergeCell ref="A83:AL83"/>
    <mergeCell ref="A84:I84"/>
    <mergeCell ref="J84:K84"/>
    <mergeCell ref="L84:T84"/>
    <mergeCell ref="U84:V84"/>
    <mergeCell ref="W84:Z84"/>
    <mergeCell ref="A88:I88"/>
    <mergeCell ref="L88:T88"/>
    <mergeCell ref="W88:Z88"/>
    <mergeCell ref="A90:I90"/>
    <mergeCell ref="L90:T90"/>
    <mergeCell ref="W90:Z90"/>
    <mergeCell ref="AC91:AJ91"/>
    <mergeCell ref="AA91:AB91"/>
    <mergeCell ref="AK91:AL91"/>
    <mergeCell ref="A86:I86"/>
    <mergeCell ref="L86:T86"/>
    <mergeCell ref="A77:AB77"/>
    <mergeCell ref="AC77:AJ77"/>
    <mergeCell ref="AK77:AL77"/>
    <mergeCell ref="A79:AL79"/>
    <mergeCell ref="A72:AB72"/>
    <mergeCell ref="AC72:AJ72"/>
    <mergeCell ref="A74:AL74"/>
    <mergeCell ref="A75:I75"/>
    <mergeCell ref="J75:N75"/>
    <mergeCell ref="O75:T75"/>
    <mergeCell ref="U75:Y75"/>
    <mergeCell ref="Z75:AC75"/>
    <mergeCell ref="AD75:AL75"/>
    <mergeCell ref="A64:AL64"/>
    <mergeCell ref="A65:I65"/>
    <mergeCell ref="J65:AL65"/>
    <mergeCell ref="A66:B71"/>
    <mergeCell ref="C66:I66"/>
    <mergeCell ref="J66:AL66"/>
    <mergeCell ref="AJ69:AL71"/>
    <mergeCell ref="E70:I70"/>
    <mergeCell ref="J70:M70"/>
    <mergeCell ref="N70:V70"/>
    <mergeCell ref="W70:Z70"/>
    <mergeCell ref="AA70:AI70"/>
    <mergeCell ref="E71:I71"/>
    <mergeCell ref="J71:M71"/>
    <mergeCell ref="N71:V71"/>
    <mergeCell ref="W71:Z71"/>
    <mergeCell ref="C69:D71"/>
    <mergeCell ref="E69:I69"/>
    <mergeCell ref="J69:M69"/>
    <mergeCell ref="N69:V69"/>
    <mergeCell ref="A60:I60"/>
    <mergeCell ref="J60:AL60"/>
    <mergeCell ref="A61:I61"/>
    <mergeCell ref="J61:AL61"/>
    <mergeCell ref="A62:AB62"/>
    <mergeCell ref="AC62:AJ62"/>
    <mergeCell ref="A59:I59"/>
    <mergeCell ref="K59:O59"/>
    <mergeCell ref="Q59:U59"/>
    <mergeCell ref="W59:AA59"/>
    <mergeCell ref="AC59:AG59"/>
    <mergeCell ref="AH59:AL59"/>
    <mergeCell ref="A57:I57"/>
    <mergeCell ref="J57:AL57"/>
    <mergeCell ref="A58:I58"/>
    <mergeCell ref="J58:N58"/>
    <mergeCell ref="O58:R58"/>
    <mergeCell ref="T58:W58"/>
    <mergeCell ref="Y58:AB58"/>
    <mergeCell ref="AD58:AL58"/>
    <mergeCell ref="A53:I53"/>
    <mergeCell ref="J53:AL53"/>
    <mergeCell ref="A54:AB54"/>
    <mergeCell ref="AC54:AJ54"/>
    <mergeCell ref="AK54:AL54"/>
    <mergeCell ref="A56:AL56"/>
    <mergeCell ref="A51:AL51"/>
    <mergeCell ref="A52:I52"/>
    <mergeCell ref="J52:N52"/>
    <mergeCell ref="O52:T52"/>
    <mergeCell ref="U52:Y52"/>
    <mergeCell ref="Z52:AC52"/>
    <mergeCell ref="AD52:AL52"/>
    <mergeCell ref="A48:AA48"/>
    <mergeCell ref="AB48:AF48"/>
    <mergeCell ref="AG48:AJ48"/>
    <mergeCell ref="AK48:AL48"/>
    <mergeCell ref="A49:AB49"/>
    <mergeCell ref="AC49:AJ49"/>
    <mergeCell ref="AK49:AL49"/>
    <mergeCell ref="A44:B47"/>
    <mergeCell ref="C44:I44"/>
    <mergeCell ref="J44:AL44"/>
    <mergeCell ref="C45:I45"/>
    <mergeCell ref="J45:Q45"/>
    <mergeCell ref="R45:S45"/>
    <mergeCell ref="T45:X45"/>
    <mergeCell ref="Y45:AA45"/>
    <mergeCell ref="AB45:AF45"/>
    <mergeCell ref="AG45:AJ45"/>
    <mergeCell ref="AK45:AL45"/>
    <mergeCell ref="C46:I46"/>
    <mergeCell ref="J46:V46"/>
    <mergeCell ref="W46:Y46"/>
    <mergeCell ref="Z46:AL46"/>
    <mergeCell ref="C47:I47"/>
    <mergeCell ref="J47:AA47"/>
    <mergeCell ref="AB47:AF47"/>
    <mergeCell ref="AG47:AJ47"/>
    <mergeCell ref="AK47:AL47"/>
    <mergeCell ref="AK39:AL39"/>
    <mergeCell ref="A40:B43"/>
    <mergeCell ref="C40:I40"/>
    <mergeCell ref="J40:AL40"/>
    <mergeCell ref="C41:I41"/>
    <mergeCell ref="J41:Q41"/>
    <mergeCell ref="R41:S41"/>
    <mergeCell ref="T41:X41"/>
    <mergeCell ref="Y41:AA41"/>
    <mergeCell ref="AB41:AF41"/>
    <mergeCell ref="AG41:AJ41"/>
    <mergeCell ref="AK41:AL41"/>
    <mergeCell ref="C42:I42"/>
    <mergeCell ref="J42:V42"/>
    <mergeCell ref="W42:Y42"/>
    <mergeCell ref="Z42:AL42"/>
    <mergeCell ref="C43:I43"/>
    <mergeCell ref="J43:AA43"/>
    <mergeCell ref="AB43:AF43"/>
    <mergeCell ref="AG43:AJ43"/>
    <mergeCell ref="AK43:AL43"/>
    <mergeCell ref="R37:S37"/>
    <mergeCell ref="T37:X37"/>
    <mergeCell ref="Y37:AA37"/>
    <mergeCell ref="AB37:AF37"/>
    <mergeCell ref="AG37:AJ37"/>
    <mergeCell ref="AK37:AL37"/>
    <mergeCell ref="A34:AL34"/>
    <mergeCell ref="A35:I35"/>
    <mergeCell ref="J35:O35"/>
    <mergeCell ref="P35:R35"/>
    <mergeCell ref="S35:AL35"/>
    <mergeCell ref="A36:B39"/>
    <mergeCell ref="C36:I36"/>
    <mergeCell ref="J36:AL36"/>
    <mergeCell ref="C37:I37"/>
    <mergeCell ref="J37:Q37"/>
    <mergeCell ref="C38:I38"/>
    <mergeCell ref="J38:V38"/>
    <mergeCell ref="W38:Y38"/>
    <mergeCell ref="Z38:AL38"/>
    <mergeCell ref="C39:I39"/>
    <mergeCell ref="J39:AA39"/>
    <mergeCell ref="AB39:AF39"/>
    <mergeCell ref="AG39:AJ39"/>
    <mergeCell ref="A25:I25"/>
    <mergeCell ref="J25:V25"/>
    <mergeCell ref="W25:Y25"/>
    <mergeCell ref="Z25:AL25"/>
    <mergeCell ref="A22:I22"/>
    <mergeCell ref="J22:AL22"/>
    <mergeCell ref="A23:I23"/>
    <mergeCell ref="J23:Q23"/>
    <mergeCell ref="R23:S23"/>
    <mergeCell ref="T23:X23"/>
    <mergeCell ref="Y23:AA23"/>
    <mergeCell ref="AB23:AF23"/>
    <mergeCell ref="AG23:AJ23"/>
    <mergeCell ref="AK23:AL23"/>
    <mergeCell ref="A21:I21"/>
    <mergeCell ref="J21:O21"/>
    <mergeCell ref="P21:U21"/>
    <mergeCell ref="V21:X21"/>
    <mergeCell ref="Y21:AC21"/>
    <mergeCell ref="AD21:AI21"/>
    <mergeCell ref="AJ21:AL21"/>
    <mergeCell ref="A24:I24"/>
    <mergeCell ref="J24:AE24"/>
    <mergeCell ref="AF24:AH24"/>
    <mergeCell ref="AI24:AL24"/>
    <mergeCell ref="A10:AL10"/>
    <mergeCell ref="Y12:AC12"/>
    <mergeCell ref="AD12:AL12"/>
    <mergeCell ref="A13:I14"/>
    <mergeCell ref="J13:O13"/>
    <mergeCell ref="J14:O14"/>
    <mergeCell ref="P14:X14"/>
    <mergeCell ref="Y14:AC14"/>
    <mergeCell ref="AD14:AL14"/>
    <mergeCell ref="P13:AC13"/>
    <mergeCell ref="AD13:AH13"/>
    <mergeCell ref="AI13:AL13"/>
    <mergeCell ref="A20:AL20"/>
    <mergeCell ref="A16:AL16"/>
    <mergeCell ref="A17:I17"/>
    <mergeCell ref="A18:I18"/>
    <mergeCell ref="J18:L18"/>
    <mergeCell ref="M18:N18"/>
    <mergeCell ref="O18:R18"/>
    <mergeCell ref="S18:W18"/>
    <mergeCell ref="X18:Z18"/>
    <mergeCell ref="AA18:AB18"/>
    <mergeCell ref="AC18:AF18"/>
    <mergeCell ref="AG18:AK18"/>
    <mergeCell ref="J17:AA17"/>
    <mergeCell ref="AB17:AF17"/>
    <mergeCell ref="AG17:AL17"/>
  </mergeCells>
  <phoneticPr fontId="1"/>
  <conditionalFormatting sqref="AG41:AJ41">
    <cfRule type="expression" dxfId="10" priority="11">
      <formula>Y41="単体"</formula>
    </cfRule>
    <cfRule type="expression" dxfId="9" priority="12">
      <formula>Y41="ＪＶ"</formula>
    </cfRule>
  </conditionalFormatting>
  <conditionalFormatting sqref="AG45:AJ45 AG37:AJ37">
    <cfRule type="expression" dxfId="8" priority="9">
      <formula>Y37="単体"</formula>
    </cfRule>
    <cfRule type="expression" dxfId="7" priority="10">
      <formula>Y37="ＪＶ"</formula>
    </cfRule>
  </conditionalFormatting>
  <conditionalFormatting sqref="AG47:AJ47">
    <cfRule type="expression" dxfId="6" priority="8">
      <formula>AND(AG47&gt;0,AG47&lt;60)</formula>
    </cfRule>
  </conditionalFormatting>
  <conditionalFormatting sqref="AG39:AJ39">
    <cfRule type="expression" dxfId="5" priority="6">
      <formula>AND(AG39&gt;0,AG39&lt;60)</formula>
    </cfRule>
  </conditionalFormatting>
  <conditionalFormatting sqref="AG43:AJ43">
    <cfRule type="expression" dxfId="4" priority="7">
      <formula>AND(AG43&gt;0,AG43&lt;60)</formula>
    </cfRule>
  </conditionalFormatting>
  <conditionalFormatting sqref="AG23:AJ23">
    <cfRule type="expression" dxfId="3" priority="4">
      <formula>Y23="単体"</formula>
    </cfRule>
    <cfRule type="expression" dxfId="2" priority="5">
      <formula>Y23="ＪＶ"</formula>
    </cfRule>
  </conditionalFormatting>
  <conditionalFormatting sqref="AG30:AJ30">
    <cfRule type="expression" dxfId="1" priority="2">
      <formula>Y30="単体"</formula>
    </cfRule>
    <cfRule type="expression" dxfId="0" priority="3">
      <formula>Y30="ＪＶ"</formula>
    </cfRule>
  </conditionalFormatting>
  <dataValidations count="12">
    <dataValidation type="whole" operator="greaterThanOrEqual" allowBlank="1" showInputMessage="1" showErrorMessage="1" sqref="J98:M98 Z98:AC98 J103:M103 Z103:AC103 J108:M108 Z108:AC108 J96:AJ96 J101:AJ101 J106:AJ106" xr:uid="{49EA0EC6-BBDE-4724-A0A3-14CF8DF51F6F}">
      <formula1>0</formula1>
    </dataValidation>
    <dataValidation type="list" allowBlank="1" showInputMessage="1" showErrorMessage="1" sqref="J58:N58" xr:uid="{0B4D6B9C-76F3-4CB0-B74F-3005A4FFB5F2}">
      <formula1>"　,昭和,平成,令和"</formula1>
    </dataValidation>
    <dataValidation type="list" allowBlank="1" showInputMessage="1" showErrorMessage="1" sqref="J52:N52 J75:N75" xr:uid="{1595BB65-EBED-4257-8570-553CF2AEE35F}">
      <formula1>"　,平成,令和"</formula1>
    </dataValidation>
    <dataValidation type="whole" allowBlank="1" showInputMessage="1" showErrorMessage="1" sqref="AG43:AJ43 AG47:AJ47 AG39:AJ39" xr:uid="{FF671E49-9FB4-4471-A205-6BB3D31524CA}">
      <formula1>0</formula1>
      <formula2>100</formula2>
    </dataValidation>
    <dataValidation type="whole" allowBlank="1" showInputMessage="1" showErrorMessage="1" sqref="AG37:AJ37 AG41:AJ41 AG45:AJ45 AG23:AJ23 AG30:AJ30" xr:uid="{6C397A2A-1AE7-4014-83A7-A579375666F6}">
      <formula1>1</formula1>
      <formula2>99</formula2>
    </dataValidation>
    <dataValidation type="list" allowBlank="1" showInputMessage="1" showErrorMessage="1" sqref="Y37:AA37 Y41:AA41 Y45:AA45 Y23:AA23 Y30:AA30" xr:uid="{28F92955-E2C7-4187-8BF5-BF3F3C7E21C0}">
      <formula1>"　,単体,ＪＶ"</formula1>
    </dataValidation>
    <dataValidation type="whole" operator="lessThanOrEqual" allowBlank="1" showInputMessage="1" showErrorMessage="1" sqref="J18:L18 O18:R18 X18:Z18 AC18:AF18 J94:M94" xr:uid="{AFAE7827-FA5B-43A3-9BEF-7169CBD7A4A1}">
      <formula1>9999</formula1>
    </dataValidation>
    <dataValidation type="whole" operator="greaterThanOrEqual" allowBlank="1" showInputMessage="1" showErrorMessage="1" sqref="O75:T75 O52:T52" xr:uid="{C54ACDD0-1DBD-4825-9B23-6C3D5DF80163}">
      <formula1>1</formula1>
    </dataValidation>
    <dataValidation type="list" allowBlank="1" showInputMessage="1" showErrorMessage="1" sqref="AI24:AL24 AI31:AL31" xr:uid="{2FD377E4-CA81-4915-8794-F805E0CA31A3}">
      <formula1>"　,官公庁,民間"</formula1>
    </dataValidation>
    <dataValidation type="list" allowBlank="1" showInputMessage="1" showErrorMessage="1" sqref="P14:X14" xr:uid="{DAF44CDA-C232-44FB-B36B-EDE3F329F87B}">
      <formula1>"　,区内本店,区内支店,区外"</formula1>
    </dataValidation>
    <dataValidation type="list" allowBlank="1" showInputMessage="1" showErrorMessage="1" sqref="AI13:AL13" xr:uid="{456C89DD-0EA3-420A-B593-74873A3B8F11}">
      <formula1>"　,Ａ,Ｂ,Ｃ,Ｄ,Ｅ,なし"</formula1>
    </dataValidation>
    <dataValidation type="list" allowBlank="1" showInputMessage="1" showErrorMessage="1" sqref="AG17" xr:uid="{61468D9F-C7FC-4EB9-A485-CD1113271381}">
      <formula1>発注業種</formula1>
    </dataValidation>
  </dataValidations>
  <pageMargins left="0.74803149606299213" right="0.74803149606299213" top="0.78740157480314965" bottom="0.78740157480314965" header="0.51181102362204722" footer="0.51181102362204722"/>
  <pageSetup paperSize="9" scale="75" fitToHeight="0" orientation="portrait" cellComments="asDisplayed" r:id="rId1"/>
  <headerFooter alignWithMargins="0"/>
  <rowBreaks count="3" manualBreakCount="3">
    <brk id="50" max="56" man="1"/>
    <brk id="92"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Option Button 1">
              <controlPr defaultSize="0" autoFill="0" autoLine="0" autoPict="0">
                <anchor moveWithCells="1">
                  <from>
                    <xdr:col>10</xdr:col>
                    <xdr:colOff>83820</xdr:colOff>
                    <xdr:row>68</xdr:row>
                    <xdr:rowOff>22860</xdr:rowOff>
                  </from>
                  <to>
                    <xdr:col>11</xdr:col>
                    <xdr:colOff>137160</xdr:colOff>
                    <xdr:row>69</xdr:row>
                    <xdr:rowOff>7620</xdr:rowOff>
                  </to>
                </anchor>
              </controlPr>
            </control>
          </mc:Choice>
        </mc:AlternateContent>
        <mc:AlternateContent xmlns:mc="http://schemas.openxmlformats.org/markup-compatibility/2006">
          <mc:Choice Requires="x14">
            <control shapeId="7170" r:id="rId5" name="Option Button 2">
              <controlPr defaultSize="0" autoFill="0" autoLine="0" autoPict="0">
                <anchor moveWithCells="1">
                  <from>
                    <xdr:col>10</xdr:col>
                    <xdr:colOff>83820</xdr:colOff>
                    <xdr:row>69</xdr:row>
                    <xdr:rowOff>7620</xdr:rowOff>
                  </from>
                  <to>
                    <xdr:col>11</xdr:col>
                    <xdr:colOff>137160</xdr:colOff>
                    <xdr:row>70</xdr:row>
                    <xdr:rowOff>0</xdr:rowOff>
                  </to>
                </anchor>
              </controlPr>
            </control>
          </mc:Choice>
        </mc:AlternateContent>
        <mc:AlternateContent xmlns:mc="http://schemas.openxmlformats.org/markup-compatibility/2006">
          <mc:Choice Requires="x14">
            <control shapeId="7171" r:id="rId6" name="Option Button 3">
              <controlPr defaultSize="0" autoFill="0" autoLine="0" autoPict="0">
                <anchor moveWithCells="1">
                  <from>
                    <xdr:col>10</xdr:col>
                    <xdr:colOff>83820</xdr:colOff>
                    <xdr:row>70</xdr:row>
                    <xdr:rowOff>0</xdr:rowOff>
                  </from>
                  <to>
                    <xdr:col>11</xdr:col>
                    <xdr:colOff>137160</xdr:colOff>
                    <xdr:row>70</xdr:row>
                    <xdr:rowOff>236220</xdr:rowOff>
                  </to>
                </anchor>
              </controlPr>
            </control>
          </mc:Choice>
        </mc:AlternateContent>
        <mc:AlternateContent xmlns:mc="http://schemas.openxmlformats.org/markup-compatibility/2006">
          <mc:Choice Requires="x14">
            <control shapeId="7172" r:id="rId7" name="Option Button 4">
              <controlPr defaultSize="0" autoFill="0" autoLine="0" autoPict="0">
                <anchor moveWithCells="1">
                  <from>
                    <xdr:col>23</xdr:col>
                    <xdr:colOff>99060</xdr:colOff>
                    <xdr:row>68</xdr:row>
                    <xdr:rowOff>0</xdr:rowOff>
                  </from>
                  <to>
                    <xdr:col>24</xdr:col>
                    <xdr:colOff>144780</xdr:colOff>
                    <xdr:row>68</xdr:row>
                    <xdr:rowOff>236220</xdr:rowOff>
                  </to>
                </anchor>
              </controlPr>
            </control>
          </mc:Choice>
        </mc:AlternateContent>
        <mc:AlternateContent xmlns:mc="http://schemas.openxmlformats.org/markup-compatibility/2006">
          <mc:Choice Requires="x14">
            <control shapeId="7173" r:id="rId8" name="Option Button 5">
              <controlPr defaultSize="0" autoFill="0" autoLine="0" autoPict="0">
                <anchor moveWithCells="1">
                  <from>
                    <xdr:col>23</xdr:col>
                    <xdr:colOff>99060</xdr:colOff>
                    <xdr:row>69</xdr:row>
                    <xdr:rowOff>0</xdr:rowOff>
                  </from>
                  <to>
                    <xdr:col>24</xdr:col>
                    <xdr:colOff>144780</xdr:colOff>
                    <xdr:row>69</xdr:row>
                    <xdr:rowOff>236220</xdr:rowOff>
                  </to>
                </anchor>
              </controlPr>
            </control>
          </mc:Choice>
        </mc:AlternateContent>
        <mc:AlternateContent xmlns:mc="http://schemas.openxmlformats.org/markup-compatibility/2006">
          <mc:Choice Requires="x14">
            <control shapeId="7174" r:id="rId9" name="Option Button 6">
              <controlPr defaultSize="0" autoFill="0" autoLine="0" autoPict="0">
                <anchor moveWithCells="1">
                  <from>
                    <xdr:col>23</xdr:col>
                    <xdr:colOff>99060</xdr:colOff>
                    <xdr:row>70</xdr:row>
                    <xdr:rowOff>7620</xdr:rowOff>
                  </from>
                  <to>
                    <xdr:col>24</xdr:col>
                    <xdr:colOff>144780</xdr:colOff>
                    <xdr:row>71</xdr:row>
                    <xdr:rowOff>0</xdr:rowOff>
                  </to>
                </anchor>
              </controlPr>
            </control>
          </mc:Choice>
        </mc:AlternateContent>
        <mc:AlternateContent xmlns:mc="http://schemas.openxmlformats.org/markup-compatibility/2006">
          <mc:Choice Requires="x14">
            <control shapeId="7175" r:id="rId10" name="Option Button 7">
              <controlPr defaultSize="0" autoFill="0" autoLine="0" autoPict="0">
                <anchor moveWithCells="1">
                  <from>
                    <xdr:col>36</xdr:col>
                    <xdr:colOff>0</xdr:colOff>
                    <xdr:row>69</xdr:row>
                    <xdr:rowOff>0</xdr:rowOff>
                  </from>
                  <to>
                    <xdr:col>37</xdr:col>
                    <xdr:colOff>76200</xdr:colOff>
                    <xdr:row>70</xdr:row>
                    <xdr:rowOff>0</xdr:rowOff>
                  </to>
                </anchor>
              </controlPr>
            </control>
          </mc:Choice>
        </mc:AlternateContent>
        <mc:AlternateContent xmlns:mc="http://schemas.openxmlformats.org/markup-compatibility/2006">
          <mc:Choice Requires="x14">
            <control shapeId="7176" r:id="rId11" name="Group Box 11技術実績">
              <controlPr defaultSize="0" autoFill="0" autoPict="0">
                <anchor moveWithCells="1">
                  <from>
                    <xdr:col>9</xdr:col>
                    <xdr:colOff>160020</xdr:colOff>
                    <xdr:row>67</xdr:row>
                    <xdr:rowOff>236220</xdr:rowOff>
                  </from>
                  <to>
                    <xdr:col>37</xdr:col>
                    <xdr:colOff>121920</xdr:colOff>
                    <xdr:row>71</xdr:row>
                    <xdr:rowOff>22860</xdr:rowOff>
                  </to>
                </anchor>
              </controlPr>
            </control>
          </mc:Choice>
        </mc:AlternateContent>
        <mc:AlternateContent xmlns:mc="http://schemas.openxmlformats.org/markup-compatibility/2006">
          <mc:Choice Requires="x14">
            <control shapeId="7177" r:id="rId12" name="Option Button 9">
              <controlPr defaultSize="0" autoFill="0" autoLine="0" autoPict="0">
                <anchor moveWithCells="1">
                  <from>
                    <xdr:col>9</xdr:col>
                    <xdr:colOff>83820</xdr:colOff>
                    <xdr:row>79</xdr:row>
                    <xdr:rowOff>7620</xdr:rowOff>
                  </from>
                  <to>
                    <xdr:col>10</xdr:col>
                    <xdr:colOff>144780</xdr:colOff>
                    <xdr:row>80</xdr:row>
                    <xdr:rowOff>7620</xdr:rowOff>
                  </to>
                </anchor>
              </controlPr>
            </control>
          </mc:Choice>
        </mc:AlternateContent>
        <mc:AlternateContent xmlns:mc="http://schemas.openxmlformats.org/markup-compatibility/2006">
          <mc:Choice Requires="x14">
            <control shapeId="7178" r:id="rId13" name="Option Button 10">
              <controlPr defaultSize="0" autoFill="0" autoLine="0" autoPict="0">
                <anchor moveWithCells="1">
                  <from>
                    <xdr:col>20</xdr:col>
                    <xdr:colOff>83820</xdr:colOff>
                    <xdr:row>79</xdr:row>
                    <xdr:rowOff>7620</xdr:rowOff>
                  </from>
                  <to>
                    <xdr:col>21</xdr:col>
                    <xdr:colOff>144780</xdr:colOff>
                    <xdr:row>80</xdr:row>
                    <xdr:rowOff>7620</xdr:rowOff>
                  </to>
                </anchor>
              </controlPr>
            </control>
          </mc:Choice>
        </mc:AlternateContent>
        <mc:AlternateContent xmlns:mc="http://schemas.openxmlformats.org/markup-compatibility/2006">
          <mc:Choice Requires="x14">
            <control shapeId="7179" r:id="rId14" name="Group Box 15災害">
              <controlPr defaultSize="0" autoFill="0" autoPict="0">
                <anchor moveWithCells="1">
                  <from>
                    <xdr:col>8</xdr:col>
                    <xdr:colOff>182880</xdr:colOff>
                    <xdr:row>79</xdr:row>
                    <xdr:rowOff>7620</xdr:rowOff>
                  </from>
                  <to>
                    <xdr:col>22</xdr:col>
                    <xdr:colOff>68580</xdr:colOff>
                    <xdr:row>80</xdr:row>
                    <xdr:rowOff>45720</xdr:rowOff>
                  </to>
                </anchor>
              </controlPr>
            </control>
          </mc:Choice>
        </mc:AlternateContent>
        <mc:AlternateContent xmlns:mc="http://schemas.openxmlformats.org/markup-compatibility/2006">
          <mc:Choice Requires="x14">
            <control shapeId="7180" r:id="rId15" name="Option Button 12">
              <controlPr defaultSize="0" autoFill="0" autoLine="0" autoPict="0">
                <anchor moveWithCells="1">
                  <from>
                    <xdr:col>9</xdr:col>
                    <xdr:colOff>68580</xdr:colOff>
                    <xdr:row>83</xdr:row>
                    <xdr:rowOff>7620</xdr:rowOff>
                  </from>
                  <to>
                    <xdr:col>10</xdr:col>
                    <xdr:colOff>114300</xdr:colOff>
                    <xdr:row>85</xdr:row>
                    <xdr:rowOff>7620</xdr:rowOff>
                  </to>
                </anchor>
              </controlPr>
            </control>
          </mc:Choice>
        </mc:AlternateContent>
        <mc:AlternateContent xmlns:mc="http://schemas.openxmlformats.org/markup-compatibility/2006">
          <mc:Choice Requires="x14">
            <control shapeId="7181" r:id="rId16" name="Option Button 13">
              <controlPr defaultSize="0" autoFill="0" autoLine="0" autoPict="0">
                <anchor moveWithCells="1">
                  <from>
                    <xdr:col>20</xdr:col>
                    <xdr:colOff>68580</xdr:colOff>
                    <xdr:row>83</xdr:row>
                    <xdr:rowOff>7620</xdr:rowOff>
                  </from>
                  <to>
                    <xdr:col>21</xdr:col>
                    <xdr:colOff>76200</xdr:colOff>
                    <xdr:row>85</xdr:row>
                    <xdr:rowOff>7620</xdr:rowOff>
                  </to>
                </anchor>
              </controlPr>
            </control>
          </mc:Choice>
        </mc:AlternateContent>
        <mc:AlternateContent xmlns:mc="http://schemas.openxmlformats.org/markup-compatibility/2006">
          <mc:Choice Requires="x14">
            <control shapeId="7182" r:id="rId17" name="Group Box 36ﾜｰｸﾗｲﾌ">
              <controlPr defaultSize="0" autoFill="0" autoPict="0">
                <anchor moveWithCells="1">
                  <from>
                    <xdr:col>9</xdr:col>
                    <xdr:colOff>0</xdr:colOff>
                    <xdr:row>82</xdr:row>
                    <xdr:rowOff>190500</xdr:rowOff>
                  </from>
                  <to>
                    <xdr:col>21</xdr:col>
                    <xdr:colOff>152400</xdr:colOff>
                    <xdr:row>85</xdr:row>
                    <xdr:rowOff>60960</xdr:rowOff>
                  </to>
                </anchor>
              </controlPr>
            </control>
          </mc:Choice>
        </mc:AlternateContent>
        <mc:AlternateContent xmlns:mc="http://schemas.openxmlformats.org/markup-compatibility/2006">
          <mc:Choice Requires="x14">
            <control shapeId="7183" r:id="rId18" name="Option Button 15">
              <controlPr defaultSize="0" autoFill="0" autoLine="0" autoPict="0">
                <anchor moveWithCells="1">
                  <from>
                    <xdr:col>2</xdr:col>
                    <xdr:colOff>76200</xdr:colOff>
                    <xdr:row>115</xdr:row>
                    <xdr:rowOff>7620</xdr:rowOff>
                  </from>
                  <to>
                    <xdr:col>4</xdr:col>
                    <xdr:colOff>0</xdr:colOff>
                    <xdr:row>116</xdr:row>
                    <xdr:rowOff>7620</xdr:rowOff>
                  </to>
                </anchor>
              </controlPr>
            </control>
          </mc:Choice>
        </mc:AlternateContent>
        <mc:AlternateContent xmlns:mc="http://schemas.openxmlformats.org/markup-compatibility/2006">
          <mc:Choice Requires="x14">
            <control shapeId="7184" r:id="rId19" name="Option Button 16">
              <controlPr defaultSize="0" autoFill="0" autoLine="0" autoPict="0">
                <anchor moveWithCells="1">
                  <from>
                    <xdr:col>2</xdr:col>
                    <xdr:colOff>76200</xdr:colOff>
                    <xdr:row>117</xdr:row>
                    <xdr:rowOff>7620</xdr:rowOff>
                  </from>
                  <to>
                    <xdr:col>4</xdr:col>
                    <xdr:colOff>0</xdr:colOff>
                    <xdr:row>118</xdr:row>
                    <xdr:rowOff>7620</xdr:rowOff>
                  </to>
                </anchor>
              </controlPr>
            </control>
          </mc:Choice>
        </mc:AlternateContent>
        <mc:AlternateContent xmlns:mc="http://schemas.openxmlformats.org/markup-compatibility/2006">
          <mc:Choice Requires="x14">
            <control shapeId="7185" r:id="rId20" name="Option Button 17">
              <controlPr defaultSize="0" autoFill="0" autoLine="0" autoPict="0">
                <anchor moveWithCells="1">
                  <from>
                    <xdr:col>18</xdr:col>
                    <xdr:colOff>76200</xdr:colOff>
                    <xdr:row>115</xdr:row>
                    <xdr:rowOff>7620</xdr:rowOff>
                  </from>
                  <to>
                    <xdr:col>20</xdr:col>
                    <xdr:colOff>0</xdr:colOff>
                    <xdr:row>116</xdr:row>
                    <xdr:rowOff>7620</xdr:rowOff>
                  </to>
                </anchor>
              </controlPr>
            </control>
          </mc:Choice>
        </mc:AlternateContent>
        <mc:AlternateContent xmlns:mc="http://schemas.openxmlformats.org/markup-compatibility/2006">
          <mc:Choice Requires="x14">
            <control shapeId="7186" r:id="rId21" name="Option Button 18">
              <controlPr defaultSize="0" autoFill="0" autoLine="0" autoPict="0">
                <anchor moveWithCells="1">
                  <from>
                    <xdr:col>18</xdr:col>
                    <xdr:colOff>76200</xdr:colOff>
                    <xdr:row>117</xdr:row>
                    <xdr:rowOff>7620</xdr:rowOff>
                  </from>
                  <to>
                    <xdr:col>20</xdr:col>
                    <xdr:colOff>0</xdr:colOff>
                    <xdr:row>118</xdr:row>
                    <xdr:rowOff>7620</xdr:rowOff>
                  </to>
                </anchor>
              </controlPr>
            </control>
          </mc:Choice>
        </mc:AlternateContent>
        <mc:AlternateContent xmlns:mc="http://schemas.openxmlformats.org/markup-compatibility/2006">
          <mc:Choice Requires="x14">
            <control shapeId="7187" r:id="rId22" name="Group Box 23下請け">
              <controlPr defaultSize="0" autoFill="0" autoPict="0">
                <anchor moveWithCells="1">
                  <from>
                    <xdr:col>1</xdr:col>
                    <xdr:colOff>60960</xdr:colOff>
                    <xdr:row>114</xdr:row>
                    <xdr:rowOff>121920</xdr:rowOff>
                  </from>
                  <to>
                    <xdr:col>21</xdr:col>
                    <xdr:colOff>22860</xdr:colOff>
                    <xdr:row>118</xdr:row>
                    <xdr:rowOff>152400</xdr:rowOff>
                  </to>
                </anchor>
              </controlPr>
            </control>
          </mc:Choice>
        </mc:AlternateContent>
        <mc:AlternateContent xmlns:mc="http://schemas.openxmlformats.org/markup-compatibility/2006">
          <mc:Choice Requires="x14">
            <control shapeId="7188" r:id="rId23" name="Option Button 20">
              <controlPr defaultSize="0" autoFill="0" autoLine="0" autoPict="0">
                <anchor moveWithCells="1">
                  <from>
                    <xdr:col>9</xdr:col>
                    <xdr:colOff>7620</xdr:colOff>
                    <xdr:row>57</xdr:row>
                    <xdr:rowOff>243840</xdr:rowOff>
                  </from>
                  <to>
                    <xdr:col>10</xdr:col>
                    <xdr:colOff>83820</xdr:colOff>
                    <xdr:row>59</xdr:row>
                    <xdr:rowOff>22860</xdr:rowOff>
                  </to>
                </anchor>
              </controlPr>
            </control>
          </mc:Choice>
        </mc:AlternateContent>
        <mc:AlternateContent xmlns:mc="http://schemas.openxmlformats.org/markup-compatibility/2006">
          <mc:Choice Requires="x14">
            <control shapeId="7189" r:id="rId24" name="Option Button 21">
              <controlPr defaultSize="0" autoFill="0" autoLine="0" autoPict="0">
                <anchor moveWithCells="1">
                  <from>
                    <xdr:col>15</xdr:col>
                    <xdr:colOff>0</xdr:colOff>
                    <xdr:row>57</xdr:row>
                    <xdr:rowOff>236220</xdr:rowOff>
                  </from>
                  <to>
                    <xdr:col>16</xdr:col>
                    <xdr:colOff>76200</xdr:colOff>
                    <xdr:row>59</xdr:row>
                    <xdr:rowOff>15240</xdr:rowOff>
                  </to>
                </anchor>
              </controlPr>
            </control>
          </mc:Choice>
        </mc:AlternateContent>
        <mc:AlternateContent xmlns:mc="http://schemas.openxmlformats.org/markup-compatibility/2006">
          <mc:Choice Requires="x14">
            <control shapeId="7190" r:id="rId25" name="Option Button 22">
              <controlPr defaultSize="0" autoFill="0" autoLine="0" autoPict="0">
                <anchor moveWithCells="1">
                  <from>
                    <xdr:col>21</xdr:col>
                    <xdr:colOff>0</xdr:colOff>
                    <xdr:row>57</xdr:row>
                    <xdr:rowOff>236220</xdr:rowOff>
                  </from>
                  <to>
                    <xdr:col>22</xdr:col>
                    <xdr:colOff>76200</xdr:colOff>
                    <xdr:row>59</xdr:row>
                    <xdr:rowOff>15240</xdr:rowOff>
                  </to>
                </anchor>
              </controlPr>
            </control>
          </mc:Choice>
        </mc:AlternateContent>
        <mc:AlternateContent xmlns:mc="http://schemas.openxmlformats.org/markup-compatibility/2006">
          <mc:Choice Requires="x14">
            <control shapeId="7191" r:id="rId26" name="Option Button 23">
              <controlPr defaultSize="0" autoFill="0" autoLine="0" autoPict="0">
                <anchor moveWithCells="1">
                  <from>
                    <xdr:col>27</xdr:col>
                    <xdr:colOff>7620</xdr:colOff>
                    <xdr:row>57</xdr:row>
                    <xdr:rowOff>236220</xdr:rowOff>
                  </from>
                  <to>
                    <xdr:col>28</xdr:col>
                    <xdr:colOff>83820</xdr:colOff>
                    <xdr:row>59</xdr:row>
                    <xdr:rowOff>15240</xdr:rowOff>
                  </to>
                </anchor>
              </controlPr>
            </control>
          </mc:Choice>
        </mc:AlternateContent>
        <mc:AlternateContent xmlns:mc="http://schemas.openxmlformats.org/markup-compatibility/2006">
          <mc:Choice Requires="x14">
            <control shapeId="7192" r:id="rId27" name="Group Box 56技術資格">
              <controlPr defaultSize="0" autoFill="0" autoPict="0">
                <anchor moveWithCells="1">
                  <from>
                    <xdr:col>8</xdr:col>
                    <xdr:colOff>68580</xdr:colOff>
                    <xdr:row>57</xdr:row>
                    <xdr:rowOff>144780</xdr:rowOff>
                  </from>
                  <to>
                    <xdr:col>29</xdr:col>
                    <xdr:colOff>0</xdr:colOff>
                    <xdr:row>59</xdr:row>
                    <xdr:rowOff>114300</xdr:rowOff>
                  </to>
                </anchor>
              </controlPr>
            </control>
          </mc:Choice>
        </mc:AlternateContent>
        <mc:AlternateContent xmlns:mc="http://schemas.openxmlformats.org/markup-compatibility/2006">
          <mc:Choice Requires="x14">
            <control shapeId="7193" r:id="rId28" name="Option Button 25">
              <controlPr defaultSize="0" autoFill="0" autoLine="0" autoPict="0">
                <anchor moveWithCells="1">
                  <from>
                    <xdr:col>9</xdr:col>
                    <xdr:colOff>76200</xdr:colOff>
                    <xdr:row>122</xdr:row>
                    <xdr:rowOff>0</xdr:rowOff>
                  </from>
                  <to>
                    <xdr:col>10</xdr:col>
                    <xdr:colOff>152400</xdr:colOff>
                    <xdr:row>122</xdr:row>
                    <xdr:rowOff>243840</xdr:rowOff>
                  </to>
                </anchor>
              </controlPr>
            </control>
          </mc:Choice>
        </mc:AlternateContent>
        <mc:AlternateContent xmlns:mc="http://schemas.openxmlformats.org/markup-compatibility/2006">
          <mc:Choice Requires="x14">
            <control shapeId="7194" r:id="rId29" name="Option Button 26">
              <controlPr defaultSize="0" autoFill="0" autoLine="0" autoPict="0">
                <anchor moveWithCells="1">
                  <from>
                    <xdr:col>18</xdr:col>
                    <xdr:colOff>60960</xdr:colOff>
                    <xdr:row>122</xdr:row>
                    <xdr:rowOff>7620</xdr:rowOff>
                  </from>
                  <to>
                    <xdr:col>19</xdr:col>
                    <xdr:colOff>137160</xdr:colOff>
                    <xdr:row>123</xdr:row>
                    <xdr:rowOff>0</xdr:rowOff>
                  </to>
                </anchor>
              </controlPr>
            </control>
          </mc:Choice>
        </mc:AlternateContent>
        <mc:AlternateContent xmlns:mc="http://schemas.openxmlformats.org/markup-compatibility/2006">
          <mc:Choice Requires="x14">
            <control shapeId="7195" r:id="rId30" name="Option Button 27">
              <controlPr defaultSize="0" autoFill="0" autoLine="0" autoPict="0">
                <anchor moveWithCells="1">
                  <from>
                    <xdr:col>27</xdr:col>
                    <xdr:colOff>53340</xdr:colOff>
                    <xdr:row>122</xdr:row>
                    <xdr:rowOff>7620</xdr:rowOff>
                  </from>
                  <to>
                    <xdr:col>28</xdr:col>
                    <xdr:colOff>129540</xdr:colOff>
                    <xdr:row>123</xdr:row>
                    <xdr:rowOff>0</xdr:rowOff>
                  </to>
                </anchor>
              </controlPr>
            </control>
          </mc:Choice>
        </mc:AlternateContent>
        <mc:AlternateContent xmlns:mc="http://schemas.openxmlformats.org/markup-compatibility/2006">
          <mc:Choice Requires="x14">
            <control shapeId="7196" r:id="rId31" name="Group Box 65区内">
              <controlPr defaultSize="0" autoFill="0" autoPict="0">
                <anchor moveWithCells="1">
                  <from>
                    <xdr:col>8</xdr:col>
                    <xdr:colOff>60960</xdr:colOff>
                    <xdr:row>121</xdr:row>
                    <xdr:rowOff>114300</xdr:rowOff>
                  </from>
                  <to>
                    <xdr:col>30</xdr:col>
                    <xdr:colOff>0</xdr:colOff>
                    <xdr:row>123</xdr:row>
                    <xdr:rowOff>152400</xdr:rowOff>
                  </to>
                </anchor>
              </controlPr>
            </control>
          </mc:Choice>
        </mc:AlternateContent>
        <mc:AlternateContent xmlns:mc="http://schemas.openxmlformats.org/markup-compatibility/2006">
          <mc:Choice Requires="x14">
            <control shapeId="7197" r:id="rId32" name="Option Button 29">
              <controlPr defaultSize="0" autoFill="0" autoLine="0" autoPict="0">
                <anchor moveWithCells="1">
                  <from>
                    <xdr:col>9</xdr:col>
                    <xdr:colOff>83820</xdr:colOff>
                    <xdr:row>126</xdr:row>
                    <xdr:rowOff>7620</xdr:rowOff>
                  </from>
                  <to>
                    <xdr:col>10</xdr:col>
                    <xdr:colOff>144780</xdr:colOff>
                    <xdr:row>127</xdr:row>
                    <xdr:rowOff>7620</xdr:rowOff>
                  </to>
                </anchor>
              </controlPr>
            </control>
          </mc:Choice>
        </mc:AlternateContent>
        <mc:AlternateContent xmlns:mc="http://schemas.openxmlformats.org/markup-compatibility/2006">
          <mc:Choice Requires="x14">
            <control shapeId="7198" r:id="rId33" name="Option Button 30">
              <controlPr defaultSize="0" autoFill="0" autoLine="0" autoPict="0">
                <anchor moveWithCells="1">
                  <from>
                    <xdr:col>20</xdr:col>
                    <xdr:colOff>83820</xdr:colOff>
                    <xdr:row>126</xdr:row>
                    <xdr:rowOff>7620</xdr:rowOff>
                  </from>
                  <to>
                    <xdr:col>21</xdr:col>
                    <xdr:colOff>144780</xdr:colOff>
                    <xdr:row>127</xdr:row>
                    <xdr:rowOff>7620</xdr:rowOff>
                  </to>
                </anchor>
              </controlPr>
            </control>
          </mc:Choice>
        </mc:AlternateContent>
        <mc:AlternateContent xmlns:mc="http://schemas.openxmlformats.org/markup-compatibility/2006">
          <mc:Choice Requires="x14">
            <control shapeId="7199" r:id="rId34" name="Group Box 31">
              <controlPr defaultSize="0" autoFill="0" autoPict="0">
                <anchor moveWithCells="1">
                  <from>
                    <xdr:col>8</xdr:col>
                    <xdr:colOff>182880</xdr:colOff>
                    <xdr:row>126</xdr:row>
                    <xdr:rowOff>7620</xdr:rowOff>
                  </from>
                  <to>
                    <xdr:col>22</xdr:col>
                    <xdr:colOff>68580</xdr:colOff>
                    <xdr:row>127</xdr:row>
                    <xdr:rowOff>45720</xdr:rowOff>
                  </to>
                </anchor>
              </controlPr>
            </control>
          </mc:Choice>
        </mc:AlternateContent>
        <mc:AlternateContent xmlns:mc="http://schemas.openxmlformats.org/markup-compatibility/2006">
          <mc:Choice Requires="x14">
            <control shapeId="7216" r:id="rId35" name="Group Box 36ﾜｰｸﾗｲﾌ">
              <controlPr defaultSize="0" autoFill="0" autoPict="0">
                <anchor moveWithCells="1">
                  <from>
                    <xdr:col>8</xdr:col>
                    <xdr:colOff>144780</xdr:colOff>
                    <xdr:row>82</xdr:row>
                    <xdr:rowOff>213360</xdr:rowOff>
                  </from>
                  <to>
                    <xdr:col>23</xdr:col>
                    <xdr:colOff>15240</xdr:colOff>
                    <xdr:row>83</xdr:row>
                    <xdr:rowOff>243840</xdr:rowOff>
                  </to>
                </anchor>
              </controlPr>
            </control>
          </mc:Choice>
        </mc:AlternateContent>
        <mc:AlternateContent xmlns:mc="http://schemas.openxmlformats.org/markup-compatibility/2006">
          <mc:Choice Requires="x14">
            <control shapeId="7217" r:id="rId36" name="Option Button 49">
              <controlPr defaultSize="0" autoFill="0" autoLine="0" autoPict="0">
                <anchor moveWithCells="1">
                  <from>
                    <xdr:col>9</xdr:col>
                    <xdr:colOff>68580</xdr:colOff>
                    <xdr:row>87</xdr:row>
                    <xdr:rowOff>45720</xdr:rowOff>
                  </from>
                  <to>
                    <xdr:col>11</xdr:col>
                    <xdr:colOff>91440</xdr:colOff>
                    <xdr:row>87</xdr:row>
                    <xdr:rowOff>220980</xdr:rowOff>
                  </to>
                </anchor>
              </controlPr>
            </control>
          </mc:Choice>
        </mc:AlternateContent>
        <mc:AlternateContent xmlns:mc="http://schemas.openxmlformats.org/markup-compatibility/2006">
          <mc:Choice Requires="x14">
            <control shapeId="7218" r:id="rId37" name="Option Button 50">
              <controlPr defaultSize="0" autoFill="0" autoLine="0" autoPict="0">
                <anchor moveWithCells="1">
                  <from>
                    <xdr:col>20</xdr:col>
                    <xdr:colOff>68580</xdr:colOff>
                    <xdr:row>87</xdr:row>
                    <xdr:rowOff>53340</xdr:rowOff>
                  </from>
                  <to>
                    <xdr:col>21</xdr:col>
                    <xdr:colOff>83820</xdr:colOff>
                    <xdr:row>87</xdr:row>
                    <xdr:rowOff>205740</xdr:rowOff>
                  </to>
                </anchor>
              </controlPr>
            </control>
          </mc:Choice>
        </mc:AlternateContent>
        <mc:AlternateContent xmlns:mc="http://schemas.openxmlformats.org/markup-compatibility/2006">
          <mc:Choice Requires="x14">
            <control shapeId="7219" r:id="rId38" name="Group Box 76ｷｬﾘｱ">
              <controlPr defaultSize="0" autoFill="0" autoPict="0">
                <anchor moveWithCells="1">
                  <from>
                    <xdr:col>8</xdr:col>
                    <xdr:colOff>137160</xdr:colOff>
                    <xdr:row>87</xdr:row>
                    <xdr:rowOff>30480</xdr:rowOff>
                  </from>
                  <to>
                    <xdr:col>23</xdr:col>
                    <xdr:colOff>38100</xdr:colOff>
                    <xdr:row>87</xdr:row>
                    <xdr:rowOff>228600</xdr:rowOff>
                  </to>
                </anchor>
              </controlPr>
            </control>
          </mc:Choice>
        </mc:AlternateContent>
        <mc:AlternateContent xmlns:mc="http://schemas.openxmlformats.org/markup-compatibility/2006">
          <mc:Choice Requires="x14">
            <control shapeId="7220" r:id="rId39" name="Option Button 52">
              <controlPr defaultSize="0" autoFill="0" autoLine="0" autoPict="0">
                <anchor moveWithCells="1">
                  <from>
                    <xdr:col>9</xdr:col>
                    <xdr:colOff>68580</xdr:colOff>
                    <xdr:row>89</xdr:row>
                    <xdr:rowOff>38100</xdr:rowOff>
                  </from>
                  <to>
                    <xdr:col>10</xdr:col>
                    <xdr:colOff>121920</xdr:colOff>
                    <xdr:row>89</xdr:row>
                    <xdr:rowOff>213360</xdr:rowOff>
                  </to>
                </anchor>
              </controlPr>
            </control>
          </mc:Choice>
        </mc:AlternateContent>
        <mc:AlternateContent xmlns:mc="http://schemas.openxmlformats.org/markup-compatibility/2006">
          <mc:Choice Requires="x14">
            <control shapeId="7221" r:id="rId40" name="Option Button 53">
              <controlPr defaultSize="0" autoFill="0" autoLine="0" autoPict="0">
                <anchor moveWithCells="1">
                  <from>
                    <xdr:col>20</xdr:col>
                    <xdr:colOff>68580</xdr:colOff>
                    <xdr:row>89</xdr:row>
                    <xdr:rowOff>45720</xdr:rowOff>
                  </from>
                  <to>
                    <xdr:col>21</xdr:col>
                    <xdr:colOff>121920</xdr:colOff>
                    <xdr:row>89</xdr:row>
                    <xdr:rowOff>220980</xdr:rowOff>
                  </to>
                </anchor>
              </controlPr>
            </control>
          </mc:Choice>
        </mc:AlternateContent>
        <mc:AlternateContent xmlns:mc="http://schemas.openxmlformats.org/markup-compatibility/2006">
          <mc:Choice Requires="x14">
            <control shapeId="7222" r:id="rId41" name="Group Box 79障がい">
              <controlPr defaultSize="0" autoFill="0" autoPict="0">
                <anchor moveWithCells="1">
                  <from>
                    <xdr:col>8</xdr:col>
                    <xdr:colOff>129540</xdr:colOff>
                    <xdr:row>89</xdr:row>
                    <xdr:rowOff>30480</xdr:rowOff>
                  </from>
                  <to>
                    <xdr:col>23</xdr:col>
                    <xdr:colOff>0</xdr:colOff>
                    <xdr:row>89</xdr:row>
                    <xdr:rowOff>243840</xdr:rowOff>
                  </to>
                </anchor>
              </controlPr>
            </control>
          </mc:Choice>
        </mc:AlternateContent>
        <mc:AlternateContent xmlns:mc="http://schemas.openxmlformats.org/markup-compatibility/2006">
          <mc:Choice Requires="x14">
            <control shapeId="7223" r:id="rId42" name="Option Button 55">
              <controlPr defaultSize="0" autoFill="0" autoLine="0" autoPict="0">
                <anchor moveWithCells="1">
                  <from>
                    <xdr:col>9</xdr:col>
                    <xdr:colOff>68580</xdr:colOff>
                    <xdr:row>84</xdr:row>
                    <xdr:rowOff>0</xdr:rowOff>
                  </from>
                  <to>
                    <xdr:col>10</xdr:col>
                    <xdr:colOff>129540</xdr:colOff>
                    <xdr:row>87</xdr:row>
                    <xdr:rowOff>15240</xdr:rowOff>
                  </to>
                </anchor>
              </controlPr>
            </control>
          </mc:Choice>
        </mc:AlternateContent>
        <mc:AlternateContent xmlns:mc="http://schemas.openxmlformats.org/markup-compatibility/2006">
          <mc:Choice Requires="x14">
            <control shapeId="7224" r:id="rId43" name="Option Button 56">
              <controlPr defaultSize="0" autoFill="0" autoLine="0" autoPict="0">
                <anchor moveWithCells="1">
                  <from>
                    <xdr:col>20</xdr:col>
                    <xdr:colOff>68580</xdr:colOff>
                    <xdr:row>83</xdr:row>
                    <xdr:rowOff>243840</xdr:rowOff>
                  </from>
                  <to>
                    <xdr:col>21</xdr:col>
                    <xdr:colOff>137160</xdr:colOff>
                    <xdr:row>87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申告書</vt:lpstr>
      <vt:lpstr>記入上の注意</vt:lpstr>
      <vt:lpstr>記入上の注意!Print_Area</vt:lpstr>
      <vt:lpstr>申告書!Print_Area</vt:lpstr>
      <vt:lpstr>記入上の注意!入力順</vt:lpstr>
      <vt:lpstr>発注業種</vt:lpstr>
    </vt:vector>
  </TitlesOfParts>
  <Company>足立区役所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20TSP</dc:creator>
  <cp:lastModifiedBy>Administrator</cp:lastModifiedBy>
  <cp:lastPrinted>2026-09-14T00:21:09Z</cp:lastPrinted>
  <dcterms:created xsi:type="dcterms:W3CDTF">2009-08-05T01:10:23Z</dcterms:created>
  <dcterms:modified xsi:type="dcterms:W3CDTF">2026-09-14T00:21:56Z</dcterms:modified>
</cp:coreProperties>
</file>