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CC03A793-C381-4A45-BBF6-4A5A7DED804C}" xr6:coauthVersionLast="47" xr6:coauthVersionMax="47" xr10:uidLastSave="{00000000-0000-0000-0000-000000000000}"/>
  <bookViews>
    <workbookView xWindow="-28920" yWindow="-14955"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'評価項目(標準)'!$B$1:$M$67</definedName>
    <definedName name="_xlnm.Print_Area" localSheetId="2">様式１!$B$1:$M$66</definedName>
    <definedName name="_xlnm.Print_Area" localSheetId="3">様式１【経常ＪＶ用】!$B$1:$P$68</definedName>
    <definedName name="_xlnm.Print_Area" localSheetId="4">様式２!$A$1:$BR$60</definedName>
    <definedName name="_xlnm.Print_Area" localSheetId="5">様式３!$A$1:$AH$28</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K53" i="57"/>
  <c r="M14" i="74" l="1"/>
  <c r="K14" i="74"/>
  <c r="G17" i="74"/>
  <c r="H17" i="74"/>
  <c r="K13" i="66"/>
  <c r="G16" i="66"/>
  <c r="H16" i="66"/>
  <c r="F28" i="66"/>
  <c r="F30" i="66"/>
  <c r="F26" i="66"/>
  <c r="AD38" i="135"/>
  <c r="D27" i="74"/>
  <c r="K27" i="74"/>
  <c r="E29" i="74"/>
  <c r="E31" i="74"/>
  <c r="E28" i="66"/>
  <c r="E30" i="66"/>
  <c r="N14" i="74" l="1"/>
  <c r="M35" i="74" l="1"/>
  <c r="K35" i="74"/>
  <c r="K58" i="66"/>
  <c r="K34" i="66"/>
  <c r="N35" i="74" l="1"/>
  <c r="AD32" i="135"/>
  <c r="U8" i="90" l="1"/>
  <c r="U9" i="90"/>
  <c r="U10" i="90"/>
  <c r="U11" i="90"/>
  <c r="Y8" i="90" l="1"/>
  <c r="W55" i="135"/>
  <c r="T55" i="135"/>
  <c r="AD53" i="135"/>
  <c r="W52" i="135"/>
  <c r="T52" i="135"/>
  <c r="AD50" i="135"/>
  <c r="W49" i="135"/>
  <c r="T49" i="135"/>
  <c r="AD47" i="135"/>
  <c r="W46" i="135"/>
  <c r="T46" i="135"/>
  <c r="AD44" i="135"/>
  <c r="W43" i="135"/>
  <c r="T43" i="135"/>
  <c r="AD41" i="135"/>
  <c r="W40" i="135"/>
  <c r="T40" i="135"/>
  <c r="W37" i="135"/>
  <c r="T37" i="135"/>
  <c r="AD35" i="135"/>
  <c r="AD56" i="135" l="1"/>
  <c r="AD58" i="135" s="1"/>
  <c r="K29" i="74"/>
  <c r="E18" i="74"/>
  <c r="D46" i="66" l="1"/>
  <c r="E17" i="66"/>
  <c r="K30" i="66" l="1"/>
  <c r="K28" i="66"/>
  <c r="K26" i="66"/>
  <c r="N59" i="74" l="1"/>
  <c r="M31" i="74"/>
  <c r="M29" i="74"/>
  <c r="M27" i="74"/>
  <c r="K31" i="74"/>
  <c r="N31" i="74" l="1"/>
  <c r="N29" i="74"/>
  <c r="H28" i="74"/>
  <c r="H29" i="74"/>
  <c r="H30" i="74"/>
  <c r="H31" i="74"/>
  <c r="H32" i="74"/>
  <c r="H27" i="74"/>
  <c r="H27" i="66"/>
  <c r="H28" i="66"/>
  <c r="H29" i="66"/>
  <c r="H30" i="66"/>
  <c r="H31" i="66"/>
  <c r="H26" i="66"/>
  <c r="H22" i="66" l="1"/>
  <c r="F31" i="74" l="1"/>
  <c r="F29" i="74"/>
  <c r="F27" i="74"/>
  <c r="E27" i="74"/>
  <c r="C27" i="74"/>
  <c r="K18" i="74" l="1"/>
  <c r="M18" i="74"/>
  <c r="G32" i="74"/>
  <c r="G31" i="74"/>
  <c r="G30" i="74"/>
  <c r="G29" i="74"/>
  <c r="G28" i="74"/>
  <c r="K17" i="66"/>
  <c r="N18" i="74" l="1"/>
  <c r="D26" i="66"/>
  <c r="E26" i="66"/>
  <c r="C26" i="66"/>
  <c r="G27" i="74" l="1"/>
  <c r="G19" i="74"/>
  <c r="H23" i="74"/>
  <c r="G23" i="74"/>
  <c r="G22" i="74"/>
  <c r="G21" i="74"/>
  <c r="G20" i="74"/>
  <c r="H22" i="74"/>
  <c r="H21" i="74"/>
  <c r="H20" i="74"/>
  <c r="H19" i="74"/>
  <c r="K57" i="66"/>
  <c r="G31" i="66"/>
  <c r="G30" i="66"/>
  <c r="G29" i="66"/>
  <c r="G28" i="66"/>
  <c r="G27" i="66"/>
  <c r="G26" i="66"/>
  <c r="H23" i="66"/>
  <c r="H21" i="66"/>
  <c r="H20" i="66"/>
  <c r="H19" i="66"/>
  <c r="H18" i="66"/>
  <c r="E57" i="66" l="1"/>
  <c r="M58" i="74" l="1"/>
  <c r="K58" i="74"/>
  <c r="N58" i="74" l="1"/>
  <c r="K7" i="66"/>
  <c r="H58" i="66"/>
  <c r="H57" i="66"/>
  <c r="E58" i="66"/>
  <c r="B58" i="66"/>
  <c r="B57" i="66"/>
  <c r="F17" i="66" l="1"/>
  <c r="F18" i="74"/>
  <c r="F14" i="74"/>
  <c r="G18" i="66"/>
  <c r="G19" i="66"/>
  <c r="G20" i="66"/>
  <c r="G21" i="66"/>
  <c r="G47" i="74"/>
  <c r="G48" i="74"/>
  <c r="N27" i="74"/>
  <c r="G47" i="66"/>
  <c r="G46" i="66"/>
  <c r="F23" i="66"/>
  <c r="E23" i="66"/>
  <c r="H26" i="74"/>
  <c r="H25" i="74"/>
  <c r="H24" i="74"/>
  <c r="E14" i="74"/>
  <c r="H24" i="66"/>
  <c r="H25" i="66"/>
  <c r="G25" i="74"/>
  <c r="G24" i="66"/>
  <c r="K48" i="66"/>
  <c r="H54" i="74"/>
  <c r="G54" i="74"/>
  <c r="F49" i="74"/>
  <c r="E49" i="74"/>
  <c r="K54" i="66"/>
  <c r="H48" i="66"/>
  <c r="G48" i="66"/>
  <c r="F48" i="66"/>
  <c r="E48" i="66"/>
  <c r="K56" i="57"/>
  <c r="E58" i="74"/>
  <c r="M49" i="74"/>
  <c r="K49" i="74"/>
  <c r="E6" i="74"/>
  <c r="F6" i="74"/>
  <c r="G6" i="74"/>
  <c r="H6" i="74"/>
  <c r="M6" i="74"/>
  <c r="G7" i="74"/>
  <c r="H7" i="74"/>
  <c r="K6" i="74"/>
  <c r="D8" i="74"/>
  <c r="E8" i="74"/>
  <c r="F8" i="74"/>
  <c r="G8" i="74"/>
  <c r="H8" i="74"/>
  <c r="K8" i="74"/>
  <c r="M8" i="74"/>
  <c r="G9" i="74"/>
  <c r="H9" i="74"/>
  <c r="E10" i="74"/>
  <c r="F10" i="74"/>
  <c r="G10" i="74"/>
  <c r="H10" i="74"/>
  <c r="K10" i="74"/>
  <c r="M10" i="74"/>
  <c r="G11" i="74"/>
  <c r="H11" i="74"/>
  <c r="E12" i="74"/>
  <c r="F12" i="74"/>
  <c r="G12" i="74"/>
  <c r="H12" i="74"/>
  <c r="K12" i="74"/>
  <c r="M12" i="74"/>
  <c r="G13" i="74"/>
  <c r="H13" i="74"/>
  <c r="G14" i="74"/>
  <c r="H14" i="74"/>
  <c r="G15" i="74"/>
  <c r="H15" i="74"/>
  <c r="G16" i="74"/>
  <c r="H16" i="74"/>
  <c r="C18" i="74"/>
  <c r="D18" i="74"/>
  <c r="E24" i="74"/>
  <c r="F24" i="74"/>
  <c r="G24" i="74"/>
  <c r="K24" i="74"/>
  <c r="N24" i="74" s="1"/>
  <c r="G26"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c r="M45" i="74"/>
  <c r="G46" i="74"/>
  <c r="H46" i="74"/>
  <c r="D47" i="74"/>
  <c r="E47" i="74"/>
  <c r="F47" i="74"/>
  <c r="H47" i="74"/>
  <c r="K47" i="74"/>
  <c r="M47" i="74"/>
  <c r="H48" i="74"/>
  <c r="D49" i="74"/>
  <c r="G49" i="74"/>
  <c r="H49" i="74"/>
  <c r="G50" i="74"/>
  <c r="H50" i="74"/>
  <c r="G51" i="74"/>
  <c r="G53" i="74"/>
  <c r="D55" i="74"/>
  <c r="E55" i="74"/>
  <c r="F55" i="74"/>
  <c r="G55" i="74"/>
  <c r="H55" i="74"/>
  <c r="K55" i="74"/>
  <c r="G56" i="74"/>
  <c r="H56" i="74"/>
  <c r="M55" i="74"/>
  <c r="G57" i="74"/>
  <c r="H57" i="74"/>
  <c r="B58" i="74"/>
  <c r="H58" i="74"/>
  <c r="E5" i="66"/>
  <c r="F5" i="66"/>
  <c r="G5" i="66"/>
  <c r="H5" i="66"/>
  <c r="G6" i="66"/>
  <c r="H6" i="66"/>
  <c r="K5" i="66"/>
  <c r="D7" i="66"/>
  <c r="E7" i="66"/>
  <c r="F7" i="66"/>
  <c r="G7" i="66"/>
  <c r="H7" i="66"/>
  <c r="G8" i="66"/>
  <c r="H8" i="66"/>
  <c r="E9" i="66"/>
  <c r="F9" i="66"/>
  <c r="G9" i="66"/>
  <c r="H9" i="66"/>
  <c r="K9" i="66"/>
  <c r="G10" i="66"/>
  <c r="H10" i="66"/>
  <c r="E11" i="66"/>
  <c r="F11" i="66"/>
  <c r="G11" i="66"/>
  <c r="H11" i="66"/>
  <c r="K11" i="66"/>
  <c r="G12" i="66"/>
  <c r="H12" i="66"/>
  <c r="E13" i="66"/>
  <c r="F13" i="66"/>
  <c r="G13" i="66"/>
  <c r="H13" i="66"/>
  <c r="G14" i="66"/>
  <c r="H14" i="66"/>
  <c r="G15" i="66"/>
  <c r="H15" i="66"/>
  <c r="C17" i="66"/>
  <c r="D17" i="66"/>
  <c r="G22" i="66"/>
  <c r="G23" i="66"/>
  <c r="K23" i="66"/>
  <c r="G25" i="66"/>
  <c r="C32" i="66"/>
  <c r="D32" i="66"/>
  <c r="E32" i="66"/>
  <c r="F32" i="66"/>
  <c r="G32" i="66"/>
  <c r="H32" i="66"/>
  <c r="K32" i="66"/>
  <c r="G33" i="66"/>
  <c r="H33" i="66"/>
  <c r="D34" i="66"/>
  <c r="E34" i="66"/>
  <c r="F34" i="66"/>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c r="H47" i="66"/>
  <c r="D48" i="66"/>
  <c r="G49" i="66"/>
  <c r="H49" i="66"/>
  <c r="G50" i="66"/>
  <c r="G52" i="66"/>
  <c r="G53" i="66"/>
  <c r="H53" i="66"/>
  <c r="D54" i="66"/>
  <c r="E54" i="66"/>
  <c r="F54" i="66"/>
  <c r="G54" i="66"/>
  <c r="H54" i="66"/>
  <c r="G55" i="66"/>
  <c r="H55" i="66"/>
  <c r="G56" i="66"/>
  <c r="H56" i="66"/>
  <c r="J65" i="57"/>
  <c r="K59" i="66" l="1"/>
  <c r="N12" i="74"/>
  <c r="N55" i="74"/>
  <c r="N49" i="74"/>
  <c r="N47" i="74"/>
  <c r="N45" i="74"/>
  <c r="N33" i="74"/>
  <c r="N10" i="74"/>
  <c r="N8" i="74"/>
  <c r="N6" i="74"/>
  <c r="N60" i="74" l="1"/>
  <c r="J64" i="57" l="1"/>
</calcChain>
</file>

<file path=xl/sharedStrings.xml><?xml version="1.0" encoding="utf-8"?>
<sst xmlns="http://schemas.openxmlformats.org/spreadsheetml/2006/main" count="467" uniqueCount="311">
  <si>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</si>
  <si>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</si>
  <si>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</si>
  <si>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</si>
  <si>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</si>
  <si>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</si>
  <si>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</si>
  <si>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</si>
  <si>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</si>
  <si>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</si>
  <si>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</si>
  <si>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</si>
  <si>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</si>
  <si>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</si>
  <si>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</si>
  <si>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</si>
  <si>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</si>
  <si>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</si>
  <si>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</si>
  <si>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</si>
  <si>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</si>
  <si>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</si>
  <si>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</si>
  <si>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</si>
  <si>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</si>
  <si>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</si>
  <si>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</si>
  <si>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</si>
  <si>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</si>
  <si>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</si>
  <si>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</si>
  <si>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</si>
  <si>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</si>
  <si>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</si>
  <si>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</si>
  <si>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</si>
  <si>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</si>
  <si>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</si>
  <si>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</si>
  <si>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</si>
  <si>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</si>
  <si>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</si>
  <si>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</si>
  <si>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</si>
  <si>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</si>
  <si>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</si>
  <si>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</si>
  <si>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</si>
  <si>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</si>
  <si>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</si>
  <si>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</si>
  <si>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</si>
  <si>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</si>
  <si>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</si>
  <si>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</si>
  <si>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</si>
  <si>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</si>
  <si>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</si>
  <si>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</si>
  <si>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</si>
  <si>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</si>
  <si>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</si>
  <si>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</si>
  <si>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</si>
  <si>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</si>
  <si>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</si>
  <si>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</si>
  <si>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</si>
  <si>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</si>
  <si>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</si>
  <si>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</si>
  <si>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</si>
  <si>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</si>
  <si>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</si>
  <si>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</si>
  <si>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</si>
  <si>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</si>
  <si>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</si>
  <si>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</si>
  <si>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</si>
  <si>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</si>
  <si>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</si>
  <si>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</si>
  <si>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</si>
  <si>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</si>
  <si>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</si>
  <si>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</si>
  <si>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</si>
  <si>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</si>
  <si>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</si>
  <si>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</si>
  <si>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</si>
  <si>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</si>
  <si>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</si>
  <si>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</si>
  <si>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</si>
  <si>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</si>
  <si>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</si>
  <si>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</si>
  <si>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</si>
  <si>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</si>
  <si>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</si>
  <si>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</si>
  <si>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</si>
  <si>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</si>
  <si>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</si>
  <si>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</si>
  <si>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</si>
  <si>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</si>
  <si>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</si>
  <si>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</si>
  <si>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</si>
  <si>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</si>
  <si>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</si>
  <si>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</si>
  <si>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</si>
  <si>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</si>
  <si>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</si>
  <si>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注1：</t>
    <phoneticPr fontId="2"/>
  </si>
  <si>
    <t>注2：</t>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</si>
  <si>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</si>
  <si>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</si>
  <si>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</si>
  <si>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</si>
  <si>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</si>
  <si>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</si>
  <si>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</si>
  <si>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</si>
  <si>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</si>
  <si>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</si>
  <si>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</si>
  <si>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</si>
  <si>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</si>
  <si>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</si>
  <si>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</si>
  <si>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</si>
  <si>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</si>
  <si>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</si>
  <si>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</si>
  <si>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</si>
  <si>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</si>
  <si>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</si>
  <si>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</si>
  <si>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</si>
  <si>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</si>
  <si>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</si>
  <si>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</si>
  <si>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</si>
  <si>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</si>
  <si>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</si>
  <si>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</si>
  <si>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</si>
  <si>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</si>
  <si>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</si>
  <si>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</si>
  <si>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</si>
  <si>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</si>
  <si>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</si>
  <si>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</si>
  <si>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</si>
  <si>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</si>
  <si>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</si>
  <si>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</si>
  <si>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</si>
  <si>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</si>
  <si>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</si>
  <si>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</si>
  <si>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</si>
  <si>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</si>
  <si>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</si>
  <si>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</si>
  <si>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</si>
  <si>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</si>
  <si>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</si>
  <si>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</si>
  <si>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</si>
  <si>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</si>
  <si>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</si>
  <si>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</si>
  <si>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</si>
  <si>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</si>
  <si>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</si>
  <si>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</si>
  <si>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</si>
  <si>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</si>
  <si>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</si>
  <si>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</si>
  <si>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</si>
  <si>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</si>
  <si>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</si>
  <si>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</si>
  <si>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</si>
  <si>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</si>
  <si>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</si>
  <si>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</si>
  <si>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</si>
  <si>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</si>
  <si>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</si>
  <si>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</si>
  <si>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</si>
  <si>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</si>
  <si>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</si>
  <si>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</si>
  <si>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</si>
  <si>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</si>
  <si>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</si>
  <si>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</si>
  <si>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</si>
  <si>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</si>
  <si>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</si>
  <si>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</si>
  <si>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</si>
  <si>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</si>
  <si>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</si>
  <si>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</si>
  <si>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</si>
  <si>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</si>
  <si>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</si>
  <si>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</si>
  <si>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</si>
  <si>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</si>
  <si>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</si>
  <si>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</si>
  <si>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</si>
  <si>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</si>
  <si>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</si>
  <si>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</si>
  <si>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</si>
  <si>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</si>
  <si>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</si>
  <si>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</si>
  <si>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</si>
  <si>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</si>
  <si>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</si>
  <si>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</si>
  <si>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</si>
  <si>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</si>
  <si>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</si>
  <si>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</si>
  <si>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</si>
  <si>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</si>
  <si>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</si>
  <si>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</si>
  <si>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</si>
  <si>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</si>
  <si>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</si>
  <si>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</si>
  <si>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</si>
  <si>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</si>
  <si>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</si>
  <si>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</si>
  <si>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</si>
  <si>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</si>
  <si>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</si>
  <si>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</si>
  <si>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当該業種にかかる
１級技術者数</t>
    <phoneticPr fontId="2"/>
  </si>
  <si>
    <t>（様式１）　加算点申告書</t>
    <rPh sb="1" eb="3">
      <t>ヨウシキ</t>
    </rPh>
    <rPh sb="6" eb="8">
      <t>カサン</t>
    </rPh>
    <rPh sb="8" eb="9">
      <t>テン</t>
    </rPh>
    <rPh sb="9" eb="12">
      <t>シンコクショ</t>
    </rPh>
    <phoneticPr fontId="2"/>
  </si>
  <si>
    <t>R7(2025)年度</t>
    <rPh sb="8" eb="10">
      <t>ネンド</t>
    </rPh>
    <rPh sb="9" eb="10">
      <t>ド</t>
    </rPh>
    <phoneticPr fontId="2"/>
  </si>
  <si>
    <t>評価対象として届け出る項目に「○」をプルダウンで選択してください。（最大４点）</t>
    <rPh sb="37" eb="38">
      <t>テン</t>
    </rPh>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</si>
  <si>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</si>
  <si>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</si>
  <si>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</si>
  <si>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</si>
  <si>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</si>
  <si>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</si>
  <si>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</si>
  <si>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担い手確保・育成への取組</t>
    <phoneticPr fontId="2"/>
  </si>
  <si>
    <t>建設業者団体の取組実績</t>
    <phoneticPr fontId="2"/>
  </si>
  <si>
    <t>建設業者団体地域組織の取組実績</t>
    <phoneticPr fontId="2"/>
  </si>
  <si>
    <t>建設企業の取組実績</t>
    <phoneticPr fontId="2"/>
  </si>
  <si>
    <t>各項目で実績の有無をプルダウンで選択してください。</t>
    <rPh sb="0" eb="1">
      <t>カク</t>
    </rPh>
    <rPh sb="1" eb="3">
      <t>コウモク</t>
    </rPh>
    <rPh sb="4" eb="6">
      <t>ジッセキ</t>
    </rPh>
    <rPh sb="7" eb="9">
      <t>ウム</t>
    </rPh>
    <rPh sb="16" eb="18">
      <t>センタク</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</si>
  <si>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</si>
  <si>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</si>
  <si>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</si>
  <si>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</si>
  <si>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</si>
  <si>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</si>
  <si>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</si>
  <si>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</si>
  <si>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</si>
  <si>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</si>
  <si>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</si>
  <si>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</si>
  <si>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</si>
  <si>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</si>
  <si>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主要地方道鈴鹿環状線（磯山バイパス）道路改良（側道・旧道処理）工事</t>
    <rPh sb="0" eb="5">
      <t>シュヨウチホウドウ</t>
    </rPh>
    <rPh sb="5" eb="10">
      <t>スズカカンジョウセン</t>
    </rPh>
    <rPh sb="11" eb="13">
      <t>イソヤマ</t>
    </rPh>
    <rPh sb="18" eb="22">
      <t>ドウロカイリョウ</t>
    </rPh>
    <rPh sb="23" eb="25">
      <t>ソクドウ</t>
    </rPh>
    <rPh sb="26" eb="30">
      <t>キュウドウショリ</t>
    </rPh>
    <rPh sb="31" eb="33">
      <t>コウジ</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</si>
  <si>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</si>
  <si>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</si>
  <si>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工事を行ううえでの留意点</t>
    <rPh sb="0" eb="1">
      <t>オコナ</t>
    </rPh>
    <rPh sb="6" eb="9">
      <t>リュウイテン</t>
    </rPh>
    <phoneticPr fontId="2"/>
  </si>
  <si>
    <t>地域精通度</t>
    <phoneticPr fontId="2"/>
  </si>
  <si>
    <t>地域精通度・貢献度</t>
    <phoneticPr fontId="2"/>
  </si>
  <si>
    <t>企　業　の　能　力　等</t>
    <phoneticPr fontId="2"/>
  </si>
  <si>
    <t>技術者の能力</t>
    <phoneticPr fontId="2"/>
  </si>
  <si>
    <t>様式１
様式２</t>
    <phoneticPr fontId="2"/>
  </si>
  <si>
    <t>土木一式工事（若手技術者登用促進のための試行工事）　【令和８年６月版】</t>
    <rPh sb="7" eb="9">
      <t>ワカテ</t>
    </rPh>
    <rPh sb="9" eb="12">
      <t>ギジュツシャ</t>
    </rPh>
    <rPh sb="12" eb="14">
      <t>トウヨウ</t>
    </rPh>
    <rPh sb="20" eb="22">
      <t>シコウ</t>
    </rPh>
    <rPh sb="22" eb="24">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</si>
  <si>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</si>
  <si>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鈴鹿市内における工事実績あり</t>
    <rPh sb="0" eb="2">
      <t>スズカ</t>
    </rPh>
    <rPh sb="2" eb="3">
      <t>シ</t>
    </rPh>
    <rPh sb="3" eb="4">
      <t>ナイ</t>
    </rPh>
    <rPh sb="8" eb="10">
      <t>コウジ</t>
    </rPh>
    <rPh sb="10" eb="12">
      <t>ジッセキ</t>
    </rPh>
    <phoneticPr fontId="2"/>
  </si>
  <si>
    <t>鈴鹿市内において、単独又は共同企業体構成員（出資比率20％以上に限る）の元請として受注し、令和５年度以降に完成し、かつ、引渡しが済んでいる契約金額５００万円以上の工事の実績の有無により評価します。
・評価対象の工事実績は１件とし、コリンズに登録された公共機関等発注の工事に限ります。</t>
    <rPh sb="13" eb="15">
      <t>キョウドウ</t>
    </rPh>
    <rPh sb="15" eb="18">
      <t>キギョウタイ</t>
    </rPh>
    <rPh sb="45" eb="47">
      <t>レイワ</t>
    </rPh>
    <rPh sb="111" eb="112">
      <t>ケン</t>
    </rPh>
    <phoneticPr fontId="2"/>
  </si>
  <si>
    <t>令和６年度又は令和７年度における鈴鹿建設事務所発注の地域維持型維持修繕業務委託元請契約実績の有無により評価します。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スズカ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</si>
  <si>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６年度又は令和７年度における鈴鹿建設事務所発注の地域維持型維持修繕業務委託元請契約実績、または令和６年度下半期～令和８年度上半期における北勢流域下水道事務所発注の小規模修繕業務委託（鈴鹿管内）元請契約実績（土木系）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28" eb="130">
      <t>イジ</t>
    </rPh>
    <rPh sb="208" eb="209">
      <t>モト</t>
    </rPh>
    <rPh sb="212" eb="215">
      <t>ショウキボ</t>
    </rPh>
    <rPh sb="215" eb="217">
      <t>ギョウム</t>
    </rPh>
    <rPh sb="218" eb="220">
      <t>ブンタン</t>
    </rPh>
    <rPh sb="222" eb="224">
      <t>ギョウム</t>
    </rPh>
    <rPh sb="225" eb="226">
      <t>フク</t>
    </rPh>
    <rPh sb="230" eb="232">
      <t>バアイ</t>
    </rPh>
    <rPh sb="234" eb="236">
      <t>ヒョウカ</t>
    </rPh>
    <phoneticPr fontId="2"/>
  </si>
  <si>
    <t>令和７年度又は令和８年度における鈴鹿建設事務所管内の公共施設美化活動の活動実績の有無により評価します。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スズカ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</si>
  <si>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・「災害協定」とは、鈴鹿建設事務所と締結した「地震・津波・風水害等の緊急時における運用協定」をいいます。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評価対象年度の実動訓練において、協定締結団体構成員のうち、鈴鹿建設事務所管内の構成員の半数以上が参加していること。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・「災害協定」とは、鈴鹿建設事務所と締結した「地震・津波・風水害等の緊急時における運用協定」をいいます。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・「防災協定」とは、「鈴鹿建設事務所管内の市町との防災協定」又は「三重県との防災協定」をいいます。
・「鈴鹿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・「防災協定の締結」の評価は、鈴鹿建設事務所管内に「本店及び建設業法上の主たる営業所」又は「建設業法上の営業所」を有する企業に限ります。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スズカ</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スズカ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スズカ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スズカ</t>
    </rPh>
    <rPh sb="683" eb="685">
      <t>スズカ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スズカ</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</si>
  <si>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</si>
  <si>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</si>
  <si>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５００万円以上の評価対象工事の実績の有無により評価します。
・「評価対象工事①」とは、土木一式工事で発注された、国道、県道、市町道の「道路改良工事」を指します。（農道、林道は含みません。）
　「道路改良工事」には、歩道設置工事、交差点改良工事を含みますが、災害復旧工事及び維持修繕工事を除きます。
・評価対象の工事実績は１件とし、コリンズに登録された公共機関等発注の工事に限ります。</t>
    <rPh sb="0" eb="2">
      <t>ミエ</t>
    </rPh>
    <rPh sb="2" eb="4">
      <t>ケンナイ</t>
    </rPh>
    <rPh sb="11" eb="12">
      <t>マタ</t>
    </rPh>
    <rPh sb="226" eb="228">
      <t>ヒョウカ</t>
    </rPh>
    <rPh sb="228" eb="230">
      <t>タイショウ</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</si>
  <si>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</si>
  <si>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t>主要地方道鈴鹿環状線（磯山バイパス）</t>
    <phoneticPr fontId="2"/>
  </si>
  <si>
    <t>道路改良（側道・旧道処理）工事</t>
    <rPh sb="0" eb="2">
      <t>ドウロ</t>
    </rPh>
    <rPh sb="2" eb="4">
      <t>カイリョウ</t>
    </rPh>
    <rPh sb="5" eb="7">
      <t>ソクドウ</t>
    </rPh>
    <rPh sb="8" eb="10">
      <t>キュウドウ</t>
    </rPh>
    <rPh sb="10" eb="12">
      <t>ショリ</t>
    </rPh>
    <rPh sb="13" eb="15">
      <t>コウジ</t>
    </rPh>
    <phoneticPr fontId="2"/>
  </si>
  <si>
    <t>当該工事は、主要地方道鈴鹿環状線（磯山バイパス）の側道整備及び旧道処理を行う工事です。
「項目１　工程計画」、「項目２　道路利用者の安全確保」、「項目３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6" eb="11">
      <t>シュヨウチホウドウ</t>
    </rPh>
    <rPh sb="11" eb="16">
      <t>スズカカンジョウセン</t>
    </rPh>
    <rPh sb="17" eb="19">
      <t>イソヤマ</t>
    </rPh>
    <rPh sb="25" eb="29">
      <t>ソクドウセイビ</t>
    </rPh>
    <rPh sb="29" eb="30">
      <t>オヨ</t>
    </rPh>
    <rPh sb="31" eb="35">
      <t>キュウドウショリ</t>
    </rPh>
    <rPh sb="36" eb="37">
      <t>オコナ</t>
    </rPh>
    <rPh sb="49" eb="53">
      <t>コウテイケイカク</t>
    </rPh>
    <rPh sb="60" eb="62">
      <t>ドウロ</t>
    </rPh>
    <rPh sb="62" eb="65">
      <t>リヨウシャ</t>
    </rPh>
    <rPh sb="66" eb="70">
      <t>アンゼンカクホ</t>
    </rPh>
    <rPh sb="119" eb="121">
      <t>イナイ</t>
    </rPh>
    <rPh sb="125" eb="127">
      <t>リユウ</t>
    </rPh>
    <rPh sb="128" eb="129">
      <t>フク</t>
    </rPh>
    <phoneticPr fontId="2"/>
  </si>
  <si>
    <t>令和8年度防災安全・地第 A010-38分0005号主要地方道鈴鹿環状線（磯山バイパス）道路改良（側道・旧道処理）工事</t>
    <phoneticPr fontId="2"/>
  </si>
  <si>
    <t>令和8年度　防災安全・地　第 A010-38分0005号</t>
    <rPh sb="0" eb="2">
      <t>レイワ</t>
    </rPh>
    <rPh sb="3" eb="5">
      <t>ネンド</t>
    </rPh>
    <rPh sb="13" eb="14">
      <t>ダイ</t>
    </rPh>
    <rPh sb="22" eb="23">
      <t>プン</t>
    </rPh>
    <rPh sb="27" eb="2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</si>
</sst>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b/>
      <sz val="16"/>
      <name val="BIZ UDゴシック"/>
      <family val="3"/>
      <charset val="128"/>
    </font>
    <font>
      <sz val="10"/>
      <name val="BIZ UDゴシック"/>
      <family val="3"/>
      <charset val="128"/>
    </font>
    <font>
      <u/>
      <sz val="11"/>
      <name val="BIZ UDゴシック"/>
      <family val="3"/>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8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17" fillId="0" borderId="12" xfId="4" applyFont="1" applyBorder="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0" xfId="0" applyFont="1" applyProtection="1">
      <alignment vertical="center"/>
      <protection locked="0"/>
    </xf>
    <xf numFmtId="0" fontId="15" fillId="0" borderId="0" xfId="0" quotePrefix="1" applyFont="1" applyAlignment="1" applyProtection="1">
      <alignment horizontal="left" vertical="center"/>
      <protection locked="0"/>
    </xf>
    <xf numFmtId="0" fontId="30" fillId="0" borderId="0" xfId="0" applyFont="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1"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30" fillId="0" borderId="0" xfId="0" applyFont="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15" fillId="0" borderId="0" xfId="0" quotePrefix="1" applyFont="1" applyAlignment="1" applyProtection="1">
      <alignment horizontal="right" vertical="center"/>
      <protection locked="0"/>
    </xf>
    <xf numFmtId="0" fontId="31" fillId="0" borderId="22" xfId="0" applyFont="1" applyBorder="1" applyAlignment="1" applyProtection="1">
      <alignment vertical="top" wrapText="1"/>
      <protection locked="0"/>
    </xf>
    <xf numFmtId="0" fontId="31" fillId="0" borderId="0" xfId="0" applyFont="1" applyAlignment="1" applyProtection="1">
      <alignment vertical="top"/>
      <protection locked="0"/>
    </xf>
    <xf numFmtId="0" fontId="21" fillId="0" borderId="0" xfId="0" quotePrefix="1" applyFont="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0" xfId="0" quotePrefix="1" applyFont="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15" fillId="0" borderId="24" xfId="0" quotePrefix="1" applyFont="1" applyBorder="1" applyAlignment="1" applyProtection="1">
      <alignment horizontal="right" vertical="center" wrapText="1"/>
      <protection locked="0"/>
    </xf>
    <xf numFmtId="0" fontId="15" fillId="0" borderId="8" xfId="0" applyFont="1" applyBorder="1" applyProtection="1">
      <alignment vertical="center"/>
      <protection locked="0"/>
    </xf>
    <xf numFmtId="0" fontId="15" fillId="0" borderId="8"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8" fontId="15" fillId="0" borderId="0" xfId="0" applyNumberFormat="1" applyFont="1" applyAlignment="1">
      <alignment horizontal="center" vertical="center" wrapText="1"/>
    </xf>
    <xf numFmtId="184" fontId="15" fillId="0" borderId="0" xfId="0" applyNumberFormat="1" applyFont="1" applyAlignment="1">
      <alignment horizontal="center" vertical="center" wrapText="1"/>
    </xf>
    <xf numFmtId="178" fontId="15" fillId="0" borderId="0" xfId="0" applyNumberFormat="1" applyFont="1" applyAlignment="1" applyProtection="1">
      <alignment horizontal="center" vertical="center" wrapText="1"/>
      <protection locked="0"/>
    </xf>
    <xf numFmtId="184"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0"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3" fontId="22" fillId="0" borderId="0" xfId="3" applyNumberFormat="1" applyFont="1" applyBorder="1" applyAlignment="1" applyProtection="1">
      <alignment horizontal="center" vertical="center"/>
      <protection locked="0"/>
    </xf>
    <xf numFmtId="181" fontId="22" fillId="0" borderId="0" xfId="3" applyNumberFormat="1" applyFont="1" applyBorder="1" applyAlignment="1" applyProtection="1">
      <alignment horizontal="center" vertical="center" shrinkToFit="1"/>
      <protection locked="0"/>
    </xf>
    <xf numFmtId="182"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32" fillId="0" borderId="5"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6" xfId="0" applyFont="1" applyBorder="1" applyAlignment="1">
      <alignment horizontal="center" vertical="center"/>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6" fillId="0" borderId="2" xfId="1" applyNumberFormat="1" applyFont="1" applyBorder="1" applyAlignment="1">
      <alignment horizontal="center" vertical="center"/>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23" fillId="0" borderId="0" xfId="0" applyFont="1" applyAlignment="1">
      <alignment horizontal="center" vertical="center"/>
    </xf>
    <xf numFmtId="0" fontId="37" fillId="0" borderId="21" xfId="0" applyFont="1" applyBorder="1" applyAlignment="1">
      <alignment horizontal="right" vertical="center"/>
    </xf>
    <xf numFmtId="0" fontId="37" fillId="0" borderId="22" xfId="0" applyFont="1" applyBorder="1" applyAlignment="1">
      <alignment horizontal="right" vertical="center"/>
    </xf>
    <xf numFmtId="0" fontId="32" fillId="0" borderId="24" xfId="0" applyFont="1" applyBorder="1" applyAlignment="1">
      <alignment horizontal="right" vertical="center"/>
    </xf>
    <xf numFmtId="0" fontId="37" fillId="0" borderId="8" xfId="0" applyFont="1" applyBorder="1">
      <alignment vertical="center"/>
    </xf>
    <xf numFmtId="0" fontId="32" fillId="0" borderId="8" xfId="0" applyFont="1" applyBorder="1">
      <alignment vertical="center"/>
    </xf>
    <xf numFmtId="0" fontId="25" fillId="0" borderId="8" xfId="0" applyFont="1" applyBorder="1" applyAlignment="1">
      <alignment vertical="center"/>
    </xf>
    <xf numFmtId="0" fontId="25" fillId="0" borderId="9" xfId="0" applyFont="1" applyBorder="1" applyAlignment="1">
      <alignment vertical="center"/>
    </xf>
    <xf numFmtId="0" fontId="37" fillId="2" borderId="1" xfId="0" applyFont="1" applyFill="1" applyBorder="1" applyAlignment="1">
      <alignment vertical="center"/>
    </xf>
    <xf numFmtId="0" fontId="37" fillId="3" borderId="1" xfId="0" applyFont="1" applyFill="1" applyBorder="1" applyAlignment="1">
      <alignment vertical="center"/>
    </xf>
    <xf numFmtId="0" fontId="37" fillId="0" borderId="0" xfId="0" applyFont="1" applyAlignment="1">
      <alignment vertical="center"/>
    </xf>
    <xf numFmtId="0" fontId="37" fillId="0" borderId="0" xfId="0" applyFont="1" applyAlignment="1">
      <alignment vertical="center" wrapText="1"/>
    </xf>
    <xf numFmtId="0" fontId="32" fillId="0" borderId="10" xfId="0" applyFont="1" applyBorder="1" applyAlignment="1">
      <alignment vertical="center"/>
    </xf>
    <xf numFmtId="0" fontId="37" fillId="0" borderId="10" xfId="0" applyFont="1" applyBorder="1" applyAlignment="1">
      <alignment vertical="center" wrapText="1"/>
    </xf>
    <xf numFmtId="0" fontId="32" fillId="0" borderId="0" xfId="0" applyFont="1" applyAlignment="1">
      <alignment horizontal="center" vertical="center"/>
    </xf>
    <xf numFmtId="0" fontId="23" fillId="0" borderId="16" xfId="0" applyFont="1" applyBorder="1" applyAlignment="1">
      <alignment horizontal="center" vertical="center" wrapText="1"/>
    </xf>
    <xf numFmtId="0" fontId="23" fillId="0" borderId="0" xfId="0" applyFont="1" applyAlignment="1">
      <alignment horizontal="left" vertical="center"/>
    </xf>
    <xf numFmtId="0" fontId="15" fillId="0" borderId="0" xfId="0" applyFont="1" applyAlignment="1" applyProtection="1">
      <alignment vertical="center" wrapText="1"/>
      <protection locked="0"/>
    </xf>
    <xf numFmtId="0" fontId="13" fillId="0" borderId="0" xfId="0" applyFont="1" applyAlignment="1">
      <alignment horizontal="right" vertical="top"/>
    </xf>
    <xf numFmtId="0" fontId="34" fillId="0" borderId="0" xfId="0" applyFont="1" applyAlignment="1">
      <alignment horizontal="left" vertical="center"/>
    </xf>
    <xf numFmtId="0" fontId="32" fillId="0" borderId="2" xfId="0" quotePrefix="1"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176" fontId="23" fillId="0" borderId="5" xfId="0" quotePrefix="1" applyNumberFormat="1" applyFont="1" applyBorder="1" applyAlignment="1">
      <alignment horizontal="center" vertical="center" wrapText="1"/>
    </xf>
    <xf numFmtId="176" fontId="32" fillId="0" borderId="5" xfId="0" quotePrefix="1" applyNumberFormat="1" applyFont="1" applyBorder="1" applyAlignment="1">
      <alignment horizontal="center" vertical="center" wrapText="1"/>
    </xf>
    <xf numFmtId="0" fontId="25" fillId="0" borderId="91" xfId="1" applyNumberFormat="1" applyFont="1" applyFill="1" applyBorder="1" applyAlignment="1" applyProtection="1">
      <alignment horizontal="center" vertical="center"/>
    </xf>
    <xf numFmtId="0" fontId="25" fillId="0" borderId="5" xfId="0" applyFont="1" applyBorder="1" applyAlignment="1">
      <alignment vertical="center" wrapText="1"/>
    </xf>
    <xf numFmtId="176" fontId="23" fillId="0" borderId="2" xfId="0" quotePrefix="1" applyNumberFormat="1" applyFont="1" applyBorder="1" applyAlignment="1">
      <alignment horizontal="center" vertical="center" wrapText="1"/>
    </xf>
    <xf numFmtId="176" fontId="32" fillId="0" borderId="2" xfId="0" quotePrefix="1" applyNumberFormat="1" applyFont="1" applyBorder="1" applyAlignment="1">
      <alignment horizontal="center" vertical="center" wrapText="1"/>
    </xf>
    <xf numFmtId="0" fontId="25" fillId="0" borderId="90" xfId="1" applyNumberFormat="1" applyFont="1" applyFill="1" applyBorder="1" applyAlignment="1" applyProtection="1">
      <alignment horizontal="center" vertical="center"/>
    </xf>
    <xf numFmtId="0" fontId="42" fillId="0" borderId="0" xfId="0" applyFont="1" applyAlignment="1">
      <alignment horizontal="left" vertical="center"/>
    </xf>
    <xf numFmtId="179" fontId="43"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7" fillId="0" borderId="17" xfId="0" applyFont="1" applyBorder="1" applyAlignment="1">
      <alignment horizontal="left" vertical="center"/>
    </xf>
    <xf numFmtId="0" fontId="32" fillId="0" borderId="13" xfId="0" applyFont="1" applyBorder="1" applyAlignment="1">
      <alignment horizontal="center" vertical="center"/>
    </xf>
    <xf numFmtId="0" fontId="36" fillId="0" borderId="20" xfId="1" applyNumberFormat="1" applyFont="1" applyBorder="1" applyAlignment="1">
      <alignment horizontal="center" vertical="center"/>
    </xf>
    <xf numFmtId="0" fontId="36" fillId="0" borderId="46" xfId="1" applyNumberFormat="1" applyFont="1" applyBorder="1" applyAlignment="1">
      <alignment horizontal="center" vertical="center"/>
    </xf>
    <xf numFmtId="0" fontId="36" fillId="0" borderId="1" xfId="1" applyNumberFormat="1" applyFont="1" applyBorder="1" applyAlignment="1">
      <alignment horizontal="center" vertical="center"/>
    </xf>
    <xf numFmtId="0" fontId="36" fillId="0" borderId="88" xfId="1" applyNumberFormat="1" applyFont="1" applyBorder="1" applyAlignment="1">
      <alignment horizontal="center" vertical="center"/>
    </xf>
    <xf numFmtId="176" fontId="32" fillId="0" borderId="31" xfId="1" applyNumberFormat="1" applyFont="1" applyBorder="1" applyAlignment="1">
      <alignment horizontal="center" vertical="center"/>
    </xf>
    <xf numFmtId="0" fontId="40" fillId="0" borderId="31" xfId="0" applyFont="1" applyBorder="1" applyAlignment="1">
      <alignment horizontal="center" vertical="center"/>
    </xf>
    <xf numFmtId="176" fontId="32"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40" fillId="0" borderId="18" xfId="0" applyFont="1" applyBorder="1" applyAlignment="1">
      <alignment horizontal="center" vertical="center"/>
    </xf>
    <xf numFmtId="0" fontId="36" fillId="0" borderId="7" xfId="0" applyFont="1" applyBorder="1">
      <alignment vertical="center"/>
    </xf>
    <xf numFmtId="0" fontId="36"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7" fillId="0" borderId="0" xfId="0" applyFont="1" applyAlignment="1">
      <alignment horizontal="left" vertical="top" wrapText="1"/>
    </xf>
    <xf numFmtId="0" fontId="37" fillId="0" borderId="15" xfId="0" applyFont="1" applyBorder="1" applyAlignment="1">
      <alignment horizontal="left" vertical="top" wrapText="1"/>
    </xf>
    <xf numFmtId="0" fontId="37" fillId="0" borderId="0" xfId="0" applyFont="1" applyAlignment="1">
      <alignment vertical="top" wrapText="1"/>
    </xf>
    <xf numFmtId="0" fontId="37" fillId="0" borderId="15" xfId="0" applyFont="1" applyBorder="1" applyAlignment="1">
      <alignment vertical="top" wrapText="1"/>
    </xf>
    <xf numFmtId="0" fontId="37" fillId="0" borderId="10" xfId="0" applyFont="1" applyBorder="1" applyAlignment="1">
      <alignment vertical="top" wrapText="1"/>
    </xf>
    <xf numFmtId="0" fontId="37" fillId="0" borderId="11" xfId="0" applyFont="1" applyBorder="1" applyAlignment="1">
      <alignment vertical="top" wrapText="1"/>
    </xf>
    <xf numFmtId="0" fontId="15" fillId="0" borderId="0" xfId="0" applyFont="1" applyAlignment="1" applyProtection="1">
      <alignment horizontal="center" vertical="center" wrapText="1"/>
      <protection locked="0"/>
    </xf>
    <xf numFmtId="0" fontId="15" fillId="0" borderId="0" xfId="0" applyFont="1" applyAlignment="1" applyProtection="1">
      <alignment vertical="center"/>
      <protection locked="0"/>
    </xf>
    <xf numFmtId="0" fontId="15" fillId="0" borderId="15" xfId="0" applyFont="1" applyBorder="1" applyAlignment="1" applyProtection="1">
      <alignment vertical="center"/>
      <protection locked="0"/>
    </xf>
    <xf numFmtId="0" fontId="4" fillId="0" borderId="0" xfId="0" applyFont="1" applyProtection="1">
      <alignment vertical="center"/>
      <protection locked="0"/>
    </xf>
    <xf numFmtId="0" fontId="15" fillId="0" borderId="22" xfId="0" applyFont="1" applyBorder="1" applyAlignment="1" applyProtection="1">
      <alignment vertical="center"/>
      <protection locked="0"/>
    </xf>
    <xf numFmtId="0" fontId="15"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23" fillId="5" borderId="65" xfId="0" quotePrefix="1" applyFont="1" applyFill="1" applyBorder="1" applyAlignment="1" applyProtection="1">
      <alignment vertical="center"/>
      <protection locked="0"/>
    </xf>
    <xf numFmtId="0" fontId="23" fillId="5" borderId="38" xfId="0" quotePrefix="1" applyFont="1" applyFill="1" applyBorder="1" applyAlignment="1" applyProtection="1">
      <alignment vertical="center"/>
      <protection locked="0"/>
    </xf>
    <xf numFmtId="0" fontId="15" fillId="5" borderId="38" xfId="0" quotePrefix="1" applyFont="1" applyFill="1" applyBorder="1" applyAlignment="1" applyProtection="1">
      <alignment vertical="center"/>
      <protection locked="0"/>
    </xf>
    <xf numFmtId="0" fontId="23" fillId="5" borderId="60" xfId="0" quotePrefix="1" applyFont="1" applyFill="1" applyBorder="1" applyAlignment="1" applyProtection="1">
      <alignment vertical="center"/>
      <protection locked="0"/>
    </xf>
    <xf numFmtId="0" fontId="23" fillId="5" borderId="12" xfId="0" quotePrefix="1" applyFont="1" applyFill="1" applyBorder="1" applyAlignment="1" applyProtection="1">
      <alignmen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23" fillId="0" borderId="0" xfId="0" applyFont="1" applyAlignment="1">
      <alignment horizontal="center" vertical="center"/>
    </xf>
    <xf numFmtId="0" fontId="32" fillId="0" borderId="1" xfId="0" applyFont="1" applyBorder="1" applyAlignment="1">
      <alignment horizontal="center" vertical="center"/>
    </xf>
    <xf numFmtId="0" fontId="37" fillId="0" borderId="2" xfId="0" applyFont="1" applyBorder="1" applyAlignment="1">
      <alignment horizontal="center" vertical="center"/>
    </xf>
    <xf numFmtId="0" fontId="38" fillId="0" borderId="3" xfId="0" applyFont="1" applyBorder="1" applyAlignment="1">
      <alignment horizontal="center" vertical="center"/>
    </xf>
    <xf numFmtId="0" fontId="32" fillId="0" borderId="2" xfId="0" applyFont="1" applyBorder="1" applyAlignment="1">
      <alignment horizontal="center" vertical="center" wrapTex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2" fillId="0" borderId="0" xfId="0" applyFont="1" applyAlignment="1">
      <alignment horizontal="center" vertical="center"/>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5" xfId="0" applyFont="1" applyBorder="1" applyAlignment="1" applyProtection="1">
      <alignment horizontal="left" vertical="center"/>
      <protection locked="0"/>
    </xf>
    <xf numFmtId="0" fontId="33" fillId="0" borderId="2" xfId="1" applyNumberFormat="1" applyFont="1" applyBorder="1" applyAlignment="1">
      <alignment horizontal="center" vertical="center"/>
    </xf>
    <xf numFmtId="0" fontId="48" fillId="0" borderId="1" xfId="0" applyFont="1" applyBorder="1" applyAlignment="1">
      <alignment horizontal="center" vertical="center"/>
    </xf>
    <xf numFmtId="0" fontId="33" fillId="0" borderId="7" xfId="0" applyFont="1" applyBorder="1" applyAlignment="1">
      <alignment vertical="center"/>
    </xf>
    <xf numFmtId="0" fontId="33" fillId="0" borderId="8" xfId="0" applyFont="1" applyBorder="1" applyAlignment="1">
      <alignment vertical="center"/>
    </xf>
    <xf numFmtId="0" fontId="32" fillId="0" borderId="21" xfId="0" applyFont="1" applyBorder="1" applyAlignment="1">
      <alignment horizontal="right" vertical="center"/>
    </xf>
    <xf numFmtId="0" fontId="32" fillId="2" borderId="1" xfId="0" applyFont="1" applyFill="1" applyBorder="1" applyAlignment="1">
      <alignment vertical="center"/>
    </xf>
    <xf numFmtId="0" fontId="32" fillId="3" borderId="1" xfId="0" applyFont="1" applyFill="1" applyBorder="1" applyAlignment="1">
      <alignment vertical="center"/>
    </xf>
    <xf numFmtId="0" fontId="32" fillId="0" borderId="22" xfId="0" applyFont="1" applyBorder="1" applyAlignment="1">
      <alignment horizontal="right" vertical="center"/>
    </xf>
    <xf numFmtId="0" fontId="32" fillId="0" borderId="0" xfId="0" applyFont="1" applyAlignment="1">
      <alignment vertical="center"/>
    </xf>
    <xf numFmtId="0" fontId="32" fillId="0" borderId="0" xfId="0" applyFont="1" applyAlignment="1">
      <alignment vertical="center" wrapText="1"/>
    </xf>
    <xf numFmtId="0" fontId="32" fillId="0" borderId="15" xfId="0" applyFont="1" applyBorder="1" applyAlignment="1">
      <alignment vertical="center" wrapText="1"/>
    </xf>
    <xf numFmtId="0" fontId="32" fillId="0" borderId="10" xfId="0" applyFont="1" applyBorder="1" applyAlignment="1">
      <alignment vertical="center" wrapText="1"/>
    </xf>
    <xf numFmtId="0" fontId="32" fillId="0" borderId="11" xfId="0" applyFont="1" applyBorder="1" applyAlignment="1">
      <alignment vertical="center" wrapText="1"/>
    </xf>
    <xf numFmtId="0" fontId="25" fillId="0" borderId="1" xfId="0" applyFont="1" applyBorder="1" applyAlignment="1">
      <alignment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xf>
    <xf numFmtId="0" fontId="32" fillId="0" borderId="1" xfId="0" applyFont="1" applyBorder="1" applyAlignment="1">
      <alignment horizontal="center" vertical="center"/>
    </xf>
    <xf numFmtId="0" fontId="32" fillId="0" borderId="3" xfId="0" applyFont="1" applyBorder="1" applyAlignment="1">
      <alignment horizontal="center" vertical="center" wrapText="1"/>
    </xf>
    <xf numFmtId="0" fontId="23" fillId="0" borderId="0" xfId="0" applyFont="1" applyAlignment="1">
      <alignment vertical="center" wrapText="1"/>
    </xf>
    <xf numFmtId="0" fontId="34" fillId="0" borderId="0" xfId="0" applyFont="1" applyAlignment="1">
      <alignment horizontal="center" vertical="center"/>
    </xf>
    <xf numFmtId="0" fontId="34" fillId="0" borderId="0" xfId="0" applyFont="1" applyAlignment="1">
      <alignment horizontal="right" vertical="center"/>
    </xf>
    <xf numFmtId="0" fontId="23" fillId="0" borderId="13" xfId="1" quotePrefix="1" applyNumberFormat="1" applyFont="1" applyFill="1" applyBorder="1" applyAlignment="1" applyProtection="1">
      <alignment horizontal="center" vertical="center" wrapText="1"/>
    </xf>
    <xf numFmtId="37" fontId="32" fillId="0" borderId="1" xfId="0" quotePrefix="1" applyNumberFormat="1" applyFont="1" applyBorder="1" applyAlignment="1">
      <alignment horizontal="center" vertical="center" wrapText="1"/>
    </xf>
    <xf numFmtId="177" fontId="32" fillId="0" borderId="16" xfId="0" applyNumberFormat="1" applyFont="1" applyBorder="1" applyAlignment="1">
      <alignment horizontal="center" vertical="center" wrapText="1"/>
    </xf>
    <xf numFmtId="0" fontId="32" fillId="0" borderId="17" xfId="0" applyFont="1" applyBorder="1" applyAlignment="1">
      <alignment horizontal="center" vertical="center"/>
    </xf>
    <xf numFmtId="176" fontId="32" fillId="0" borderId="2" xfId="1" applyNumberFormat="1" applyFont="1" applyFill="1" applyBorder="1" applyAlignment="1" applyProtection="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50"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25" fillId="0" borderId="17" xfId="0" quotePrefix="1" applyFont="1" applyBorder="1" applyAlignment="1">
      <alignment horizontal="center" vertical="center" textRotation="255" wrapText="1"/>
    </xf>
    <xf numFmtId="0" fontId="25" fillId="0" borderId="2" xfId="0" quotePrefix="1" applyFont="1" applyBorder="1" applyAlignment="1">
      <alignment horizontal="center" vertical="center" textRotation="255" wrapText="1"/>
    </xf>
    <xf numFmtId="0" fontId="25" fillId="0" borderId="3"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xf>
    <xf numFmtId="0" fontId="25" fillId="0" borderId="25" xfId="0" applyFont="1" applyBorder="1" applyAlignment="1">
      <alignment horizontal="center" vertical="center"/>
    </xf>
    <xf numFmtId="0" fontId="25" fillId="0" borderId="52" xfId="0" applyFont="1" applyBorder="1" applyAlignment="1">
      <alignment horizontal="center" vertical="center"/>
    </xf>
    <xf numFmtId="0" fontId="32" fillId="0" borderId="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2" xfId="0" applyFont="1" applyFill="1" applyBorder="1" applyAlignment="1">
      <alignment horizontal="center" vertical="center"/>
    </xf>
    <xf numFmtId="0" fontId="25" fillId="0" borderId="3" xfId="0" applyFont="1" applyBorder="1" applyAlignment="1">
      <alignment horizontal="left" vertical="center" wrapText="1"/>
    </xf>
    <xf numFmtId="0" fontId="25" fillId="0" borderId="17" xfId="0" applyFont="1" applyBorder="1" applyAlignment="1">
      <alignment horizontal="left" vertical="center" wrapText="1"/>
    </xf>
    <xf numFmtId="0" fontId="25" fillId="0" borderId="2" xfId="0" applyFont="1" applyBorder="1" applyAlignment="1">
      <alignment horizontal="left" vertical="center" wrapText="1"/>
    </xf>
    <xf numFmtId="0" fontId="25" fillId="0" borderId="34" xfId="0" applyFont="1" applyBorder="1" applyAlignment="1">
      <alignment vertical="center" wrapText="1"/>
    </xf>
    <xf numFmtId="0" fontId="25" fillId="0" borderId="39" xfId="0" applyFont="1" applyBorder="1" applyAlignment="1">
      <alignment vertical="center" wrapText="1"/>
    </xf>
    <xf numFmtId="0" fontId="25" fillId="0" borderId="33" xfId="0" applyFont="1" applyBorder="1" applyAlignment="1">
      <alignment vertical="center" wrapText="1"/>
    </xf>
    <xf numFmtId="0" fontId="32" fillId="0" borderId="1" xfId="0" applyFont="1" applyBorder="1" applyAlignment="1">
      <alignment horizontal="center" vertical="center"/>
    </xf>
    <xf numFmtId="0" fontId="25" fillId="0" borderId="3"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0" xfId="0" applyFont="1" applyBorder="1" applyAlignment="1">
      <alignment horizontal="center"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5" fillId="6" borderId="6" xfId="0" applyFont="1" applyFill="1" applyBorder="1" applyAlignment="1">
      <alignment horizontal="center" vertical="center" wrapText="1"/>
    </xf>
    <xf numFmtId="0" fontId="25" fillId="6" borderId="25" xfId="0" applyFont="1" applyFill="1" applyBorder="1" applyAlignment="1">
      <alignment horizontal="center" vertical="center"/>
    </xf>
    <xf numFmtId="0" fontId="25" fillId="6" borderId="52" xfId="0" applyFont="1" applyFill="1" applyBorder="1" applyAlignment="1">
      <alignment horizontal="center" vertical="center"/>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19" xfId="0" applyFont="1" applyBorder="1" applyAlignment="1">
      <alignment horizontal="center" vertical="center"/>
    </xf>
    <xf numFmtId="0" fontId="25" fillId="0" borderId="27" xfId="0" applyFont="1" applyBorder="1" applyAlignment="1">
      <alignment horizontal="center" vertical="center"/>
    </xf>
    <xf numFmtId="0" fontId="25" fillId="0" borderId="53" xfId="0" applyFont="1" applyBorder="1" applyAlignment="1">
      <alignment horizontal="center" vertical="center"/>
    </xf>
    <xf numFmtId="0" fontId="32" fillId="0" borderId="17" xfId="1" quotePrefix="1" applyNumberFormat="1" applyFont="1" applyFill="1" applyBorder="1" applyAlignment="1" applyProtection="1">
      <alignment horizontal="center" vertical="center"/>
    </xf>
    <xf numFmtId="0" fontId="32" fillId="0" borderId="16" xfId="1" quotePrefix="1" applyNumberFormat="1" applyFont="1" applyFill="1" applyBorder="1" applyAlignment="1" applyProtection="1">
      <alignment horizontal="center" vertical="center"/>
    </xf>
    <xf numFmtId="0" fontId="25" fillId="0" borderId="16"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xf>
    <xf numFmtId="0" fontId="32" fillId="0" borderId="17" xfId="0" applyFont="1" applyBorder="1" applyAlignment="1">
      <alignment horizontal="center" vertical="center"/>
    </xf>
    <xf numFmtId="0" fontId="32" fillId="0" borderId="2" xfId="0" applyFont="1" applyBorder="1" applyAlignment="1">
      <alignment horizontal="center" vertical="center"/>
    </xf>
    <xf numFmtId="0" fontId="25" fillId="0" borderId="34" xfId="0" applyFont="1" applyBorder="1" applyAlignment="1">
      <alignment horizontal="left" vertical="center" wrapText="1"/>
    </xf>
    <xf numFmtId="0" fontId="25" fillId="0" borderId="39" xfId="0" applyFont="1" applyBorder="1" applyAlignment="1">
      <alignment horizontal="left" vertical="center" wrapText="1"/>
    </xf>
    <xf numFmtId="0" fontId="25" fillId="0" borderId="33" xfId="0" applyFont="1" applyBorder="1" applyAlignment="1">
      <alignment horizontal="left" vertical="center" wrapText="1"/>
    </xf>
    <xf numFmtId="0" fontId="25" fillId="0" borderId="3" xfId="0" applyFont="1" applyBorder="1" applyAlignment="1">
      <alignment horizontal="center" vertical="center"/>
    </xf>
    <xf numFmtId="0" fontId="25" fillId="0" borderId="16" xfId="0" applyFont="1" applyBorder="1" applyAlignment="1">
      <alignment horizontal="center" vertical="center"/>
    </xf>
    <xf numFmtId="0" fontId="25" fillId="0" borderId="6" xfId="0" quotePrefix="1" applyFont="1" applyBorder="1" applyAlignment="1">
      <alignment horizontal="center" vertical="center" wrapText="1"/>
    </xf>
    <xf numFmtId="0" fontId="25" fillId="6" borderId="34" xfId="0" applyFont="1" applyFill="1" applyBorder="1" applyAlignment="1">
      <alignment horizontal="left" vertical="center" wrapText="1"/>
    </xf>
    <xf numFmtId="0" fontId="25" fillId="6" borderId="33" xfId="0" applyFont="1" applyFill="1" applyBorder="1" applyAlignment="1">
      <alignment horizontal="left" vertical="center" wrapText="1"/>
    </xf>
    <xf numFmtId="0" fontId="25" fillId="0" borderId="2" xfId="0" quotePrefix="1" applyFont="1" applyBorder="1" applyAlignment="1">
      <alignment horizontal="center" vertical="center"/>
    </xf>
    <xf numFmtId="0" fontId="25" fillId="0" borderId="2" xfId="0" quotePrefix="1" applyFont="1" applyBorder="1" applyAlignment="1">
      <alignment horizontal="center" vertical="center" wrapText="1"/>
    </xf>
    <xf numFmtId="0" fontId="25" fillId="0" borderId="2" xfId="0" applyFont="1" applyBorder="1" applyAlignment="1">
      <alignment horizontal="center" vertical="center"/>
    </xf>
    <xf numFmtId="0" fontId="25" fillId="0"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17" xfId="0" applyFont="1" applyBorder="1" applyAlignment="1">
      <alignment horizontal="center" vertical="center"/>
    </xf>
    <xf numFmtId="0" fontId="25" fillId="0" borderId="3" xfId="0" applyFont="1" applyFill="1" applyBorder="1" applyAlignment="1">
      <alignment horizontal="left" vertical="center" wrapText="1" indent="1"/>
    </xf>
    <xf numFmtId="0" fontId="25" fillId="0" borderId="17" xfId="0" applyFont="1" applyFill="1" applyBorder="1" applyAlignment="1">
      <alignment horizontal="left" vertical="center" wrapText="1" indent="1"/>
    </xf>
    <xf numFmtId="0" fontId="25" fillId="0" borderId="2" xfId="0" applyFont="1" applyFill="1" applyBorder="1" applyAlignment="1">
      <alignment horizontal="left" vertical="center" wrapText="1" indent="1"/>
    </xf>
    <xf numFmtId="0" fontId="25" fillId="0" borderId="17" xfId="0" applyFont="1" applyFill="1" applyBorder="1" applyAlignment="1">
      <alignment horizontal="center" vertical="center" wrapText="1"/>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4" xfId="0" applyFont="1" applyBorder="1" applyAlignment="1">
      <alignment horizontal="center" vertical="center"/>
    </xf>
    <xf numFmtId="0" fontId="25" fillId="0" borderId="39" xfId="0" applyFont="1" applyBorder="1" applyAlignment="1">
      <alignment horizontal="center" vertical="center"/>
    </xf>
    <xf numFmtId="0" fontId="25" fillId="0" borderId="17"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17" xfId="0" applyFont="1" applyBorder="1" applyAlignment="1">
      <alignment horizontal="center" vertical="center" textRotation="255" wrapText="1"/>
    </xf>
    <xf numFmtId="0" fontId="25" fillId="0" borderId="16" xfId="0" applyFont="1" applyBorder="1" applyAlignment="1">
      <alignment horizontal="center" vertical="center" textRotation="255" wrapText="1"/>
    </xf>
    <xf numFmtId="0" fontId="25" fillId="0" borderId="3" xfId="0" quotePrefix="1" applyFont="1" applyBorder="1" applyAlignment="1">
      <alignment horizontal="center" vertical="center" textRotation="255" wrapText="1"/>
    </xf>
    <xf numFmtId="0" fontId="25" fillId="0" borderId="16" xfId="0" quotePrefix="1" applyFont="1" applyBorder="1" applyAlignment="1">
      <alignment horizontal="center" vertical="center" textRotation="255" wrapText="1"/>
    </xf>
    <xf numFmtId="0" fontId="25" fillId="0" borderId="1" xfId="0" applyFont="1" applyBorder="1" applyAlignment="1">
      <alignment horizontal="center" vertical="center"/>
    </xf>
    <xf numFmtId="0" fontId="23" fillId="0" borderId="0" xfId="0" applyFont="1" applyAlignment="1">
      <alignment vertical="center"/>
    </xf>
    <xf numFmtId="0" fontId="25" fillId="0" borderId="14" xfId="0" applyFont="1" applyBorder="1" applyAlignment="1">
      <alignment horizontal="center" vertical="center"/>
    </xf>
    <xf numFmtId="0" fontId="25" fillId="0" borderId="54" xfId="0" applyFont="1" applyBorder="1" applyAlignment="1">
      <alignment horizontal="center" vertical="center"/>
    </xf>
    <xf numFmtId="0" fontId="25" fillId="0" borderId="1" xfId="0" applyFont="1" applyBorder="1" applyAlignment="1">
      <alignment vertical="center" wrapText="1"/>
    </xf>
    <xf numFmtId="0" fontId="25" fillId="6" borderId="39" xfId="0" applyFont="1" applyFill="1" applyBorder="1" applyAlignment="1">
      <alignment horizontal="left" vertical="center" wrapText="1"/>
    </xf>
    <xf numFmtId="0" fontId="25" fillId="6" borderId="33" xfId="0" quotePrefix="1" applyFont="1" applyFill="1" applyBorder="1" applyAlignment="1">
      <alignment horizontal="left" vertical="center" wrapText="1"/>
    </xf>
    <xf numFmtId="0" fontId="25" fillId="0" borderId="46" xfId="0" applyFont="1" applyBorder="1" applyAlignment="1">
      <alignment vertical="center" wrapText="1"/>
    </xf>
    <xf numFmtId="0" fontId="25" fillId="0" borderId="17" xfId="0" applyFont="1" applyBorder="1" applyAlignment="1">
      <alignment vertical="center" wrapText="1"/>
    </xf>
    <xf numFmtId="0" fontId="25" fillId="0" borderId="52" xfId="0" applyFont="1" applyBorder="1" applyAlignment="1">
      <alignment vertical="center" wrapText="1"/>
    </xf>
    <xf numFmtId="0" fontId="49" fillId="0" borderId="46" xfId="0" applyFont="1" applyBorder="1" applyAlignment="1">
      <alignment horizontal="center" vertical="center" wrapText="1"/>
    </xf>
    <xf numFmtId="0" fontId="49" fillId="0" borderId="17" xfId="0" applyFont="1" applyBorder="1" applyAlignment="1">
      <alignment horizontal="center" vertical="center" wrapText="1"/>
    </xf>
    <xf numFmtId="0" fontId="49"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52" xfId="0" applyFont="1" applyBorder="1" applyAlignment="1">
      <alignment horizontal="center" vertical="center" wrapText="1"/>
    </xf>
    <xf numFmtId="0" fontId="25" fillId="0" borderId="46"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46" xfId="0" applyFont="1" applyBorder="1" applyAlignment="1">
      <alignment horizontal="center" vertical="center" textRotation="255" wrapText="1"/>
    </xf>
    <xf numFmtId="0" fontId="25" fillId="0" borderId="14" xfId="0" applyFont="1" applyBorder="1" applyAlignment="1">
      <alignment vertical="center" wrapText="1"/>
    </xf>
    <xf numFmtId="0" fontId="25" fillId="0" borderId="57" xfId="0" applyFont="1" applyBorder="1" applyAlignment="1">
      <alignment vertical="center" wrapText="1"/>
    </xf>
    <xf numFmtId="0" fontId="25" fillId="0" borderId="54" xfId="0" applyFont="1" applyBorder="1" applyAlignment="1">
      <alignment vertical="center" wrapText="1"/>
    </xf>
    <xf numFmtId="0" fontId="25" fillId="0" borderId="14"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17" xfId="0" applyFont="1" applyBorder="1" applyAlignment="1">
      <alignment horizontal="center" vertical="center" textRotation="255"/>
    </xf>
    <xf numFmtId="0" fontId="32" fillId="0" borderId="46"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46" xfId="0" applyFont="1" applyBorder="1" applyAlignment="1">
      <alignment horizontal="center" vertical="center"/>
    </xf>
    <xf numFmtId="0" fontId="25" fillId="0" borderId="46" xfId="0" applyFont="1" applyBorder="1" applyAlignment="1">
      <alignment horizontal="center" vertical="center" textRotation="255"/>
    </xf>
    <xf numFmtId="0" fontId="32" fillId="0" borderId="16" xfId="0" applyFont="1" applyBorder="1" applyAlignment="1">
      <alignment horizontal="center" vertical="center"/>
    </xf>
    <xf numFmtId="0" fontId="25" fillId="0" borderId="37" xfId="0" applyFont="1" applyBorder="1" applyAlignment="1">
      <alignment vertical="center" wrapText="1"/>
    </xf>
    <xf numFmtId="0" fontId="25" fillId="0" borderId="1" xfId="0" applyFont="1" applyBorder="1" applyAlignment="1">
      <alignment vertical="center"/>
    </xf>
    <xf numFmtId="0" fontId="25" fillId="0" borderId="4" xfId="0" quotePrefix="1" applyFont="1" applyBorder="1" applyAlignment="1">
      <alignment horizontal="center" vertical="center" wrapText="1"/>
    </xf>
    <xf numFmtId="0" fontId="25" fillId="0" borderId="19" xfId="0" quotePrefix="1" applyFont="1" applyBorder="1" applyAlignment="1">
      <alignment horizontal="center" vertical="center" wrapText="1"/>
    </xf>
    <xf numFmtId="0" fontId="25" fillId="0" borderId="19"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53" xfId="0" applyFont="1" applyBorder="1" applyAlignment="1">
      <alignment horizontal="center" vertical="center" wrapText="1"/>
    </xf>
    <xf numFmtId="0" fontId="4" fillId="0" borderId="0" xfId="0" applyFont="1" applyAlignment="1">
      <alignment horizontal="distributed" vertical="center"/>
    </xf>
    <xf numFmtId="0" fontId="5" fillId="0" borderId="0" xfId="0" applyFont="1" applyAlignment="1">
      <alignment horizontal="center" vertical="center"/>
    </xf>
    <xf numFmtId="0" fontId="23" fillId="0" borderId="17"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23" fillId="0" borderId="3" xfId="0" applyFont="1" applyBorder="1" applyAlignment="1">
      <alignment horizontal="center" vertical="center"/>
    </xf>
    <xf numFmtId="0" fontId="23" fillId="0" borderId="2" xfId="0" quotePrefix="1" applyFont="1" applyBorder="1" applyAlignment="1">
      <alignment horizontal="center" vertical="center"/>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32" fillId="0" borderId="0" xfId="0" applyFont="1" applyAlignment="1">
      <alignment horizontal="center" vertical="center"/>
    </xf>
    <xf numFmtId="185" fontId="33" fillId="0" borderId="3" xfId="0" applyNumberFormat="1" applyFont="1" applyBorder="1" applyAlignment="1">
      <alignment horizontal="center" vertical="center" wrapText="1"/>
    </xf>
    <xf numFmtId="185" fontId="33" fillId="0" borderId="39" xfId="0" applyNumberFormat="1" applyFont="1" applyBorder="1" applyAlignment="1">
      <alignment horizontal="center" vertical="center" wrapText="1"/>
    </xf>
    <xf numFmtId="185" fontId="33" fillId="0" borderId="17" xfId="0" applyNumberFormat="1" applyFont="1" applyBorder="1" applyAlignment="1">
      <alignment horizontal="center" vertical="center" wrapText="1"/>
    </xf>
    <xf numFmtId="185" fontId="33" fillId="0" borderId="2" xfId="0" applyNumberFormat="1" applyFont="1" applyBorder="1" applyAlignment="1">
      <alignment horizontal="center" vertical="center" wrapText="1"/>
    </xf>
    <xf numFmtId="0" fontId="32" fillId="0" borderId="0" xfId="0" applyFont="1" applyAlignment="1">
      <alignment horizontal="left" vertical="center" wrapText="1"/>
    </xf>
    <xf numFmtId="0" fontId="32" fillId="0" borderId="15" xfId="0" applyFont="1" applyBorder="1" applyAlignment="1">
      <alignment horizontal="left" vertical="center" wrapText="1"/>
    </xf>
    <xf numFmtId="0" fontId="23" fillId="0" borderId="46" xfId="0" applyFont="1" applyBorder="1" applyAlignment="1">
      <alignment horizontal="center" vertical="center" textRotation="255" wrapText="1"/>
    </xf>
    <xf numFmtId="0" fontId="23" fillId="0" borderId="17" xfId="0" applyFont="1" applyBorder="1" applyAlignment="1">
      <alignment horizontal="center" vertical="center" textRotation="255" wrapText="1"/>
    </xf>
    <xf numFmtId="0" fontId="23" fillId="0" borderId="16" xfId="0" applyFont="1" applyBorder="1" applyAlignment="1">
      <alignment horizontal="center" vertical="center" textRotation="255" wrapTex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3" fillId="0" borderId="3" xfId="0" applyFont="1" applyBorder="1" applyAlignment="1">
      <alignment horizontal="center" vertical="center" textRotation="255" wrapText="1"/>
    </xf>
    <xf numFmtId="0" fontId="25" fillId="3" borderId="3" xfId="0" applyFont="1" applyFill="1" applyBorder="1" applyAlignment="1" applyProtection="1">
      <alignment horizontal="center" vertical="center" wrapText="1"/>
      <protection locked="0"/>
    </xf>
    <xf numFmtId="0" fontId="25" fillId="3" borderId="17"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33" fillId="0" borderId="3" xfId="1" quotePrefix="1" applyNumberFormat="1" applyFont="1" applyBorder="1" applyAlignment="1">
      <alignment horizontal="center" vertical="center"/>
    </xf>
    <xf numFmtId="0" fontId="33" fillId="0" borderId="17"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46" xfId="0" quotePrefix="1" applyFont="1" applyBorder="1" applyAlignment="1">
      <alignment horizontal="center" vertical="center" wrapText="1"/>
    </xf>
    <xf numFmtId="0" fontId="23" fillId="0" borderId="2" xfId="0" quotePrefix="1" applyFont="1" applyBorder="1" applyAlignment="1">
      <alignment horizontal="center" vertical="center" wrapText="1"/>
    </xf>
    <xf numFmtId="0" fontId="33" fillId="0" borderId="17" xfId="0" applyFont="1" applyBorder="1" applyAlignment="1">
      <alignment horizontal="center" vertical="center"/>
    </xf>
    <xf numFmtId="0" fontId="33" fillId="0" borderId="16" xfId="0" applyFont="1" applyBorder="1" applyAlignment="1">
      <alignment horizontal="center" vertical="center"/>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3" fillId="0" borderId="20" xfId="0" applyFont="1" applyBorder="1" applyAlignment="1">
      <alignment horizontal="center" vertical="center"/>
    </xf>
    <xf numFmtId="0" fontId="23" fillId="0" borderId="33" xfId="0" applyFont="1" applyBorder="1" applyAlignment="1">
      <alignment horizontal="center" vertical="center"/>
    </xf>
    <xf numFmtId="0" fontId="23" fillId="0" borderId="25" xfId="0" applyFont="1" applyBorder="1" applyAlignment="1">
      <alignment horizontal="center" vertical="center" wrapText="1"/>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0" fontId="25" fillId="3" borderId="46" xfId="0" applyFont="1" applyFill="1" applyBorder="1" applyAlignment="1" applyProtection="1">
      <alignment horizontal="center" vertical="center" wrapText="1"/>
      <protection locked="0"/>
    </xf>
    <xf numFmtId="0" fontId="23" fillId="0" borderId="0" xfId="0" applyFont="1" applyAlignment="1">
      <alignment horizontal="left"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46" xfId="0" applyFont="1" applyBorder="1" applyAlignment="1">
      <alignment horizontal="center" vertical="center"/>
    </xf>
    <xf numFmtId="0" fontId="23" fillId="0" borderId="16" xfId="0" applyFont="1" applyBorder="1" applyAlignment="1">
      <alignment horizontal="center" vertical="center"/>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23" fillId="0" borderId="2" xfId="0" applyFont="1" applyBorder="1" applyAlignment="1">
      <alignment horizontal="center" vertical="center" textRotation="255" wrapText="1"/>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23" fillId="0" borderId="46" xfId="0" applyFon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38" fontId="32" fillId="2" borderId="17" xfId="3" applyFont="1" applyFill="1" applyBorder="1" applyAlignment="1" applyProtection="1">
      <alignment horizontal="center" vertical="center"/>
      <protection locked="0"/>
    </xf>
    <xf numFmtId="38" fontId="32" fillId="2" borderId="16"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6" xfId="1" quotePrefix="1" applyNumberFormat="1" applyFont="1" applyBorder="1" applyAlignment="1">
      <alignment horizontal="center" vertical="center"/>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5" fontId="39" fillId="2" borderId="58" xfId="0" applyNumberFormat="1" applyFont="1" applyFill="1" applyBorder="1" applyAlignment="1" applyProtection="1">
      <alignment horizontal="center" vertical="center"/>
      <protection locked="0"/>
    </xf>
    <xf numFmtId="185" fontId="39" fillId="2" borderId="2" xfId="0" applyNumberFormat="1" applyFont="1" applyFill="1" applyBorder="1" applyAlignment="1" applyProtection="1">
      <alignment horizontal="center" vertical="center"/>
      <protection locked="0"/>
    </xf>
    <xf numFmtId="0" fontId="25" fillId="3" borderId="1"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shrinkToFit="1"/>
      <protection locked="0"/>
    </xf>
    <xf numFmtId="0" fontId="39" fillId="2" borderId="17"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185"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37" fillId="0" borderId="0" xfId="0" applyFont="1" applyAlignment="1">
      <alignment horizontal="left" vertical="center" wrapText="1"/>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35" fillId="0" borderId="6" xfId="0" applyFont="1" applyBorder="1" applyAlignment="1">
      <alignment horizontal="center" vertical="center"/>
    </xf>
    <xf numFmtId="0" fontId="35" fillId="0" borderId="52" xfId="0" applyFont="1" applyBorder="1" applyAlignment="1">
      <alignment horizontal="center" vertical="center"/>
    </xf>
    <xf numFmtId="0" fontId="23" fillId="0" borderId="35" xfId="0" applyFont="1" applyBorder="1" applyAlignment="1">
      <alignment horizontal="center" vertical="center"/>
    </xf>
    <xf numFmtId="0" fontId="23" fillId="0" borderId="37" xfId="0" applyFont="1" applyBorder="1" applyAlignment="1">
      <alignment horizontal="center" vertical="center"/>
    </xf>
    <xf numFmtId="0" fontId="33" fillId="0" borderId="23" xfId="0" applyFont="1" applyBorder="1" applyAlignment="1">
      <alignment horizontal="center" vertical="center"/>
    </xf>
    <xf numFmtId="0" fontId="33" fillId="0" borderId="4" xfId="0" applyFont="1" applyBorder="1" applyAlignment="1">
      <alignment horizontal="center" vertical="center"/>
    </xf>
    <xf numFmtId="0" fontId="33" fillId="0" borderId="20" xfId="0" applyFont="1" applyBorder="1" applyAlignment="1">
      <alignment horizontal="center" vertical="center"/>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72" xfId="0" applyFont="1" applyBorder="1" applyAlignment="1" applyProtection="1">
      <alignment horizontal="center" vertical="center"/>
      <protection locked="0"/>
    </xf>
    <xf numFmtId="0" fontId="15" fillId="0" borderId="73"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49" fontId="15" fillId="0" borderId="25" xfId="0" applyNumberFormat="1" applyFont="1" applyBorder="1" applyAlignment="1" applyProtection="1">
      <alignment horizontal="left" vertical="center" indent="2"/>
      <protection locked="0"/>
    </xf>
    <xf numFmtId="49" fontId="15" fillId="0" borderId="89" xfId="0" applyNumberFormat="1" applyFont="1" applyBorder="1" applyAlignment="1" applyProtection="1">
      <alignment horizontal="left" vertical="center" indent="2"/>
      <protection locked="0"/>
    </xf>
    <xf numFmtId="0" fontId="15" fillId="0" borderId="4"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89" xfId="0" applyFont="1" applyBorder="1" applyAlignment="1" applyProtection="1">
      <alignment horizontal="center"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30"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0" xfId="0" applyFont="1" applyAlignment="1" applyProtection="1">
      <alignment horizontal="left" vertical="center" wrapText="1"/>
      <protection locked="0"/>
    </xf>
    <xf numFmtId="0" fontId="23" fillId="5" borderId="38" xfId="0" quotePrefix="1" applyFont="1" applyFill="1" applyBorder="1" applyAlignment="1" applyProtection="1">
      <alignment horizontal="center" vertical="center" wrapText="1"/>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89" xfId="0" applyFont="1" applyBorder="1" applyAlignment="1" applyProtection="1">
      <alignment horizontal="center" vertical="center" shrinkToFit="1"/>
      <protection locked="0"/>
    </xf>
    <xf numFmtId="0" fontId="15" fillId="0" borderId="2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182" fontId="17" fillId="4" borderId="69" xfId="3" applyNumberFormat="1" applyFont="1" applyFill="1" applyBorder="1" applyAlignment="1" applyProtection="1">
      <alignment horizontal="center" vertical="center"/>
    </xf>
    <xf numFmtId="182" fontId="17" fillId="4" borderId="70" xfId="3" applyNumberFormat="1" applyFont="1" applyFill="1" applyBorder="1" applyAlignment="1" applyProtection="1">
      <alignment horizontal="center" vertical="center"/>
    </xf>
    <xf numFmtId="182" fontId="17" fillId="4" borderId="79" xfId="3" applyNumberFormat="1" applyFont="1" applyFill="1" applyBorder="1" applyAlignment="1" applyProtection="1">
      <alignment horizontal="center" vertical="center"/>
    </xf>
    <xf numFmtId="0" fontId="23" fillId="5" borderId="93" xfId="0" quotePrefix="1" applyFont="1" applyFill="1" applyBorder="1" applyAlignment="1" applyProtection="1">
      <alignment horizontal="center" vertical="center"/>
      <protection locked="0"/>
    </xf>
    <xf numFmtId="0" fontId="23" fillId="5" borderId="94" xfId="0" applyFont="1" applyFill="1" applyBorder="1" applyAlignment="1" applyProtection="1">
      <alignment horizontal="center" vertical="center"/>
      <protection locked="0"/>
    </xf>
    <xf numFmtId="0" fontId="23" fillId="5" borderId="95" xfId="0" applyFont="1" applyFill="1" applyBorder="1" applyAlignment="1" applyProtection="1">
      <alignment horizontal="center" vertical="center"/>
      <protection locked="0"/>
    </xf>
    <xf numFmtId="0" fontId="23" fillId="5" borderId="75"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76" xfId="0" applyFont="1" applyFill="1" applyBorder="1" applyAlignment="1" applyProtection="1">
      <alignment horizontal="center"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4"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4"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2" xfId="0" applyFont="1" applyBorder="1" applyAlignment="1" applyProtection="1">
      <alignment horizontal="right" vertical="center" wrapText="1"/>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0" xfId="0" applyFont="1" applyBorder="1" applyAlignment="1" applyProtection="1">
      <alignment horizontal="center" vertical="center"/>
      <protection locked="0"/>
    </xf>
    <xf numFmtId="0" fontId="29" fillId="0" borderId="81" xfId="0" applyFont="1" applyBorder="1" applyAlignment="1" applyProtection="1">
      <alignment horizontal="center" vertical="center"/>
      <protection locked="0"/>
    </xf>
    <xf numFmtId="185" fontId="29" fillId="4" borderId="2" xfId="0" applyNumberFormat="1" applyFont="1" applyFill="1" applyBorder="1" applyAlignment="1">
      <alignment horizontal="center" vertical="center" wrapText="1"/>
    </xf>
    <xf numFmtId="185"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0" fontId="17" fillId="0" borderId="74"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5" fillId="0" borderId="6" xfId="0" quotePrefix="1" applyFont="1" applyBorder="1" applyAlignment="1" applyProtection="1">
      <alignment horizontal="center"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183" fontId="17" fillId="0" borderId="23" xfId="3" applyNumberFormat="1" applyFont="1" applyFill="1" applyBorder="1" applyAlignment="1" applyProtection="1">
      <alignment horizontal="center" vertical="center"/>
      <protection locked="0"/>
    </xf>
    <xf numFmtId="183" fontId="17" fillId="0" borderId="32" xfId="3" applyNumberFormat="1" applyFont="1" applyFill="1" applyBorder="1" applyAlignment="1" applyProtection="1">
      <alignment horizontal="center" vertical="center"/>
      <protection locked="0"/>
    </xf>
    <xf numFmtId="183" fontId="17" fillId="0" borderId="4" xfId="3" applyNumberFormat="1" applyFont="1" applyFill="1" applyBorder="1" applyAlignment="1" applyProtection="1">
      <alignment horizontal="center" vertical="center"/>
      <protection locked="0"/>
    </xf>
    <xf numFmtId="183" fontId="17" fillId="0" borderId="15" xfId="3" applyNumberFormat="1" applyFont="1" applyFill="1" applyBorder="1" applyAlignment="1" applyProtection="1">
      <alignment horizontal="center" vertical="center"/>
      <protection locked="0"/>
    </xf>
    <xf numFmtId="183" fontId="17" fillId="0" borderId="20" xfId="3" applyNumberFormat="1" applyFont="1" applyFill="1" applyBorder="1" applyAlignment="1" applyProtection="1">
      <alignment horizontal="center" vertical="center"/>
      <protection locked="0"/>
    </xf>
    <xf numFmtId="183" fontId="17" fillId="0" borderId="50" xfId="3" applyNumberFormat="1" applyFont="1" applyFill="1" applyBorder="1" applyAlignment="1" applyProtection="1">
      <alignment horizontal="center" vertical="center"/>
      <protection locked="0"/>
    </xf>
    <xf numFmtId="180" fontId="17" fillId="0" borderId="77" xfId="3" applyNumberFormat="1" applyFont="1" applyFill="1" applyBorder="1" applyAlignment="1" applyProtection="1">
      <alignment horizontal="center" vertical="center" shrinkToFit="1"/>
      <protection locked="0"/>
    </xf>
    <xf numFmtId="180" fontId="17" fillId="0" borderId="78"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180" fontId="17" fillId="0" borderId="23" xfId="3" applyNumberFormat="1" applyFont="1" applyFill="1" applyBorder="1" applyAlignment="1" applyProtection="1">
      <alignment horizontal="center" vertical="center" shrinkToFit="1"/>
      <protection locked="0"/>
    </xf>
    <xf numFmtId="180" fontId="17" fillId="0" borderId="31" xfId="3" applyNumberFormat="1" applyFont="1" applyFill="1" applyBorder="1" applyAlignment="1" applyProtection="1">
      <alignment horizontal="center" vertical="center" shrinkToFit="1"/>
      <protection locked="0"/>
    </xf>
    <xf numFmtId="180" fontId="17" fillId="0" borderId="34" xfId="3" applyNumberFormat="1" applyFont="1" applyFill="1" applyBorder="1" applyAlignment="1" applyProtection="1">
      <alignment horizontal="center" vertical="center" shrinkToFit="1"/>
      <protection locked="0"/>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0" fontId="15" fillId="0" borderId="0" xfId="0" quotePrefix="1" applyFont="1" applyBorder="1" applyAlignment="1" applyProtection="1">
      <alignment horizontal="center" vertical="center" wrapText="1"/>
      <protection locked="0"/>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0" fontId="15" fillId="0" borderId="71" xfId="0" quotePrefix="1" applyFont="1" applyBorder="1" applyAlignment="1" applyProtection="1">
      <alignment horizontal="center" vertical="center" wrapText="1"/>
      <protection locked="0"/>
    </xf>
    <xf numFmtId="0" fontId="15" fillId="0" borderId="72" xfId="0" quotePrefix="1" applyFont="1" applyBorder="1" applyAlignment="1" applyProtection="1">
      <alignment horizontal="center" vertical="center" wrapText="1"/>
      <protection locked="0"/>
    </xf>
    <xf numFmtId="0" fontId="15" fillId="0" borderId="73" xfId="0" quotePrefix="1" applyFont="1" applyBorder="1" applyAlignment="1" applyProtection="1">
      <alignment horizontal="center" vertical="center" wrapText="1"/>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38" fontId="15" fillId="4" borderId="47" xfId="3" quotePrefix="1" applyFont="1" applyFill="1" applyBorder="1" applyAlignment="1" applyProtection="1">
      <alignment horizontal="center" vertical="center" wrapText="1"/>
    </xf>
    <xf numFmtId="38" fontId="15" fillId="4" borderId="10" xfId="3" quotePrefix="1" applyFont="1" applyFill="1" applyBorder="1" applyAlignment="1" applyProtection="1">
      <alignment horizontal="center" vertical="center" wrapText="1"/>
    </xf>
    <xf numFmtId="38" fontId="15" fillId="4" borderId="11" xfId="3" quotePrefix="1" applyFont="1" applyFill="1" applyBorder="1" applyAlignment="1" applyProtection="1">
      <alignment horizontal="center" vertical="center" wrapText="1"/>
    </xf>
    <xf numFmtId="0" fontId="15" fillId="0" borderId="0" xfId="0" applyFont="1" applyBorder="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0" xfId="0" applyFont="1" applyBorder="1" applyAlignment="1" applyProtection="1">
      <alignment horizontal="right" vertical="center"/>
      <protection locked="0"/>
    </xf>
    <xf numFmtId="0" fontId="15" fillId="0" borderId="0" xfId="0" applyFont="1" applyBorder="1" applyAlignment="1" applyProtection="1">
      <alignment horizontal="left" vertical="center"/>
      <protection locked="0"/>
    </xf>
    <xf numFmtId="0" fontId="15" fillId="0" borderId="0" xfId="0" applyFont="1" applyBorder="1" applyAlignment="1" applyProtection="1">
      <alignment horizontal="left" vertical="center" wrapText="1"/>
      <protection locked="0"/>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2" xfId="3" applyFont="1" applyFill="1" applyBorder="1" applyAlignment="1" applyProtection="1">
      <alignment horizontal="center" vertical="center"/>
      <protection locked="0"/>
    </xf>
    <xf numFmtId="38" fontId="15" fillId="0" borderId="83" xfId="3" applyFont="1" applyFill="1" applyBorder="1" applyAlignment="1" applyProtection="1">
      <alignment horizontal="center" vertical="center"/>
      <protection locked="0"/>
    </xf>
    <xf numFmtId="38" fontId="15" fillId="0" borderId="84" xfId="3" applyFont="1" applyFill="1" applyBorder="1" applyAlignment="1" applyProtection="1">
      <alignment horizontal="center" vertical="center"/>
      <protection locked="0"/>
    </xf>
    <xf numFmtId="38" fontId="15" fillId="0" borderId="85" xfId="3" applyFont="1" applyFill="1" applyBorder="1" applyAlignment="1" applyProtection="1">
      <alignment horizontal="center" vertical="center"/>
      <protection locked="0"/>
    </xf>
    <xf numFmtId="0" fontId="15" fillId="0" borderId="6" xfId="0" applyFont="1" applyBorder="1" applyProtection="1">
      <alignment vertical="center"/>
      <protection locked="0"/>
    </xf>
    <xf numFmtId="0" fontId="15" fillId="0" borderId="25" xfId="0" applyFont="1" applyBorder="1" applyProtection="1">
      <alignment vertical="center"/>
      <protection locked="0"/>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0" fontId="15" fillId="0" borderId="6"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52" xfId="0"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0" fontId="15" fillId="0" borderId="72" xfId="0" applyFont="1" applyBorder="1" applyAlignment="1" applyProtection="1">
      <alignment horizontal="center" vertical="center" wrapText="1"/>
      <protection locked="0"/>
    </xf>
    <xf numFmtId="0" fontId="15" fillId="0" borderId="86" xfId="0" applyFont="1" applyBorder="1" applyAlignment="1" applyProtection="1">
      <alignment horizontal="center" vertical="center" wrapText="1"/>
      <protection locked="0"/>
    </xf>
    <xf numFmtId="0" fontId="15" fillId="0" borderId="8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1" xfId="0" applyFont="1" applyBorder="1" applyAlignment="1" applyProtection="1">
      <alignment horizontal="center" vertical="center" wrapText="1"/>
      <protection locked="0"/>
    </xf>
    <xf numFmtId="0" fontId="15" fillId="0" borderId="73" xfId="0" applyFont="1" applyBorder="1" applyAlignment="1" applyProtection="1">
      <alignment horizontal="center" vertical="center" wrapText="1"/>
      <protection locked="0"/>
    </xf>
    <xf numFmtId="178" fontId="15" fillId="0" borderId="25" xfId="0" applyNumberFormat="1" applyFont="1" applyBorder="1" applyAlignment="1">
      <alignment horizontal="center" vertical="center" wrapText="1"/>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0" fontId="15" fillId="0" borderId="88"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12" fontId="15" fillId="0" borderId="88" xfId="0" applyNumberFormat="1" applyFont="1" applyBorder="1" applyAlignment="1" applyProtection="1">
      <alignment horizontal="center" vertical="center" wrapText="1"/>
      <protection locked="0"/>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96" xfId="0" applyFont="1" applyBorder="1" applyAlignment="1" applyProtection="1">
      <alignment horizontal="center" vertical="center"/>
      <protection locked="0"/>
    </xf>
    <xf numFmtId="0" fontId="15" fillId="0" borderId="97" xfId="0" applyFont="1" applyBorder="1" applyAlignment="1" applyProtection="1">
      <alignment horizontal="center" vertical="center"/>
      <protection locked="0"/>
    </xf>
    <xf numFmtId="0" fontId="15" fillId="0" borderId="98" xfId="0" applyFont="1" applyBorder="1" applyAlignment="1" applyProtection="1">
      <alignment horizontal="center" vertical="center"/>
      <protection locked="0"/>
    </xf>
    <xf numFmtId="0" fontId="15" fillId="0" borderId="99"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2"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24" xfId="0" applyFont="1" applyBorder="1" applyAlignment="1" applyProtection="1">
      <alignment horizontal="center" vertical="center" textRotation="255"/>
      <protection locked="0"/>
    </xf>
    <xf numFmtId="178" fontId="15" fillId="0" borderId="72" xfId="0" applyNumberFormat="1" applyFont="1" applyBorder="1" applyAlignment="1">
      <alignment horizontal="center" vertical="center" wrapText="1"/>
    </xf>
    <xf numFmtId="184" fontId="15" fillId="0" borderId="23" xfId="0" quotePrefix="1" applyNumberFormat="1" applyFont="1" applyBorder="1" applyAlignment="1">
      <alignment horizontal="center" vertical="center" wrapText="1"/>
    </xf>
    <xf numFmtId="184" fontId="15" fillId="0" borderId="31" xfId="0" quotePrefix="1" applyNumberFormat="1" applyFont="1" applyBorder="1" applyAlignment="1">
      <alignment horizontal="center" vertical="center" wrapText="1"/>
    </xf>
    <xf numFmtId="184" fontId="15" fillId="0" borderId="4" xfId="0" quotePrefix="1" applyNumberFormat="1" applyFont="1" applyBorder="1" applyAlignment="1">
      <alignment horizontal="center" vertical="center" wrapText="1"/>
    </xf>
    <xf numFmtId="184" fontId="15" fillId="0" borderId="0" xfId="0" quotePrefix="1" applyNumberFormat="1" applyFont="1" applyBorder="1" applyAlignment="1">
      <alignment horizontal="center" vertical="center" wrapText="1"/>
    </xf>
    <xf numFmtId="184" fontId="15" fillId="0" borderId="47" xfId="0" quotePrefix="1" applyNumberFormat="1" applyFont="1" applyBorder="1" applyAlignment="1">
      <alignment horizontal="center" vertical="center" wrapText="1"/>
    </xf>
    <xf numFmtId="184" fontId="15" fillId="0" borderId="10" xfId="0" quotePrefix="1" applyNumberFormat="1" applyFont="1" applyBorder="1" applyAlignment="1">
      <alignment horizontal="center" vertical="center" wrapText="1"/>
    </xf>
    <xf numFmtId="0" fontId="15" fillId="0" borderId="89" xfId="0" applyFont="1" applyBorder="1" applyAlignment="1" applyProtection="1">
      <alignment horizontal="center" vertical="center" wrapText="1"/>
      <protection locked="0"/>
    </xf>
    <xf numFmtId="0" fontId="15" fillId="0" borderId="15" xfId="0" applyFont="1" applyBorder="1" applyAlignment="1" applyProtection="1">
      <alignment horizontal="left" vertical="center" wrapText="1"/>
      <protection locked="0"/>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0"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1" xfId="0" applyFont="1" applyBorder="1" applyAlignment="1" applyProtection="1">
      <alignment horizontal="lef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Alignment="1" applyProtection="1">
      <alignment vertical="center"/>
      <protection locked="0"/>
    </xf>
    <xf numFmtId="0" fontId="15" fillId="0" borderId="15" xfId="0" applyFont="1" applyBorder="1" applyAlignment="1" applyProtection="1">
      <alignment vertical="center"/>
      <protection locked="0"/>
    </xf>
    <xf numFmtId="2" fontId="15" fillId="0" borderId="88" xfId="0" applyNumberFormat="1" applyFont="1" applyBorder="1" applyAlignment="1" applyProtection="1">
      <alignment horizontal="center" vertical="center" wrapText="1"/>
      <protection locked="0"/>
    </xf>
    <xf numFmtId="2" fontId="15" fillId="0" borderId="71" xfId="0" applyNumberFormat="1" applyFont="1" applyBorder="1" applyAlignment="1" applyProtection="1">
      <alignment horizontal="center" vertical="center"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protection locked="0"/>
    </xf>
    <xf numFmtId="0" fontId="17" fillId="0" borderId="0" xfId="4" applyFont="1" applyAlignment="1" applyProtection="1">
      <alignment horizontal="left" vertical="center" shrinkToFit="1"/>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xf numFmtId="0" fontId="27" fillId="0" borderId="12" xfId="4" applyFont="1" applyBorder="1" applyAlignment="1" applyProtection="1">
      <alignment horizontal="center" vertical="center" readingOrder="1"/>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17" fillId="0" borderId="38" xfId="4" applyFont="1" applyBorder="1" applyAlignment="1" applyProtection="1">
      <alignment horizontal="left" vertical="center" wrapText="1"/>
      <protection locked="0"/>
    </xf>
    <xf numFmtId="0" fontId="17" fillId="0" borderId="0" xfId="4" applyFont="1" applyBorder="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00000000-0008-0000-0300-000001540000}"/>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73821</xdr:colOff>
      <xdr:row>46</xdr:row>
      <xdr:rowOff>231322</xdr:rowOff>
    </xdr:from>
    <xdr:ext cx="1382144" cy="2512786"/>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14075571" y="16301358"/>
          <a:ext cx="1382144" cy="2512786"/>
        </a:xfrm>
        <a:prstGeom prst="wedgeRectCallout">
          <a:avLst>
            <a:gd name="adj1" fmla="val -161796"/>
            <a:gd name="adj2" fmla="val 9332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66767</xdr:colOff>
      <xdr:row>31</xdr:row>
      <xdr:rowOff>132896</xdr:rowOff>
    </xdr:from>
    <xdr:to>
      <xdr:col>12</xdr:col>
      <xdr:colOff>695779</xdr:colOff>
      <xdr:row>41</xdr:row>
      <xdr:rowOff>12246</xdr:rowOff>
    </xdr:to>
    <xdr:sp macro="" textlink="">
      <xdr:nvSpPr>
        <xdr:cNvPr id="9" name="四角形吹き出し 8">
          <a:extLst>
            <a:ext uri="{FF2B5EF4-FFF2-40B4-BE49-F238E27FC236}">
              <a16:creationId xmlns:a16="http://schemas.microsoft.com/office/drawing/2014/main" id="{00000000-0008-0000-0400-000009000000}"/>
            </a:ext>
          </a:extLst>
        </xdr:cNvPr>
        <xdr:cNvSpPr/>
      </xdr:nvSpPr>
      <xdr:spPr>
        <a:xfrm>
          <a:off x="14068517" y="11154682"/>
          <a:ext cx="1377405" cy="3226707"/>
        </a:xfrm>
        <a:prstGeom prst="wedgeRectCallout">
          <a:avLst>
            <a:gd name="adj1" fmla="val -149632"/>
            <a:gd name="adj2" fmla="val -155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96245</xdr:colOff>
      <xdr:row>41</xdr:row>
      <xdr:rowOff>326573</xdr:rowOff>
    </xdr:from>
    <xdr:to>
      <xdr:col>12</xdr:col>
      <xdr:colOff>701675</xdr:colOff>
      <xdr:row>44</xdr:row>
      <xdr:rowOff>193222</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4097995" y="14695716"/>
          <a:ext cx="1353823" cy="887185"/>
        </a:xfrm>
        <a:prstGeom prst="wedgeRectCallout">
          <a:avLst>
            <a:gd name="adj1" fmla="val -161122"/>
            <a:gd name="adj2" fmla="val 20708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63592</xdr:colOff>
      <xdr:row>3</xdr:row>
      <xdr:rowOff>160109</xdr:rowOff>
    </xdr:from>
    <xdr:to>
      <xdr:col>12</xdr:col>
      <xdr:colOff>674460</xdr:colOff>
      <xdr:row>14</xdr:row>
      <xdr:rowOff>231320</xdr:rowOff>
    </xdr:to>
    <xdr:sp macro="" textlink="">
      <xdr:nvSpPr>
        <xdr:cNvPr id="11" name="四角形吹き出し 10">
          <a:extLst>
            <a:ext uri="{FF2B5EF4-FFF2-40B4-BE49-F238E27FC236}">
              <a16:creationId xmlns:a16="http://schemas.microsoft.com/office/drawing/2014/main" id="{00000000-0008-0000-0400-00000B000000}"/>
            </a:ext>
          </a:extLst>
        </xdr:cNvPr>
        <xdr:cNvSpPr/>
      </xdr:nvSpPr>
      <xdr:spPr>
        <a:xfrm>
          <a:off x="14065342" y="1112609"/>
          <a:ext cx="1359261" cy="375874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77107</xdr:colOff>
      <xdr:row>55</xdr:row>
      <xdr:rowOff>54429</xdr:rowOff>
    </xdr:from>
    <xdr:ext cx="1369785" cy="3075215"/>
    <xdr:sp macro="" textlink="">
      <xdr:nvSpPr>
        <xdr:cNvPr id="8" name="四角形吹き出し 7">
          <a:extLst>
            <a:ext uri="{FF2B5EF4-FFF2-40B4-BE49-F238E27FC236}">
              <a16:creationId xmlns:a16="http://schemas.microsoft.com/office/drawing/2014/main" id="{00000000-0008-0000-0400-000008000000}"/>
            </a:ext>
          </a:extLst>
        </xdr:cNvPr>
        <xdr:cNvSpPr/>
      </xdr:nvSpPr>
      <xdr:spPr>
        <a:xfrm>
          <a:off x="14078857" y="19186072"/>
          <a:ext cx="1369785" cy="3075215"/>
        </a:xfrm>
        <a:prstGeom prst="wedgeRectCallout">
          <a:avLst>
            <a:gd name="adj1" fmla="val -155913"/>
            <a:gd name="adj2" fmla="val -8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5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5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53975</xdr:colOff>
      <xdr:row>48</xdr:row>
      <xdr:rowOff>323850</xdr:rowOff>
    </xdr:from>
    <xdr:ext cx="1382144" cy="2512786"/>
    <xdr:sp macro="" textlink="">
      <xdr:nvSpPr>
        <xdr:cNvPr id="12" name="四角形吹き出し 11">
          <a:extLst>
            <a:ext uri="{FF2B5EF4-FFF2-40B4-BE49-F238E27FC236}">
              <a16:creationId xmlns:a16="http://schemas.microsoft.com/office/drawing/2014/main" id="{00000000-0008-0000-0500-00000C000000}"/>
            </a:ext>
          </a:extLst>
        </xdr:cNvPr>
        <xdr:cNvSpPr/>
      </xdr:nvSpPr>
      <xdr:spPr>
        <a:xfrm>
          <a:off x="18072100" y="17818100"/>
          <a:ext cx="1382144" cy="2512786"/>
        </a:xfrm>
        <a:prstGeom prst="wedgeRectCallout">
          <a:avLst>
            <a:gd name="adj1" fmla="val -283053"/>
            <a:gd name="adj2" fmla="val 7021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38758</xdr:colOff>
      <xdr:row>32</xdr:row>
      <xdr:rowOff>242661</xdr:rowOff>
    </xdr:from>
    <xdr:to>
      <xdr:col>15</xdr:col>
      <xdr:colOff>667770</xdr:colOff>
      <xdr:row>42</xdr:row>
      <xdr:rowOff>84364</xdr:rowOff>
    </xdr:to>
    <xdr:sp macro="" textlink="">
      <xdr:nvSpPr>
        <xdr:cNvPr id="15" name="四角形吹き出し 14">
          <a:extLst>
            <a:ext uri="{FF2B5EF4-FFF2-40B4-BE49-F238E27FC236}">
              <a16:creationId xmlns:a16="http://schemas.microsoft.com/office/drawing/2014/main" id="{00000000-0008-0000-0500-00000F000000}"/>
            </a:ext>
          </a:extLst>
        </xdr:cNvPr>
        <xdr:cNvSpPr/>
      </xdr:nvSpPr>
      <xdr:spPr>
        <a:xfrm>
          <a:off x="18056883" y="12402911"/>
          <a:ext cx="1375137" cy="317545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44649</xdr:colOff>
      <xdr:row>44</xdr:row>
      <xdr:rowOff>254455</xdr:rowOff>
    </xdr:from>
    <xdr:to>
      <xdr:col>15</xdr:col>
      <xdr:colOff>695778</xdr:colOff>
      <xdr:row>47</xdr:row>
      <xdr:rowOff>150587</xdr:rowOff>
    </xdr:to>
    <xdr:sp macro="" textlink="">
      <xdr:nvSpPr>
        <xdr:cNvPr id="17" name="四角形吹き出し 16">
          <a:extLst>
            <a:ext uri="{FF2B5EF4-FFF2-40B4-BE49-F238E27FC236}">
              <a16:creationId xmlns:a16="http://schemas.microsoft.com/office/drawing/2014/main" id="{00000000-0008-0000-0500-000011000000}"/>
            </a:ext>
          </a:extLst>
        </xdr:cNvPr>
        <xdr:cNvSpPr/>
      </xdr:nvSpPr>
      <xdr:spPr>
        <a:xfrm>
          <a:off x="18062774" y="16415205"/>
          <a:ext cx="1397254" cy="896257"/>
        </a:xfrm>
        <a:prstGeom prst="wedgeRectCallout">
          <a:avLst>
            <a:gd name="adj1" fmla="val -278090"/>
            <a:gd name="adj2" fmla="val 12468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44562</xdr:colOff>
      <xdr:row>57</xdr:row>
      <xdr:rowOff>161925</xdr:rowOff>
    </xdr:from>
    <xdr:ext cx="1369785" cy="3265715"/>
    <xdr:sp macro="" textlink="">
      <xdr:nvSpPr>
        <xdr:cNvPr id="19" name="四角形吹き出し 18">
          <a:extLst>
            <a:ext uri="{FF2B5EF4-FFF2-40B4-BE49-F238E27FC236}">
              <a16:creationId xmlns:a16="http://schemas.microsoft.com/office/drawing/2014/main" id="{00000000-0008-0000-0500-000013000000}"/>
            </a:ext>
          </a:extLst>
        </xdr:cNvPr>
        <xdr:cNvSpPr/>
      </xdr:nvSpPr>
      <xdr:spPr>
        <a:xfrm>
          <a:off x="18062687" y="20656550"/>
          <a:ext cx="1369785" cy="3265715"/>
        </a:xfrm>
        <a:prstGeom prst="wedgeRectCallout">
          <a:avLst>
            <a:gd name="adj1" fmla="val -283563"/>
            <a:gd name="adj2" fmla="val -1788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53521</xdr:colOff>
      <xdr:row>4</xdr:row>
      <xdr:rowOff>117022</xdr:rowOff>
    </xdr:from>
    <xdr:to>
      <xdr:col>15</xdr:col>
      <xdr:colOff>667564</xdr:colOff>
      <xdr:row>16</xdr:row>
      <xdr:rowOff>98877</xdr:rowOff>
    </xdr:to>
    <xdr:sp macro="" textlink="">
      <xdr:nvSpPr>
        <xdr:cNvPr id="24" name="四角形吹き出し 23">
          <a:extLst>
            <a:ext uri="{FF2B5EF4-FFF2-40B4-BE49-F238E27FC236}">
              <a16:creationId xmlns:a16="http://schemas.microsoft.com/office/drawing/2014/main" id="{00000000-0008-0000-0500-000018000000}"/>
            </a:ext>
          </a:extLst>
        </xdr:cNvPr>
        <xdr:cNvSpPr/>
      </xdr:nvSpPr>
      <xdr:spPr>
        <a:xfrm>
          <a:off x="18071646" y="1720397"/>
          <a:ext cx="1360168" cy="420460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34</xdr:row>
      <xdr:rowOff>27215</xdr:rowOff>
    </xdr:from>
    <xdr:to>
      <xdr:col>68</xdr:col>
      <xdr:colOff>39434</xdr:colOff>
      <xdr:row>36</xdr:row>
      <xdr:rowOff>160191</xdr:rowOff>
    </xdr:to>
    <xdr:pic>
      <xdr:nvPicPr>
        <xdr:cNvPr id="2" name="図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34</xdr:row>
      <xdr:rowOff>22925</xdr:rowOff>
    </xdr:from>
    <xdr:to>
      <xdr:col>29</xdr:col>
      <xdr:colOff>133688</xdr:colOff>
      <xdr:row>36</xdr:row>
      <xdr:rowOff>87059</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37</xdr:row>
      <xdr:rowOff>125413</xdr:rowOff>
    </xdr:from>
    <xdr:to>
      <xdr:col>53</xdr:col>
      <xdr:colOff>223626</xdr:colOff>
      <xdr:row>40</xdr:row>
      <xdr:rowOff>42863</xdr:rowOff>
    </xdr:to>
    <xdr:sp macro="" textlink="">
      <xdr:nvSpPr>
        <xdr:cNvPr id="14" name="AutoShape 3">
          <a:extLst>
            <a:ext uri="{FF2B5EF4-FFF2-40B4-BE49-F238E27FC236}">
              <a16:creationId xmlns:a16="http://schemas.microsoft.com/office/drawing/2014/main" id="{00000000-0008-0000-0600-00000E000000}"/>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4</xdr:row>
      <xdr:rowOff>22412</xdr:rowOff>
    </xdr:from>
    <xdr:to>
      <xdr:col>29</xdr:col>
      <xdr:colOff>95823</xdr:colOff>
      <xdr:row>8</xdr:row>
      <xdr:rowOff>82177</xdr:rowOff>
    </xdr:to>
    <xdr:sp macro="" textlink="">
      <xdr:nvSpPr>
        <xdr:cNvPr id="25" name="AutoShape 3">
          <a:extLst>
            <a:ext uri="{FF2B5EF4-FFF2-40B4-BE49-F238E27FC236}">
              <a16:creationId xmlns:a16="http://schemas.microsoft.com/office/drawing/2014/main" id="{00000000-0008-0000-0600-000019000000}"/>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26</xdr:row>
      <xdr:rowOff>135151</xdr:rowOff>
    </xdr:from>
    <xdr:to>
      <xdr:col>33</xdr:col>
      <xdr:colOff>200585</xdr:colOff>
      <xdr:row>29</xdr:row>
      <xdr:rowOff>19299</xdr:rowOff>
    </xdr:to>
    <xdr:sp macro="" textlink="">
      <xdr:nvSpPr>
        <xdr:cNvPr id="26" name="AutoShape 3">
          <a:extLst>
            <a:ext uri="{FF2B5EF4-FFF2-40B4-BE49-F238E27FC236}">
              <a16:creationId xmlns:a16="http://schemas.microsoft.com/office/drawing/2014/main" id="{00000000-0008-0000-0600-00001A000000}"/>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37</xdr:row>
      <xdr:rowOff>154473</xdr:rowOff>
    </xdr:from>
    <xdr:to>
      <xdr:col>69</xdr:col>
      <xdr:colOff>188383</xdr:colOff>
      <xdr:row>40</xdr:row>
      <xdr:rowOff>67884</xdr:rowOff>
    </xdr:to>
    <xdr:sp macro="" textlink="">
      <xdr:nvSpPr>
        <xdr:cNvPr id="27" name="AutoShape 3">
          <a:extLst>
            <a:ext uri="{FF2B5EF4-FFF2-40B4-BE49-F238E27FC236}">
              <a16:creationId xmlns:a16="http://schemas.microsoft.com/office/drawing/2014/main" id="{00000000-0008-0000-0600-00001B000000}"/>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56</xdr:row>
      <xdr:rowOff>164351</xdr:rowOff>
    </xdr:from>
    <xdr:to>
      <xdr:col>28</xdr:col>
      <xdr:colOff>35948</xdr:colOff>
      <xdr:row>59</xdr:row>
      <xdr:rowOff>27899</xdr:rowOff>
    </xdr:to>
    <xdr:sp macro="" textlink="">
      <xdr:nvSpPr>
        <xdr:cNvPr id="29" name="AutoShape 3">
          <a:extLst>
            <a:ext uri="{FF2B5EF4-FFF2-40B4-BE49-F238E27FC236}">
              <a16:creationId xmlns:a16="http://schemas.microsoft.com/office/drawing/2014/main" id="{00000000-0008-0000-0600-00001D00000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33</xdr:row>
      <xdr:rowOff>150189</xdr:rowOff>
    </xdr:from>
    <xdr:to>
      <xdr:col>23</xdr:col>
      <xdr:colOff>148773</xdr:colOff>
      <xdr:row>36</xdr:row>
      <xdr:rowOff>76817</xdr:rowOff>
    </xdr:to>
    <xdr:grpSp>
      <xdr:nvGrpSpPr>
        <xdr:cNvPr id="30" name="グループ化 29">
          <a:extLst>
            <a:ext uri="{FF2B5EF4-FFF2-40B4-BE49-F238E27FC236}">
              <a16:creationId xmlns:a16="http://schemas.microsoft.com/office/drawing/2014/main" id="{00000000-0008-0000-0600-00001E000000}"/>
            </a:ext>
          </a:extLst>
        </xdr:cNvPr>
        <xdr:cNvGrpSpPr/>
      </xdr:nvGrpSpPr>
      <xdr:grpSpPr>
        <a:xfrm>
          <a:off x="5702249" y="7851832"/>
          <a:ext cx="702635" cy="606985"/>
          <a:chOff x="4781044" y="7277911"/>
          <a:chExt cx="705356" cy="619686"/>
        </a:xfrm>
      </xdr:grpSpPr>
      <xdr:sp macro="" textlink="">
        <xdr:nvSpPr>
          <xdr:cNvPr id="31" name="AutoShape 3">
            <a:extLst>
              <a:ext uri="{FF2B5EF4-FFF2-40B4-BE49-F238E27FC236}">
                <a16:creationId xmlns:a16="http://schemas.microsoft.com/office/drawing/2014/main" id="{00000000-0008-0000-0600-00001F000000}"/>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00000000-0008-0000-0600-000020000000}"/>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43</xdr:row>
      <xdr:rowOff>4759</xdr:rowOff>
    </xdr:from>
    <xdr:to>
      <xdr:col>3</xdr:col>
      <xdr:colOff>222250</xdr:colOff>
      <xdr:row>49</xdr:row>
      <xdr:rowOff>87310</xdr:rowOff>
    </xdr:to>
    <xdr:sp macro="" textlink="">
      <xdr:nvSpPr>
        <xdr:cNvPr id="33" name="大かっこ 32">
          <a:extLst>
            <a:ext uri="{FF2B5EF4-FFF2-40B4-BE49-F238E27FC236}">
              <a16:creationId xmlns:a16="http://schemas.microsoft.com/office/drawing/2014/main" id="{00000000-0008-0000-0600-000021000000}"/>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15</xdr:row>
      <xdr:rowOff>42333</xdr:rowOff>
    </xdr:from>
    <xdr:to>
      <xdr:col>28</xdr:col>
      <xdr:colOff>258930</xdr:colOff>
      <xdr:row>18</xdr:row>
      <xdr:rowOff>58208</xdr:rowOff>
    </xdr:to>
    <xdr:sp macro="" textlink="">
      <xdr:nvSpPr>
        <xdr:cNvPr id="36" name="AutoShape 3">
          <a:extLst>
            <a:ext uri="{FF2B5EF4-FFF2-40B4-BE49-F238E27FC236}">
              <a16:creationId xmlns:a16="http://schemas.microsoft.com/office/drawing/2014/main" id="{00000000-0008-0000-0600-000024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13</xdr:row>
      <xdr:rowOff>21274</xdr:rowOff>
    </xdr:from>
    <xdr:to>
      <xdr:col>34</xdr:col>
      <xdr:colOff>243298</xdr:colOff>
      <xdr:row>14</xdr:row>
      <xdr:rowOff>191632</xdr:rowOff>
    </xdr:to>
    <xdr:sp macro="" textlink="">
      <xdr:nvSpPr>
        <xdr:cNvPr id="37" name="AutoShape 3">
          <a:extLst>
            <a:ext uri="{FF2B5EF4-FFF2-40B4-BE49-F238E27FC236}">
              <a16:creationId xmlns:a16="http://schemas.microsoft.com/office/drawing/2014/main" id="{00000000-0008-0000-0600-000025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33</xdr:row>
      <xdr:rowOff>126999</xdr:rowOff>
    </xdr:from>
    <xdr:to>
      <xdr:col>34</xdr:col>
      <xdr:colOff>203008</xdr:colOff>
      <xdr:row>55</xdr:row>
      <xdr:rowOff>30112</xdr:rowOff>
    </xdr:to>
    <xdr:grpSp>
      <xdr:nvGrpSpPr>
        <xdr:cNvPr id="41" name="グループ化 2">
          <a:extLst>
            <a:ext uri="{FF2B5EF4-FFF2-40B4-BE49-F238E27FC236}">
              <a16:creationId xmlns:a16="http://schemas.microsoft.com/office/drawing/2014/main" id="{00000000-0008-0000-0600-000029000000}"/>
            </a:ext>
          </a:extLst>
        </xdr:cNvPr>
        <xdr:cNvGrpSpPr>
          <a:grpSpLocks/>
        </xdr:cNvGrpSpPr>
      </xdr:nvGrpSpPr>
      <xdr:grpSpPr bwMode="auto">
        <a:xfrm>
          <a:off x="1204987" y="7825467"/>
          <a:ext cx="8247703"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600-00002A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600-00002B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6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600-00002D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600-00002E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600-00002F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600-000030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600-000031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54</xdr:row>
      <xdr:rowOff>52916</xdr:rowOff>
    </xdr:from>
    <xdr:to>
      <xdr:col>28</xdr:col>
      <xdr:colOff>31715</xdr:colOff>
      <xdr:row>56</xdr:row>
      <xdr:rowOff>104349</xdr:rowOff>
    </xdr:to>
    <xdr:sp macro="" textlink="">
      <xdr:nvSpPr>
        <xdr:cNvPr id="28" name="AutoShape 3">
          <a:extLst>
            <a:ext uri="{FF2B5EF4-FFF2-40B4-BE49-F238E27FC236}">
              <a16:creationId xmlns:a16="http://schemas.microsoft.com/office/drawing/2014/main" id="{00000000-0008-0000-0600-00001C000000}"/>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150812</xdr:colOff>
      <xdr:row>5</xdr:row>
      <xdr:rowOff>0</xdr:rowOff>
    </xdr:from>
    <xdr:to>
      <xdr:col>29</xdr:col>
      <xdr:colOff>269874</xdr:colOff>
      <xdr:row>6</xdr:row>
      <xdr:rowOff>111125</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5080000" y="1345406"/>
          <a:ext cx="3131343" cy="444500"/>
          <a:chOff x="5008562" y="2968625"/>
          <a:chExt cx="3087687" cy="817563"/>
        </a:xfrm>
      </xdr:grpSpPr>
      <xdr:sp macro="" textlink="">
        <xdr:nvSpPr>
          <xdr:cNvPr id="23" name="AutoShape 3">
            <a:extLst>
              <a:ext uri="{FF2B5EF4-FFF2-40B4-BE49-F238E27FC236}">
                <a16:creationId xmlns:a16="http://schemas.microsoft.com/office/drawing/2014/main" id="{00000000-0008-0000-0700-000017000000}"/>
              </a:ext>
            </a:extLst>
          </xdr:cNvPr>
          <xdr:cNvSpPr>
            <a:spLocks noChangeArrowheads="1"/>
          </xdr:cNvSpPr>
        </xdr:nvSpPr>
        <xdr:spPr bwMode="auto">
          <a:xfrm>
            <a:off x="5008562" y="2968625"/>
            <a:ext cx="3087687" cy="410482"/>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7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00000000-0008-0000-0700-000002000000}"/>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800-000006000000}"/>
            </a:ext>
          </a:extLst>
        </xdr:cNvPr>
        <xdr:cNvGrpSpPr/>
      </xdr:nvGrpSpPr>
      <xdr:grpSpPr>
        <a:xfrm>
          <a:off x="6328833" y="3058936"/>
          <a:ext cx="6069541" cy="5105443"/>
          <a:chOff x="6032500" y="3005666"/>
          <a:chExt cx="5790494" cy="5102268"/>
        </a:xfrm>
      </xdr:grpSpPr>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8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8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8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8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8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8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37759</xdr:colOff>
      <xdr:row>5</xdr:row>
      <xdr:rowOff>105833</xdr:rowOff>
    </xdr:from>
    <xdr:to>
      <xdr:col>33</xdr:col>
      <xdr:colOff>67824</xdr:colOff>
      <xdr:row>11</xdr:row>
      <xdr:rowOff>61462</xdr:rowOff>
    </xdr:to>
    <xdr:sp macro="" textlink="">
      <xdr:nvSpPr>
        <xdr:cNvPr id="16" name="テキスト ボックス 15">
          <a:extLst>
            <a:ext uri="{FF2B5EF4-FFF2-40B4-BE49-F238E27FC236}">
              <a16:creationId xmlns:a16="http://schemas.microsoft.com/office/drawing/2014/main" id="{00000000-0008-0000-0800-000010000000}"/>
            </a:ext>
          </a:extLst>
        </xdr:cNvPr>
        <xdr:cNvSpPr txBox="1"/>
      </xdr:nvSpPr>
      <xdr:spPr>
        <a:xfrm>
          <a:off x="1127842" y="1291166"/>
          <a:ext cx="3734232"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2"/>
  <sheetViews>
    <sheetView tabSelected="1" view="pageBreakPreview" topLeftCell="F1" zoomScale="70" zoomScaleNormal="75" zoomScaleSheetLayoutView="70" workbookViewId="0">
      <selection activeCell="M48" sqref="M48:M52"/>
    </sheetView>
  </sheetViews>
  <sheetFormatPr defaultColWidth="9" defaultRowHeight="13" x14ac:dyDescent="0.2"/>
  <cols>
    <col min="1" max="1" width="2.453125" style="40" customWidth="1"/>
    <col min="2" max="3" width="8.54296875" style="40" customWidth="1"/>
    <col min="4" max="4" width="18.6328125" style="40" customWidth="1"/>
    <col min="5" max="5" width="64.81640625" style="40" customWidth="1"/>
    <col min="6" max="6" width="36.6328125" style="40" customWidth="1"/>
    <col min="7" max="9" width="10.36328125" style="40" customWidth="1"/>
    <col min="10" max="10" width="10.36328125" style="232" customWidth="1"/>
    <col min="11" max="11" width="10.36328125" style="40" customWidth="1"/>
    <col min="12" max="12" width="12.453125" style="232" customWidth="1"/>
    <col min="13" max="13" width="250.6328125" style="40" customWidth="1"/>
    <col min="14" max="16384" width="9" style="40"/>
  </cols>
  <sheetData>
    <row r="1" spans="2:14" ht="14.5" thickBot="1" x14ac:dyDescent="0.25">
      <c r="E1" s="263"/>
      <c r="M1" s="151" t="s">
        <v>294</v>
      </c>
    </row>
    <row r="2" spans="2:14" ht="41.25" customHeight="1" thickBot="1" x14ac:dyDescent="0.25">
      <c r="B2" s="348" t="s">
        <v>0</v>
      </c>
      <c r="C2" s="349"/>
      <c r="D2" s="119" t="s">
        <v>295</v>
      </c>
      <c r="F2" s="41"/>
      <c r="G2" s="119" t="s">
        <v>1</v>
      </c>
      <c r="H2" s="41"/>
      <c r="I2" s="152" t="s">
        <v>285</v>
      </c>
      <c r="J2" s="264"/>
      <c r="K2" s="264"/>
      <c r="M2" s="265"/>
      <c r="N2" s="119"/>
    </row>
    <row r="3" spans="2:14" s="42" customFormat="1" ht="20.149999999999999" customHeight="1" x14ac:dyDescent="0.2">
      <c r="B3" s="350" t="s">
        <v>2</v>
      </c>
      <c r="C3" s="351"/>
      <c r="D3" s="324" t="s">
        <v>3</v>
      </c>
      <c r="E3" s="324" t="s">
        <v>4</v>
      </c>
      <c r="F3" s="306" t="s">
        <v>5</v>
      </c>
      <c r="G3" s="307"/>
      <c r="H3" s="308"/>
      <c r="I3" s="326" t="s">
        <v>6</v>
      </c>
      <c r="J3" s="297"/>
      <c r="K3" s="298"/>
      <c r="L3" s="278" t="s">
        <v>7</v>
      </c>
      <c r="M3" s="324" t="s">
        <v>8</v>
      </c>
    </row>
    <row r="4" spans="2:14" s="42" customFormat="1" ht="30" customHeight="1" thickBot="1" x14ac:dyDescent="0.25">
      <c r="B4" s="309"/>
      <c r="C4" s="311"/>
      <c r="D4" s="325"/>
      <c r="E4" s="325"/>
      <c r="F4" s="309"/>
      <c r="G4" s="310"/>
      <c r="H4" s="311"/>
      <c r="I4" s="165" t="s">
        <v>9</v>
      </c>
      <c r="J4" s="165" t="s">
        <v>10</v>
      </c>
      <c r="K4" s="266" t="s">
        <v>11</v>
      </c>
      <c r="L4" s="314"/>
      <c r="M4" s="325"/>
    </row>
    <row r="5" spans="2:14" s="42" customFormat="1" ht="25" customHeight="1" thickTop="1" x14ac:dyDescent="0.2">
      <c r="B5" s="356" t="s">
        <v>291</v>
      </c>
      <c r="C5" s="276" t="s">
        <v>290</v>
      </c>
      <c r="D5" s="279" t="s">
        <v>289</v>
      </c>
      <c r="E5" s="354" t="s">
        <v>12</v>
      </c>
      <c r="F5" s="296" t="s">
        <v>296</v>
      </c>
      <c r="G5" s="297"/>
      <c r="H5" s="298"/>
      <c r="I5" s="261">
        <v>5</v>
      </c>
      <c r="J5" s="284">
        <v>5</v>
      </c>
      <c r="K5" s="312">
        <f>SUM(J5:J52)</f>
        <v>98</v>
      </c>
      <c r="L5" s="279" t="s">
        <v>293</v>
      </c>
      <c r="M5" s="327" t="s">
        <v>297</v>
      </c>
    </row>
    <row r="6" spans="2:14" s="42" customFormat="1" ht="25" customHeight="1" x14ac:dyDescent="0.2">
      <c r="B6" s="356"/>
      <c r="C6" s="276"/>
      <c r="D6" s="280"/>
      <c r="E6" s="355"/>
      <c r="F6" s="296" t="s">
        <v>13</v>
      </c>
      <c r="G6" s="297"/>
      <c r="H6" s="298"/>
      <c r="I6" s="238">
        <v>0</v>
      </c>
      <c r="J6" s="286"/>
      <c r="K6" s="312"/>
      <c r="L6" s="279"/>
      <c r="M6" s="328"/>
    </row>
    <row r="7" spans="2:14" s="42" customFormat="1" ht="25" customHeight="1" x14ac:dyDescent="0.2">
      <c r="B7" s="356"/>
      <c r="C7" s="276"/>
      <c r="D7" s="278" t="s">
        <v>14</v>
      </c>
      <c r="E7" s="352" t="s">
        <v>15</v>
      </c>
      <c r="F7" s="300" t="s">
        <v>16</v>
      </c>
      <c r="G7" s="301"/>
      <c r="H7" s="302"/>
      <c r="I7" s="238">
        <v>5</v>
      </c>
      <c r="J7" s="285">
        <v>5</v>
      </c>
      <c r="K7" s="312"/>
      <c r="L7" s="279"/>
      <c r="M7" s="292" t="s">
        <v>298</v>
      </c>
    </row>
    <row r="8" spans="2:14" s="42" customFormat="1" ht="25" customHeight="1" x14ac:dyDescent="0.2">
      <c r="B8" s="356"/>
      <c r="C8" s="276"/>
      <c r="D8" s="279"/>
      <c r="E8" s="352"/>
      <c r="F8" s="281" t="s">
        <v>17</v>
      </c>
      <c r="G8" s="282"/>
      <c r="H8" s="283"/>
      <c r="I8" s="261">
        <v>0</v>
      </c>
      <c r="J8" s="285"/>
      <c r="K8" s="312"/>
      <c r="L8" s="279"/>
      <c r="M8" s="292"/>
    </row>
    <row r="9" spans="2:14" s="42" customFormat="1" ht="35" customHeight="1" x14ac:dyDescent="0.2">
      <c r="B9" s="356"/>
      <c r="C9" s="276"/>
      <c r="D9" s="279"/>
      <c r="E9" s="354" t="s">
        <v>18</v>
      </c>
      <c r="F9" s="281" t="s">
        <v>19</v>
      </c>
      <c r="G9" s="282"/>
      <c r="H9" s="283"/>
      <c r="I9" s="261">
        <v>5</v>
      </c>
      <c r="J9" s="284">
        <v>5</v>
      </c>
      <c r="K9" s="312"/>
      <c r="L9" s="279"/>
      <c r="M9" s="292" t="s">
        <v>299</v>
      </c>
    </row>
    <row r="10" spans="2:14" s="42" customFormat="1" ht="35" customHeight="1" x14ac:dyDescent="0.2">
      <c r="B10" s="356"/>
      <c r="C10" s="276"/>
      <c r="D10" s="279"/>
      <c r="E10" s="352"/>
      <c r="F10" s="281" t="s">
        <v>17</v>
      </c>
      <c r="G10" s="282"/>
      <c r="H10" s="283"/>
      <c r="I10" s="261">
        <v>0</v>
      </c>
      <c r="J10" s="285"/>
      <c r="K10" s="312"/>
      <c r="L10" s="279"/>
      <c r="M10" s="292"/>
    </row>
    <row r="11" spans="2:14" s="42" customFormat="1" ht="25" customHeight="1" x14ac:dyDescent="0.2">
      <c r="B11" s="356"/>
      <c r="C11" s="276"/>
      <c r="D11" s="279"/>
      <c r="E11" s="353" t="s">
        <v>20</v>
      </c>
      <c r="F11" s="281" t="s">
        <v>21</v>
      </c>
      <c r="G11" s="282"/>
      <c r="H11" s="283"/>
      <c r="I11" s="238">
        <v>3</v>
      </c>
      <c r="J11" s="284">
        <v>3</v>
      </c>
      <c r="K11" s="312"/>
      <c r="L11" s="279"/>
      <c r="M11" s="321" t="s">
        <v>300</v>
      </c>
    </row>
    <row r="12" spans="2:14" s="42" customFormat="1" ht="25" customHeight="1" x14ac:dyDescent="0.2">
      <c r="B12" s="356"/>
      <c r="C12" s="276"/>
      <c r="D12" s="279"/>
      <c r="E12" s="353"/>
      <c r="F12" s="281" t="s">
        <v>17</v>
      </c>
      <c r="G12" s="282"/>
      <c r="H12" s="283"/>
      <c r="I12" s="261">
        <v>0</v>
      </c>
      <c r="J12" s="285"/>
      <c r="K12" s="312"/>
      <c r="L12" s="279"/>
      <c r="M12" s="322"/>
    </row>
    <row r="13" spans="2:14" s="42" customFormat="1" ht="90" customHeight="1" x14ac:dyDescent="0.2">
      <c r="B13" s="356"/>
      <c r="C13" s="276"/>
      <c r="D13" s="279"/>
      <c r="E13" s="278" t="s">
        <v>22</v>
      </c>
      <c r="F13" s="296" t="s">
        <v>283</v>
      </c>
      <c r="G13" s="297"/>
      <c r="H13" s="298"/>
      <c r="I13" s="238">
        <v>9</v>
      </c>
      <c r="J13" s="284">
        <v>9</v>
      </c>
      <c r="K13" s="312"/>
      <c r="L13" s="279"/>
      <c r="M13" s="287" t="s">
        <v>301</v>
      </c>
    </row>
    <row r="14" spans="2:14" s="42" customFormat="1" ht="90" customHeight="1" x14ac:dyDescent="0.2">
      <c r="B14" s="356"/>
      <c r="C14" s="276"/>
      <c r="D14" s="279"/>
      <c r="E14" s="279"/>
      <c r="F14" s="296" t="s">
        <v>284</v>
      </c>
      <c r="G14" s="297"/>
      <c r="H14" s="298"/>
      <c r="I14" s="238">
        <v>7</v>
      </c>
      <c r="J14" s="285"/>
      <c r="K14" s="312"/>
      <c r="L14" s="279"/>
      <c r="M14" s="288"/>
    </row>
    <row r="15" spans="2:14" s="42" customFormat="1" ht="90" customHeight="1" x14ac:dyDescent="0.2">
      <c r="B15" s="356"/>
      <c r="C15" s="276"/>
      <c r="D15" s="279"/>
      <c r="E15" s="279"/>
      <c r="F15" s="296" t="s">
        <v>282</v>
      </c>
      <c r="G15" s="297"/>
      <c r="H15" s="298"/>
      <c r="I15" s="238">
        <v>3</v>
      </c>
      <c r="J15" s="285"/>
      <c r="K15" s="312"/>
      <c r="L15" s="279"/>
      <c r="M15" s="288"/>
    </row>
    <row r="16" spans="2:14" s="42" customFormat="1" ht="90" customHeight="1" x14ac:dyDescent="0.2">
      <c r="B16" s="356"/>
      <c r="C16" s="277"/>
      <c r="D16" s="280"/>
      <c r="E16" s="280"/>
      <c r="F16" s="281" t="s">
        <v>23</v>
      </c>
      <c r="G16" s="282"/>
      <c r="H16" s="283"/>
      <c r="I16" s="238">
        <v>0</v>
      </c>
      <c r="J16" s="286"/>
      <c r="K16" s="312"/>
      <c r="L16" s="279"/>
      <c r="M16" s="289"/>
    </row>
    <row r="17" spans="2:13" s="42" customFormat="1" ht="90" customHeight="1" x14ac:dyDescent="0.2">
      <c r="B17" s="356"/>
      <c r="C17" s="358" t="s">
        <v>24</v>
      </c>
      <c r="D17" s="324" t="s">
        <v>25</v>
      </c>
      <c r="E17" s="344" t="s">
        <v>244</v>
      </c>
      <c r="F17" s="334" t="s">
        <v>229</v>
      </c>
      <c r="G17" s="335"/>
      <c r="H17" s="335"/>
      <c r="I17" s="336"/>
      <c r="J17" s="315">
        <v>4</v>
      </c>
      <c r="K17" s="312"/>
      <c r="L17" s="279"/>
      <c r="M17" s="287" t="s">
        <v>286</v>
      </c>
    </row>
    <row r="18" spans="2:13" s="42" customFormat="1" ht="90" customHeight="1" x14ac:dyDescent="0.2">
      <c r="B18" s="356"/>
      <c r="C18" s="276"/>
      <c r="D18" s="343"/>
      <c r="E18" s="345"/>
      <c r="F18" s="299" t="s">
        <v>230</v>
      </c>
      <c r="G18" s="299"/>
      <c r="H18" s="299"/>
      <c r="I18" s="121">
        <v>4</v>
      </c>
      <c r="J18" s="316"/>
      <c r="K18" s="312"/>
      <c r="L18" s="279"/>
      <c r="M18" s="288"/>
    </row>
    <row r="19" spans="2:13" s="42" customFormat="1" ht="90" customHeight="1" x14ac:dyDescent="0.2">
      <c r="B19" s="356"/>
      <c r="C19" s="276"/>
      <c r="D19" s="343"/>
      <c r="E19" s="345"/>
      <c r="F19" s="299" t="s">
        <v>231</v>
      </c>
      <c r="G19" s="299"/>
      <c r="H19" s="299"/>
      <c r="I19" s="121">
        <v>3</v>
      </c>
      <c r="J19" s="316"/>
      <c r="K19" s="312"/>
      <c r="L19" s="279"/>
      <c r="M19" s="288"/>
    </row>
    <row r="20" spans="2:13" s="42" customFormat="1" ht="90" customHeight="1" x14ac:dyDescent="0.2">
      <c r="B20" s="356"/>
      <c r="C20" s="276"/>
      <c r="D20" s="343"/>
      <c r="E20" s="345"/>
      <c r="F20" s="299" t="s">
        <v>232</v>
      </c>
      <c r="G20" s="299"/>
      <c r="H20" s="299"/>
      <c r="I20" s="121">
        <v>2</v>
      </c>
      <c r="J20" s="316"/>
      <c r="K20" s="312"/>
      <c r="L20" s="279"/>
      <c r="M20" s="288"/>
    </row>
    <row r="21" spans="2:13" s="42" customFormat="1" ht="90" customHeight="1" x14ac:dyDescent="0.2">
      <c r="B21" s="356"/>
      <c r="C21" s="276"/>
      <c r="D21" s="343"/>
      <c r="E21" s="345"/>
      <c r="F21" s="299" t="s">
        <v>233</v>
      </c>
      <c r="G21" s="299"/>
      <c r="H21" s="299"/>
      <c r="I21" s="121">
        <v>1</v>
      </c>
      <c r="J21" s="316"/>
      <c r="K21" s="312"/>
      <c r="L21" s="279"/>
      <c r="M21" s="288"/>
    </row>
    <row r="22" spans="2:13" s="42" customFormat="1" ht="90" customHeight="1" x14ac:dyDescent="0.2">
      <c r="B22" s="356"/>
      <c r="C22" s="276"/>
      <c r="D22" s="343"/>
      <c r="E22" s="346"/>
      <c r="F22" s="299" t="s">
        <v>234</v>
      </c>
      <c r="G22" s="299"/>
      <c r="H22" s="299"/>
      <c r="I22" s="121">
        <v>0</v>
      </c>
      <c r="J22" s="317"/>
      <c r="K22" s="312"/>
      <c r="L22" s="279"/>
      <c r="M22" s="289"/>
    </row>
    <row r="23" spans="2:13" s="42" customFormat="1" ht="40" customHeight="1" x14ac:dyDescent="0.2">
      <c r="B23" s="356"/>
      <c r="C23" s="276"/>
      <c r="D23" s="343"/>
      <c r="E23" s="332" t="s">
        <v>27</v>
      </c>
      <c r="F23" s="303" t="s">
        <v>302</v>
      </c>
      <c r="G23" s="304"/>
      <c r="H23" s="305"/>
      <c r="I23" s="261">
        <v>5</v>
      </c>
      <c r="J23" s="318">
        <v>5</v>
      </c>
      <c r="K23" s="312"/>
      <c r="L23" s="279"/>
      <c r="M23" s="290" t="s">
        <v>287</v>
      </c>
    </row>
    <row r="24" spans="2:13" s="42" customFormat="1" ht="40" customHeight="1" x14ac:dyDescent="0.2">
      <c r="B24" s="356"/>
      <c r="C24" s="276"/>
      <c r="D24" s="343"/>
      <c r="E24" s="347"/>
      <c r="F24" s="296" t="s">
        <v>303</v>
      </c>
      <c r="G24" s="282"/>
      <c r="H24" s="283"/>
      <c r="I24" s="267">
        <v>3</v>
      </c>
      <c r="J24" s="319"/>
      <c r="K24" s="312"/>
      <c r="L24" s="279"/>
      <c r="M24" s="291"/>
    </row>
    <row r="25" spans="2:13" s="42" customFormat="1" ht="40" customHeight="1" x14ac:dyDescent="0.2">
      <c r="B25" s="356"/>
      <c r="C25" s="277"/>
      <c r="D25" s="331"/>
      <c r="E25" s="333"/>
      <c r="F25" s="281" t="s">
        <v>26</v>
      </c>
      <c r="G25" s="282"/>
      <c r="H25" s="283"/>
      <c r="I25" s="261">
        <v>0</v>
      </c>
      <c r="J25" s="320"/>
      <c r="K25" s="312"/>
      <c r="L25" s="279"/>
      <c r="M25" s="292"/>
    </row>
    <row r="26" spans="2:13" s="42" customFormat="1" ht="90" customHeight="1" x14ac:dyDescent="0.2">
      <c r="B26" s="356"/>
      <c r="C26" s="276" t="s">
        <v>209</v>
      </c>
      <c r="D26" s="278" t="s">
        <v>266</v>
      </c>
      <c r="E26" s="332" t="s">
        <v>267</v>
      </c>
      <c r="F26" s="281" t="s">
        <v>212</v>
      </c>
      <c r="G26" s="282"/>
      <c r="H26" s="283"/>
      <c r="I26" s="261">
        <v>2</v>
      </c>
      <c r="J26" s="293">
        <v>2</v>
      </c>
      <c r="K26" s="312"/>
      <c r="L26" s="279"/>
      <c r="M26" s="294" t="s">
        <v>274</v>
      </c>
    </row>
    <row r="27" spans="2:13" s="42" customFormat="1" ht="90" customHeight="1" x14ac:dyDescent="0.2">
      <c r="B27" s="356"/>
      <c r="C27" s="276"/>
      <c r="D27" s="279"/>
      <c r="E27" s="333"/>
      <c r="F27" s="300" t="s">
        <v>213</v>
      </c>
      <c r="G27" s="301"/>
      <c r="H27" s="302"/>
      <c r="I27" s="261">
        <v>0</v>
      </c>
      <c r="J27" s="293"/>
      <c r="K27" s="312"/>
      <c r="L27" s="279"/>
      <c r="M27" s="295"/>
    </row>
    <row r="28" spans="2:13" s="42" customFormat="1" ht="90" customHeight="1" x14ac:dyDescent="0.2">
      <c r="B28" s="356"/>
      <c r="C28" s="276"/>
      <c r="D28" s="279"/>
      <c r="E28" s="332" t="s">
        <v>268</v>
      </c>
      <c r="F28" s="281" t="s">
        <v>212</v>
      </c>
      <c r="G28" s="282"/>
      <c r="H28" s="283"/>
      <c r="I28" s="261">
        <v>1</v>
      </c>
      <c r="J28" s="293">
        <v>1</v>
      </c>
      <c r="K28" s="312"/>
      <c r="L28" s="279"/>
      <c r="M28" s="294" t="s">
        <v>275</v>
      </c>
    </row>
    <row r="29" spans="2:13" s="42" customFormat="1" ht="90" customHeight="1" x14ac:dyDescent="0.2">
      <c r="B29" s="356"/>
      <c r="C29" s="276"/>
      <c r="D29" s="279"/>
      <c r="E29" s="333"/>
      <c r="F29" s="300" t="s">
        <v>213</v>
      </c>
      <c r="G29" s="301"/>
      <c r="H29" s="302"/>
      <c r="I29" s="261">
        <v>0</v>
      </c>
      <c r="J29" s="293"/>
      <c r="K29" s="312"/>
      <c r="L29" s="279"/>
      <c r="M29" s="295"/>
    </row>
    <row r="30" spans="2:13" s="42" customFormat="1" ht="110.15" customHeight="1" x14ac:dyDescent="0.2">
      <c r="B30" s="356"/>
      <c r="C30" s="276"/>
      <c r="D30" s="279"/>
      <c r="E30" s="332" t="s">
        <v>269</v>
      </c>
      <c r="F30" s="281" t="s">
        <v>212</v>
      </c>
      <c r="G30" s="282"/>
      <c r="H30" s="283"/>
      <c r="I30" s="261">
        <v>1</v>
      </c>
      <c r="J30" s="293">
        <v>1</v>
      </c>
      <c r="K30" s="312"/>
      <c r="L30" s="279"/>
      <c r="M30" s="294" t="s">
        <v>276</v>
      </c>
    </row>
    <row r="31" spans="2:13" s="42" customFormat="1" ht="110.15" customHeight="1" x14ac:dyDescent="0.2">
      <c r="B31" s="356"/>
      <c r="C31" s="277"/>
      <c r="D31" s="280"/>
      <c r="E31" s="333"/>
      <c r="F31" s="300" t="s">
        <v>213</v>
      </c>
      <c r="G31" s="301"/>
      <c r="H31" s="302"/>
      <c r="I31" s="261">
        <v>0</v>
      </c>
      <c r="J31" s="293"/>
      <c r="K31" s="312"/>
      <c r="L31" s="279"/>
      <c r="M31" s="295"/>
    </row>
    <row r="32" spans="2:13" s="42" customFormat="1" ht="35" customHeight="1" x14ac:dyDescent="0.2">
      <c r="B32" s="356"/>
      <c r="C32" s="358" t="s">
        <v>28</v>
      </c>
      <c r="D32" s="324" t="s">
        <v>29</v>
      </c>
      <c r="E32" s="278" t="s">
        <v>30</v>
      </c>
      <c r="F32" s="300" t="s">
        <v>31</v>
      </c>
      <c r="G32" s="301"/>
      <c r="H32" s="302"/>
      <c r="I32" s="238">
        <v>20</v>
      </c>
      <c r="J32" s="285">
        <v>20</v>
      </c>
      <c r="K32" s="312"/>
      <c r="L32" s="279"/>
      <c r="M32" s="365" t="s">
        <v>304</v>
      </c>
    </row>
    <row r="33" spans="2:13" s="42" customFormat="1" ht="35" customHeight="1" x14ac:dyDescent="0.2">
      <c r="B33" s="356"/>
      <c r="C33" s="276"/>
      <c r="D33" s="331"/>
      <c r="E33" s="330"/>
      <c r="F33" s="281" t="s">
        <v>32</v>
      </c>
      <c r="G33" s="282"/>
      <c r="H33" s="283"/>
      <c r="I33" s="261">
        <v>0</v>
      </c>
      <c r="J33" s="286"/>
      <c r="K33" s="312"/>
      <c r="L33" s="279"/>
      <c r="M33" s="366"/>
    </row>
    <row r="34" spans="2:13" s="42" customFormat="1" ht="20.149999999999999" customHeight="1" x14ac:dyDescent="0.2">
      <c r="B34" s="356"/>
      <c r="C34" s="276"/>
      <c r="D34" s="324" t="s">
        <v>33</v>
      </c>
      <c r="E34" s="278" t="s">
        <v>34</v>
      </c>
      <c r="F34" s="334" t="s">
        <v>223</v>
      </c>
      <c r="G34" s="335"/>
      <c r="H34" s="336"/>
      <c r="I34" s="261">
        <v>20</v>
      </c>
      <c r="J34" s="318">
        <v>20</v>
      </c>
      <c r="K34" s="312"/>
      <c r="L34" s="279"/>
      <c r="M34" s="321" t="s">
        <v>277</v>
      </c>
    </row>
    <row r="35" spans="2:13" s="42" customFormat="1" ht="20.149999999999999" customHeight="1" x14ac:dyDescent="0.2">
      <c r="B35" s="356"/>
      <c r="C35" s="276"/>
      <c r="D35" s="343"/>
      <c r="E35" s="279"/>
      <c r="F35" s="334" t="s">
        <v>249</v>
      </c>
      <c r="G35" s="335"/>
      <c r="H35" s="336"/>
      <c r="I35" s="237"/>
      <c r="J35" s="319"/>
      <c r="K35" s="312"/>
      <c r="L35" s="279"/>
      <c r="M35" s="322"/>
    </row>
    <row r="36" spans="2:13" s="42" customFormat="1" ht="20.149999999999999" customHeight="1" x14ac:dyDescent="0.2">
      <c r="B36" s="356"/>
      <c r="C36" s="276"/>
      <c r="D36" s="343"/>
      <c r="E36" s="279"/>
      <c r="F36" s="337"/>
      <c r="G36" s="338"/>
      <c r="H36" s="339"/>
      <c r="I36" s="123" t="s">
        <v>35</v>
      </c>
      <c r="J36" s="319"/>
      <c r="K36" s="312"/>
      <c r="L36" s="279"/>
      <c r="M36" s="322"/>
    </row>
    <row r="37" spans="2:13" s="42" customFormat="1" ht="20.149999999999999" customHeight="1" x14ac:dyDescent="0.2">
      <c r="B37" s="356"/>
      <c r="C37" s="276"/>
      <c r="D37" s="343"/>
      <c r="E37" s="279"/>
      <c r="F37" s="340"/>
      <c r="G37" s="341"/>
      <c r="H37" s="342"/>
      <c r="I37" s="153"/>
      <c r="J37" s="319"/>
      <c r="K37" s="312"/>
      <c r="L37" s="279"/>
      <c r="M37" s="322"/>
    </row>
    <row r="38" spans="2:13" s="42" customFormat="1" ht="20.149999999999999" customHeight="1" x14ac:dyDescent="0.2">
      <c r="B38" s="356"/>
      <c r="C38" s="276"/>
      <c r="D38" s="343"/>
      <c r="E38" s="279"/>
      <c r="F38" s="340" t="s">
        <v>224</v>
      </c>
      <c r="G38" s="341"/>
      <c r="H38" s="342"/>
      <c r="I38" s="153">
        <v>10</v>
      </c>
      <c r="J38" s="319"/>
      <c r="K38" s="312"/>
      <c r="L38" s="279"/>
      <c r="M38" s="322"/>
    </row>
    <row r="39" spans="2:13" s="42" customFormat="1" ht="20.149999999999999" customHeight="1" x14ac:dyDescent="0.2">
      <c r="B39" s="356"/>
      <c r="C39" s="276"/>
      <c r="D39" s="343"/>
      <c r="E39" s="279"/>
      <c r="F39" s="334" t="s">
        <v>225</v>
      </c>
      <c r="G39" s="335"/>
      <c r="H39" s="336"/>
      <c r="I39" s="261">
        <v>10</v>
      </c>
      <c r="J39" s="319"/>
      <c r="K39" s="312"/>
      <c r="L39" s="279"/>
      <c r="M39" s="322"/>
    </row>
    <row r="40" spans="2:13" s="42" customFormat="1" ht="20.149999999999999" customHeight="1" x14ac:dyDescent="0.2">
      <c r="B40" s="356"/>
      <c r="C40" s="276"/>
      <c r="D40" s="343"/>
      <c r="E40" s="279"/>
      <c r="F40" s="334" t="s">
        <v>250</v>
      </c>
      <c r="G40" s="335"/>
      <c r="H40" s="336"/>
      <c r="I40" s="237"/>
      <c r="J40" s="319"/>
      <c r="K40" s="312"/>
      <c r="L40" s="279"/>
      <c r="M40" s="322"/>
    </row>
    <row r="41" spans="2:13" s="42" customFormat="1" ht="20.149999999999999" customHeight="1" x14ac:dyDescent="0.2">
      <c r="B41" s="356"/>
      <c r="C41" s="276"/>
      <c r="D41" s="343"/>
      <c r="E41" s="279"/>
      <c r="F41" s="337"/>
      <c r="G41" s="338"/>
      <c r="H41" s="339"/>
      <c r="I41" s="123" t="s">
        <v>35</v>
      </c>
      <c r="J41" s="319"/>
      <c r="K41" s="312"/>
      <c r="L41" s="279"/>
      <c r="M41" s="322"/>
    </row>
    <row r="42" spans="2:13" s="42" customFormat="1" ht="20.149999999999999" customHeight="1" x14ac:dyDescent="0.2">
      <c r="B42" s="356"/>
      <c r="C42" s="276"/>
      <c r="D42" s="343"/>
      <c r="E42" s="279"/>
      <c r="F42" s="340"/>
      <c r="G42" s="341"/>
      <c r="H42" s="342"/>
      <c r="I42" s="153"/>
      <c r="J42" s="319"/>
      <c r="K42" s="312"/>
      <c r="L42" s="279"/>
      <c r="M42" s="322"/>
    </row>
    <row r="43" spans="2:13" s="42" customFormat="1" ht="20.149999999999999" customHeight="1" x14ac:dyDescent="0.2">
      <c r="B43" s="356"/>
      <c r="C43" s="276"/>
      <c r="D43" s="331"/>
      <c r="E43" s="280"/>
      <c r="F43" s="340" t="s">
        <v>226</v>
      </c>
      <c r="G43" s="341"/>
      <c r="H43" s="342"/>
      <c r="I43" s="153">
        <v>0</v>
      </c>
      <c r="J43" s="320"/>
      <c r="K43" s="312"/>
      <c r="L43" s="279"/>
      <c r="M43" s="323"/>
    </row>
    <row r="44" spans="2:13" s="42" customFormat="1" ht="20.149999999999999" customHeight="1" x14ac:dyDescent="0.2">
      <c r="B44" s="356"/>
      <c r="C44" s="276"/>
      <c r="D44" s="278" t="s">
        <v>245</v>
      </c>
      <c r="E44" s="278" t="s">
        <v>36</v>
      </c>
      <c r="F44" s="296" t="s">
        <v>21</v>
      </c>
      <c r="G44" s="297"/>
      <c r="H44" s="298"/>
      <c r="I44" s="261">
        <v>3</v>
      </c>
      <c r="J44" s="318">
        <v>3</v>
      </c>
      <c r="K44" s="312"/>
      <c r="L44" s="279"/>
      <c r="M44" s="369" t="s">
        <v>37</v>
      </c>
    </row>
    <row r="45" spans="2:13" s="42" customFormat="1" ht="20.149999999999999" customHeight="1" x14ac:dyDescent="0.2">
      <c r="B45" s="356"/>
      <c r="C45" s="276"/>
      <c r="D45" s="343"/>
      <c r="E45" s="279"/>
      <c r="F45" s="306" t="s">
        <v>38</v>
      </c>
      <c r="G45" s="307"/>
      <c r="H45" s="308"/>
      <c r="I45" s="261">
        <v>0</v>
      </c>
      <c r="J45" s="320"/>
      <c r="K45" s="312"/>
      <c r="L45" s="279"/>
      <c r="M45" s="369"/>
    </row>
    <row r="46" spans="2:13" s="42" customFormat="1" ht="20.149999999999999" customHeight="1" x14ac:dyDescent="0.2">
      <c r="B46" s="356"/>
      <c r="C46" s="276"/>
      <c r="D46" s="278" t="s">
        <v>221</v>
      </c>
      <c r="E46" s="299" t="s">
        <v>39</v>
      </c>
      <c r="F46" s="281" t="s">
        <v>19</v>
      </c>
      <c r="G46" s="282"/>
      <c r="H46" s="283"/>
      <c r="I46" s="261">
        <v>5</v>
      </c>
      <c r="J46" s="293">
        <v>5</v>
      </c>
      <c r="K46" s="312"/>
      <c r="L46" s="279"/>
      <c r="M46" s="321" t="s">
        <v>222</v>
      </c>
    </row>
    <row r="47" spans="2:13" s="42" customFormat="1" ht="20.149999999999999" customHeight="1" x14ac:dyDescent="0.2">
      <c r="B47" s="356"/>
      <c r="C47" s="276"/>
      <c r="D47" s="329"/>
      <c r="E47" s="360"/>
      <c r="F47" s="281" t="s">
        <v>17</v>
      </c>
      <c r="G47" s="282"/>
      <c r="H47" s="283"/>
      <c r="I47" s="261">
        <v>0</v>
      </c>
      <c r="J47" s="293"/>
      <c r="K47" s="312"/>
      <c r="L47" s="279"/>
      <c r="M47" s="323"/>
    </row>
    <row r="48" spans="2:13" s="42" customFormat="1" ht="45" customHeight="1" x14ac:dyDescent="0.2">
      <c r="B48" s="356"/>
      <c r="C48" s="276"/>
      <c r="D48" s="278" t="s">
        <v>40</v>
      </c>
      <c r="E48" s="337" t="s">
        <v>41</v>
      </c>
      <c r="F48" s="296" t="s">
        <v>227</v>
      </c>
      <c r="G48" s="297"/>
      <c r="H48" s="298"/>
      <c r="I48" s="237">
        <v>10</v>
      </c>
      <c r="J48" s="318">
        <v>10</v>
      </c>
      <c r="K48" s="312"/>
      <c r="L48" s="279"/>
      <c r="M48" s="292" t="s">
        <v>235</v>
      </c>
    </row>
    <row r="49" spans="2:13" s="42" customFormat="1" ht="45" customHeight="1" x14ac:dyDescent="0.2">
      <c r="B49" s="356"/>
      <c r="C49" s="276"/>
      <c r="D49" s="279"/>
      <c r="E49" s="337"/>
      <c r="F49" s="334" t="s">
        <v>251</v>
      </c>
      <c r="G49" s="335"/>
      <c r="H49" s="336"/>
      <c r="I49" s="262"/>
      <c r="J49" s="319"/>
      <c r="K49" s="312"/>
      <c r="L49" s="279"/>
      <c r="M49" s="292"/>
    </row>
    <row r="50" spans="2:13" s="42" customFormat="1" ht="45" customHeight="1" x14ac:dyDescent="0.2">
      <c r="B50" s="356"/>
      <c r="C50" s="276"/>
      <c r="D50" s="279"/>
      <c r="E50" s="394"/>
      <c r="F50" s="337"/>
      <c r="G50" s="338"/>
      <c r="H50" s="339"/>
      <c r="I50" s="123" t="s">
        <v>35</v>
      </c>
      <c r="J50" s="319"/>
      <c r="K50" s="312"/>
      <c r="L50" s="279"/>
      <c r="M50" s="369"/>
    </row>
    <row r="51" spans="2:13" s="42" customFormat="1" ht="45" customHeight="1" x14ac:dyDescent="0.2">
      <c r="B51" s="356"/>
      <c r="C51" s="276"/>
      <c r="D51" s="279"/>
      <c r="E51" s="394"/>
      <c r="F51" s="340"/>
      <c r="G51" s="341"/>
      <c r="H51" s="342"/>
      <c r="I51" s="238"/>
      <c r="J51" s="319"/>
      <c r="K51" s="312"/>
      <c r="L51" s="279"/>
      <c r="M51" s="290"/>
    </row>
    <row r="52" spans="2:13" s="42" customFormat="1" ht="45" customHeight="1" thickBot="1" x14ac:dyDescent="0.25">
      <c r="B52" s="357"/>
      <c r="C52" s="359"/>
      <c r="D52" s="314"/>
      <c r="E52" s="395"/>
      <c r="F52" s="396" t="s">
        <v>228</v>
      </c>
      <c r="G52" s="397"/>
      <c r="H52" s="398"/>
      <c r="I52" s="268">
        <v>0</v>
      </c>
      <c r="J52" s="391"/>
      <c r="K52" s="313"/>
      <c r="L52" s="314"/>
      <c r="M52" s="392"/>
    </row>
    <row r="53" spans="2:13" s="42" customFormat="1" ht="35.15" customHeight="1" thickTop="1" x14ac:dyDescent="0.2">
      <c r="B53" s="385" t="s">
        <v>292</v>
      </c>
      <c r="C53" s="356" t="s">
        <v>292</v>
      </c>
      <c r="D53" s="279" t="s">
        <v>246</v>
      </c>
      <c r="E53" s="279" t="s">
        <v>43</v>
      </c>
      <c r="F53" s="340" t="s">
        <v>44</v>
      </c>
      <c r="G53" s="341"/>
      <c r="H53" s="342"/>
      <c r="I53" s="269">
        <v>5</v>
      </c>
      <c r="J53" s="319">
        <v>5</v>
      </c>
      <c r="K53" s="319">
        <f>SUM(J53)</f>
        <v>5</v>
      </c>
      <c r="L53" s="279" t="s">
        <v>42</v>
      </c>
      <c r="M53" s="288" t="s">
        <v>278</v>
      </c>
    </row>
    <row r="54" spans="2:13" s="42" customFormat="1" ht="35.15" customHeight="1" x14ac:dyDescent="0.2">
      <c r="B54" s="385"/>
      <c r="C54" s="356"/>
      <c r="D54" s="279"/>
      <c r="E54" s="279"/>
      <c r="F54" s="296" t="s">
        <v>45</v>
      </c>
      <c r="G54" s="297"/>
      <c r="H54" s="298"/>
      <c r="I54" s="121">
        <v>3</v>
      </c>
      <c r="J54" s="319"/>
      <c r="K54" s="319"/>
      <c r="L54" s="279"/>
      <c r="M54" s="288"/>
    </row>
    <row r="55" spans="2:13" s="42" customFormat="1" ht="35.15" customHeight="1" thickBot="1" x14ac:dyDescent="0.25">
      <c r="B55" s="385"/>
      <c r="C55" s="356"/>
      <c r="D55" s="279"/>
      <c r="E55" s="279"/>
      <c r="F55" s="296" t="s">
        <v>46</v>
      </c>
      <c r="G55" s="297"/>
      <c r="H55" s="298"/>
      <c r="I55" s="261">
        <v>0</v>
      </c>
      <c r="J55" s="319"/>
      <c r="K55" s="391"/>
      <c r="L55" s="314"/>
      <c r="M55" s="288"/>
    </row>
    <row r="56" spans="2:13" s="42" customFormat="1" ht="20.149999999999999" customHeight="1" thickTop="1" x14ac:dyDescent="0.2">
      <c r="B56" s="390" t="s">
        <v>47</v>
      </c>
      <c r="C56" s="377" t="s">
        <v>54</v>
      </c>
      <c r="D56" s="375" t="s">
        <v>48</v>
      </c>
      <c r="E56" s="375" t="s">
        <v>288</v>
      </c>
      <c r="F56" s="154" t="s">
        <v>55</v>
      </c>
      <c r="G56" s="362" t="s">
        <v>49</v>
      </c>
      <c r="H56" s="363"/>
      <c r="I56" s="370" t="s">
        <v>305</v>
      </c>
      <c r="J56" s="386">
        <v>60</v>
      </c>
      <c r="K56" s="389">
        <f>SUM(J56:J61)</f>
        <v>60</v>
      </c>
      <c r="L56" s="384" t="s">
        <v>56</v>
      </c>
      <c r="M56" s="367" t="s">
        <v>308</v>
      </c>
    </row>
    <row r="57" spans="2:13" s="42" customFormat="1" ht="20.149999999999999" customHeight="1" x14ac:dyDescent="0.2">
      <c r="B57" s="385"/>
      <c r="C57" s="356"/>
      <c r="D57" s="376"/>
      <c r="E57" s="376"/>
      <c r="F57" s="155" t="s">
        <v>50</v>
      </c>
      <c r="G57" s="373">
        <v>20</v>
      </c>
      <c r="H57" s="374"/>
      <c r="I57" s="371"/>
      <c r="J57" s="387"/>
      <c r="K57" s="319"/>
      <c r="L57" s="279"/>
      <c r="M57" s="368"/>
    </row>
    <row r="58" spans="2:13" s="42" customFormat="1" ht="20.149999999999999" customHeight="1" x14ac:dyDescent="0.2">
      <c r="B58" s="385"/>
      <c r="C58" s="356"/>
      <c r="D58" s="376"/>
      <c r="E58" s="376"/>
      <c r="F58" s="260" t="s">
        <v>51</v>
      </c>
      <c r="G58" s="373">
        <v>15</v>
      </c>
      <c r="H58" s="374"/>
      <c r="I58" s="371"/>
      <c r="J58" s="387"/>
      <c r="K58" s="319"/>
      <c r="L58" s="279"/>
      <c r="M58" s="368"/>
    </row>
    <row r="59" spans="2:13" s="42" customFormat="1" ht="20.149999999999999" customHeight="1" x14ac:dyDescent="0.2">
      <c r="B59" s="385"/>
      <c r="C59" s="356"/>
      <c r="D59" s="376"/>
      <c r="E59" s="376"/>
      <c r="F59" s="260" t="s">
        <v>52</v>
      </c>
      <c r="G59" s="373">
        <v>10</v>
      </c>
      <c r="H59" s="374"/>
      <c r="I59" s="371"/>
      <c r="J59" s="387"/>
      <c r="K59" s="319"/>
      <c r="L59" s="279"/>
      <c r="M59" s="368"/>
    </row>
    <row r="60" spans="2:13" s="42" customFormat="1" ht="20.149999999999999" customHeight="1" x14ac:dyDescent="0.2">
      <c r="B60" s="385"/>
      <c r="C60" s="356"/>
      <c r="D60" s="376"/>
      <c r="E60" s="376"/>
      <c r="F60" s="260" t="s">
        <v>53</v>
      </c>
      <c r="G60" s="373">
        <v>5</v>
      </c>
      <c r="H60" s="374"/>
      <c r="I60" s="371"/>
      <c r="J60" s="387"/>
      <c r="K60" s="319"/>
      <c r="L60" s="279"/>
      <c r="M60" s="368"/>
    </row>
    <row r="61" spans="2:13" s="42" customFormat="1" ht="20.149999999999999" customHeight="1" thickBot="1" x14ac:dyDescent="0.25">
      <c r="B61" s="385"/>
      <c r="C61" s="356"/>
      <c r="D61" s="330"/>
      <c r="E61" s="376"/>
      <c r="F61" s="155" t="s">
        <v>26</v>
      </c>
      <c r="G61" s="373">
        <v>0</v>
      </c>
      <c r="H61" s="374"/>
      <c r="I61" s="372"/>
      <c r="J61" s="388"/>
      <c r="K61" s="319"/>
      <c r="L61" s="280"/>
      <c r="M61" s="295"/>
    </row>
    <row r="62" spans="2:13" s="42" customFormat="1" ht="157.5" customHeight="1" thickTop="1" x14ac:dyDescent="0.2">
      <c r="B62" s="381" t="s">
        <v>199</v>
      </c>
      <c r="C62" s="382"/>
      <c r="D62" s="383"/>
      <c r="E62" s="378" t="s">
        <v>201</v>
      </c>
      <c r="F62" s="379"/>
      <c r="G62" s="379"/>
      <c r="H62" s="380"/>
      <c r="I62" s="156" t="s">
        <v>247</v>
      </c>
      <c r="J62" s="157"/>
      <c r="K62" s="158"/>
      <c r="L62" s="154" t="s">
        <v>57</v>
      </c>
      <c r="M62" s="159" t="s">
        <v>58</v>
      </c>
    </row>
    <row r="63" spans="2:13" s="42" customFormat="1" ht="157.5" customHeight="1" x14ac:dyDescent="0.2">
      <c r="B63" s="299" t="s">
        <v>193</v>
      </c>
      <c r="C63" s="299"/>
      <c r="D63" s="299"/>
      <c r="E63" s="364" t="s">
        <v>198</v>
      </c>
      <c r="F63" s="364"/>
      <c r="G63" s="364"/>
      <c r="H63" s="364"/>
      <c r="I63" s="160" t="s">
        <v>248</v>
      </c>
      <c r="J63" s="161"/>
      <c r="K63" s="162"/>
      <c r="L63" s="155" t="s">
        <v>194</v>
      </c>
      <c r="M63" s="258" t="s">
        <v>200</v>
      </c>
    </row>
    <row r="64" spans="2:13" s="42" customFormat="1" ht="45" customHeight="1" x14ac:dyDescent="0.2">
      <c r="I64" s="259" t="s">
        <v>59</v>
      </c>
      <c r="J64" s="270">
        <f>SUM(K5:K61)</f>
        <v>163</v>
      </c>
      <c r="K64" s="271"/>
      <c r="L64" s="272"/>
      <c r="M64" s="163" t="s">
        <v>60</v>
      </c>
    </row>
    <row r="65" spans="1:14" s="42" customFormat="1" ht="45" customHeight="1" x14ac:dyDescent="0.2">
      <c r="I65" s="259" t="s">
        <v>61</v>
      </c>
      <c r="J65" s="164">
        <f>IF(B2="簡易型Ａ",10,IF(B2="簡易型Ｂ",20,IF(B2="簡易型Ｃ",25,IF(B2="標準型",35,"型選択"))))</f>
        <v>20</v>
      </c>
      <c r="K65" s="271"/>
      <c r="L65" s="272"/>
    </row>
    <row r="66" spans="1:14" s="42" customFormat="1" ht="14" x14ac:dyDescent="0.2">
      <c r="I66" s="273"/>
      <c r="J66" s="272"/>
      <c r="L66" s="272"/>
    </row>
    <row r="67" spans="1:14" s="42" customFormat="1" ht="96.75" customHeight="1" x14ac:dyDescent="0.2">
      <c r="B67" s="364" t="s">
        <v>62</v>
      </c>
      <c r="C67" s="364"/>
      <c r="D67" s="364"/>
      <c r="E67" s="364" t="s">
        <v>63</v>
      </c>
      <c r="F67" s="364"/>
      <c r="G67" s="364"/>
      <c r="H67" s="364"/>
      <c r="I67" s="364"/>
      <c r="J67" s="364"/>
      <c r="K67" s="364"/>
      <c r="L67" s="393"/>
      <c r="M67" s="393"/>
    </row>
    <row r="68" spans="1:14" ht="23.25" customHeight="1" x14ac:dyDescent="0.2">
      <c r="C68" s="42"/>
      <c r="D68" s="42"/>
      <c r="E68" s="42"/>
    </row>
    <row r="69" spans="1:14" x14ac:dyDescent="0.2">
      <c r="E69" s="274"/>
      <c r="K69" s="275"/>
    </row>
    <row r="70" spans="1:14" s="232" customFormat="1" x14ac:dyDescent="0.2">
      <c r="A70" s="40"/>
      <c r="B70" s="40"/>
      <c r="C70" s="40"/>
      <c r="D70" s="40"/>
      <c r="E70" s="361"/>
      <c r="F70" s="361"/>
      <c r="G70" s="40"/>
      <c r="H70" s="40"/>
      <c r="I70" s="40"/>
      <c r="J70" s="40"/>
      <c r="K70" s="40"/>
      <c r="M70" s="40"/>
      <c r="N70" s="40"/>
    </row>
    <row r="71" spans="1:14" s="232" customFormat="1" x14ac:dyDescent="0.2">
      <c r="A71" s="40"/>
      <c r="B71" s="40"/>
      <c r="C71" s="40"/>
      <c r="D71" s="40"/>
      <c r="E71" s="40"/>
      <c r="F71" s="40"/>
      <c r="G71" s="40"/>
      <c r="H71" s="40"/>
      <c r="I71" s="40"/>
      <c r="K71" s="40"/>
      <c r="M71" s="40"/>
      <c r="N71" s="40"/>
    </row>
    <row r="72" spans="1:14" s="232" customFormat="1" x14ac:dyDescent="0.2">
      <c r="A72" s="40"/>
      <c r="B72" s="40"/>
      <c r="C72" s="40"/>
      <c r="D72" s="40"/>
      <c r="E72" s="40"/>
      <c r="F72" s="40"/>
      <c r="G72" s="40"/>
      <c r="H72" s="40"/>
      <c r="I72" s="40"/>
      <c r="K72" s="40"/>
      <c r="M72" s="40"/>
      <c r="N72" s="40"/>
    </row>
  </sheetData>
  <sheetProtection sheet="1" selectLockedCells="1" selectUnlockedCells="1"/>
  <mergeCells count="144">
    <mergeCell ref="J48:J52"/>
    <mergeCell ref="J44:J45"/>
    <mergeCell ref="K53:K55"/>
    <mergeCell ref="M48:M52"/>
    <mergeCell ref="E67:M67"/>
    <mergeCell ref="D48:D52"/>
    <mergeCell ref="E48:E52"/>
    <mergeCell ref="F49:H51"/>
    <mergeCell ref="F52:H52"/>
    <mergeCell ref="C56:C61"/>
    <mergeCell ref="E56:E61"/>
    <mergeCell ref="E62:H62"/>
    <mergeCell ref="B62:D62"/>
    <mergeCell ref="L56:L61"/>
    <mergeCell ref="G59:H59"/>
    <mergeCell ref="G60:H60"/>
    <mergeCell ref="B63:D63"/>
    <mergeCell ref="B53:B55"/>
    <mergeCell ref="G57:H57"/>
    <mergeCell ref="C53:C55"/>
    <mergeCell ref="J53:J55"/>
    <mergeCell ref="E63:H63"/>
    <mergeCell ref="E53:E55"/>
    <mergeCell ref="J56:J61"/>
    <mergeCell ref="K56:K61"/>
    <mergeCell ref="B56:B61"/>
    <mergeCell ref="F54:H54"/>
    <mergeCell ref="F55:H55"/>
    <mergeCell ref="E70:F70"/>
    <mergeCell ref="G56:H56"/>
    <mergeCell ref="E34:E43"/>
    <mergeCell ref="F38:H38"/>
    <mergeCell ref="F43:H43"/>
    <mergeCell ref="F46:H46"/>
    <mergeCell ref="E30:E31"/>
    <mergeCell ref="B67:D67"/>
    <mergeCell ref="M32:M33"/>
    <mergeCell ref="M46:M47"/>
    <mergeCell ref="M56:M61"/>
    <mergeCell ref="M44:M45"/>
    <mergeCell ref="L53:L55"/>
    <mergeCell ref="M53:M55"/>
    <mergeCell ref="F34:H34"/>
    <mergeCell ref="F35:H37"/>
    <mergeCell ref="I56:I61"/>
    <mergeCell ref="G58:H58"/>
    <mergeCell ref="D56:D61"/>
    <mergeCell ref="F53:H53"/>
    <mergeCell ref="G61:H61"/>
    <mergeCell ref="D53:D55"/>
    <mergeCell ref="F48:H48"/>
    <mergeCell ref="F39:H39"/>
    <mergeCell ref="B2:C2"/>
    <mergeCell ref="F10:H10"/>
    <mergeCell ref="D3:D4"/>
    <mergeCell ref="D5:D6"/>
    <mergeCell ref="B3:C4"/>
    <mergeCell ref="E7:E8"/>
    <mergeCell ref="F7:H7"/>
    <mergeCell ref="F17:I17"/>
    <mergeCell ref="F11:H11"/>
    <mergeCell ref="E11:E12"/>
    <mergeCell ref="E3:E4"/>
    <mergeCell ref="F9:H9"/>
    <mergeCell ref="F12:H12"/>
    <mergeCell ref="E9:E10"/>
    <mergeCell ref="F15:H15"/>
    <mergeCell ref="F13:H13"/>
    <mergeCell ref="F14:H14"/>
    <mergeCell ref="E5:E6"/>
    <mergeCell ref="B5:B52"/>
    <mergeCell ref="C17:C25"/>
    <mergeCell ref="C32:C52"/>
    <mergeCell ref="D34:D43"/>
    <mergeCell ref="E46:E47"/>
    <mergeCell ref="F47:H47"/>
    <mergeCell ref="F25:H25"/>
    <mergeCell ref="C26:C31"/>
    <mergeCell ref="E44:E45"/>
    <mergeCell ref="F45:H45"/>
    <mergeCell ref="D46:D47"/>
    <mergeCell ref="E32:E33"/>
    <mergeCell ref="D32:D33"/>
    <mergeCell ref="E26:E27"/>
    <mergeCell ref="E28:E29"/>
    <mergeCell ref="F44:H44"/>
    <mergeCell ref="F33:H33"/>
    <mergeCell ref="F40:H42"/>
    <mergeCell ref="D44:D45"/>
    <mergeCell ref="F26:H26"/>
    <mergeCell ref="F27:H27"/>
    <mergeCell ref="F28:H28"/>
    <mergeCell ref="D17:D25"/>
    <mergeCell ref="E17:E22"/>
    <mergeCell ref="D26:D31"/>
    <mergeCell ref="E23:E25"/>
    <mergeCell ref="F3:H4"/>
    <mergeCell ref="F5:H5"/>
    <mergeCell ref="K5:K52"/>
    <mergeCell ref="L5:L52"/>
    <mergeCell ref="M17:M22"/>
    <mergeCell ref="J9:J10"/>
    <mergeCell ref="J7:J8"/>
    <mergeCell ref="J17:J22"/>
    <mergeCell ref="F21:H21"/>
    <mergeCell ref="F18:H18"/>
    <mergeCell ref="F20:H20"/>
    <mergeCell ref="F24:H24"/>
    <mergeCell ref="J23:J25"/>
    <mergeCell ref="J34:J43"/>
    <mergeCell ref="M34:M43"/>
    <mergeCell ref="M3:M4"/>
    <mergeCell ref="M9:M10"/>
    <mergeCell ref="M11:M12"/>
    <mergeCell ref="L3:L4"/>
    <mergeCell ref="I3:K3"/>
    <mergeCell ref="M7:M8"/>
    <mergeCell ref="M5:M6"/>
    <mergeCell ref="J11:J12"/>
    <mergeCell ref="F19:H19"/>
    <mergeCell ref="C5:C16"/>
    <mergeCell ref="E13:E16"/>
    <mergeCell ref="D7:D16"/>
    <mergeCell ref="F16:H16"/>
    <mergeCell ref="J13:J16"/>
    <mergeCell ref="M13:M16"/>
    <mergeCell ref="M23:M25"/>
    <mergeCell ref="J46:J47"/>
    <mergeCell ref="M30:M31"/>
    <mergeCell ref="M28:M29"/>
    <mergeCell ref="M26:M27"/>
    <mergeCell ref="J5:J6"/>
    <mergeCell ref="J30:J31"/>
    <mergeCell ref="F8:H8"/>
    <mergeCell ref="F6:H6"/>
    <mergeCell ref="F22:H22"/>
    <mergeCell ref="F29:H29"/>
    <mergeCell ref="F30:H30"/>
    <mergeCell ref="F31:H31"/>
    <mergeCell ref="F32:H32"/>
    <mergeCell ref="F23:H23"/>
    <mergeCell ref="J28:J29"/>
    <mergeCell ref="J26:J27"/>
    <mergeCell ref="J32:J33"/>
  </mergeCells>
  <phoneticPr fontId="2"/>
  <conditionalFormatting sqref="J65">
    <cfRule type="expression" dxfId="44" priority="1" stopIfTrue="1">
      <formula>$J$65="型選択"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W12" sqref="W12"/>
    </sheetView>
  </sheetViews>
  <sheetFormatPr defaultColWidth="3.08984375" defaultRowHeight="18" customHeight="1" x14ac:dyDescent="0.2"/>
  <cols>
    <col min="1" max="16384" width="3.08984375" style="2"/>
  </cols>
  <sheetData>
    <row r="1" spans="1:27" ht="18" customHeight="1" x14ac:dyDescent="0.2">
      <c r="A1" s="1"/>
    </row>
    <row r="3" spans="1:27" ht="18" customHeight="1" x14ac:dyDescent="0.2">
      <c r="AA3" s="3" t="s">
        <v>64</v>
      </c>
    </row>
    <row r="5" spans="1:27" ht="18" customHeight="1" x14ac:dyDescent="0.2">
      <c r="A5" s="400" t="s">
        <v>65</v>
      </c>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row>
    <row r="6" spans="1:27" ht="18" customHeight="1" x14ac:dyDescent="0.2">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row>
    <row r="9" spans="1:27" ht="18" customHeight="1" x14ac:dyDescent="0.2">
      <c r="B9" s="399" t="s">
        <v>66</v>
      </c>
      <c r="C9" s="399"/>
      <c r="D9" s="399"/>
      <c r="E9" s="399"/>
      <c r="F9" s="399"/>
      <c r="H9" s="2" t="s">
        <v>67</v>
      </c>
    </row>
    <row r="11" spans="1:27" ht="18" customHeight="1" x14ac:dyDescent="0.2">
      <c r="O11" s="2" t="s">
        <v>68</v>
      </c>
    </row>
    <row r="13" spans="1:27" ht="18" customHeight="1" x14ac:dyDescent="0.2">
      <c r="O13" s="2" t="s">
        <v>69</v>
      </c>
    </row>
    <row r="15" spans="1:27" ht="18" customHeight="1" x14ac:dyDescent="0.2">
      <c r="O15" s="2" t="s">
        <v>70</v>
      </c>
    </row>
    <row r="18" spans="2:20" ht="18" customHeight="1" x14ac:dyDescent="0.2">
      <c r="E18" s="3" t="s">
        <v>71</v>
      </c>
      <c r="F18" s="2" t="s">
        <v>72</v>
      </c>
      <c r="G18" s="2" t="s">
        <v>310</v>
      </c>
      <c r="I18" s="4"/>
      <c r="J18" s="4"/>
      <c r="K18" s="4"/>
      <c r="L18" s="4"/>
      <c r="M18" s="4"/>
      <c r="N18" s="4"/>
      <c r="O18" s="4"/>
      <c r="P18" s="4"/>
      <c r="Q18" s="4"/>
      <c r="R18" s="4"/>
      <c r="S18" s="4"/>
      <c r="T18" s="4"/>
    </row>
    <row r="19" spans="2:20" ht="18" customHeight="1" x14ac:dyDescent="0.2">
      <c r="G19" s="2" t="s">
        <v>306</v>
      </c>
      <c r="I19" s="4"/>
      <c r="J19" s="4"/>
      <c r="K19" s="4"/>
      <c r="L19" s="4"/>
      <c r="M19" s="4"/>
      <c r="N19" s="4"/>
      <c r="O19" s="4"/>
      <c r="P19" s="4"/>
      <c r="Q19" s="4"/>
      <c r="R19" s="4"/>
      <c r="S19" s="4"/>
      <c r="T19" s="4"/>
    </row>
    <row r="20" spans="2:20" ht="18" customHeight="1" x14ac:dyDescent="0.2">
      <c r="G20" s="2" t="s">
        <v>307</v>
      </c>
      <c r="I20" s="4"/>
      <c r="J20" s="4"/>
      <c r="K20" s="4"/>
      <c r="L20" s="4"/>
      <c r="M20" s="4"/>
      <c r="N20" s="4"/>
      <c r="O20" s="4"/>
      <c r="P20" s="4"/>
      <c r="Q20" s="4"/>
      <c r="R20" s="4"/>
      <c r="S20" s="4"/>
      <c r="T20" s="4"/>
    </row>
    <row r="21" spans="2:20" ht="18" customHeight="1" x14ac:dyDescent="0.2">
      <c r="E21" s="3"/>
      <c r="G21" s="4"/>
      <c r="H21" s="4"/>
      <c r="I21" s="4"/>
      <c r="J21" s="4"/>
      <c r="K21" s="4"/>
      <c r="L21" s="4"/>
      <c r="M21" s="4"/>
      <c r="N21" s="4"/>
      <c r="O21" s="4"/>
      <c r="P21" s="4"/>
      <c r="Q21" s="4"/>
      <c r="R21" s="4"/>
      <c r="S21" s="4"/>
      <c r="T21" s="4"/>
    </row>
    <row r="22" spans="2:20" ht="18" customHeight="1" x14ac:dyDescent="0.2">
      <c r="G22" s="4"/>
      <c r="H22" s="4"/>
      <c r="I22" s="4"/>
      <c r="J22" s="4"/>
      <c r="K22" s="4"/>
      <c r="L22" s="4"/>
      <c r="M22" s="4"/>
      <c r="N22" s="4"/>
      <c r="O22" s="4"/>
      <c r="P22" s="4"/>
      <c r="Q22" s="4"/>
      <c r="R22" s="4"/>
      <c r="S22" s="4"/>
      <c r="T22" s="4"/>
    </row>
    <row r="25" spans="2:20" ht="18" customHeight="1" x14ac:dyDescent="0.2">
      <c r="B25" s="2" t="s">
        <v>73</v>
      </c>
    </row>
    <row r="26" spans="2:20" ht="18" customHeight="1" x14ac:dyDescent="0.2">
      <c r="B26" s="2" t="s">
        <v>74</v>
      </c>
    </row>
    <row r="27" spans="2:20" ht="18" customHeight="1" x14ac:dyDescent="0.2">
      <c r="B27" s="2" t="s">
        <v>75</v>
      </c>
    </row>
    <row r="30" spans="2:20" ht="18" customHeight="1" x14ac:dyDescent="0.2">
      <c r="C30" s="2" t="s">
        <v>76</v>
      </c>
    </row>
    <row r="31" spans="2:20" ht="18" customHeight="1" x14ac:dyDescent="0.2">
      <c r="D31" s="2" t="s">
        <v>77</v>
      </c>
      <c r="G31" s="2" t="s">
        <v>72</v>
      </c>
      <c r="H31" s="2" t="s">
        <v>78</v>
      </c>
    </row>
    <row r="32" spans="2:20" ht="18" customHeight="1" x14ac:dyDescent="0.2">
      <c r="D32" s="2" t="s">
        <v>79</v>
      </c>
      <c r="G32" s="2" t="s">
        <v>72</v>
      </c>
      <c r="H32" s="2" t="s">
        <v>80</v>
      </c>
    </row>
    <row r="33" spans="1:27" ht="18" customHeight="1" x14ac:dyDescent="0.2">
      <c r="D33" s="2" t="s">
        <v>68</v>
      </c>
      <c r="G33" s="2" t="s">
        <v>72</v>
      </c>
      <c r="H33" s="2" t="s">
        <v>81</v>
      </c>
    </row>
    <row r="34" spans="1:27" ht="18" customHeight="1" x14ac:dyDescent="0.2">
      <c r="D34" s="2" t="s">
        <v>82</v>
      </c>
      <c r="G34" s="2" t="s">
        <v>72</v>
      </c>
      <c r="H34" s="2" t="s">
        <v>83</v>
      </c>
    </row>
    <row r="35" spans="1:27" ht="18" customHeight="1" x14ac:dyDescent="0.2">
      <c r="D35" s="2" t="s">
        <v>84</v>
      </c>
      <c r="G35" s="2" t="s">
        <v>72</v>
      </c>
      <c r="H35" s="2" t="s">
        <v>83</v>
      </c>
    </row>
    <row r="36" spans="1:27" ht="18" customHeight="1" x14ac:dyDescent="0.2">
      <c r="D36" s="2" t="s">
        <v>85</v>
      </c>
      <c r="G36" s="2" t="s">
        <v>72</v>
      </c>
      <c r="H36" s="26"/>
    </row>
    <row r="44" spans="1:27" ht="18"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7"/>
  <sheetViews>
    <sheetView view="pageBreakPreview" topLeftCell="A21" zoomScale="70" zoomScaleNormal="71" zoomScaleSheetLayoutView="70" workbookViewId="0">
      <selection activeCell="J32" sqref="J5:J33"/>
    </sheetView>
  </sheetViews>
  <sheetFormatPr defaultColWidth="8.81640625" defaultRowHeight="13" x14ac:dyDescent="0.2"/>
  <cols>
    <col min="1" max="1" width="2.453125" style="40" customWidth="1"/>
    <col min="2" max="3" width="6.36328125" style="40" customWidth="1"/>
    <col min="4" max="4" width="17.6328125" style="40" customWidth="1"/>
    <col min="5" max="5" width="60.08984375" style="40" customWidth="1"/>
    <col min="6" max="7" width="10.6328125" style="40" customWidth="1"/>
    <col min="8" max="8" width="32.90625" style="40" customWidth="1"/>
    <col min="9" max="9" width="16.6328125" style="40" customWidth="1"/>
    <col min="10" max="10" width="20.6328125" style="232" customWidth="1"/>
    <col min="11" max="11" width="15.6328125" style="40" customWidth="1"/>
    <col min="12" max="13" width="10.6328125" style="40" customWidth="1"/>
    <col min="14" max="16" width="8.81640625" style="40"/>
    <col min="17" max="17" width="10.453125" style="40" bestFit="1" customWidth="1"/>
    <col min="18" max="16384" width="8.81640625" style="40"/>
  </cols>
  <sheetData>
    <row r="1" spans="2:13" ht="30.75" customHeight="1" x14ac:dyDescent="0.2">
      <c r="B1" s="41" t="s">
        <v>256</v>
      </c>
      <c r="C1" s="116"/>
      <c r="D1" s="116"/>
      <c r="G1" s="117"/>
      <c r="H1" s="464"/>
      <c r="I1" s="464"/>
      <c r="J1" s="464"/>
      <c r="K1" s="464"/>
    </row>
    <row r="2" spans="2:13" ht="23" x14ac:dyDescent="0.2">
      <c r="B2" s="118"/>
      <c r="C2" s="118"/>
      <c r="D2" s="118"/>
      <c r="E2" s="118"/>
      <c r="F2" s="470" t="s">
        <v>69</v>
      </c>
      <c r="G2" s="471"/>
      <c r="H2" s="465"/>
      <c r="I2" s="466"/>
      <c r="J2" s="466"/>
      <c r="K2" s="467"/>
      <c r="L2" s="119"/>
      <c r="M2" s="119"/>
    </row>
    <row r="3" spans="2:13" ht="20.149999999999999" customHeight="1" x14ac:dyDescent="0.2">
      <c r="B3" s="481" t="s">
        <v>2</v>
      </c>
      <c r="C3" s="482"/>
      <c r="D3" s="410" t="s">
        <v>3</v>
      </c>
      <c r="E3" s="410" t="s">
        <v>4</v>
      </c>
      <c r="F3" s="410" t="s">
        <v>6</v>
      </c>
      <c r="G3" s="474" t="s">
        <v>86</v>
      </c>
      <c r="H3" s="475"/>
      <c r="I3" s="476"/>
      <c r="J3" s="405" t="s">
        <v>87</v>
      </c>
      <c r="K3" s="468" t="s">
        <v>88</v>
      </c>
    </row>
    <row r="4" spans="2:13" ht="43.5" customHeight="1" thickBot="1" x14ac:dyDescent="0.25">
      <c r="B4" s="477"/>
      <c r="C4" s="478"/>
      <c r="D4" s="473"/>
      <c r="E4" s="473"/>
      <c r="F4" s="473"/>
      <c r="G4" s="239" t="s">
        <v>9</v>
      </c>
      <c r="H4" s="477" t="s">
        <v>89</v>
      </c>
      <c r="I4" s="478"/>
      <c r="J4" s="402"/>
      <c r="K4" s="469"/>
    </row>
    <row r="5" spans="2:13" ht="24.5" customHeight="1" thickTop="1" x14ac:dyDescent="0.2">
      <c r="B5" s="432" t="s">
        <v>291</v>
      </c>
      <c r="C5" s="484" t="s">
        <v>290</v>
      </c>
      <c r="D5" s="450" t="s">
        <v>289</v>
      </c>
      <c r="E5" s="489" t="str">
        <f>IF(+'評価項目(標準)'!E5="","",+'評価項目(標準)'!E5)</f>
        <v>施工箇所地域における工事実績</v>
      </c>
      <c r="F5" s="472">
        <f>+IF(+'評価項目(標準)'!J5="","",+'評価項目(標準)'!J5)</f>
        <v>5</v>
      </c>
      <c r="G5" s="120">
        <f>+IF(+'評価項目(標準)'!I5="","",+'評価項目(標準)'!I5)</f>
        <v>5</v>
      </c>
      <c r="H5" s="479" t="str">
        <f>+IF(+'評価項目(標準)'!F5="","",+'評価項目(標準)'!F5)</f>
        <v>鈴鹿市内における工事実績あり</v>
      </c>
      <c r="I5" s="480"/>
      <c r="J5" s="463"/>
      <c r="K5" s="472" t="str">
        <f>IF(J5="","",IF(J5=H5,G5,IF(J5=H6,G6)))</f>
        <v/>
      </c>
    </row>
    <row r="6" spans="2:13" ht="24.5" customHeight="1" x14ac:dyDescent="0.2">
      <c r="B6" s="433"/>
      <c r="C6" s="485"/>
      <c r="D6" s="451"/>
      <c r="E6" s="413"/>
      <c r="F6" s="436"/>
      <c r="G6" s="238">
        <f>+IF(+'評価項目(標準)'!I6="","",+'評価項目(標準)'!I6)</f>
        <v>0</v>
      </c>
      <c r="H6" s="456" t="str">
        <f>+IF(+'評価項目(標準)'!F6="","",+'評価項目(標準)'!F6)</f>
        <v>工事実績なし</v>
      </c>
      <c r="I6" s="457"/>
      <c r="J6" s="440"/>
      <c r="K6" s="436"/>
    </row>
    <row r="7" spans="2:13" ht="24.5" customHeight="1" x14ac:dyDescent="0.2">
      <c r="B7" s="433"/>
      <c r="C7" s="485"/>
      <c r="D7" s="487" t="str">
        <f>IF(+'評価項目(標準)'!D7="","",+'評価項目(標準)'!D7)</f>
        <v>地域貢献度</v>
      </c>
      <c r="E7" s="401" t="str">
        <f>IF(+'評価項目(標準)'!E7="","",+'評価項目(標準)'!E7)</f>
        <v>地域維持型維持修繕業務委託（雪氷業務）元請実績</v>
      </c>
      <c r="F7" s="452">
        <f>+IF(+'評価項目(標準)'!J7="","",+'評価項目(標準)'!J7)</f>
        <v>5</v>
      </c>
      <c r="G7" s="238">
        <f>+IF(+'評価項目(標準)'!I7="","",+'評価項目(標準)'!I7)</f>
        <v>5</v>
      </c>
      <c r="H7" s="456" t="str">
        <f>+IF(+'評価項目(標準)'!F7="","",+'評価項目(標準)'!F7)</f>
        <v>有</v>
      </c>
      <c r="I7" s="457"/>
      <c r="J7" s="439"/>
      <c r="K7" s="442" t="str">
        <f>IF(J7="","",IF(J7=H7,G7,IF(J7=H8,G8)))</f>
        <v/>
      </c>
    </row>
    <row r="8" spans="2:13" ht="24.5" customHeight="1" x14ac:dyDescent="0.2">
      <c r="B8" s="433"/>
      <c r="C8" s="485"/>
      <c r="D8" s="488"/>
      <c r="E8" s="401"/>
      <c r="F8" s="452"/>
      <c r="G8" s="233">
        <f>+IF(+'評価項目(標準)'!I8="","",+'評価項目(標準)'!I8)</f>
        <v>0</v>
      </c>
      <c r="H8" s="456" t="str">
        <f>+IF(+'評価項目(標準)'!F8="","",+'評価項目(標準)'!F8)</f>
        <v>無</v>
      </c>
      <c r="I8" s="457"/>
      <c r="J8" s="439"/>
      <c r="K8" s="442"/>
    </row>
    <row r="9" spans="2:13" ht="24.5" customHeight="1" x14ac:dyDescent="0.2">
      <c r="B9" s="433"/>
      <c r="C9" s="485"/>
      <c r="D9" s="488"/>
      <c r="E9" s="405" t="str">
        <f>IF(+'評価項目(標準)'!E9="","",+'評価項目(標準)'!E9)</f>
        <v>地域維持型維持修繕業務委託（小規模業務）元請実績</v>
      </c>
      <c r="F9" s="435">
        <f>+IF(+'評価項目(標準)'!J9="","",+'評価項目(標準)'!J9)</f>
        <v>5</v>
      </c>
      <c r="G9" s="233">
        <f>+IF(+'評価項目(標準)'!I9="","",+'評価項目(標準)'!I9)</f>
        <v>5</v>
      </c>
      <c r="H9" s="456" t="str">
        <f>+IF(+'評価項目(標準)'!F9="","",+'評価項目(標準)'!F9)</f>
        <v>有</v>
      </c>
      <c r="I9" s="457"/>
      <c r="J9" s="438"/>
      <c r="K9" s="441" t="str">
        <f>IF(J9="","",IF(J9=H9,G9,IF(J9=H10,G10)))</f>
        <v/>
      </c>
    </row>
    <row r="10" spans="2:13" ht="24.5" customHeight="1" x14ac:dyDescent="0.2">
      <c r="B10" s="433"/>
      <c r="C10" s="485"/>
      <c r="D10" s="488"/>
      <c r="E10" s="401"/>
      <c r="F10" s="452"/>
      <c r="G10" s="233">
        <f>+IF(+'評価項目(標準)'!I10="","",+'評価項目(標準)'!I10)</f>
        <v>0</v>
      </c>
      <c r="H10" s="456" t="str">
        <f>+IF(+'評価項目(標準)'!F10="","",+'評価項目(標準)'!F10)</f>
        <v>無</v>
      </c>
      <c r="I10" s="457"/>
      <c r="J10" s="439"/>
      <c r="K10" s="442"/>
    </row>
    <row r="11" spans="2:13" ht="24.5" customHeight="1" x14ac:dyDescent="0.2">
      <c r="B11" s="433"/>
      <c r="C11" s="485"/>
      <c r="D11" s="488"/>
      <c r="E11" s="405" t="str">
        <f>IF(+'評価項目(標準)'!E11="","",+'評価項目(標準)'!E11)</f>
        <v>　公共施設美化活動実績</v>
      </c>
      <c r="F11" s="414">
        <f>+IF(+'評価項目(標準)'!J11="","",+'評価項目(標準)'!J11)</f>
        <v>3</v>
      </c>
      <c r="G11" s="233">
        <f>+IF(+'評価項目(標準)'!I11="","",+'評価項目(標準)'!I11)</f>
        <v>3</v>
      </c>
      <c r="H11" s="456" t="str">
        <f>+IF(+'評価項目(標準)'!F11="","",+'評価項目(標準)'!F11)</f>
        <v>有</v>
      </c>
      <c r="I11" s="457"/>
      <c r="J11" s="438"/>
      <c r="K11" s="441" t="str">
        <f>IF(J11="","",IF(J11=H11,G11,IF(J11=H12,G12)))</f>
        <v/>
      </c>
    </row>
    <row r="12" spans="2:13" ht="24.5" customHeight="1" x14ac:dyDescent="0.2">
      <c r="B12" s="433"/>
      <c r="C12" s="485"/>
      <c r="D12" s="488"/>
      <c r="E12" s="401"/>
      <c r="F12" s="417"/>
      <c r="G12" s="233">
        <f>+IF(+'評価項目(標準)'!I12="","",+'評価項目(標準)'!I12)</f>
        <v>0</v>
      </c>
      <c r="H12" s="456" t="str">
        <f>+IF(+'評価項目(標準)'!F12="","",+'評価項目(標準)'!F12)</f>
        <v>無</v>
      </c>
      <c r="I12" s="457"/>
      <c r="J12" s="439"/>
      <c r="K12" s="442"/>
    </row>
    <row r="13" spans="2:13" ht="24.5" customHeight="1" x14ac:dyDescent="0.2">
      <c r="B13" s="433"/>
      <c r="C13" s="485"/>
      <c r="D13" s="488"/>
      <c r="E13" s="405" t="str">
        <f>IF(+'評価項目(標準)'!E13="","",+'評価項目(標準)'!E13)</f>
        <v>災害協定の評価</v>
      </c>
      <c r="F13" s="414">
        <f>+IF(+'評価項目(標準)'!J13="","",+'評価項目(標準)'!J13)</f>
        <v>9</v>
      </c>
      <c r="G13" s="233">
        <f>+IF(+'評価項目(標準)'!I13="","",+'評価項目(標準)'!I13)</f>
        <v>9</v>
      </c>
      <c r="H13" s="403" t="str">
        <f>+IF(+'評価項目(標準)'!F13="","",+'評価項目(標準)'!F13)</f>
        <v>災害協定に基づく訓練１への参加実績あり</v>
      </c>
      <c r="I13" s="404"/>
      <c r="J13" s="438"/>
      <c r="K13" s="441" t="str">
        <f>IF(J13="","",VLOOKUP(J13,'評価項目(標準)'!F13:I16,4,FALSE))</f>
        <v/>
      </c>
    </row>
    <row r="14" spans="2:13" ht="24.5" customHeight="1" x14ac:dyDescent="0.2">
      <c r="B14" s="433"/>
      <c r="C14" s="485"/>
      <c r="D14" s="488"/>
      <c r="E14" s="401"/>
      <c r="F14" s="417"/>
      <c r="G14" s="233">
        <f>+IF(+'評価項目(標準)'!I14="","",+'評価項目(標準)'!I14)</f>
        <v>7</v>
      </c>
      <c r="H14" s="403" t="str">
        <f>+IF(+'評価項目(標準)'!F14="","",+'評価項目(標準)'!F14)</f>
        <v>災害協定に基づく訓練２への参加実績あり</v>
      </c>
      <c r="I14" s="404"/>
      <c r="J14" s="439"/>
      <c r="K14" s="442"/>
    </row>
    <row r="15" spans="2:13" ht="24.5" customHeight="1" x14ac:dyDescent="0.2">
      <c r="B15" s="433"/>
      <c r="C15" s="485"/>
      <c r="D15" s="488"/>
      <c r="E15" s="401"/>
      <c r="F15" s="417"/>
      <c r="G15" s="233">
        <f>+IF(+'評価項目(標準)'!I15="","",+'評価項目(標準)'!I15)</f>
        <v>3</v>
      </c>
      <c r="H15" s="458" t="str">
        <f>+IF(+'評価項目(標準)'!F15="","",+'評価項目(標準)'!F15)</f>
        <v>防災協定の締結実績あり</v>
      </c>
      <c r="I15" s="459"/>
      <c r="J15" s="439"/>
      <c r="K15" s="442"/>
    </row>
    <row r="16" spans="2:13" ht="24.5" customHeight="1" x14ac:dyDescent="0.2">
      <c r="B16" s="433"/>
      <c r="C16" s="486"/>
      <c r="D16" s="451"/>
      <c r="E16" s="416"/>
      <c r="F16" s="415"/>
      <c r="G16" s="233">
        <f>+IF(+'評価項目(標準)'!I16="","",+'評価項目(標準)'!I16)</f>
        <v>0</v>
      </c>
      <c r="H16" s="458" t="str">
        <f>+IF(+'評価項目(標準)'!F16="","",+'評価項目(標準)'!F16)</f>
        <v>実績なし</v>
      </c>
      <c r="I16" s="459"/>
      <c r="J16" s="440"/>
      <c r="K16" s="443"/>
    </row>
    <row r="17" spans="2:11" ht="35.5" customHeight="1" x14ac:dyDescent="0.2">
      <c r="B17" s="433"/>
      <c r="C17" s="437" t="str">
        <f>IF(+'評価項目(標準)'!C17="","",+'評価項目(標準)'!C17)</f>
        <v>社会貢献度</v>
      </c>
      <c r="D17" s="410" t="str">
        <f>IF(+'評価項目(標準)'!D17="","",+'評価項目(標準)'!D17)</f>
        <v>社会貢献度</v>
      </c>
      <c r="E17" s="447"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414">
        <f>+IF(+'評価項目(標準)'!J17="","",+'評価項目(標準)'!J17)</f>
        <v>4</v>
      </c>
      <c r="G17" s="403" t="s">
        <v>236</v>
      </c>
      <c r="H17" s="460"/>
      <c r="I17" s="404"/>
      <c r="J17" s="438"/>
      <c r="K17" s="435" t="str">
        <f>IF(J17="","",IF(J17=H18,G18,IF(J17=H19,G19,IF(J17=H20,G20,IF(J17=H21,G21,IF(J17=H22,G22))))))</f>
        <v/>
      </c>
    </row>
    <row r="18" spans="2:11" ht="35.5" customHeight="1" x14ac:dyDescent="0.2">
      <c r="B18" s="433"/>
      <c r="C18" s="433"/>
      <c r="D18" s="412"/>
      <c r="E18" s="448"/>
      <c r="F18" s="417"/>
      <c r="G18" s="238">
        <f>+IF(+'評価項目(標準)'!I18="","",+'評価項目(標準)'!I18)</f>
        <v>4</v>
      </c>
      <c r="H18" s="461" t="str">
        <f>+IF(+'評価項目(標準)'!F18="","",+'評価項目(標準)'!F18)</f>
        <v>４点</v>
      </c>
      <c r="I18" s="462"/>
      <c r="J18" s="439"/>
      <c r="K18" s="452"/>
    </row>
    <row r="19" spans="2:11" ht="35.5" customHeight="1" x14ac:dyDescent="0.2">
      <c r="B19" s="433"/>
      <c r="C19" s="433"/>
      <c r="D19" s="412"/>
      <c r="E19" s="448"/>
      <c r="F19" s="417"/>
      <c r="G19" s="233">
        <f>+IF(+'評価項目(標準)'!I19="","",+'評価項目(標準)'!I19)</f>
        <v>3</v>
      </c>
      <c r="H19" s="421" t="str">
        <f>+IF(+'評価項目(標準)'!F19="","",+'評価項目(標準)'!F19)</f>
        <v>３点</v>
      </c>
      <c r="I19" s="422"/>
      <c r="J19" s="439"/>
      <c r="K19" s="452"/>
    </row>
    <row r="20" spans="2:11" ht="35.5" customHeight="1" x14ac:dyDescent="0.2">
      <c r="B20" s="433"/>
      <c r="C20" s="433"/>
      <c r="D20" s="412"/>
      <c r="E20" s="448"/>
      <c r="F20" s="417"/>
      <c r="G20" s="233">
        <f>+IF(+'評価項目(標準)'!I20="","",+'評価項目(標準)'!I20)</f>
        <v>2</v>
      </c>
      <c r="H20" s="421" t="str">
        <f>+IF(+'評価項目(標準)'!F20="","",+'評価項目(標準)'!F20)</f>
        <v>２点</v>
      </c>
      <c r="I20" s="422"/>
      <c r="J20" s="439"/>
      <c r="K20" s="452"/>
    </row>
    <row r="21" spans="2:11" ht="35.5" customHeight="1" x14ac:dyDescent="0.2">
      <c r="B21" s="433"/>
      <c r="C21" s="433"/>
      <c r="D21" s="412"/>
      <c r="E21" s="448"/>
      <c r="F21" s="417"/>
      <c r="G21" s="233">
        <f>+IF(+'評価項目(標準)'!I21="","",+'評価項目(標準)'!I21)</f>
        <v>1</v>
      </c>
      <c r="H21" s="421" t="str">
        <f>+IF(+'評価項目(標準)'!F21="","",+'評価項目(標準)'!F21)</f>
        <v>１点</v>
      </c>
      <c r="I21" s="422"/>
      <c r="J21" s="439"/>
      <c r="K21" s="452"/>
    </row>
    <row r="22" spans="2:11" ht="35.5" customHeight="1" x14ac:dyDescent="0.2">
      <c r="B22" s="433"/>
      <c r="C22" s="433"/>
      <c r="D22" s="412"/>
      <c r="E22" s="449"/>
      <c r="F22" s="415"/>
      <c r="G22" s="121">
        <f>+IF(+'評価項目(標準)'!I22="","",+'評価項目(標準)'!I22)</f>
        <v>0</v>
      </c>
      <c r="H22" s="421" t="str">
        <f>+IF(+'評価項目(標準)'!F22="","",+'評価項目(標準)'!F22)</f>
        <v>実績（取得点）なし</v>
      </c>
      <c r="I22" s="422"/>
      <c r="J22" s="440"/>
      <c r="K22" s="436"/>
    </row>
    <row r="23" spans="2:11" ht="24.5" customHeight="1" x14ac:dyDescent="0.2">
      <c r="B23" s="433"/>
      <c r="C23" s="433"/>
      <c r="D23" s="412"/>
      <c r="E23" s="405" t="str">
        <f>IF(+'評価項目(標準)'!E23="","",+'評価項目(標準)'!E23)</f>
        <v>県内企業による施工</v>
      </c>
      <c r="F23" s="414">
        <f>+IF(+'評価項目(標準)'!J23="","",+'評価項目(標準)'!J23)</f>
        <v>5</v>
      </c>
      <c r="G23" s="121">
        <f>+IF(+'評価項目(標準)'!I23="","",+'評価項目(標準)'!I23)</f>
        <v>5</v>
      </c>
      <c r="H23" s="406" t="str">
        <f>+IF(+'評価項目(標準)'!F23="","",+'評価項目(標準)'!F23)</f>
        <v>県内企業による施工の割合90％以上</v>
      </c>
      <c r="I23" s="407"/>
      <c r="J23" s="438"/>
      <c r="K23" s="441" t="str">
        <f>IF(J23="","",VLOOKUP(J23,'評価項目(標準)'!F23:I25,4,FALSE))</f>
        <v/>
      </c>
    </row>
    <row r="24" spans="2:11" ht="24.5" customHeight="1" x14ac:dyDescent="0.2">
      <c r="B24" s="433"/>
      <c r="C24" s="433"/>
      <c r="D24" s="412"/>
      <c r="E24" s="401"/>
      <c r="F24" s="417"/>
      <c r="G24" s="121">
        <f>+IF(+'評価項目(標準)'!I24="","",+'評価項目(標準)'!I24)</f>
        <v>3</v>
      </c>
      <c r="H24" s="406" t="str">
        <f>+IF(+'評価項目(標準)'!F24="","",+'評価項目(標準)'!F24)</f>
        <v>県内企業による施工の割合70％以上</v>
      </c>
      <c r="I24" s="407"/>
      <c r="J24" s="439"/>
      <c r="K24" s="442"/>
    </row>
    <row r="25" spans="2:11" ht="24.5" customHeight="1" x14ac:dyDescent="0.2">
      <c r="B25" s="433"/>
      <c r="C25" s="483"/>
      <c r="D25" s="413"/>
      <c r="E25" s="416"/>
      <c r="F25" s="415"/>
      <c r="G25" s="121">
        <f>+IF(+'評価項目(標準)'!I25="","",+'評価項目(標準)'!I25)</f>
        <v>0</v>
      </c>
      <c r="H25" s="406" t="str">
        <f>+IF(+'評価項目(標準)'!F25="","",+'評価項目(標準)'!F25)</f>
        <v>上記以外</v>
      </c>
      <c r="I25" s="407"/>
      <c r="J25" s="440"/>
      <c r="K25" s="443"/>
    </row>
    <row r="26" spans="2:11" ht="27.5" customHeight="1" x14ac:dyDescent="0.2">
      <c r="B26" s="433"/>
      <c r="C26" s="437" t="str">
        <f>IF(+'評価項目(標準)'!C26="","",+'評価項目(標準)'!C26)</f>
        <v>企業の雇用に関する取組</v>
      </c>
      <c r="D26" s="405" t="str">
        <f>IF(+'評価項目(標準)'!D26="","",+'評価項目(標準)'!D26)</f>
        <v>担い手確保・育成への取組</v>
      </c>
      <c r="E26" s="405" t="str">
        <f>IF(+'評価項目(標準)'!E26="","",+'評価項目(標準)'!E26)</f>
        <v>建設業者団体の取組実績</v>
      </c>
      <c r="F26" s="414">
        <f>+IF(+'評価項目(標準)'!J26="","",+'評価項目(標準)'!J26)</f>
        <v>2</v>
      </c>
      <c r="G26" s="121">
        <f>+IF(+'評価項目(標準)'!I26="","",+'評価項目(標準)'!I26)</f>
        <v>2</v>
      </c>
      <c r="H26" s="406" t="str">
        <f>+IF(+'評価項目(標準)'!F26="","",+'評価項目(標準)'!F26)</f>
        <v>取組の実績あり</v>
      </c>
      <c r="I26" s="407"/>
      <c r="J26" s="438"/>
      <c r="K26" s="435" t="str">
        <f>IF(J26="","",IF(J26=H26,G26,IF(J26=H27,G27)))</f>
        <v/>
      </c>
    </row>
    <row r="27" spans="2:11" ht="27.5" customHeight="1" x14ac:dyDescent="0.2">
      <c r="B27" s="433"/>
      <c r="C27" s="433"/>
      <c r="D27" s="401"/>
      <c r="E27" s="401"/>
      <c r="F27" s="417"/>
      <c r="G27" s="121">
        <f>+IF(+'評価項目(標準)'!I27="","",+'評価項目(標準)'!I27)</f>
        <v>0</v>
      </c>
      <c r="H27" s="408" t="str">
        <f>+IF(+'評価項目(標準)'!F27="","",+'評価項目(標準)'!F27)</f>
        <v>取組の実績なし</v>
      </c>
      <c r="I27" s="409"/>
      <c r="J27" s="439"/>
      <c r="K27" s="436"/>
    </row>
    <row r="28" spans="2:11" ht="27.5" customHeight="1" x14ac:dyDescent="0.2">
      <c r="B28" s="433"/>
      <c r="C28" s="433"/>
      <c r="D28" s="401"/>
      <c r="E28" s="405" t="str">
        <f>IF(+'評価項目(標準)'!E28="","",+'評価項目(標準)'!E28)</f>
        <v>建設業者団体地域組織の取組実績</v>
      </c>
      <c r="F28" s="414">
        <f>+IF(+'評価項目(標準)'!J28="","",+'評価項目(標準)'!J28)</f>
        <v>1</v>
      </c>
      <c r="G28" s="121">
        <f>+IF(+'評価項目(標準)'!I28="","",+'評価項目(標準)'!I28)</f>
        <v>1</v>
      </c>
      <c r="H28" s="406" t="str">
        <f>+IF(+'評価項目(標準)'!F28="","",+'評価項目(標準)'!F28)</f>
        <v>取組の実績あり</v>
      </c>
      <c r="I28" s="407"/>
      <c r="J28" s="438"/>
      <c r="K28" s="435" t="str">
        <f>IF(J28="","",IF(J28=H28,G28,IF(J28=H29,G29)))</f>
        <v/>
      </c>
    </row>
    <row r="29" spans="2:11" ht="27.5" customHeight="1" x14ac:dyDescent="0.2">
      <c r="B29" s="433"/>
      <c r="C29" s="433"/>
      <c r="D29" s="401"/>
      <c r="E29" s="401"/>
      <c r="F29" s="417"/>
      <c r="G29" s="121">
        <f>+IF(+'評価項目(標準)'!I29="","",+'評価項目(標準)'!I29)</f>
        <v>0</v>
      </c>
      <c r="H29" s="408" t="str">
        <f>+IF(+'評価項目(標準)'!F29="","",+'評価項目(標準)'!F29)</f>
        <v>取組の実績なし</v>
      </c>
      <c r="I29" s="409"/>
      <c r="J29" s="439"/>
      <c r="K29" s="436"/>
    </row>
    <row r="30" spans="2:11" ht="27.5" customHeight="1" x14ac:dyDescent="0.2">
      <c r="B30" s="433"/>
      <c r="C30" s="433"/>
      <c r="D30" s="401"/>
      <c r="E30" s="405" t="str">
        <f>IF(+'評価項目(標準)'!E30="","",+'評価項目(標準)'!E30)</f>
        <v>建設企業の取組実績</v>
      </c>
      <c r="F30" s="414">
        <f>+IF(+'評価項目(標準)'!J30="","",+'評価項目(標準)'!J30)</f>
        <v>1</v>
      </c>
      <c r="G30" s="121">
        <f>+IF(+'評価項目(標準)'!I30="","",+'評価項目(標準)'!I30)</f>
        <v>1</v>
      </c>
      <c r="H30" s="406" t="str">
        <f>+IF(+'評価項目(標準)'!F30="","",+'評価項目(標準)'!F30)</f>
        <v>取組の実績あり</v>
      </c>
      <c r="I30" s="407"/>
      <c r="J30" s="438"/>
      <c r="K30" s="435" t="str">
        <f>IF(J30="","",IF(J30=H30,G30,IF(J30=H31,G31)))</f>
        <v/>
      </c>
    </row>
    <row r="31" spans="2:11" ht="27.5" customHeight="1" x14ac:dyDescent="0.2">
      <c r="B31" s="433"/>
      <c r="C31" s="433"/>
      <c r="D31" s="401"/>
      <c r="E31" s="401"/>
      <c r="F31" s="417"/>
      <c r="G31" s="121">
        <f>+IF(+'評価項目(標準)'!I31="","",+'評価項目(標準)'!I31)</f>
        <v>0</v>
      </c>
      <c r="H31" s="408" t="str">
        <f>+IF(+'評価項目(標準)'!F31="","",+'評価項目(標準)'!F31)</f>
        <v>取組の実績なし</v>
      </c>
      <c r="I31" s="409"/>
      <c r="J31" s="439"/>
      <c r="K31" s="436"/>
    </row>
    <row r="32" spans="2:11" ht="24.5" customHeight="1" x14ac:dyDescent="0.2">
      <c r="B32" s="433"/>
      <c r="C32" s="437" t="str">
        <f>IF(+'評価項目(標準)'!C32="","",+'評価項目(標準)'!C32)</f>
        <v>企業の技術力等</v>
      </c>
      <c r="D32" s="410" t="str">
        <f>IF(+'評価項目(標準)'!D32="","",+'評価項目(標準)'!D32)</f>
        <v>工事実績</v>
      </c>
      <c r="E32" s="405" t="str">
        <f>IF(+'評価項目(標準)'!E32="","",+'評価項目(標準)'!E32)</f>
        <v>企業の工事実績</v>
      </c>
      <c r="F32" s="414">
        <f>+IF(+'評価項目(標準)'!J32="","",+'評価項目(標準)'!J32)</f>
        <v>20</v>
      </c>
      <c r="G32" s="121">
        <f>+IF(+'評価項目(標準)'!I32="","",+'評価項目(標準)'!I32)</f>
        <v>20</v>
      </c>
      <c r="H32" s="421" t="str">
        <f>+IF(+'評価項目(標準)'!F32="","",+'評価項目(標準)'!F32)</f>
        <v>評価対象工事①の実績あり</v>
      </c>
      <c r="I32" s="422"/>
      <c r="J32" s="438"/>
      <c r="K32" s="441" t="str">
        <f>IF(J32="","",VLOOKUP(J32,'評価項目(標準)'!F32:I33,4,FALSE))</f>
        <v/>
      </c>
    </row>
    <row r="33" spans="2:11" ht="24.5" customHeight="1" x14ac:dyDescent="0.2">
      <c r="B33" s="433"/>
      <c r="C33" s="433"/>
      <c r="D33" s="413"/>
      <c r="E33" s="416"/>
      <c r="F33" s="415"/>
      <c r="G33" s="121">
        <f>+IF(+'評価項目(標準)'!I33="","",+'評価項目(標準)'!I33)</f>
        <v>0</v>
      </c>
      <c r="H33" s="421" t="str">
        <f>+IF(+'評価項目(標準)'!F33="","",+'評価項目(標準)'!F33)</f>
        <v>評価対象工事の実績なし</v>
      </c>
      <c r="I33" s="422"/>
      <c r="J33" s="440"/>
      <c r="K33" s="443"/>
    </row>
    <row r="34" spans="2:11" ht="26.25" customHeight="1" x14ac:dyDescent="0.2">
      <c r="B34" s="433"/>
      <c r="C34" s="433"/>
      <c r="D34" s="410" t="str">
        <f>IF(+'評価項目(標準)'!D34="","",+'評価項目(標準)'!D34)</f>
        <v>工事成績</v>
      </c>
      <c r="E34" s="405" t="str">
        <f>IF(+'評価項目(標準)'!E34="","",+'評価項目(標準)'!E34)</f>
        <v>申告工事成績点又は総合点</v>
      </c>
      <c r="F34" s="414">
        <f>+IF(+'評価項目(標準)'!J34="","",+'評価項目(標準)'!J34)</f>
        <v>20</v>
      </c>
      <c r="G34" s="233">
        <f>IF(+'評価項目(標準)'!I34="","",+'評価項目(標準)'!I34)</f>
        <v>20</v>
      </c>
      <c r="H34" s="421" t="str">
        <f>IF(+'評価項目(標準)'!F34="","",+'評価項目(標準)'!F34)</f>
        <v xml:space="preserve">申告工事成績点が８５点以上の場合 </v>
      </c>
      <c r="I34" s="422"/>
      <c r="J34" s="122" t="s">
        <v>90</v>
      </c>
      <c r="K34" s="426"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6.25" customHeight="1" x14ac:dyDescent="0.2">
      <c r="B35" s="433"/>
      <c r="C35" s="433"/>
      <c r="D35" s="412"/>
      <c r="E35" s="401"/>
      <c r="F35" s="417"/>
      <c r="G35" s="237" t="str">
        <f>IF(+'評価項目(標準)'!I35="","",+'評価項目(標準)'!I35)</f>
        <v/>
      </c>
      <c r="H35" s="403" t="str">
        <f>IF(+'評価項目(標準)'!F35="","",+'評価項目(標準)'!F35)</f>
        <v>申告工事成績点が７５点以上８５点未満の場合
計算式１
（申告工事成績点－７５点）＋１０点</v>
      </c>
      <c r="I35" s="404"/>
      <c r="J35" s="499"/>
      <c r="K35" s="427"/>
    </row>
    <row r="36" spans="2:11" ht="26.25" customHeight="1" x14ac:dyDescent="0.2">
      <c r="B36" s="433"/>
      <c r="C36" s="433"/>
      <c r="D36" s="412"/>
      <c r="E36" s="401"/>
      <c r="F36" s="417"/>
      <c r="G36" s="123" t="str">
        <f>IF(+'評価項目(標準)'!I36="","",+'評価項目(標準)'!I36)</f>
        <v>～</v>
      </c>
      <c r="H36" s="403"/>
      <c r="I36" s="404"/>
      <c r="J36" s="500"/>
      <c r="K36" s="427"/>
    </row>
    <row r="37" spans="2:11" ht="26.25" customHeight="1" x14ac:dyDescent="0.2">
      <c r="B37" s="433"/>
      <c r="C37" s="433"/>
      <c r="D37" s="412"/>
      <c r="E37" s="401"/>
      <c r="F37" s="417"/>
      <c r="G37" s="238" t="str">
        <f>IF(+'評価項目(標準)'!I37="","",+'評価項目(標準)'!I37)</f>
        <v/>
      </c>
      <c r="H37" s="403"/>
      <c r="I37" s="404"/>
      <c r="J37" s="501"/>
      <c r="K37" s="428"/>
    </row>
    <row r="38" spans="2:11" ht="26.25" customHeight="1" x14ac:dyDescent="0.2">
      <c r="B38" s="433"/>
      <c r="C38" s="433"/>
      <c r="D38" s="412"/>
      <c r="E38" s="401"/>
      <c r="F38" s="417"/>
      <c r="G38" s="233">
        <f>IF(+'評価項目(標準)'!I38="","",+'評価項目(標準)'!I38)</f>
        <v>10</v>
      </c>
      <c r="H38" s="421" t="str">
        <f>IF(+'評価項目(標準)'!F38="","",+'評価項目(標準)'!F38)</f>
        <v>申告工事成績点が７５点未満の場合</v>
      </c>
      <c r="I38" s="422"/>
      <c r="J38" s="502"/>
      <c r="K38" s="428"/>
    </row>
    <row r="39" spans="2:11" ht="26.25" customHeight="1" x14ac:dyDescent="0.2">
      <c r="B39" s="433"/>
      <c r="C39" s="433"/>
      <c r="D39" s="412" t="str">
        <f>IF(+'評価項目(標準)'!D44="","",+'評価項目(標準)'!D44)</f>
        <v>品質
マネジメント</v>
      </c>
      <c r="E39" s="401" t="str">
        <f>IF(+'評価項目(標準)'!E44="","",+'評価項目(標準)'!E44)</f>
        <v>品質マネジメントシステムの認証</v>
      </c>
      <c r="F39" s="417"/>
      <c r="G39" s="233">
        <f>IF(+'評価項目(標準)'!I39="","",+'評価項目(標準)'!I39)</f>
        <v>10</v>
      </c>
      <c r="H39" s="421" t="str">
        <f>IF(+'評価項目(標準)'!F39="","",+'評価項目(標準)'!F39)</f>
        <v xml:space="preserve">総合点が９７０点以上の場合 </v>
      </c>
      <c r="I39" s="422"/>
      <c r="J39" s="124" t="s">
        <v>91</v>
      </c>
      <c r="K39" s="428"/>
    </row>
    <row r="40" spans="2:11" ht="26.25" customHeight="1" x14ac:dyDescent="0.2">
      <c r="B40" s="433"/>
      <c r="C40" s="433"/>
      <c r="D40" s="412"/>
      <c r="E40" s="401"/>
      <c r="F40" s="417"/>
      <c r="G40" s="237" t="str">
        <f>IF(+'評価項目(標準)'!I40="","",+'評価項目(標準)'!I40)</f>
        <v/>
      </c>
      <c r="H40" s="403" t="str">
        <f>IF(+'評価項目(標準)'!F40="","",+'評価項目(標準)'!F40)</f>
        <v>総合点が８４０点以上９７０点未満の場合
計算式２
（総合点－８４０）／（９７０－８４０）×１０</v>
      </c>
      <c r="I40" s="404"/>
      <c r="J40" s="506"/>
      <c r="K40" s="428"/>
    </row>
    <row r="41" spans="2:11" ht="26.25" customHeight="1" x14ac:dyDescent="0.2">
      <c r="B41" s="433"/>
      <c r="C41" s="433"/>
      <c r="D41" s="412"/>
      <c r="E41" s="401"/>
      <c r="F41" s="417"/>
      <c r="G41" s="123" t="str">
        <f>IF(+'評価項目(標準)'!I41="","",+'評価項目(標準)'!I41)</f>
        <v>～</v>
      </c>
      <c r="H41" s="403"/>
      <c r="I41" s="404"/>
      <c r="J41" s="506"/>
      <c r="K41" s="428"/>
    </row>
    <row r="42" spans="2:11" ht="26.25" customHeight="1" x14ac:dyDescent="0.2">
      <c r="B42" s="433"/>
      <c r="C42" s="433"/>
      <c r="D42" s="412"/>
      <c r="E42" s="401"/>
      <c r="F42" s="417"/>
      <c r="G42" s="238" t="str">
        <f>IF(+'評価項目(標準)'!I42="","",+'評価項目(標準)'!I42)</f>
        <v/>
      </c>
      <c r="H42" s="403"/>
      <c r="I42" s="404"/>
      <c r="J42" s="506"/>
      <c r="K42" s="428"/>
    </row>
    <row r="43" spans="2:11" ht="26.25" customHeight="1" x14ac:dyDescent="0.2">
      <c r="B43" s="433"/>
      <c r="C43" s="433"/>
      <c r="D43" s="413"/>
      <c r="E43" s="416"/>
      <c r="F43" s="415"/>
      <c r="G43" s="233">
        <f>IF(+'評価項目(標準)'!I43="","",+'評価項目(標準)'!I43)</f>
        <v>0</v>
      </c>
      <c r="H43" s="421" t="str">
        <f>IF(+'評価項目(標準)'!F43="","",+'評価項目(標準)'!F43)</f>
        <v>総合点が８４０点未満の場合</v>
      </c>
      <c r="I43" s="422"/>
      <c r="J43" s="507"/>
      <c r="K43" s="429"/>
    </row>
    <row r="44" spans="2:11" ht="26" customHeight="1" x14ac:dyDescent="0.2">
      <c r="B44" s="433"/>
      <c r="C44" s="433"/>
      <c r="D44" s="405" t="str">
        <f>IF(+'評価項目(標準)'!D44="","",+'評価項目(標準)'!D44)</f>
        <v>品質
マネジメント</v>
      </c>
      <c r="E44" s="405" t="str">
        <f>IF(+'評価項目(標準)'!E44="","",+'評価項目(標準)'!E44)</f>
        <v>品質マネジメントシステムの認証</v>
      </c>
      <c r="F44" s="414">
        <f>+IF(+'評価項目(標準)'!J44="","",+'評価項目(標準)'!J44)</f>
        <v>3</v>
      </c>
      <c r="G44" s="121">
        <f>+IF(+'評価項目(標準)'!I44="","",+'評価項目(標準)'!I44)</f>
        <v>3</v>
      </c>
      <c r="H44" s="421" t="str">
        <f>+IF(+'評価項目(標準)'!F44="","",+'評価項目(標準)'!F44)</f>
        <v>有</v>
      </c>
      <c r="I44" s="422"/>
      <c r="J44" s="438"/>
      <c r="K44" s="435" t="str">
        <f>IF(J44="","",IF(J44=H44,G44,IF(J44=H45,G45)))</f>
        <v/>
      </c>
    </row>
    <row r="45" spans="2:11" ht="26.25" customHeight="1" x14ac:dyDescent="0.2">
      <c r="B45" s="433"/>
      <c r="C45" s="433"/>
      <c r="D45" s="412"/>
      <c r="E45" s="416"/>
      <c r="F45" s="415"/>
      <c r="G45" s="121">
        <f>+IF(+'評価項目(標準)'!I45="","",+'評価項目(標準)'!I45)</f>
        <v>0</v>
      </c>
      <c r="H45" s="421" t="str">
        <f>+IF(+'評価項目(標準)'!F45="","",+'評価項目(標準)'!F45)</f>
        <v>無</v>
      </c>
      <c r="I45" s="422"/>
      <c r="J45" s="440"/>
      <c r="K45" s="436"/>
    </row>
    <row r="46" spans="2:11" ht="26.25" customHeight="1" x14ac:dyDescent="0.2">
      <c r="B46" s="433"/>
      <c r="C46" s="433"/>
      <c r="D46" s="410" t="str">
        <f>IF(+'評価項目(標準)'!D46="","",+'評価項目(標準)'!D46)</f>
        <v>労働安全
衛生管理</v>
      </c>
      <c r="E46" s="405" t="str">
        <f>IF(+'評価項目(標準)'!E46="","",+'評価項目(標準)'!E46)</f>
        <v>労働安全衛生マネジメントシステムの認証</v>
      </c>
      <c r="F46" s="414">
        <f>+IF(+'評価項目(標準)'!J46="","",+'評価項目(標準)'!J46)</f>
        <v>5</v>
      </c>
      <c r="G46" s="121">
        <f>+IF(+'評価項目(標準)'!I46="","",+'評価項目(標準)'!I46)</f>
        <v>5</v>
      </c>
      <c r="H46" s="403" t="str">
        <f>IF(+'評価項目(標準)'!F46="","",+'評価項目(標準)'!F46)</f>
        <v>有</v>
      </c>
      <c r="I46" s="404"/>
      <c r="J46" s="505"/>
      <c r="K46" s="435" t="str">
        <f>IF(J46="","",IF(J46=H46,G46,IF(J46=H47,G47)))</f>
        <v/>
      </c>
    </row>
    <row r="47" spans="2:11" ht="26.25" customHeight="1" x14ac:dyDescent="0.2">
      <c r="B47" s="433"/>
      <c r="C47" s="433"/>
      <c r="D47" s="411"/>
      <c r="E47" s="416"/>
      <c r="F47" s="415"/>
      <c r="G47" s="121">
        <f>+IF(+'評価項目(標準)'!I47="","",+'評価項目(標準)'!I47)</f>
        <v>0</v>
      </c>
      <c r="H47" s="403" t="str">
        <f>IF(+'評価項目(標準)'!F47="","",+'評価項目(標準)'!F47)</f>
        <v>無</v>
      </c>
      <c r="I47" s="404"/>
      <c r="J47" s="505"/>
      <c r="K47" s="436"/>
    </row>
    <row r="48" spans="2:11" ht="26.25" customHeight="1" x14ac:dyDescent="0.2">
      <c r="B48" s="433"/>
      <c r="C48" s="433"/>
      <c r="D48" s="405" t="str">
        <f>IF(+'評価項目(標準)'!D48="","",+'評価項目(標準)'!D48)</f>
        <v>受注工事高</v>
      </c>
      <c r="E48" s="405" t="str">
        <f>IF(+'評価項目(標準)'!E48="","",+'評価項目(標準)'!E48)</f>
        <v>１級技術者１人あたりの公共機関等発注の
契約金額２千５百万円以上の土木一式工事の契約金額</v>
      </c>
      <c r="F48" s="414">
        <f>+IF(+'評価項目(標準)'!J48="","",+'評価項目(標準)'!J48)</f>
        <v>10</v>
      </c>
      <c r="G48" s="237">
        <f>IF(+'評価項目(標準)'!I48="","",+'評価項目(標準)'!I48)</f>
        <v>10</v>
      </c>
      <c r="H48" s="403" t="str">
        <f>IF(+'評価項目(標準)'!F48="","",+'評価項目(標準)'!F48)</f>
        <v>５千万円未満の場合</v>
      </c>
      <c r="I48" s="404"/>
      <c r="J48" s="122" t="s">
        <v>92</v>
      </c>
      <c r="K48" s="435" t="str">
        <f>IF(J49="","",IF(J49="－",0,IF(J49&lt;50000000,F48,IF(J49&lt;150000000,ROUNDDOWN(F48-((J49-50000000)*F48/100000000),0),IF(J49&gt;=150000000,0)))))</f>
        <v/>
      </c>
    </row>
    <row r="49" spans="1:13" ht="26.25" customHeight="1" x14ac:dyDescent="0.2">
      <c r="B49" s="433"/>
      <c r="C49" s="433"/>
      <c r="D49" s="401"/>
      <c r="E49" s="401"/>
      <c r="F49" s="417"/>
      <c r="G49" s="237" t="str">
        <f>IF(+'評価項目(標準)'!I49="","",+'評価項目(標準)'!I49)</f>
        <v/>
      </c>
      <c r="H49" s="403" t="str">
        <f>IF(+'評価項目(標準)'!F49="","",+'評価項目(標準)'!F49)</f>
        <v>５千万円以上１億５千万円未満の場合
計算式３
１０－〔受注工事高－５千万円〕×１０/１億円</v>
      </c>
      <c r="I49" s="404"/>
      <c r="J49" s="492"/>
      <c r="K49" s="452"/>
    </row>
    <row r="50" spans="1:13" ht="26.25" customHeight="1" x14ac:dyDescent="0.2">
      <c r="B50" s="433"/>
      <c r="C50" s="433"/>
      <c r="D50" s="401"/>
      <c r="E50" s="401"/>
      <c r="F50" s="417"/>
      <c r="G50" s="498" t="str">
        <f>IF(+'評価項目(標準)'!I50="","",+'評価項目(標準)'!I50)</f>
        <v>～</v>
      </c>
      <c r="H50" s="403"/>
      <c r="I50" s="404"/>
      <c r="J50" s="492"/>
      <c r="K50" s="452"/>
    </row>
    <row r="51" spans="1:13" ht="26.25" customHeight="1" x14ac:dyDescent="0.2">
      <c r="B51" s="433"/>
      <c r="C51" s="433"/>
      <c r="D51" s="401"/>
      <c r="E51" s="401"/>
      <c r="F51" s="417"/>
      <c r="G51" s="498"/>
      <c r="H51" s="403"/>
      <c r="I51" s="404"/>
      <c r="J51" s="492"/>
      <c r="K51" s="452"/>
    </row>
    <row r="52" spans="1:13" ht="26.25" customHeight="1" x14ac:dyDescent="0.2">
      <c r="B52" s="433"/>
      <c r="C52" s="433"/>
      <c r="D52" s="401"/>
      <c r="E52" s="401"/>
      <c r="F52" s="417"/>
      <c r="G52" s="125" t="str">
        <f>IF(+'評価項目(標準)'!I51="","",+'評価項目(標準)'!I51)</f>
        <v/>
      </c>
      <c r="H52" s="403"/>
      <c r="I52" s="404"/>
      <c r="J52" s="492"/>
      <c r="K52" s="452"/>
    </row>
    <row r="53" spans="1:13" ht="26.25" customHeight="1" thickBot="1" x14ac:dyDescent="0.25">
      <c r="B53" s="434"/>
      <c r="C53" s="434"/>
      <c r="D53" s="402"/>
      <c r="E53" s="402"/>
      <c r="F53" s="418"/>
      <c r="G53" s="126">
        <f>IF(+'評価項目(標準)'!I52="","",+'評価項目(標準)'!I52)</f>
        <v>0</v>
      </c>
      <c r="H53" s="454" t="str">
        <f>IF(+'評価項目(標準)'!F52="","",+'評価項目(標準)'!F52)</f>
        <v>１億５千万円以上の場合</v>
      </c>
      <c r="I53" s="455"/>
      <c r="J53" s="493"/>
      <c r="K53" s="453"/>
    </row>
    <row r="54" spans="1:13" ht="26.25" customHeight="1" thickTop="1" x14ac:dyDescent="0.2">
      <c r="B54" s="432" t="s">
        <v>292</v>
      </c>
      <c r="C54" s="432" t="s">
        <v>292</v>
      </c>
      <c r="D54" s="401" t="str">
        <f>IF(+'評価項目(標準)'!D53="","",+'評価項目(標準)'!D53)</f>
        <v>配置予定技術者
のCPD
（継続学習制度）
取組実績</v>
      </c>
      <c r="E54" s="401" t="str">
        <f>IF(+'評価項目(標準)'!E53="","",+'評価項目(標準)'!E53)</f>
        <v>各団体が発行するCPDの取組実績</v>
      </c>
      <c r="F54" s="417">
        <f>+IF(+'評価項目(標準)'!J53="","",+'評価項目(標準)'!J53)</f>
        <v>5</v>
      </c>
      <c r="G54" s="236">
        <f>+IF(+'評価項目(標準)'!I53="","",+'評価項目(標準)'!I53)</f>
        <v>5</v>
      </c>
      <c r="H54" s="461" t="str">
        <f>+IF(+'評価項目(標準)'!F53="","",+'評価項目(標準)'!F53)</f>
        <v>換算後の単位数の合計が推奨単位以上</v>
      </c>
      <c r="I54" s="462"/>
      <c r="J54" s="440"/>
      <c r="K54" s="442" t="str">
        <f>IF(J54="","",IF(J54=H54,G54,IF(J54=H55,G55,IF(J54=H56,G56))))</f>
        <v/>
      </c>
    </row>
    <row r="55" spans="1:13" ht="26.25" customHeight="1" x14ac:dyDescent="0.2">
      <c r="B55" s="433"/>
      <c r="C55" s="433"/>
      <c r="D55" s="401"/>
      <c r="E55" s="401"/>
      <c r="F55" s="417"/>
      <c r="G55" s="121">
        <f>+IF(+'評価項目(標準)'!I54="","",+'評価項目(標準)'!I54)</f>
        <v>3</v>
      </c>
      <c r="H55" s="421" t="str">
        <f>+IF(+'評価項目(標準)'!F54="","",+'評価項目(標準)'!F54)</f>
        <v>換算後の単位数の合計が推奨単位の1/2以上</v>
      </c>
      <c r="I55" s="422"/>
      <c r="J55" s="503"/>
      <c r="K55" s="442"/>
    </row>
    <row r="56" spans="1:13" ht="26.25" customHeight="1" thickBot="1" x14ac:dyDescent="0.25">
      <c r="B56" s="434"/>
      <c r="C56" s="434"/>
      <c r="D56" s="402"/>
      <c r="E56" s="402"/>
      <c r="F56" s="418"/>
      <c r="G56" s="127">
        <f>+IF(+'評価項目(標準)'!I55="","",+'評価項目(標準)'!I55)</f>
        <v>0</v>
      </c>
      <c r="H56" s="423" t="str">
        <f>+IF(+'評価項目(標準)'!F55="","",+'評価項目(標準)'!F55)</f>
        <v>換算後の単位数の合計が推奨単位の1/2未満</v>
      </c>
      <c r="I56" s="424"/>
      <c r="J56" s="504"/>
      <c r="K56" s="497"/>
    </row>
    <row r="57" spans="1:13" ht="59.25" customHeight="1" thickTop="1" x14ac:dyDescent="0.2">
      <c r="B57" s="494" t="str">
        <f>IF(+'評価項目(標準)'!B62="","",+'評価項目(標準)'!B62)</f>
        <v>総合評価方式の不履行による
加算点の減点</v>
      </c>
      <c r="C57" s="495"/>
      <c r="D57" s="496"/>
      <c r="E57" s="444" t="str">
        <f>IF(+'評価項目(標準)'!E62="","",+'評価項目(標準)'!E62)</f>
        <v>当該工事の入札公告日が、三重県が総合評価方式で発注した工事で不履行による減点措置が課されている期間内である場合、「技術提案等不履行確定通知書等」に記載した減点を行います。</v>
      </c>
      <c r="F57" s="445"/>
      <c r="G57" s="446"/>
      <c r="H57" s="419" t="str">
        <f>IF('評価項目(標準)'!I62="","",+'評価項目(標準)'!I62)</f>
        <v>△換算前
加算点満点
×1割
×件数</v>
      </c>
      <c r="I57" s="420"/>
      <c r="J57" s="128"/>
      <c r="K57" s="245" t="str">
        <f>IF(+J57="","",-(+'評価項目(標準)'!J64*0.1*J57))</f>
        <v/>
      </c>
    </row>
    <row r="58" spans="1:13" ht="59.25" customHeight="1" x14ac:dyDescent="0.2">
      <c r="B58" s="490" t="str">
        <f>IF(+'評価項目(標準)'!B63="","",+'評価項目(標準)'!B63)</f>
        <v>指名停止措置による
加算点の減点</v>
      </c>
      <c r="C58" s="490"/>
      <c r="D58" s="490"/>
      <c r="E58" s="491" t="str">
        <f>IF(+'評価項目(標準)'!E63="","",+'評価項目(標準)'!E63)</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8" s="491"/>
      <c r="G58" s="491"/>
      <c r="H58" s="403" t="str">
        <f>IF('評価項目(標準)'!I63="","",+'評価項目(標準)'!I63)</f>
        <v>△換算前
加算点満点
×1割</v>
      </c>
      <c r="I58" s="404"/>
      <c r="J58" s="128"/>
      <c r="K58" s="245" t="str">
        <f>IF(+J58="","",-(+'評価項目(標準)'!J64*0.1))</f>
        <v/>
      </c>
    </row>
    <row r="59" spans="1:13" ht="26.25" customHeight="1" x14ac:dyDescent="0.2">
      <c r="E59" s="241"/>
      <c r="F59" s="130"/>
      <c r="G59" s="131"/>
      <c r="J59" s="132" t="s">
        <v>93</v>
      </c>
      <c r="K59" s="246">
        <f>SUM(K5:K58)</f>
        <v>0</v>
      </c>
    </row>
    <row r="60" spans="1:13" ht="13.5" thickBot="1" x14ac:dyDescent="0.25"/>
    <row r="61" spans="1:13" s="232" customFormat="1" ht="21.75" customHeight="1" x14ac:dyDescent="0.2">
      <c r="A61" s="40"/>
      <c r="B61" s="247" t="s">
        <v>94</v>
      </c>
      <c r="C61" s="248"/>
      <c r="D61" s="248"/>
      <c r="E61" s="139"/>
      <c r="F61" s="139"/>
      <c r="G61" s="139"/>
      <c r="H61" s="139"/>
      <c r="I61" s="139"/>
      <c r="J61" s="139"/>
      <c r="K61" s="140"/>
      <c r="L61" s="40"/>
      <c r="M61" s="40"/>
    </row>
    <row r="62" spans="1:13" s="232" customFormat="1" ht="21.75" customHeight="1" x14ac:dyDescent="0.2">
      <c r="A62" s="40"/>
      <c r="B62" s="249" t="s">
        <v>95</v>
      </c>
      <c r="C62" s="250"/>
      <c r="D62" s="430" t="s">
        <v>96</v>
      </c>
      <c r="E62" s="430"/>
      <c r="F62" s="430"/>
      <c r="G62" s="430"/>
      <c r="H62" s="430"/>
      <c r="I62" s="430"/>
      <c r="J62" s="430"/>
      <c r="K62" s="431"/>
      <c r="L62" s="40"/>
      <c r="M62" s="40"/>
    </row>
    <row r="63" spans="1:13" ht="21.75" customHeight="1" x14ac:dyDescent="0.2">
      <c r="B63" s="249" t="s">
        <v>95</v>
      </c>
      <c r="C63" s="251"/>
      <c r="D63" s="430" t="s">
        <v>97</v>
      </c>
      <c r="E63" s="430"/>
      <c r="F63" s="430"/>
      <c r="G63" s="430"/>
      <c r="H63" s="430"/>
      <c r="I63" s="430"/>
      <c r="J63" s="430"/>
      <c r="K63" s="431"/>
    </row>
    <row r="64" spans="1:13" ht="21.75" customHeight="1" x14ac:dyDescent="0.2">
      <c r="B64" s="252" t="s">
        <v>98</v>
      </c>
      <c r="C64" s="253" t="s">
        <v>99</v>
      </c>
      <c r="D64" s="254"/>
      <c r="E64" s="254"/>
      <c r="F64" s="254"/>
      <c r="G64" s="254"/>
      <c r="H64" s="254"/>
      <c r="I64" s="254"/>
      <c r="J64" s="254"/>
      <c r="K64" s="255"/>
    </row>
    <row r="65" spans="1:14" ht="21.75" customHeight="1" thickBot="1" x14ac:dyDescent="0.25">
      <c r="B65" s="136" t="s">
        <v>98</v>
      </c>
      <c r="C65" s="145" t="s">
        <v>100</v>
      </c>
      <c r="D65" s="256"/>
      <c r="E65" s="256"/>
      <c r="F65" s="256"/>
      <c r="G65" s="256"/>
      <c r="H65" s="256"/>
      <c r="I65" s="256"/>
      <c r="J65" s="256"/>
      <c r="K65" s="257"/>
    </row>
    <row r="66" spans="1:14" ht="7.5" customHeight="1" x14ac:dyDescent="0.2">
      <c r="B66" s="138"/>
      <c r="C66" s="138"/>
      <c r="D66" s="138"/>
      <c r="E66" s="138"/>
      <c r="F66" s="138"/>
      <c r="G66" s="138"/>
      <c r="H66" s="138"/>
      <c r="I66" s="138"/>
      <c r="J66" s="138"/>
      <c r="K66" s="138"/>
    </row>
    <row r="67" spans="1:14" ht="24" customHeight="1" x14ac:dyDescent="0.2">
      <c r="A67" s="425"/>
      <c r="B67" s="425"/>
      <c r="C67" s="425"/>
      <c r="D67" s="425"/>
      <c r="E67" s="425"/>
      <c r="F67" s="425"/>
      <c r="G67" s="425"/>
      <c r="H67" s="425"/>
      <c r="I67" s="425"/>
      <c r="J67" s="425"/>
      <c r="K67" s="425"/>
      <c r="L67" s="117"/>
      <c r="M67" s="117"/>
      <c r="N67" s="117"/>
    </row>
  </sheetData>
  <sheetProtection sheet="1" selectLockedCells="1"/>
  <mergeCells count="149">
    <mergeCell ref="J30:J31"/>
    <mergeCell ref="H54:I54"/>
    <mergeCell ref="E32:E33"/>
    <mergeCell ref="F46:F47"/>
    <mergeCell ref="B58:D58"/>
    <mergeCell ref="E58:G58"/>
    <mergeCell ref="K46:K47"/>
    <mergeCell ref="K32:K33"/>
    <mergeCell ref="J49:J53"/>
    <mergeCell ref="B57:D57"/>
    <mergeCell ref="K54:K56"/>
    <mergeCell ref="C54:C56"/>
    <mergeCell ref="E48:E53"/>
    <mergeCell ref="G50:G51"/>
    <mergeCell ref="J35:J36"/>
    <mergeCell ref="J37:J38"/>
    <mergeCell ref="H34:I34"/>
    <mergeCell ref="H35:I37"/>
    <mergeCell ref="J32:J33"/>
    <mergeCell ref="J54:J56"/>
    <mergeCell ref="J44:J45"/>
    <mergeCell ref="D32:D33"/>
    <mergeCell ref="J46:J47"/>
    <mergeCell ref="J40:J43"/>
    <mergeCell ref="B3:C4"/>
    <mergeCell ref="D3:D4"/>
    <mergeCell ref="D17:D25"/>
    <mergeCell ref="C17:C25"/>
    <mergeCell ref="E3:E4"/>
    <mergeCell ref="C26:C31"/>
    <mergeCell ref="D26:D31"/>
    <mergeCell ref="F11:F12"/>
    <mergeCell ref="H13:I13"/>
    <mergeCell ref="H14:I14"/>
    <mergeCell ref="F30:F31"/>
    <mergeCell ref="E23:E25"/>
    <mergeCell ref="E26:E27"/>
    <mergeCell ref="H30:I30"/>
    <mergeCell ref="H31:I31"/>
    <mergeCell ref="H25:I25"/>
    <mergeCell ref="E9:E10"/>
    <mergeCell ref="E11:E12"/>
    <mergeCell ref="F28:F29"/>
    <mergeCell ref="C5:C16"/>
    <mergeCell ref="D7:D16"/>
    <mergeCell ref="E13:E16"/>
    <mergeCell ref="F13:F16"/>
    <mergeCell ref="E5:E6"/>
    <mergeCell ref="H1:K1"/>
    <mergeCell ref="H2:K2"/>
    <mergeCell ref="J3:J4"/>
    <mergeCell ref="K3:K4"/>
    <mergeCell ref="K26:K27"/>
    <mergeCell ref="K28:K29"/>
    <mergeCell ref="K30:K31"/>
    <mergeCell ref="H16:I16"/>
    <mergeCell ref="F2:G2"/>
    <mergeCell ref="K5:K6"/>
    <mergeCell ref="F9:F10"/>
    <mergeCell ref="F5:F6"/>
    <mergeCell ref="J9:J10"/>
    <mergeCell ref="F3:F4"/>
    <mergeCell ref="J7:J8"/>
    <mergeCell ref="G3:I3"/>
    <mergeCell ref="F7:F8"/>
    <mergeCell ref="H4:I4"/>
    <mergeCell ref="H5:I5"/>
    <mergeCell ref="H6:I6"/>
    <mergeCell ref="H7:I7"/>
    <mergeCell ref="H8:I8"/>
    <mergeCell ref="H10:I10"/>
    <mergeCell ref="K7:K8"/>
    <mergeCell ref="D5:D6"/>
    <mergeCell ref="K23:K25"/>
    <mergeCell ref="J23:J25"/>
    <mergeCell ref="J17:J22"/>
    <mergeCell ref="E7:E8"/>
    <mergeCell ref="K17:K22"/>
    <mergeCell ref="K48:K53"/>
    <mergeCell ref="H46:I46"/>
    <mergeCell ref="H53:I53"/>
    <mergeCell ref="H48:I48"/>
    <mergeCell ref="H33:I33"/>
    <mergeCell ref="H11:I11"/>
    <mergeCell ref="H12:I12"/>
    <mergeCell ref="H15:I15"/>
    <mergeCell ref="H9:I9"/>
    <mergeCell ref="H22:I22"/>
    <mergeCell ref="G17:I17"/>
    <mergeCell ref="H18:I18"/>
    <mergeCell ref="J11:J12"/>
    <mergeCell ref="F26:F27"/>
    <mergeCell ref="H29:I29"/>
    <mergeCell ref="J5:J6"/>
    <mergeCell ref="J26:J27"/>
    <mergeCell ref="J28:J29"/>
    <mergeCell ref="A67:K67"/>
    <mergeCell ref="E34:E43"/>
    <mergeCell ref="F34:F43"/>
    <mergeCell ref="K34:K43"/>
    <mergeCell ref="F44:F45"/>
    <mergeCell ref="D62:K62"/>
    <mergeCell ref="F48:F53"/>
    <mergeCell ref="B54:B56"/>
    <mergeCell ref="E46:E47"/>
    <mergeCell ref="D63:K63"/>
    <mergeCell ref="K44:K45"/>
    <mergeCell ref="D44:D45"/>
    <mergeCell ref="B5:B53"/>
    <mergeCell ref="C32:C53"/>
    <mergeCell ref="D48:D53"/>
    <mergeCell ref="H58:I58"/>
    <mergeCell ref="J13:J16"/>
    <mergeCell ref="K13:K16"/>
    <mergeCell ref="E57:G57"/>
    <mergeCell ref="F17:F22"/>
    <mergeCell ref="F23:F25"/>
    <mergeCell ref="K9:K10"/>
    <mergeCell ref="K11:K12"/>
    <mergeCell ref="E17:E22"/>
    <mergeCell ref="H57:I57"/>
    <mergeCell ref="H55:I55"/>
    <mergeCell ref="H56:I56"/>
    <mergeCell ref="H19:I19"/>
    <mergeCell ref="H20:I20"/>
    <mergeCell ref="H21:I21"/>
    <mergeCell ref="H23:I23"/>
    <mergeCell ref="H24:I24"/>
    <mergeCell ref="H32:I32"/>
    <mergeCell ref="H39:I39"/>
    <mergeCell ref="H38:I38"/>
    <mergeCell ref="H40:I42"/>
    <mergeCell ref="H43:I43"/>
    <mergeCell ref="H44:I44"/>
    <mergeCell ref="H45:I45"/>
    <mergeCell ref="D54:D56"/>
    <mergeCell ref="H49:I52"/>
    <mergeCell ref="E28:E29"/>
    <mergeCell ref="E30:E31"/>
    <mergeCell ref="H26:I26"/>
    <mergeCell ref="H27:I27"/>
    <mergeCell ref="H28:I28"/>
    <mergeCell ref="D46:D47"/>
    <mergeCell ref="D34:D43"/>
    <mergeCell ref="H47:I47"/>
    <mergeCell ref="F32:F33"/>
    <mergeCell ref="E44:E45"/>
    <mergeCell ref="E54:E56"/>
    <mergeCell ref="F54:F56"/>
  </mergeCells>
  <phoneticPr fontId="2"/>
  <conditionalFormatting sqref="J5:J6">
    <cfRule type="cellIs" dxfId="43" priority="13" stopIfTrue="1" operator="equal">
      <formula>$F$5</formula>
    </cfRule>
  </conditionalFormatting>
  <conditionalFormatting sqref="J7:J8">
    <cfRule type="cellIs" dxfId="42" priority="30" stopIfTrue="1" operator="equal">
      <formula>$F$7</formula>
    </cfRule>
  </conditionalFormatting>
  <conditionalFormatting sqref="J9:J10">
    <cfRule type="cellIs" dxfId="41" priority="29" stopIfTrue="1" operator="equal">
      <formula>$F$9</formula>
    </cfRule>
  </conditionalFormatting>
  <conditionalFormatting sqref="J11:J12">
    <cfRule type="cellIs" dxfId="40" priority="28" stopIfTrue="1" operator="equal">
      <formula>$F$11</formula>
    </cfRule>
  </conditionalFormatting>
  <conditionalFormatting sqref="J13">
    <cfRule type="cellIs" dxfId="39" priority="27" stopIfTrue="1" operator="equal">
      <formula>$F$13</formula>
    </cfRule>
  </conditionalFormatting>
  <conditionalFormatting sqref="J17:J22">
    <cfRule type="cellIs" dxfId="38" priority="22" stopIfTrue="1" operator="equal">
      <formula>$F$17</formula>
    </cfRule>
  </conditionalFormatting>
  <conditionalFormatting sqref="J23:J26">
    <cfRule type="cellIs" dxfId="37" priority="12" stopIfTrue="1" operator="equal">
      <formula>$F$23</formula>
    </cfRule>
  </conditionalFormatting>
  <conditionalFormatting sqref="J28 J30">
    <cfRule type="cellIs" dxfId="36" priority="32" stopIfTrue="1" operator="equal">
      <formula>$F$23</formula>
    </cfRule>
  </conditionalFormatting>
  <conditionalFormatting sqref="J32:J33">
    <cfRule type="cellIs" dxfId="35" priority="19" stopIfTrue="1" operator="equal">
      <formula>$F$32</formula>
    </cfRule>
  </conditionalFormatting>
  <conditionalFormatting sqref="J34:J35 J39:J40">
    <cfRule type="cellIs" dxfId="34" priority="4" stopIfTrue="1" operator="equal">
      <formula>#REF!</formula>
    </cfRule>
  </conditionalFormatting>
  <conditionalFormatting sqref="J44:J45">
    <cfRule type="cellIs" dxfId="33" priority="20" stopIfTrue="1" operator="equal">
      <formula>$F$44</formula>
    </cfRule>
  </conditionalFormatting>
  <conditionalFormatting sqref="J46:J47">
    <cfRule type="cellIs" dxfId="32" priority="23" stopIfTrue="1" operator="equal">
      <formula>$F$46</formula>
    </cfRule>
  </conditionalFormatting>
  <conditionalFormatting sqref="J54:J56">
    <cfRule type="cellIs" dxfId="31" priority="17" stopIfTrue="1" operator="equal">
      <formula>$F$54</formula>
    </cfRule>
  </conditionalFormatting>
  <dataValidations count="15">
    <dataValidation type="list" allowBlank="1" showInputMessage="1" showErrorMessage="1" sqref="J46:J47" xr:uid="{00000000-0002-0000-0300-000000000000}">
      <formula1>$H$46:$H$47</formula1>
    </dataValidation>
    <dataValidation type="list" allowBlank="1" showInputMessage="1" showErrorMessage="1" sqref="J23:J25" xr:uid="{00000000-0002-0000-0300-000002000000}">
      <formula1>$H$23:$H$25</formula1>
    </dataValidation>
    <dataValidation type="list" allowBlank="1" showInputMessage="1" showErrorMessage="1" sqref="J44:J45" xr:uid="{00000000-0002-0000-0300-000003000000}">
      <formula1>$H$44:$H$45</formula1>
    </dataValidation>
    <dataValidation type="list" allowBlank="1" showInputMessage="1" showErrorMessage="1" sqref="J5:J6" xr:uid="{00000000-0002-0000-0300-000007000000}">
      <formula1>$H$5:$H$6</formula1>
    </dataValidation>
    <dataValidation type="list" allowBlank="1" showInputMessage="1" showErrorMessage="1" sqref="J7:J8" xr:uid="{00000000-0002-0000-0300-000008000000}">
      <formula1>$H$7:$H$8</formula1>
    </dataValidation>
    <dataValidation type="list" allowBlank="1" showInputMessage="1" showErrorMessage="1" sqref="J9:J10" xr:uid="{00000000-0002-0000-0300-000009000000}">
      <formula1>$H$9:$H$10</formula1>
    </dataValidation>
    <dataValidation type="list" allowBlank="1" showInputMessage="1" showErrorMessage="1" sqref="J11:J12" xr:uid="{00000000-0002-0000-0300-00000A000000}">
      <formula1>$H$11:$H$12</formula1>
    </dataValidation>
    <dataValidation type="list" allowBlank="1" showInputMessage="1" showErrorMessage="1" sqref="J54:J56" xr:uid="{00000000-0002-0000-0300-00000D000000}">
      <formula1>$H$54:$H$56</formula1>
    </dataValidation>
    <dataValidation type="list" allowBlank="1" showInputMessage="1" showErrorMessage="1" sqref="J35"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F000000}">
      <formula1>0</formula1>
    </dataValidation>
    <dataValidation type="list" allowBlank="1" showInputMessage="1" showErrorMessage="1" sqref="J17:J22" xr:uid="{00000000-0002-0000-0300-000011000000}">
      <formula1>$H$18:$H$22</formula1>
    </dataValidation>
    <dataValidation type="decimal" allowBlank="1" showInputMessage="1" showErrorMessage="1" sqref="J37:J38" xr:uid="{00000000-0002-0000-0300-000013000000}">
      <formula1>1</formula1>
      <formula2>100</formula2>
    </dataValidation>
    <dataValidation type="list" allowBlank="1" showInputMessage="1" showErrorMessage="1" sqref="J26:J31" xr:uid="{00000000-0002-0000-0300-000014000000}">
      <formula1>$H$26:$H$27</formula1>
    </dataValidation>
    <dataValidation type="list" allowBlank="1" showInputMessage="1" showErrorMessage="1" sqref="J13:J16" xr:uid="{672B9B41-5B48-413D-8700-1E02063391B0}">
      <formula1>$H$13:$H$16</formula1>
    </dataValidation>
    <dataValidation type="list" allowBlank="1" showInputMessage="1" showErrorMessage="1" sqref="J32:J33" xr:uid="{00000000-0002-0000-0300-000004000000}">
      <formula1>$H$32:$H$33</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68"/>
  <sheetViews>
    <sheetView view="pageBreakPreview" topLeftCell="A29" zoomScale="60" zoomScaleNormal="71" workbookViewId="0">
      <selection activeCell="J50" sqref="J50:J54"/>
    </sheetView>
  </sheetViews>
  <sheetFormatPr defaultColWidth="8.81640625" defaultRowHeight="13" x14ac:dyDescent="0.2"/>
  <cols>
    <col min="1" max="1" width="2.453125" style="40" customWidth="1"/>
    <col min="2" max="3" width="6.36328125" style="40" customWidth="1"/>
    <col min="4" max="4" width="17.6328125" style="40" customWidth="1"/>
    <col min="5" max="5" width="56.54296875" style="40" customWidth="1"/>
    <col min="6" max="7" width="10.6328125" style="40" customWidth="1"/>
    <col min="8" max="8" width="32.36328125" style="40" customWidth="1"/>
    <col min="9" max="9" width="16.6328125" style="40" customWidth="1"/>
    <col min="10" max="10" width="20.6328125" style="133" customWidth="1"/>
    <col min="11" max="11" width="15.6328125" style="40" customWidth="1"/>
    <col min="12" max="12" width="20.6328125" style="133" customWidth="1"/>
    <col min="13" max="13" width="15.6328125" style="40" customWidth="1"/>
    <col min="14" max="14" width="25.6328125" style="40" customWidth="1"/>
    <col min="15" max="16" width="10.6328125" style="40" customWidth="1"/>
    <col min="17" max="16384" width="8.81640625" style="40"/>
  </cols>
  <sheetData>
    <row r="1" spans="2:16" ht="36" customHeight="1" x14ac:dyDescent="0.2"/>
    <row r="2" spans="2:16" ht="30.75" customHeight="1" x14ac:dyDescent="0.2">
      <c r="B2" s="41" t="s">
        <v>256</v>
      </c>
      <c r="C2" s="116"/>
      <c r="D2" s="116"/>
      <c r="G2" s="117"/>
      <c r="H2" s="464"/>
      <c r="I2" s="464"/>
      <c r="J2" s="464"/>
      <c r="K2" s="464"/>
      <c r="L2" s="149"/>
      <c r="M2" s="149"/>
      <c r="N2" s="149"/>
    </row>
    <row r="3" spans="2:16" ht="31.5" customHeight="1" x14ac:dyDescent="0.2">
      <c r="B3" s="118"/>
      <c r="C3" s="118"/>
      <c r="D3" s="118"/>
      <c r="E3" s="118"/>
      <c r="F3" s="470" t="s">
        <v>69</v>
      </c>
      <c r="G3" s="471"/>
      <c r="H3" s="465"/>
      <c r="I3" s="466"/>
      <c r="J3" s="466"/>
      <c r="K3" s="466"/>
      <c r="L3" s="466"/>
      <c r="M3" s="466"/>
      <c r="N3" s="467"/>
      <c r="O3" s="119"/>
      <c r="P3" s="119"/>
    </row>
    <row r="4" spans="2:16" ht="27" customHeight="1" x14ac:dyDescent="0.2">
      <c r="B4" s="481" t="s">
        <v>2</v>
      </c>
      <c r="C4" s="482"/>
      <c r="D4" s="410" t="s">
        <v>3</v>
      </c>
      <c r="E4" s="410" t="s">
        <v>4</v>
      </c>
      <c r="F4" s="410" t="s">
        <v>6</v>
      </c>
      <c r="G4" s="474" t="s">
        <v>101</v>
      </c>
      <c r="H4" s="475"/>
      <c r="I4" s="476"/>
      <c r="J4" s="403" t="s">
        <v>102</v>
      </c>
      <c r="K4" s="404"/>
      <c r="L4" s="403" t="s">
        <v>103</v>
      </c>
      <c r="M4" s="460"/>
      <c r="N4" s="515" t="s">
        <v>104</v>
      </c>
    </row>
    <row r="5" spans="2:16" ht="43.5" customHeight="1" thickBot="1" x14ac:dyDescent="0.25">
      <c r="B5" s="477"/>
      <c r="C5" s="478"/>
      <c r="D5" s="473"/>
      <c r="E5" s="473"/>
      <c r="F5" s="473"/>
      <c r="G5" s="165" t="s">
        <v>105</v>
      </c>
      <c r="H5" s="519" t="s">
        <v>106</v>
      </c>
      <c r="I5" s="520"/>
      <c r="J5" s="148" t="s">
        <v>107</v>
      </c>
      <c r="K5" s="166" t="s">
        <v>108</v>
      </c>
      <c r="L5" s="148" t="s">
        <v>107</v>
      </c>
      <c r="M5" s="167" t="s">
        <v>109</v>
      </c>
      <c r="N5" s="516"/>
    </row>
    <row r="6" spans="2:16" ht="26.25" customHeight="1" thickTop="1" x14ac:dyDescent="0.2">
      <c r="B6" s="433" t="s">
        <v>291</v>
      </c>
      <c r="C6" s="485" t="s">
        <v>290</v>
      </c>
      <c r="D6" s="488" t="s">
        <v>289</v>
      </c>
      <c r="E6" s="511" t="str">
        <f>IF(+'評価項目(標準)'!E5="","",+'評価項目(標準)'!E5)</f>
        <v>施工箇所地域における工事実績</v>
      </c>
      <c r="F6" s="513">
        <f>+IF(+'評価項目(標準)'!J5="","",+'評価項目(標準)'!J5)</f>
        <v>5</v>
      </c>
      <c r="G6" s="234">
        <f>+IF(+'評価項目(標準)'!I5="","",+'評価項目(標準)'!I5)</f>
        <v>5</v>
      </c>
      <c r="H6" s="517" t="str">
        <f>+IF(+'評価項目(標準)'!F5="","",+'評価項目(標準)'!F5)</f>
        <v>鈴鹿市内における工事実績あり</v>
      </c>
      <c r="I6" s="518"/>
      <c r="J6" s="438"/>
      <c r="K6" s="435" t="str">
        <f>IF(J6="","",IF(J6=H6,G6,IF(J6=H7,G7)))</f>
        <v/>
      </c>
      <c r="L6" s="438"/>
      <c r="M6" s="435" t="str">
        <f>IF(L6="","",IF(L6=H6,G6,IF(L6=H7,G7)))</f>
        <v/>
      </c>
      <c r="N6" s="435" t="str">
        <f>IF(K6="","",IF(M6="","",ROUNDUP(AVERAGE(K6,M6),1)))</f>
        <v/>
      </c>
    </row>
    <row r="7" spans="2:16" ht="26.25" customHeight="1" x14ac:dyDescent="0.2">
      <c r="B7" s="433"/>
      <c r="C7" s="485"/>
      <c r="D7" s="451"/>
      <c r="E7" s="512"/>
      <c r="F7" s="514"/>
      <c r="G7" s="234">
        <f>+IF(+'評価項目(標準)'!I6="","",+'評価項目(標準)'!I6)</f>
        <v>0</v>
      </c>
      <c r="H7" s="517" t="str">
        <f>+IF(+'評価項目(標準)'!F6="","",+'評価項目(標準)'!F6)</f>
        <v>工事実績なし</v>
      </c>
      <c r="I7" s="518"/>
      <c r="J7" s="440"/>
      <c r="K7" s="436"/>
      <c r="L7" s="440"/>
      <c r="M7" s="436"/>
      <c r="N7" s="436"/>
    </row>
    <row r="8" spans="2:16" ht="26.25" customHeight="1" x14ac:dyDescent="0.2">
      <c r="B8" s="433"/>
      <c r="C8" s="485"/>
      <c r="D8" s="487" t="str">
        <f>IF(+'評価項目(標準)'!D7="","",+'評価項目(標準)'!D7)</f>
        <v>地域貢献度</v>
      </c>
      <c r="E8" s="401" t="str">
        <f>IF(+'評価項目(標準)'!E7="","",+'評価項目(標準)'!E7)</f>
        <v>地域維持型維持修繕業務委託（雪氷業務）元請実績</v>
      </c>
      <c r="F8" s="452">
        <f>+IF(+'評価項目(標準)'!J7="","",+'評価項目(標準)'!J7)</f>
        <v>5</v>
      </c>
      <c r="G8" s="238">
        <f>+IF(+'評価項目(標準)'!I7="","",+'評価項目(標準)'!I7)</f>
        <v>5</v>
      </c>
      <c r="H8" s="456" t="str">
        <f>+IF(+'評価項目(標準)'!F7="","",+'評価項目(標準)'!F7)</f>
        <v>有</v>
      </c>
      <c r="I8" s="457"/>
      <c r="J8" s="439"/>
      <c r="K8" s="442" t="str">
        <f>IF(J8="","",IF(J8=H8,G8,IF(J8=H9,G9)))</f>
        <v/>
      </c>
      <c r="L8" s="439"/>
      <c r="M8" s="442" t="str">
        <f>IF(L8="","",IF(L8=H8,G8,IF(L8=H9,G9)))</f>
        <v/>
      </c>
      <c r="N8" s="435" t="str">
        <f>IF(K8="","",IF(M8="","",ROUNDUP(AVERAGE(K8,M8),1)))</f>
        <v/>
      </c>
    </row>
    <row r="9" spans="2:16" ht="26.25" customHeight="1" x14ac:dyDescent="0.2">
      <c r="B9" s="433"/>
      <c r="C9" s="485"/>
      <c r="D9" s="488"/>
      <c r="E9" s="401"/>
      <c r="F9" s="452"/>
      <c r="G9" s="233">
        <f>+IF(+'評価項目(標準)'!I8="","",+'評価項目(標準)'!I8)</f>
        <v>0</v>
      </c>
      <c r="H9" s="456" t="str">
        <f>+IF(+'評価項目(標準)'!F8="","",+'評価項目(標準)'!F8)</f>
        <v>無</v>
      </c>
      <c r="I9" s="457"/>
      <c r="J9" s="439"/>
      <c r="K9" s="442"/>
      <c r="L9" s="439"/>
      <c r="M9" s="442"/>
      <c r="N9" s="452"/>
    </row>
    <row r="10" spans="2:16" ht="26.25" customHeight="1" x14ac:dyDescent="0.2">
      <c r="B10" s="433"/>
      <c r="C10" s="485"/>
      <c r="D10" s="488"/>
      <c r="E10" s="405" t="str">
        <f>IF(+'評価項目(標準)'!E9="","",+'評価項目(標準)'!E9)</f>
        <v>地域維持型維持修繕業務委託（小規模業務）元請実績</v>
      </c>
      <c r="F10" s="435">
        <f>+IF(+'評価項目(標準)'!J9="","",+'評価項目(標準)'!J9)</f>
        <v>5</v>
      </c>
      <c r="G10" s="233">
        <f>+IF(+'評価項目(標準)'!I9="","",+'評価項目(標準)'!I9)</f>
        <v>5</v>
      </c>
      <c r="H10" s="456" t="str">
        <f>+IF(+'評価項目(標準)'!F9="","",+'評価項目(標準)'!F9)</f>
        <v>有</v>
      </c>
      <c r="I10" s="457"/>
      <c r="J10" s="438"/>
      <c r="K10" s="441" t="str">
        <f>IF(J10="","",IF(J10=H10,G10,IF(J10=H11,G11)))</f>
        <v/>
      </c>
      <c r="L10" s="438"/>
      <c r="M10" s="441" t="str">
        <f>IF(L10="","",IF(L10=H10,G10,IF(L10=H11,G11)))</f>
        <v/>
      </c>
      <c r="N10" s="435" t="str">
        <f>IF(K10="","",IF(M10="","",ROUNDUP(AVERAGE(K10,M10),1)))</f>
        <v/>
      </c>
    </row>
    <row r="11" spans="2:16" ht="26.25" customHeight="1" x14ac:dyDescent="0.2">
      <c r="B11" s="433"/>
      <c r="C11" s="485"/>
      <c r="D11" s="488"/>
      <c r="E11" s="401"/>
      <c r="F11" s="452"/>
      <c r="G11" s="233">
        <f>+IF(+'評価項目(標準)'!I10="","",+'評価項目(標準)'!I10)</f>
        <v>0</v>
      </c>
      <c r="H11" s="456" t="str">
        <f>+IF(+'評価項目(標準)'!F10="","",+'評価項目(標準)'!F10)</f>
        <v>無</v>
      </c>
      <c r="I11" s="457"/>
      <c r="J11" s="439"/>
      <c r="K11" s="442"/>
      <c r="L11" s="439"/>
      <c r="M11" s="442"/>
      <c r="N11" s="452"/>
    </row>
    <row r="12" spans="2:16" ht="26.25" customHeight="1" x14ac:dyDescent="0.2">
      <c r="B12" s="433"/>
      <c r="C12" s="485"/>
      <c r="D12" s="488"/>
      <c r="E12" s="405" t="str">
        <f>IF(+'評価項目(標準)'!E11="","",+'評価項目(標準)'!E11)</f>
        <v>　公共施設美化活動実績</v>
      </c>
      <c r="F12" s="414">
        <f>+IF(+'評価項目(標準)'!J11="","",+'評価項目(標準)'!J11)</f>
        <v>3</v>
      </c>
      <c r="G12" s="233">
        <f>+IF(+'評価項目(標準)'!I11="","",+'評価項目(標準)'!I11)</f>
        <v>3</v>
      </c>
      <c r="H12" s="456" t="str">
        <f>+IF(+'評価項目(標準)'!F11="","",+'評価項目(標準)'!F11)</f>
        <v>有</v>
      </c>
      <c r="I12" s="457"/>
      <c r="J12" s="438"/>
      <c r="K12" s="441" t="str">
        <f>IF(J12="","",IF(J12=H12,G12,IF(J12=H13,G13)))</f>
        <v/>
      </c>
      <c r="L12" s="438"/>
      <c r="M12" s="441" t="str">
        <f>IF(L12="","",IF(L12=H12,G12,IF(L12=H13,G13)))</f>
        <v/>
      </c>
      <c r="N12" s="435" t="str">
        <f>IF(K12="","",IF(M12="","",ROUNDUP(AVERAGE(K12,M12),1)))</f>
        <v/>
      </c>
    </row>
    <row r="13" spans="2:16" ht="26.25" customHeight="1" x14ac:dyDescent="0.2">
      <c r="B13" s="433"/>
      <c r="C13" s="485"/>
      <c r="D13" s="488"/>
      <c r="E13" s="401"/>
      <c r="F13" s="417"/>
      <c r="G13" s="233">
        <f>+IF(+'評価項目(標準)'!I12="","",+'評価項目(標準)'!I12)</f>
        <v>0</v>
      </c>
      <c r="H13" s="456" t="str">
        <f>+IF(+'評価項目(標準)'!F12="","",+'評価項目(標準)'!F12)</f>
        <v>無</v>
      </c>
      <c r="I13" s="457"/>
      <c r="J13" s="439"/>
      <c r="K13" s="442"/>
      <c r="L13" s="439"/>
      <c r="M13" s="442"/>
      <c r="N13" s="452"/>
    </row>
    <row r="14" spans="2:16" ht="26.25" customHeight="1" x14ac:dyDescent="0.2">
      <c r="B14" s="433"/>
      <c r="C14" s="485"/>
      <c r="D14" s="488"/>
      <c r="E14" s="405" t="str">
        <f>IF(+'評価項目(標準)'!E13="","",+'評価項目(標準)'!E13)</f>
        <v>災害協定の評価</v>
      </c>
      <c r="F14" s="414">
        <f>+IF(+'評価項目(標準)'!J13="","",+'評価項目(標準)'!J13)</f>
        <v>9</v>
      </c>
      <c r="G14" s="233">
        <f>+IF(+'評価項目(標準)'!I13="","",+'評価項目(標準)'!I13)</f>
        <v>9</v>
      </c>
      <c r="H14" s="403" t="str">
        <f>+IF(+'評価項目(標準)'!F13="","",+'評価項目(標準)'!F13)</f>
        <v>災害協定に基づく訓練１への参加実績あり</v>
      </c>
      <c r="I14" s="404"/>
      <c r="J14" s="438"/>
      <c r="K14" s="441" t="str">
        <f>IF(J14="","",VLOOKUP(J14,'評価項目(標準)'!F13:I16,4,FALSE))</f>
        <v/>
      </c>
      <c r="L14" s="438"/>
      <c r="M14" s="441" t="str">
        <f>IF(L14="","",VLOOKUP(L14,'評価項目(標準)'!F13:I16,4,FALSE))</f>
        <v/>
      </c>
      <c r="N14" s="435" t="str">
        <f>IF(K14="","",IF(M14="","",ROUNDUP(AVERAGE(K14,M14),1)))</f>
        <v/>
      </c>
    </row>
    <row r="15" spans="2:16" ht="26.25" customHeight="1" x14ac:dyDescent="0.2">
      <c r="B15" s="433"/>
      <c r="C15" s="485"/>
      <c r="D15" s="488"/>
      <c r="E15" s="401"/>
      <c r="F15" s="417"/>
      <c r="G15" s="233">
        <f>+IF(+'評価項目(標準)'!I14="","",+'評価項目(標準)'!I14)</f>
        <v>7</v>
      </c>
      <c r="H15" s="403" t="str">
        <f>+IF(+'評価項目(標準)'!F14="","",+'評価項目(標準)'!F14)</f>
        <v>災害協定に基づく訓練２への参加実績あり</v>
      </c>
      <c r="I15" s="404"/>
      <c r="J15" s="439"/>
      <c r="K15" s="442"/>
      <c r="L15" s="439"/>
      <c r="M15" s="442"/>
      <c r="N15" s="452"/>
    </row>
    <row r="16" spans="2:16" ht="26.25" customHeight="1" x14ac:dyDescent="0.2">
      <c r="B16" s="433"/>
      <c r="C16" s="485"/>
      <c r="D16" s="488"/>
      <c r="E16" s="401"/>
      <c r="F16" s="417"/>
      <c r="G16" s="233">
        <f>+IF(+'評価項目(標準)'!I15="","",+'評価項目(標準)'!I15)</f>
        <v>3</v>
      </c>
      <c r="H16" s="456" t="str">
        <f>+IF(+'評価項目(標準)'!F15="","",+'評価項目(標準)'!F15)</f>
        <v>防災協定の締結実績あり</v>
      </c>
      <c r="I16" s="457"/>
      <c r="J16" s="439"/>
      <c r="K16" s="442"/>
      <c r="L16" s="439"/>
      <c r="M16" s="442"/>
      <c r="N16" s="452"/>
    </row>
    <row r="17" spans="2:14" ht="26.25" customHeight="1" x14ac:dyDescent="0.2">
      <c r="B17" s="433"/>
      <c r="C17" s="486"/>
      <c r="D17" s="451"/>
      <c r="E17" s="416"/>
      <c r="F17" s="240"/>
      <c r="G17" s="233">
        <f>+IF(+'評価項目(標準)'!I16="","",+'評価項目(標準)'!I16)</f>
        <v>0</v>
      </c>
      <c r="H17" s="456" t="str">
        <f>+IF(+'評価項目(標準)'!F16="","",+'評価項目(標準)'!F16)</f>
        <v>実績なし</v>
      </c>
      <c r="I17" s="457"/>
      <c r="J17" s="440"/>
      <c r="K17" s="443"/>
      <c r="L17" s="440"/>
      <c r="M17" s="443"/>
      <c r="N17" s="436"/>
    </row>
    <row r="18" spans="2:14" ht="40" customHeight="1" x14ac:dyDescent="0.2">
      <c r="B18" s="433"/>
      <c r="C18" s="437" t="str">
        <f>IF(+'評価項目(標準)'!C17="","",+'評価項目(標準)'!C17)</f>
        <v>社会貢献度</v>
      </c>
      <c r="D18" s="410" t="str">
        <f>IF(+'評価項目(標準)'!D17="","",+'評価項目(標準)'!D17)</f>
        <v>社会貢献度</v>
      </c>
      <c r="E18" s="447"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414">
        <f>+IF(+'評価項目(標準)'!J17="","",+'評価項目(標準)'!J17)</f>
        <v>4</v>
      </c>
      <c r="G18" s="403" t="s">
        <v>236</v>
      </c>
      <c r="H18" s="460"/>
      <c r="I18" s="404"/>
      <c r="J18" s="438"/>
      <c r="K18" s="435" t="str">
        <f>IF(J18="","",IF(J18=H19,G19,IF(J18=H20,G20,IF(J18=H21,G21,IF(J18=H22,G22,IF(J18=H23,G23))))))</f>
        <v/>
      </c>
      <c r="L18" s="438"/>
      <c r="M18" s="435" t="str">
        <f>IF(L18="","",IF(L18=H19,G19,IF(L18=H20,G20,IF(L18=H21,G21,IF(L18=H22,G22,IF(L18=H23,G23))))))</f>
        <v/>
      </c>
      <c r="N18" s="435" t="str">
        <f>IF(K18="","",IF(M18="","",ROUNDUP(AVERAGE(K18,M18),1)))</f>
        <v/>
      </c>
    </row>
    <row r="19" spans="2:14" ht="40" customHeight="1" x14ac:dyDescent="0.2">
      <c r="B19" s="433"/>
      <c r="C19" s="433"/>
      <c r="D19" s="412"/>
      <c r="E19" s="448"/>
      <c r="F19" s="417"/>
      <c r="G19" s="121">
        <f>+IF(+'評価項目(標準)'!I18="","",+'評価項目(標準)'!I18)</f>
        <v>4</v>
      </c>
      <c r="H19" s="421" t="str">
        <f>+IF(+'評価項目(標準)'!F18="","",+'評価項目(標準)'!F18)</f>
        <v>４点</v>
      </c>
      <c r="I19" s="422"/>
      <c r="J19" s="439"/>
      <c r="K19" s="452"/>
      <c r="L19" s="439"/>
      <c r="M19" s="452"/>
      <c r="N19" s="452"/>
    </row>
    <row r="20" spans="2:14" ht="40" customHeight="1" x14ac:dyDescent="0.2">
      <c r="B20" s="433"/>
      <c r="C20" s="433"/>
      <c r="D20" s="412"/>
      <c r="E20" s="448"/>
      <c r="F20" s="417"/>
      <c r="G20" s="121">
        <f>+IF(+'評価項目(標準)'!I19="","",+'評価項目(標準)'!I19)</f>
        <v>3</v>
      </c>
      <c r="H20" s="421" t="str">
        <f>+IF(+'評価項目(標準)'!F19="","",+'評価項目(標準)'!F19)</f>
        <v>３点</v>
      </c>
      <c r="I20" s="422"/>
      <c r="J20" s="439"/>
      <c r="K20" s="452"/>
      <c r="L20" s="439"/>
      <c r="M20" s="452"/>
      <c r="N20" s="452"/>
    </row>
    <row r="21" spans="2:14" ht="40" customHeight="1" x14ac:dyDescent="0.2">
      <c r="B21" s="433"/>
      <c r="C21" s="433"/>
      <c r="D21" s="412"/>
      <c r="E21" s="448"/>
      <c r="F21" s="417"/>
      <c r="G21" s="121">
        <f>+IF(+'評価項目(標準)'!I20="","",+'評価項目(標準)'!I20)</f>
        <v>2</v>
      </c>
      <c r="H21" s="421" t="str">
        <f>+IF(+'評価項目(標準)'!F20="","",+'評価項目(標準)'!F20)</f>
        <v>２点</v>
      </c>
      <c r="I21" s="422"/>
      <c r="J21" s="439"/>
      <c r="K21" s="452"/>
      <c r="L21" s="439"/>
      <c r="M21" s="452"/>
      <c r="N21" s="452"/>
    </row>
    <row r="22" spans="2:14" ht="40" customHeight="1" x14ac:dyDescent="0.2">
      <c r="B22" s="433"/>
      <c r="C22" s="433"/>
      <c r="D22" s="412"/>
      <c r="E22" s="448"/>
      <c r="F22" s="417"/>
      <c r="G22" s="121">
        <f>+IF(+'評価項目(標準)'!I21="","",+'評価項目(標準)'!I21)</f>
        <v>1</v>
      </c>
      <c r="H22" s="421" t="str">
        <f>+IF(+'評価項目(標準)'!F21="","",+'評価項目(標準)'!F21)</f>
        <v>１点</v>
      </c>
      <c r="I22" s="422"/>
      <c r="J22" s="439"/>
      <c r="K22" s="452"/>
      <c r="L22" s="439"/>
      <c r="M22" s="452"/>
      <c r="N22" s="452"/>
    </row>
    <row r="23" spans="2:14" ht="40" customHeight="1" x14ac:dyDescent="0.2">
      <c r="B23" s="433"/>
      <c r="C23" s="433"/>
      <c r="D23" s="412"/>
      <c r="E23" s="449"/>
      <c r="F23" s="415"/>
      <c r="G23" s="121">
        <f>+IF(+'評価項目(標準)'!I22="","",+'評価項目(標準)'!I22)</f>
        <v>0</v>
      </c>
      <c r="H23" s="421" t="str">
        <f>+IF(+'評価項目(標準)'!F22="","",+'評価項目(標準)'!F22)</f>
        <v>実績（取得点）なし</v>
      </c>
      <c r="I23" s="422"/>
      <c r="J23" s="440"/>
      <c r="K23" s="436"/>
      <c r="L23" s="440"/>
      <c r="M23" s="436"/>
      <c r="N23" s="436"/>
    </row>
    <row r="24" spans="2:14" ht="25.5" customHeight="1" x14ac:dyDescent="0.2">
      <c r="B24" s="433"/>
      <c r="C24" s="433"/>
      <c r="D24" s="412"/>
      <c r="E24" s="405" t="str">
        <f>IF(+'評価項目(標準)'!E23="","",+'評価項目(標準)'!E23)</f>
        <v>県内企業による施工</v>
      </c>
      <c r="F24" s="414">
        <f>+IF(+'評価項目(標準)'!J23="","",+'評価項目(標準)'!J23)</f>
        <v>5</v>
      </c>
      <c r="G24" s="121">
        <f>+IF(+'評価項目(標準)'!I23="","",+'評価項目(標準)'!I23)</f>
        <v>5</v>
      </c>
      <c r="H24" s="403" t="str">
        <f>+IF(+'評価項目(標準)'!F23="","",+'評価項目(標準)'!F23)</f>
        <v>県内企業による施工の割合90％以上</v>
      </c>
      <c r="I24" s="404"/>
      <c r="J24" s="438"/>
      <c r="K24" s="435" t="str">
        <f>IF(J24="","",VLOOKUP(J24,'評価項目(標準)'!F23:I25,4,FALSE))</f>
        <v/>
      </c>
      <c r="L24" s="278" t="s">
        <v>110</v>
      </c>
      <c r="M24" s="521" t="s">
        <v>111</v>
      </c>
      <c r="N24" s="435" t="str">
        <f>K24</f>
        <v/>
      </c>
    </row>
    <row r="25" spans="2:14" ht="25.5" customHeight="1" x14ac:dyDescent="0.2">
      <c r="B25" s="433"/>
      <c r="C25" s="433"/>
      <c r="D25" s="412"/>
      <c r="E25" s="401"/>
      <c r="F25" s="417"/>
      <c r="G25" s="121">
        <f>+IF(+'評価項目(標準)'!I24="","",+'評価項目(標準)'!I24)</f>
        <v>3</v>
      </c>
      <c r="H25" s="406" t="str">
        <f>+IF(+'評価項目(標準)'!F24="","",+'評価項目(標準)'!F24)</f>
        <v>県内企業による施工の割合70％以上</v>
      </c>
      <c r="I25" s="407"/>
      <c r="J25" s="439"/>
      <c r="K25" s="452"/>
      <c r="L25" s="279"/>
      <c r="M25" s="522"/>
      <c r="N25" s="452"/>
    </row>
    <row r="26" spans="2:14" ht="25.5" customHeight="1" x14ac:dyDescent="0.2">
      <c r="B26" s="433"/>
      <c r="C26" s="483"/>
      <c r="D26" s="413"/>
      <c r="E26" s="416"/>
      <c r="F26" s="415"/>
      <c r="G26" s="121">
        <f>+IF(+'評価項目(標準)'!I25="","",+'評価項目(標準)'!I25)</f>
        <v>0</v>
      </c>
      <c r="H26" s="421" t="str">
        <f>+IF(+'評価項目(標準)'!F25="","",+'評価項目(標準)'!F25)</f>
        <v>上記以外</v>
      </c>
      <c r="I26" s="422"/>
      <c r="J26" s="440"/>
      <c r="K26" s="436"/>
      <c r="L26" s="280"/>
      <c r="M26" s="523"/>
      <c r="N26" s="436"/>
    </row>
    <row r="27" spans="2:14" ht="26.25" customHeight="1" x14ac:dyDescent="0.2">
      <c r="B27" s="433"/>
      <c r="C27" s="437" t="str">
        <f>IF(+'評価項目(標準)'!C26="","",+'評価項目(標準)'!C26)</f>
        <v>企業の雇用に関する取組</v>
      </c>
      <c r="D27" s="405" t="str">
        <f>IF(+'評価項目(標準)'!D26="","",+'評価項目(標準)'!D26)</f>
        <v>担い手確保・育成への取組</v>
      </c>
      <c r="E27" s="405" t="str">
        <f>IF(+'評価項目(標準)'!E26="","",+'評価項目(標準)'!E26)</f>
        <v>建設業者団体の取組実績</v>
      </c>
      <c r="F27" s="414">
        <f>+IF(+'評価項目(標準)'!J26="","",+'評価項目(標準)'!J26)</f>
        <v>2</v>
      </c>
      <c r="G27" s="121">
        <f>+IF(+'評価項目(標準)'!I26="","",+'評価項目(標準)'!I26)</f>
        <v>2</v>
      </c>
      <c r="H27" s="406" t="str">
        <f>+IF(+'評価項目(標準)'!F26="","",+'評価項目(標準)'!F26)</f>
        <v>取組の実績あり</v>
      </c>
      <c r="I27" s="407"/>
      <c r="J27" s="438"/>
      <c r="K27" s="435" t="str">
        <f>IF(J27="","",IF(J27=H27,G27,IF(J27=H28,G28)))</f>
        <v/>
      </c>
      <c r="L27" s="438"/>
      <c r="M27" s="435" t="str">
        <f>IF(L27="","",IF(L27=H27,G27,IF(L27=H28,G28)))</f>
        <v/>
      </c>
      <c r="N27" s="435" t="str">
        <f>IF(K27="","",IF(M27="","",ROUNDUP(AVERAGE(K27,M27),1)))</f>
        <v/>
      </c>
    </row>
    <row r="28" spans="2:14" ht="26.25" customHeight="1" x14ac:dyDescent="0.2">
      <c r="B28" s="433"/>
      <c r="C28" s="433"/>
      <c r="D28" s="401"/>
      <c r="E28" s="401"/>
      <c r="F28" s="417"/>
      <c r="G28" s="121">
        <f>+IF(+'評価項目(標準)'!I27="","",+'評価項目(標準)'!I27)</f>
        <v>0</v>
      </c>
      <c r="H28" s="406" t="str">
        <f>+IF(+'評価項目(標準)'!F27="","",+'評価項目(標準)'!F27)</f>
        <v>取組の実績なし</v>
      </c>
      <c r="I28" s="407"/>
      <c r="J28" s="440"/>
      <c r="K28" s="452"/>
      <c r="L28" s="440"/>
      <c r="M28" s="452"/>
      <c r="N28" s="452"/>
    </row>
    <row r="29" spans="2:14" ht="26.25" customHeight="1" x14ac:dyDescent="0.2">
      <c r="B29" s="433"/>
      <c r="C29" s="433"/>
      <c r="D29" s="401"/>
      <c r="E29" s="405" t="str">
        <f>IF(+'評価項目(標準)'!E28="","",+'評価項目(標準)'!E28)</f>
        <v>建設業者団体地域組織の取組実績</v>
      </c>
      <c r="F29" s="414">
        <f>+IF(+'評価項目(標準)'!J28="","",+'評価項目(標準)'!J28)</f>
        <v>1</v>
      </c>
      <c r="G29" s="121">
        <f>+IF(+'評価項目(標準)'!I28="","",+'評価項目(標準)'!I28)</f>
        <v>1</v>
      </c>
      <c r="H29" s="406" t="str">
        <f>+IF(+'評価項目(標準)'!F28="","",+'評価項目(標準)'!F28)</f>
        <v>取組の実績あり</v>
      </c>
      <c r="I29" s="407"/>
      <c r="J29" s="438"/>
      <c r="K29" s="435" t="str">
        <f>IF(J29="","",IF(J29=H29,G29,IF(J29=H30,G30)))</f>
        <v/>
      </c>
      <c r="L29" s="438"/>
      <c r="M29" s="435" t="str">
        <f>IF(L29="","",IF(L29=H29,G29,IF(L29=H30,G30)))</f>
        <v/>
      </c>
      <c r="N29" s="435" t="str">
        <f>IF(K29="","",IF(M29="","",ROUNDUP(AVERAGE(K29,M29),1)))</f>
        <v/>
      </c>
    </row>
    <row r="30" spans="2:14" ht="26.25" customHeight="1" x14ac:dyDescent="0.2">
      <c r="B30" s="433"/>
      <c r="C30" s="433"/>
      <c r="D30" s="401"/>
      <c r="E30" s="401"/>
      <c r="F30" s="417"/>
      <c r="G30" s="121">
        <f>+IF(+'評価項目(標準)'!I29="","",+'評価項目(標準)'!I29)</f>
        <v>0</v>
      </c>
      <c r="H30" s="406" t="str">
        <f>+IF(+'評価項目(標準)'!F29="","",+'評価項目(標準)'!F29)</f>
        <v>取組の実績なし</v>
      </c>
      <c r="I30" s="407"/>
      <c r="J30" s="440"/>
      <c r="K30" s="452"/>
      <c r="L30" s="440"/>
      <c r="M30" s="452"/>
      <c r="N30" s="452"/>
    </row>
    <row r="31" spans="2:14" ht="26.25" customHeight="1" x14ac:dyDescent="0.2">
      <c r="B31" s="433"/>
      <c r="C31" s="433"/>
      <c r="D31" s="401"/>
      <c r="E31" s="405" t="str">
        <f>IF(+'評価項目(標準)'!E30="","",+'評価項目(標準)'!E30)</f>
        <v>建設企業の取組実績</v>
      </c>
      <c r="F31" s="414">
        <f>+IF(+'評価項目(標準)'!J30="","",+'評価項目(標準)'!J30)</f>
        <v>1</v>
      </c>
      <c r="G31" s="121">
        <f>+IF(+'評価項目(標準)'!I30="","",+'評価項目(標準)'!I30)</f>
        <v>1</v>
      </c>
      <c r="H31" s="406" t="str">
        <f>+IF(+'評価項目(標準)'!F30="","",+'評価項目(標準)'!F30)</f>
        <v>取組の実績あり</v>
      </c>
      <c r="I31" s="407"/>
      <c r="J31" s="438"/>
      <c r="K31" s="435" t="str">
        <f>IF(J31="","",IF(J31=H31,G31,IF(J31=H32,G32)))</f>
        <v/>
      </c>
      <c r="L31" s="438"/>
      <c r="M31" s="435" t="str">
        <f>IF(L31="","",IF(L31=H31,G31,IF(L31=H32,G32)))</f>
        <v/>
      </c>
      <c r="N31" s="435" t="str">
        <f>IF(K31="","",IF(M31="","",ROUNDUP(AVERAGE(K31,M31),1)))</f>
        <v/>
      </c>
    </row>
    <row r="32" spans="2:14" ht="26.25" customHeight="1" x14ac:dyDescent="0.2">
      <c r="B32" s="433"/>
      <c r="C32" s="433"/>
      <c r="D32" s="401"/>
      <c r="E32" s="401"/>
      <c r="F32" s="417"/>
      <c r="G32" s="121">
        <f>+IF(+'評価項目(標準)'!I31="","",+'評価項目(標準)'!I31)</f>
        <v>0</v>
      </c>
      <c r="H32" s="406" t="str">
        <f>+IF(+'評価項目(標準)'!F31="","",+'評価項目(標準)'!F31)</f>
        <v>取組の実績なし</v>
      </c>
      <c r="I32" s="407"/>
      <c r="J32" s="440"/>
      <c r="K32" s="452"/>
      <c r="L32" s="440"/>
      <c r="M32" s="452"/>
      <c r="N32" s="452"/>
    </row>
    <row r="33" spans="2:14" ht="26.25" customHeight="1" x14ac:dyDescent="0.2">
      <c r="B33" s="433"/>
      <c r="C33" s="437" t="str">
        <f>IF(+'評価項目(標準)'!C32="","",+'評価項目(標準)'!C32)</f>
        <v>企業の技術力等</v>
      </c>
      <c r="D33" s="410" t="str">
        <f>IF(+'評価項目(標準)'!D32="","",+'評価項目(標準)'!D32)</f>
        <v>工事実績</v>
      </c>
      <c r="E33" s="405" t="str">
        <f>IF(+'評価項目(標準)'!E32="","",+'評価項目(標準)'!E32)</f>
        <v>企業の工事実績</v>
      </c>
      <c r="F33" s="414">
        <f>+IF(+'評価項目(標準)'!J32="","",+'評価項目(標準)'!J32)</f>
        <v>20</v>
      </c>
      <c r="G33" s="121">
        <f>+IF(+'評価項目(標準)'!I32="","",+'評価項目(標準)'!I32)</f>
        <v>20</v>
      </c>
      <c r="H33" s="421" t="str">
        <f>+IF(+'評価項目(標準)'!F32="","",+'評価項目(標準)'!F32)</f>
        <v>評価対象工事①の実績あり</v>
      </c>
      <c r="I33" s="422"/>
      <c r="J33" s="438"/>
      <c r="K33" s="441" t="str">
        <f>IF(J33="","",VLOOKUP(J33,'評価項目(標準)'!F32:I33,4,FALSE))</f>
        <v/>
      </c>
      <c r="L33" s="438"/>
      <c r="M33" s="441" t="str">
        <f>IF(L33="","",VLOOKUP(L33,'評価項目(標準)'!F32:I33,4,FALSE))</f>
        <v/>
      </c>
      <c r="N33" s="435" t="str">
        <f>IF(K33="","",IF(M33="","",ROUNDUP(AVERAGE(K33,M33),1)))</f>
        <v/>
      </c>
    </row>
    <row r="34" spans="2:14" ht="26.25" customHeight="1" x14ac:dyDescent="0.2">
      <c r="B34" s="433"/>
      <c r="C34" s="433"/>
      <c r="D34" s="413"/>
      <c r="E34" s="416"/>
      <c r="F34" s="415"/>
      <c r="G34" s="121">
        <f>+IF(+'評価項目(標準)'!I33="","",+'評価項目(標準)'!I33)</f>
        <v>0</v>
      </c>
      <c r="H34" s="421" t="str">
        <f>+IF(+'評価項目(標準)'!F33="","",+'評価項目(標準)'!F33)</f>
        <v>評価対象工事の実績なし</v>
      </c>
      <c r="I34" s="422"/>
      <c r="J34" s="440"/>
      <c r="K34" s="443"/>
      <c r="L34" s="440"/>
      <c r="M34" s="443"/>
      <c r="N34" s="436"/>
    </row>
    <row r="35" spans="2:14" ht="26.25" customHeight="1" x14ac:dyDescent="0.2">
      <c r="B35" s="433"/>
      <c r="C35" s="433"/>
      <c r="D35" s="410" t="str">
        <f>IF(+'評価項目(標準)'!D34="","",+'評価項目(標準)'!D34)</f>
        <v>工事成績</v>
      </c>
      <c r="E35" s="405" t="str">
        <f>IF(+'評価項目(標準)'!E34="","",+'評価項目(標準)'!E34)</f>
        <v>申告工事成績点又は総合点</v>
      </c>
      <c r="F35" s="414">
        <f>+IF(+'評価項目(標準)'!J34="","",+'評価項目(標準)'!J34)</f>
        <v>20</v>
      </c>
      <c r="G35" s="233">
        <f>IF(+'評価項目(標準)'!I34="","",+'評価項目(標準)'!I34)</f>
        <v>20</v>
      </c>
      <c r="H35" s="421" t="str">
        <f>IF(+'評価項目(標準)'!F34="","",+'評価項目(標準)'!F34)</f>
        <v xml:space="preserve">申告工事成績点が８５点以上の場合 </v>
      </c>
      <c r="I35" s="422"/>
      <c r="J35" s="122" t="s">
        <v>90</v>
      </c>
      <c r="K35" s="426"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22" t="s">
        <v>90</v>
      </c>
      <c r="M35" s="426"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508" t="str">
        <f>IF(K35="","",IF(M35="","",ROUNDUP(AVERAGE(K35,M35),1)))</f>
        <v/>
      </c>
    </row>
    <row r="36" spans="2:14" ht="26.25" customHeight="1" x14ac:dyDescent="0.2">
      <c r="B36" s="433"/>
      <c r="C36" s="433"/>
      <c r="D36" s="412"/>
      <c r="E36" s="401"/>
      <c r="F36" s="417"/>
      <c r="G36" s="235" t="str">
        <f>IF(+'評価項目(標準)'!I35="","",+'評価項目(標準)'!I35)</f>
        <v/>
      </c>
      <c r="H36" s="403" t="str">
        <f>IF(+'評価項目(標準)'!F35="","",+'評価項目(標準)'!F35)</f>
        <v>申告工事成績点が７５点以上８５点未満の場合
計算式１
（申告工事成績点－７５点）＋１０点</v>
      </c>
      <c r="I36" s="404"/>
      <c r="J36" s="499"/>
      <c r="K36" s="428"/>
      <c r="L36" s="499"/>
      <c r="M36" s="428"/>
      <c r="N36" s="508"/>
    </row>
    <row r="37" spans="2:14" ht="26.25" customHeight="1" x14ac:dyDescent="0.2">
      <c r="B37" s="433"/>
      <c r="C37" s="433"/>
      <c r="D37" s="412"/>
      <c r="E37" s="401"/>
      <c r="F37" s="417"/>
      <c r="G37" s="123" t="str">
        <f>IF(+'評価項目(標準)'!I36="","",+'評価項目(標準)'!I36)</f>
        <v>～</v>
      </c>
      <c r="H37" s="403"/>
      <c r="I37" s="404"/>
      <c r="J37" s="500"/>
      <c r="K37" s="428"/>
      <c r="L37" s="500"/>
      <c r="M37" s="428"/>
      <c r="N37" s="508">
        <f>K37</f>
        <v>0</v>
      </c>
    </row>
    <row r="38" spans="2:14" ht="26.25" customHeight="1" x14ac:dyDescent="0.2">
      <c r="B38" s="433"/>
      <c r="C38" s="433"/>
      <c r="D38" s="412"/>
      <c r="E38" s="401"/>
      <c r="F38" s="417"/>
      <c r="G38" s="238" t="str">
        <f>IF(+'評価項目(標準)'!I37="","",+'評価項目(標準)'!I37)</f>
        <v/>
      </c>
      <c r="H38" s="403"/>
      <c r="I38" s="404"/>
      <c r="J38" s="501"/>
      <c r="K38" s="428"/>
      <c r="L38" s="501"/>
      <c r="M38" s="428"/>
      <c r="N38" s="508"/>
    </row>
    <row r="39" spans="2:14" ht="26.25" customHeight="1" x14ac:dyDescent="0.2">
      <c r="B39" s="433"/>
      <c r="C39" s="433"/>
      <c r="D39" s="412"/>
      <c r="E39" s="401"/>
      <c r="F39" s="417"/>
      <c r="G39" s="233">
        <f>IF(+'評価項目(標準)'!I38="","",+'評価項目(標準)'!I38)</f>
        <v>10</v>
      </c>
      <c r="H39" s="421" t="str">
        <f>IF(+'評価項目(標準)'!F38="","",+'評価項目(標準)'!F38)</f>
        <v>申告工事成績点が７５点未満の場合</v>
      </c>
      <c r="I39" s="422"/>
      <c r="J39" s="502"/>
      <c r="K39" s="428"/>
      <c r="L39" s="502"/>
      <c r="M39" s="428"/>
      <c r="N39" s="508">
        <f>K39</f>
        <v>0</v>
      </c>
    </row>
    <row r="40" spans="2:14" ht="26.25" customHeight="1" x14ac:dyDescent="0.2">
      <c r="B40" s="433"/>
      <c r="C40" s="433"/>
      <c r="D40" s="412" t="str">
        <f>IF(+'評価項目(標準)'!D49="","",+'評価項目(標準)'!D49)</f>
        <v/>
      </c>
      <c r="E40" s="401" t="str">
        <f>IF(+'評価項目(標準)'!E49="","",+'評価項目(標準)'!E49)</f>
        <v/>
      </c>
      <c r="F40" s="417"/>
      <c r="G40" s="233">
        <f>IF(+'評価項目(標準)'!I39="","",+'評価項目(標準)'!I39)</f>
        <v>10</v>
      </c>
      <c r="H40" s="421" t="str">
        <f>IF(+'評価項目(標準)'!F39="","",+'評価項目(標準)'!F39)</f>
        <v xml:space="preserve">総合点が９７０点以上の場合 </v>
      </c>
      <c r="I40" s="422"/>
      <c r="J40" s="124" t="s">
        <v>91</v>
      </c>
      <c r="K40" s="428"/>
      <c r="L40" s="168" t="s">
        <v>91</v>
      </c>
      <c r="M40" s="428"/>
      <c r="N40" s="508"/>
    </row>
    <row r="41" spans="2:14" ht="26.25" customHeight="1" x14ac:dyDescent="0.2">
      <c r="B41" s="433"/>
      <c r="C41" s="433"/>
      <c r="D41" s="412"/>
      <c r="E41" s="401"/>
      <c r="F41" s="417"/>
      <c r="G41" s="237" t="str">
        <f>IF(+'評価項目(標準)'!I40="","",+'評価項目(標準)'!I40)</f>
        <v/>
      </c>
      <c r="H41" s="403" t="str">
        <f>IF(+'評価項目(標準)'!F40="","",+'評価項目(標準)'!F40)</f>
        <v>総合点が８４０点以上９７０点未満の場合
計算式２
（総合点－８４０）／（９７０－８４０）×１０</v>
      </c>
      <c r="I41" s="404"/>
      <c r="J41" s="506"/>
      <c r="K41" s="428"/>
      <c r="L41" s="506"/>
      <c r="M41" s="428"/>
      <c r="N41" s="508">
        <f>K41</f>
        <v>0</v>
      </c>
    </row>
    <row r="42" spans="2:14" ht="26.25" customHeight="1" x14ac:dyDescent="0.2">
      <c r="B42" s="433"/>
      <c r="C42" s="433"/>
      <c r="D42" s="412"/>
      <c r="E42" s="401"/>
      <c r="F42" s="417"/>
      <c r="G42" s="123" t="str">
        <f>IF(+'評価項目(標準)'!I41="","",+'評価項目(標準)'!I41)</f>
        <v>～</v>
      </c>
      <c r="H42" s="403"/>
      <c r="I42" s="404"/>
      <c r="J42" s="506"/>
      <c r="K42" s="428"/>
      <c r="L42" s="506"/>
      <c r="M42" s="428"/>
      <c r="N42" s="508"/>
    </row>
    <row r="43" spans="2:14" ht="26.25" customHeight="1" x14ac:dyDescent="0.2">
      <c r="B43" s="433"/>
      <c r="C43" s="433"/>
      <c r="D43" s="412"/>
      <c r="E43" s="401"/>
      <c r="F43" s="417"/>
      <c r="G43" s="238" t="str">
        <f>IF(+'評価項目(標準)'!I42="","",+'評価項目(標準)'!I42)</f>
        <v/>
      </c>
      <c r="H43" s="403"/>
      <c r="I43" s="404"/>
      <c r="J43" s="506"/>
      <c r="K43" s="428"/>
      <c r="L43" s="506"/>
      <c r="M43" s="428"/>
      <c r="N43" s="508">
        <f>K43</f>
        <v>0</v>
      </c>
    </row>
    <row r="44" spans="2:14" ht="26.25" customHeight="1" x14ac:dyDescent="0.2">
      <c r="B44" s="433"/>
      <c r="C44" s="433"/>
      <c r="D44" s="413"/>
      <c r="E44" s="416"/>
      <c r="F44" s="415"/>
      <c r="G44" s="233">
        <f>IF(+'評価項目(標準)'!I43="","",+'評価項目(標準)'!I43)</f>
        <v>0</v>
      </c>
      <c r="H44" s="421" t="str">
        <f>IF(+'評価項目(標準)'!F43="","",+'評価項目(標準)'!F43)</f>
        <v>総合点が８４０点未満の場合</v>
      </c>
      <c r="I44" s="422"/>
      <c r="J44" s="507"/>
      <c r="K44" s="429"/>
      <c r="L44" s="507"/>
      <c r="M44" s="429"/>
      <c r="N44" s="508"/>
    </row>
    <row r="45" spans="2:14" ht="26.25" customHeight="1" x14ac:dyDescent="0.2">
      <c r="B45" s="433"/>
      <c r="C45" s="433"/>
      <c r="D45" s="405" t="str">
        <f>IF(+'評価項目(標準)'!D44="","",+'評価項目(標準)'!D44)</f>
        <v>品質
マネジメント</v>
      </c>
      <c r="E45" s="405" t="str">
        <f>IF(+'評価項目(標準)'!E44="","",+'評価項目(標準)'!E44)</f>
        <v>品質マネジメントシステムの認証</v>
      </c>
      <c r="F45" s="414">
        <f>+IF(+'評価項目(標準)'!J44="","",+'評価項目(標準)'!J44)</f>
        <v>3</v>
      </c>
      <c r="G45" s="121">
        <f>+IF(+'評価項目(標準)'!I44="","",+'評価項目(標準)'!I44)</f>
        <v>3</v>
      </c>
      <c r="H45" s="421" t="str">
        <f>+IF(+'評価項目(標準)'!F44="","",+'評価項目(標準)'!F44)</f>
        <v>有</v>
      </c>
      <c r="I45" s="422"/>
      <c r="J45" s="438"/>
      <c r="K45" s="435" t="str">
        <f>IF(J45="","",IF(J45=H45,G45,IF(J45=H46,G46)))</f>
        <v/>
      </c>
      <c r="L45" s="438"/>
      <c r="M45" s="435" t="str">
        <f>IF(L45="","",IF(L45=H45,G45,IF(L45=H46,G46)))</f>
        <v/>
      </c>
      <c r="N45" s="435" t="str">
        <f>IF(K45="","",IF(M45="","",ROUNDUP(AVERAGE(K45,M45),1)))</f>
        <v/>
      </c>
    </row>
    <row r="46" spans="2:14" ht="26.25" customHeight="1" x14ac:dyDescent="0.2">
      <c r="B46" s="433"/>
      <c r="C46" s="433"/>
      <c r="D46" s="401"/>
      <c r="E46" s="416"/>
      <c r="F46" s="415"/>
      <c r="G46" s="121">
        <f>+IF(+'評価項目(標準)'!I45="","",+'評価項目(標準)'!I45)</f>
        <v>0</v>
      </c>
      <c r="H46" s="421" t="str">
        <f>+IF(+'評価項目(標準)'!F45="","",+'評価項目(標準)'!F45)</f>
        <v>無</v>
      </c>
      <c r="I46" s="422"/>
      <c r="J46" s="440"/>
      <c r="K46" s="436"/>
      <c r="L46" s="440"/>
      <c r="M46" s="436"/>
      <c r="N46" s="436"/>
    </row>
    <row r="47" spans="2:14" ht="26.25" customHeight="1" x14ac:dyDescent="0.2">
      <c r="B47" s="433"/>
      <c r="C47" s="433"/>
      <c r="D47" s="405" t="str">
        <f>IF(+'評価項目(標準)'!D46="","",+'評価項目(標準)'!D46)</f>
        <v>労働安全
衛生管理</v>
      </c>
      <c r="E47" s="405" t="str">
        <f>IF(+'評価項目(標準)'!E46="","",+'評価項目(標準)'!E46)</f>
        <v>労働安全衛生マネジメントシステムの認証</v>
      </c>
      <c r="F47" s="414">
        <f>+IF(+'評価項目(標準)'!J46="","",+'評価項目(標準)'!J46)</f>
        <v>5</v>
      </c>
      <c r="G47" s="121">
        <f>+IF(+'評価項目(標準)'!I46="","",+'評価項目(標準)'!I46)</f>
        <v>5</v>
      </c>
      <c r="H47" s="403" t="str">
        <f>IF(+'評価項目(標準)'!F46="","",+'評価項目(標準)'!F46)</f>
        <v>有</v>
      </c>
      <c r="I47" s="404"/>
      <c r="J47" s="505"/>
      <c r="K47" s="435" t="str">
        <f>IF(J47="","",IF(J47=H47,G47,IF(J47=H48,G48)))</f>
        <v/>
      </c>
      <c r="L47" s="505"/>
      <c r="M47" s="435" t="str">
        <f>IF(L47="","",IF(L47=H47,G47,IF(L47=H48,G48)))</f>
        <v/>
      </c>
      <c r="N47" s="435" t="str">
        <f>IF(K47="","",IF(M47="","",ROUNDUP(AVERAGE(K47,M47),1)))</f>
        <v/>
      </c>
    </row>
    <row r="48" spans="2:14" ht="26.25" customHeight="1" x14ac:dyDescent="0.2">
      <c r="B48" s="433"/>
      <c r="C48" s="433"/>
      <c r="D48" s="451"/>
      <c r="E48" s="416"/>
      <c r="F48" s="415"/>
      <c r="G48" s="121">
        <f>+IF(+'評価項目(標準)'!I47="","",+'評価項目(標準)'!I47)</f>
        <v>0</v>
      </c>
      <c r="H48" s="403" t="str">
        <f>IF(+'評価項目(標準)'!F47="","",+'評価項目(標準)'!F47)</f>
        <v>無</v>
      </c>
      <c r="I48" s="404"/>
      <c r="J48" s="505"/>
      <c r="K48" s="436"/>
      <c r="L48" s="505"/>
      <c r="M48" s="436"/>
      <c r="N48" s="436"/>
    </row>
    <row r="49" spans="1:16" ht="26.25" customHeight="1" x14ac:dyDescent="0.2">
      <c r="B49" s="433"/>
      <c r="C49" s="433"/>
      <c r="D49" s="405" t="str">
        <f>IF(+'評価項目(標準)'!D48="","",+'評価項目(標準)'!D48)</f>
        <v>受注工事高</v>
      </c>
      <c r="E49" s="405" t="str">
        <f>IF(+'評価項目(標準)'!E48="","",+'評価項目(標準)'!E48)</f>
        <v>１級技術者１人あたりの公共機関等発注の
契約金額２千５百万円以上の土木一式工事の契約金額</v>
      </c>
      <c r="F49" s="414">
        <f>+IF(+'評価項目(標準)'!J48="","",+'評価項目(標準)'!J48)</f>
        <v>10</v>
      </c>
      <c r="G49" s="233">
        <f>IF(+'評価項目(標準)'!I48="","",+'評価項目(標準)'!I48)</f>
        <v>10</v>
      </c>
      <c r="H49" s="403" t="str">
        <f>IF(+'評価項目(標準)'!F48="","",+'評価項目(標準)'!F48)</f>
        <v>５千万円未満の場合</v>
      </c>
      <c r="I49" s="404"/>
      <c r="J49" s="122" t="s">
        <v>92</v>
      </c>
      <c r="K49" s="435" t="str">
        <f>IF(J50="","",IF(J50="－",0,IF(J50&lt;50000000,F49,IF(J50&lt;150000000,ROUNDDOWN(F49-((J50-50000000)*F49/100000000),0),IF(J50&gt;=150000000,0)))))</f>
        <v/>
      </c>
      <c r="L49" s="122" t="s">
        <v>92</v>
      </c>
      <c r="M49" s="435" t="str">
        <f>IF(L50="","",IF(L50="－",0,IF(L50&lt;50000000,F49,IF(L50&lt;150000000,ROUNDDOWN(F49-((L50-50000000)*F49/100000000),0),IF(L50&gt;=150000000,0)))))</f>
        <v/>
      </c>
      <c r="N49" s="435" t="str">
        <f>IF(K49="","",IF(M49="","",ROUNDUP(AVERAGE(K49,M49),1)))</f>
        <v/>
      </c>
    </row>
    <row r="50" spans="1:16" ht="26" customHeight="1" x14ac:dyDescent="0.2">
      <c r="B50" s="433"/>
      <c r="C50" s="433"/>
      <c r="D50" s="401"/>
      <c r="E50" s="401"/>
      <c r="F50" s="417"/>
      <c r="G50" s="237" t="str">
        <f>IF(+'評価項目(標準)'!I49="","",+'評価項目(標準)'!I49)</f>
        <v/>
      </c>
      <c r="H50" s="403" t="str">
        <f>IF(+'評価項目(標準)'!F49="","",+'評価項目(標準)'!F49)</f>
        <v>５千万円以上１億５千万円未満の場合
計算式３
１０－〔受注工事高－５千万円〕×１０/１億円</v>
      </c>
      <c r="I50" s="404"/>
      <c r="J50" s="492"/>
      <c r="K50" s="452"/>
      <c r="L50" s="492"/>
      <c r="M50" s="452"/>
      <c r="N50" s="452"/>
    </row>
    <row r="51" spans="1:16" ht="26.25" customHeight="1" x14ac:dyDescent="0.2">
      <c r="B51" s="433"/>
      <c r="C51" s="433"/>
      <c r="D51" s="401"/>
      <c r="E51" s="401"/>
      <c r="F51" s="417"/>
      <c r="G51" s="498" t="str">
        <f>IF(+'評価項目(標準)'!I50="","",+'評価項目(標準)'!I50)</f>
        <v>～</v>
      </c>
      <c r="H51" s="403"/>
      <c r="I51" s="404"/>
      <c r="J51" s="492"/>
      <c r="K51" s="452"/>
      <c r="L51" s="492"/>
      <c r="M51" s="452"/>
      <c r="N51" s="452"/>
    </row>
    <row r="52" spans="1:16" ht="26.25" customHeight="1" x14ac:dyDescent="0.2">
      <c r="B52" s="433"/>
      <c r="C52" s="433"/>
      <c r="D52" s="401"/>
      <c r="E52" s="401"/>
      <c r="F52" s="417"/>
      <c r="G52" s="498"/>
      <c r="H52" s="403"/>
      <c r="I52" s="404"/>
      <c r="J52" s="492"/>
      <c r="K52" s="452"/>
      <c r="L52" s="492"/>
      <c r="M52" s="452"/>
      <c r="N52" s="452"/>
    </row>
    <row r="53" spans="1:16" ht="26.25" customHeight="1" x14ac:dyDescent="0.2">
      <c r="B53" s="433"/>
      <c r="C53" s="433"/>
      <c r="D53" s="401"/>
      <c r="E53" s="401"/>
      <c r="F53" s="417"/>
      <c r="G53" s="125" t="str">
        <f>IF(+'評価項目(標準)'!I51="","",+'評価項目(標準)'!I51)</f>
        <v/>
      </c>
      <c r="H53" s="403"/>
      <c r="I53" s="404"/>
      <c r="J53" s="492"/>
      <c r="K53" s="452"/>
      <c r="L53" s="492"/>
      <c r="M53" s="452"/>
      <c r="N53" s="452"/>
    </row>
    <row r="54" spans="1:16" ht="26" customHeight="1" thickBot="1" x14ac:dyDescent="0.25">
      <c r="B54" s="434"/>
      <c r="C54" s="434"/>
      <c r="D54" s="402"/>
      <c r="E54" s="402"/>
      <c r="F54" s="418"/>
      <c r="G54" s="169">
        <f>IF(+'評価項目(標準)'!I52="","",+'評価項目(標準)'!I52)</f>
        <v>0</v>
      </c>
      <c r="H54" s="454" t="str">
        <f>IF(+'評価項目(標準)'!F52="","",+'評価項目(標準)'!F52)</f>
        <v>１億５千万円以上の場合</v>
      </c>
      <c r="I54" s="455"/>
      <c r="J54" s="493"/>
      <c r="K54" s="453"/>
      <c r="L54" s="493"/>
      <c r="M54" s="453"/>
      <c r="N54" s="453"/>
    </row>
    <row r="55" spans="1:16" ht="26.25" customHeight="1" thickTop="1" x14ac:dyDescent="0.2">
      <c r="B55" s="432" t="s">
        <v>292</v>
      </c>
      <c r="C55" s="432" t="s">
        <v>292</v>
      </c>
      <c r="D55" s="401" t="str">
        <f>IF(+'評価項目(標準)'!D53="","",+'評価項目(標準)'!D53)</f>
        <v>配置予定技術者
のCPD
（継続学習制度）
取組実績</v>
      </c>
      <c r="E55" s="401" t="str">
        <f>IF(+'評価項目(標準)'!E53="","",+'評価項目(標準)'!E53)</f>
        <v>各団体が発行するCPDの取組実績</v>
      </c>
      <c r="F55" s="417">
        <f>+IF(+'評価項目(標準)'!J53="","",+'評価項目(標準)'!J53)</f>
        <v>5</v>
      </c>
      <c r="G55" s="236">
        <f>+IF(+'評価項目(標準)'!I53="","",+'評価項目(標準)'!I53)</f>
        <v>5</v>
      </c>
      <c r="H55" s="461" t="str">
        <f>+IF(+'評価項目(標準)'!F53="","",+'評価項目(標準)'!F53)</f>
        <v>換算後の単位数の合計が推奨単位以上</v>
      </c>
      <c r="I55" s="462"/>
      <c r="J55" s="440"/>
      <c r="K55" s="442" t="str">
        <f>IF(J55="","",IF(J55=H55,G55,IF(J55=H56,G56,IF(J55=H57,G57))))</f>
        <v/>
      </c>
      <c r="L55" s="440"/>
      <c r="M55" s="442" t="str">
        <f>IF(L55="","",IF(L55=H55,G55,IF(L55=H56,G56,IF(L55=H57,G57))))</f>
        <v/>
      </c>
      <c r="N55" s="452" t="str">
        <f>IF(K55="","",IF(M55="","",ROUNDUP(AVERAGE(K55,M55),1)))</f>
        <v/>
      </c>
    </row>
    <row r="56" spans="1:16" ht="26.25" customHeight="1" x14ac:dyDescent="0.2">
      <c r="B56" s="433"/>
      <c r="C56" s="433"/>
      <c r="D56" s="401"/>
      <c r="E56" s="401"/>
      <c r="F56" s="417"/>
      <c r="G56" s="121">
        <f>+IF(+'評価項目(標準)'!I54="","",+'評価項目(標準)'!I54)</f>
        <v>3</v>
      </c>
      <c r="H56" s="421" t="str">
        <f>+IF(+'評価項目(標準)'!F54="","",+'評価項目(標準)'!F54)</f>
        <v>換算後の単位数の合計が推奨単位の1/2以上</v>
      </c>
      <c r="I56" s="422"/>
      <c r="J56" s="503"/>
      <c r="K56" s="442"/>
      <c r="L56" s="503"/>
      <c r="M56" s="442"/>
      <c r="N56" s="452"/>
    </row>
    <row r="57" spans="1:16" ht="26.25" customHeight="1" thickBot="1" x14ac:dyDescent="0.25">
      <c r="B57" s="434"/>
      <c r="C57" s="434"/>
      <c r="D57" s="402"/>
      <c r="E57" s="402"/>
      <c r="F57" s="418"/>
      <c r="G57" s="127">
        <f>+IF(+'評価項目(標準)'!I55="","",+'評価項目(標準)'!I55)</f>
        <v>0</v>
      </c>
      <c r="H57" s="423" t="str">
        <f>+IF(+'評価項目(標準)'!F55="","",+'評価項目(標準)'!F55)</f>
        <v>換算後の単位数の合計が推奨単位の1/2未満</v>
      </c>
      <c r="I57" s="424"/>
      <c r="J57" s="504"/>
      <c r="K57" s="497"/>
      <c r="L57" s="504"/>
      <c r="M57" s="497"/>
      <c r="N57" s="453"/>
    </row>
    <row r="58" spans="1:16" ht="61.5" customHeight="1" thickTop="1" x14ac:dyDescent="0.2">
      <c r="B58" s="419" t="str">
        <f>IF(+'評価項目(標準)'!B62="","",+'評価項目(標準)'!B62)</f>
        <v>総合評価方式の不履行による
加算点の減点</v>
      </c>
      <c r="C58" s="509"/>
      <c r="D58" s="420"/>
      <c r="E58" s="444" t="str">
        <f>IF(+'評価項目(標準)'!E62="","",+'評価項目(標準)'!E62)</f>
        <v>当該工事の入札公告日が、三重県が総合評価方式で発注した工事で不履行による減点措置が課されている期間内である場合、「技術提案等不履行確定通知書等」に記載した減点を行います。</v>
      </c>
      <c r="F58" s="445"/>
      <c r="G58" s="446"/>
      <c r="H58" s="494" t="str">
        <f>IF('評価項目(標準)'!I62="","",+'評価項目(標準)'!I62)</f>
        <v>△換算前
加算点満点
×1割
×件数</v>
      </c>
      <c r="I58" s="496"/>
      <c r="J58" s="128"/>
      <c r="K58" s="129">
        <f>IF(+J58="",0,-(+'評価項目(標準)'!J64*0.1*J58))</f>
        <v>0</v>
      </c>
      <c r="L58" s="128"/>
      <c r="M58" s="170">
        <f>IF(+L58="",0,-(+'評価項目(標準)'!J64*0.1*L58))</f>
        <v>0</v>
      </c>
      <c r="N58" s="171" t="str">
        <f>IF(K58+M58=0,"",K58+M58)</f>
        <v/>
      </c>
    </row>
    <row r="59" spans="1:16" ht="61.5" customHeight="1" thickBot="1" x14ac:dyDescent="0.25">
      <c r="B59" s="490" t="s">
        <v>195</v>
      </c>
      <c r="C59" s="490"/>
      <c r="D59" s="490"/>
      <c r="E59" s="491" t="s">
        <v>196</v>
      </c>
      <c r="F59" s="491"/>
      <c r="G59" s="491"/>
      <c r="H59" s="403" t="s">
        <v>197</v>
      </c>
      <c r="I59" s="404"/>
      <c r="J59" s="128"/>
      <c r="K59" s="129"/>
      <c r="L59" s="128"/>
      <c r="M59" s="172"/>
      <c r="N59" s="173" t="str">
        <f>IF(J59+L59&gt;0,-('評価項目(標準)'!J64*0.1),"")</f>
        <v/>
      </c>
    </row>
    <row r="60" spans="1:16" ht="26.25" customHeight="1" thickBot="1" x14ac:dyDescent="0.25">
      <c r="E60" s="147"/>
      <c r="F60" s="130"/>
      <c r="G60" s="131"/>
      <c r="J60" s="174"/>
      <c r="K60" s="175"/>
      <c r="L60" s="176"/>
      <c r="M60" s="177" t="s">
        <v>214</v>
      </c>
      <c r="N60" s="178">
        <f>ROUNDDOWN(SUM(N6:N57),0)+SUM(N58:N59)</f>
        <v>0</v>
      </c>
    </row>
    <row r="61" spans="1:16" ht="13.5" thickBot="1" x14ac:dyDescent="0.25"/>
    <row r="62" spans="1:16" s="133" customFormat="1" ht="21.75" customHeight="1" x14ac:dyDescent="0.2">
      <c r="A62" s="40"/>
      <c r="B62" s="179" t="s">
        <v>94</v>
      </c>
      <c r="C62" s="180"/>
      <c r="D62" s="180"/>
      <c r="E62" s="181"/>
      <c r="F62" s="181"/>
      <c r="G62" s="181"/>
      <c r="H62" s="181"/>
      <c r="I62" s="181"/>
      <c r="J62" s="181"/>
      <c r="K62" s="181"/>
      <c r="L62" s="181"/>
      <c r="M62" s="182"/>
      <c r="N62" s="40"/>
      <c r="O62" s="40"/>
      <c r="P62" s="40"/>
    </row>
    <row r="63" spans="1:16" s="133" customFormat="1" ht="21.75" customHeight="1" x14ac:dyDescent="0.2">
      <c r="A63" s="40"/>
      <c r="B63" s="134" t="s">
        <v>95</v>
      </c>
      <c r="C63" s="141"/>
      <c r="D63" s="510" t="s">
        <v>96</v>
      </c>
      <c r="E63" s="510"/>
      <c r="F63" s="510"/>
      <c r="G63" s="510"/>
      <c r="H63" s="510"/>
      <c r="I63" s="510"/>
      <c r="J63" s="510"/>
      <c r="K63" s="510"/>
      <c r="L63" s="183"/>
      <c r="M63" s="184"/>
      <c r="N63" s="40"/>
      <c r="O63" s="40"/>
      <c r="P63" s="40"/>
    </row>
    <row r="64" spans="1:16" ht="21.75" customHeight="1" x14ac:dyDescent="0.2">
      <c r="B64" s="134" t="s">
        <v>95</v>
      </c>
      <c r="C64" s="142"/>
      <c r="D64" s="510" t="s">
        <v>97</v>
      </c>
      <c r="E64" s="510"/>
      <c r="F64" s="510"/>
      <c r="G64" s="510"/>
      <c r="H64" s="510"/>
      <c r="I64" s="510"/>
      <c r="J64" s="510"/>
      <c r="K64" s="510"/>
      <c r="L64" s="183"/>
      <c r="M64" s="184"/>
    </row>
    <row r="65" spans="1:14" ht="21.75" customHeight="1" x14ac:dyDescent="0.2">
      <c r="B65" s="135" t="s">
        <v>98</v>
      </c>
      <c r="C65" s="143" t="s">
        <v>99</v>
      </c>
      <c r="D65" s="144"/>
      <c r="E65" s="144"/>
      <c r="F65" s="144"/>
      <c r="G65" s="144"/>
      <c r="H65" s="144"/>
      <c r="I65" s="144"/>
      <c r="J65" s="144"/>
      <c r="K65" s="144"/>
      <c r="L65" s="185"/>
      <c r="M65" s="186"/>
    </row>
    <row r="66" spans="1:14" ht="21.75" customHeight="1" thickBot="1" x14ac:dyDescent="0.25">
      <c r="B66" s="136" t="s">
        <v>98</v>
      </c>
      <c r="C66" s="145" t="s">
        <v>112</v>
      </c>
      <c r="D66" s="146"/>
      <c r="E66" s="146"/>
      <c r="F66" s="146"/>
      <c r="G66" s="146"/>
      <c r="H66" s="146"/>
      <c r="I66" s="146"/>
      <c r="J66" s="146"/>
      <c r="K66" s="146"/>
      <c r="L66" s="187"/>
      <c r="M66" s="188"/>
    </row>
    <row r="67" spans="1:14" ht="7.5" customHeight="1" x14ac:dyDescent="0.2">
      <c r="B67" s="137"/>
      <c r="C67" s="137"/>
      <c r="D67" s="137"/>
      <c r="E67" s="138"/>
      <c r="F67" s="138"/>
      <c r="G67" s="138"/>
      <c r="H67" s="138"/>
      <c r="I67" s="138"/>
      <c r="J67" s="138"/>
      <c r="K67" s="138"/>
      <c r="L67" s="138"/>
      <c r="M67" s="138"/>
    </row>
    <row r="68" spans="1:14" ht="23.25" customHeight="1" x14ac:dyDescent="0.2">
      <c r="A68" s="425"/>
      <c r="B68" s="425"/>
      <c r="C68" s="425"/>
      <c r="D68" s="425"/>
      <c r="E68" s="425"/>
      <c r="F68" s="425"/>
      <c r="G68" s="425"/>
      <c r="H68" s="425"/>
      <c r="I68" s="425"/>
      <c r="J68" s="425"/>
      <c r="K68" s="425"/>
      <c r="L68" s="425"/>
      <c r="M68" s="425"/>
      <c r="N68" s="425"/>
    </row>
  </sheetData>
  <sheetProtection sheet="1" selectLockedCells="1"/>
  <mergeCells count="200">
    <mergeCell ref="N29:N30"/>
    <mergeCell ref="N31:N32"/>
    <mergeCell ref="M29:M30"/>
    <mergeCell ref="M31:M32"/>
    <mergeCell ref="M33:M34"/>
    <mergeCell ref="H20:I20"/>
    <mergeCell ref="H21:I21"/>
    <mergeCell ref="L27:L28"/>
    <mergeCell ref="J33:J34"/>
    <mergeCell ref="L29:L30"/>
    <mergeCell ref="L31:L32"/>
    <mergeCell ref="H27:I27"/>
    <mergeCell ref="H28:I28"/>
    <mergeCell ref="H29:I29"/>
    <mergeCell ref="H30:I30"/>
    <mergeCell ref="H31:I31"/>
    <mergeCell ref="H32:I32"/>
    <mergeCell ref="K29:K30"/>
    <mergeCell ref="K31:K32"/>
    <mergeCell ref="J27:J28"/>
    <mergeCell ref="H34:I34"/>
    <mergeCell ref="N27:N28"/>
    <mergeCell ref="J24:J26"/>
    <mergeCell ref="K24:K26"/>
    <mergeCell ref="J12:J13"/>
    <mergeCell ref="K12:K13"/>
    <mergeCell ref="G18:I18"/>
    <mergeCell ref="H19:I19"/>
    <mergeCell ref="H17:I17"/>
    <mergeCell ref="L12:L13"/>
    <mergeCell ref="L14:L17"/>
    <mergeCell ref="M27:M28"/>
    <mergeCell ref="D55:D57"/>
    <mergeCell ref="F49:F54"/>
    <mergeCell ref="K33:K34"/>
    <mergeCell ref="J14:J17"/>
    <mergeCell ref="K14:K17"/>
    <mergeCell ref="H13:I13"/>
    <mergeCell ref="H14:I14"/>
    <mergeCell ref="H15:I15"/>
    <mergeCell ref="H16:I16"/>
    <mergeCell ref="H48:I48"/>
    <mergeCell ref="H55:I55"/>
    <mergeCell ref="H56:I56"/>
    <mergeCell ref="K45:K46"/>
    <mergeCell ref="J47:J48"/>
    <mergeCell ref="K47:K48"/>
    <mergeCell ref="E45:E46"/>
    <mergeCell ref="H33:I33"/>
    <mergeCell ref="H35:I35"/>
    <mergeCell ref="H36:I38"/>
    <mergeCell ref="H39:I39"/>
    <mergeCell ref="H40:I40"/>
    <mergeCell ref="H41:I43"/>
    <mergeCell ref="H44:I44"/>
    <mergeCell ref="H45:I45"/>
    <mergeCell ref="B6:B54"/>
    <mergeCell ref="C33:C54"/>
    <mergeCell ref="B55:B57"/>
    <mergeCell ref="C55:C57"/>
    <mergeCell ref="C27:C32"/>
    <mergeCell ref="D27:D32"/>
    <mergeCell ref="F31:F32"/>
    <mergeCell ref="D45:D46"/>
    <mergeCell ref="E49:E54"/>
    <mergeCell ref="D18:D26"/>
    <mergeCell ref="E18:E23"/>
    <mergeCell ref="E24:E26"/>
    <mergeCell ref="E33:E34"/>
    <mergeCell ref="E27:E28"/>
    <mergeCell ref="E29:E30"/>
    <mergeCell ref="E31:E32"/>
    <mergeCell ref="E14:E17"/>
    <mergeCell ref="C18:C26"/>
    <mergeCell ref="D33:D34"/>
    <mergeCell ref="F24:F26"/>
    <mergeCell ref="D8:D17"/>
    <mergeCell ref="E12:E13"/>
    <mergeCell ref="C6:C17"/>
    <mergeCell ref="F12:F13"/>
    <mergeCell ref="D63:K63"/>
    <mergeCell ref="E55:E57"/>
    <mergeCell ref="F55:F57"/>
    <mergeCell ref="J55:J57"/>
    <mergeCell ref="K55:K57"/>
    <mergeCell ref="N55:N57"/>
    <mergeCell ref="L24:L26"/>
    <mergeCell ref="M24:M26"/>
    <mergeCell ref="L33:L34"/>
    <mergeCell ref="M55:M57"/>
    <mergeCell ref="L55:L57"/>
    <mergeCell ref="N45:N46"/>
    <mergeCell ref="N49:N54"/>
    <mergeCell ref="N47:N48"/>
    <mergeCell ref="L50:L54"/>
    <mergeCell ref="M45:M46"/>
    <mergeCell ref="B59:D59"/>
    <mergeCell ref="E59:G59"/>
    <mergeCell ref="L36:L37"/>
    <mergeCell ref="L38:L39"/>
    <mergeCell ref="L47:L48"/>
    <mergeCell ref="M47:M48"/>
    <mergeCell ref="M49:M54"/>
    <mergeCell ref="H58:I58"/>
    <mergeCell ref="N6:N7"/>
    <mergeCell ref="N8:N9"/>
    <mergeCell ref="N10:N11"/>
    <mergeCell ref="M10:M11"/>
    <mergeCell ref="M12:M13"/>
    <mergeCell ref="N33:N34"/>
    <mergeCell ref="F3:G3"/>
    <mergeCell ref="F27:F28"/>
    <mergeCell ref="F29:F30"/>
    <mergeCell ref="F14:F16"/>
    <mergeCell ref="J29:J30"/>
    <mergeCell ref="J31:J32"/>
    <mergeCell ref="K27:K28"/>
    <mergeCell ref="H6:I6"/>
    <mergeCell ref="H7:I7"/>
    <mergeCell ref="F18:F23"/>
    <mergeCell ref="F33:F34"/>
    <mergeCell ref="L6:L7"/>
    <mergeCell ref="N12:N13"/>
    <mergeCell ref="N18:N23"/>
    <mergeCell ref="N24:N26"/>
    <mergeCell ref="J18:J23"/>
    <mergeCell ref="K18:K23"/>
    <mergeCell ref="H5:I5"/>
    <mergeCell ref="H2:K2"/>
    <mergeCell ref="H3:N3"/>
    <mergeCell ref="N4:N5"/>
    <mergeCell ref="L4:M4"/>
    <mergeCell ref="F10:F11"/>
    <mergeCell ref="M14:M17"/>
    <mergeCell ref="N14:N17"/>
    <mergeCell ref="E35:E44"/>
    <mergeCell ref="D35:D44"/>
    <mergeCell ref="H23:I23"/>
    <mergeCell ref="H24:I24"/>
    <mergeCell ref="H25:I25"/>
    <mergeCell ref="H26:I26"/>
    <mergeCell ref="M6:M7"/>
    <mergeCell ref="L8:L9"/>
    <mergeCell ref="M8:M9"/>
    <mergeCell ref="L10:L11"/>
    <mergeCell ref="L18:L23"/>
    <mergeCell ref="M18:M23"/>
    <mergeCell ref="H8:I8"/>
    <mergeCell ref="H9:I9"/>
    <mergeCell ref="H10:I10"/>
    <mergeCell ref="H11:I11"/>
    <mergeCell ref="H12:I12"/>
    <mergeCell ref="D64:K64"/>
    <mergeCell ref="E58:G58"/>
    <mergeCell ref="M35:M44"/>
    <mergeCell ref="L45:L46"/>
    <mergeCell ref="B4:C5"/>
    <mergeCell ref="D4:D5"/>
    <mergeCell ref="E4:E5"/>
    <mergeCell ref="F4:F5"/>
    <mergeCell ref="J4:K4"/>
    <mergeCell ref="J10:J11"/>
    <mergeCell ref="F8:F9"/>
    <mergeCell ref="J8:J9"/>
    <mergeCell ref="K8:K9"/>
    <mergeCell ref="E6:E7"/>
    <mergeCell ref="F6:F7"/>
    <mergeCell ref="J6:J7"/>
    <mergeCell ref="K6:K7"/>
    <mergeCell ref="E8:E9"/>
    <mergeCell ref="D6:D7"/>
    <mergeCell ref="K10:K11"/>
    <mergeCell ref="E10:E11"/>
    <mergeCell ref="G4:I4"/>
    <mergeCell ref="H57:I57"/>
    <mergeCell ref="H22:I22"/>
    <mergeCell ref="A68:N68"/>
    <mergeCell ref="N35:N44"/>
    <mergeCell ref="K35:K44"/>
    <mergeCell ref="J41:J44"/>
    <mergeCell ref="L41:L44"/>
    <mergeCell ref="J36:J37"/>
    <mergeCell ref="J38:J39"/>
    <mergeCell ref="F45:F46"/>
    <mergeCell ref="J45:J46"/>
    <mergeCell ref="F47:F48"/>
    <mergeCell ref="G51:G52"/>
    <mergeCell ref="F35:F44"/>
    <mergeCell ref="D47:D48"/>
    <mergeCell ref="B58:D58"/>
    <mergeCell ref="J50:J54"/>
    <mergeCell ref="K49:K54"/>
    <mergeCell ref="E47:E48"/>
    <mergeCell ref="D49:D54"/>
    <mergeCell ref="H59:I59"/>
    <mergeCell ref="H50:I53"/>
    <mergeCell ref="H54:I54"/>
    <mergeCell ref="H49:I49"/>
    <mergeCell ref="H46:I46"/>
    <mergeCell ref="H47:I47"/>
  </mergeCells>
  <phoneticPr fontId="2"/>
  <conditionalFormatting sqref="J6:J7">
    <cfRule type="cellIs" dxfId="30" priority="35" stopIfTrue="1" operator="equal">
      <formula>$F$6</formula>
    </cfRule>
  </conditionalFormatting>
  <conditionalFormatting sqref="J8:J9">
    <cfRule type="cellIs" dxfId="29" priority="62" stopIfTrue="1" operator="equal">
      <formula>$F$8</formula>
    </cfRule>
  </conditionalFormatting>
  <conditionalFormatting sqref="J10:J11">
    <cfRule type="cellIs" dxfId="28" priority="61" stopIfTrue="1" operator="equal">
      <formula>$F$10</formula>
    </cfRule>
  </conditionalFormatting>
  <conditionalFormatting sqref="J12:J13">
    <cfRule type="cellIs" dxfId="27" priority="60" stopIfTrue="1" operator="equal">
      <formula>$F$12</formula>
    </cfRule>
  </conditionalFormatting>
  <conditionalFormatting sqref="J14">
    <cfRule type="cellIs" dxfId="26" priority="59" stopIfTrue="1" operator="equal">
      <formula>$F$14</formula>
    </cfRule>
  </conditionalFormatting>
  <conditionalFormatting sqref="J18:J23 L18:L23">
    <cfRule type="cellIs" dxfId="25" priority="57" stopIfTrue="1" operator="equal">
      <formula>$F$18</formula>
    </cfRule>
  </conditionalFormatting>
  <conditionalFormatting sqref="J24:J27">
    <cfRule type="cellIs" dxfId="24" priority="34" stopIfTrue="1" operator="equal">
      <formula>$F$24</formula>
    </cfRule>
  </conditionalFormatting>
  <conditionalFormatting sqref="J29 L29 J31 L31">
    <cfRule type="cellIs" dxfId="23" priority="64" stopIfTrue="1" operator="equal">
      <formula>$F$24</formula>
    </cfRule>
  </conditionalFormatting>
  <conditionalFormatting sqref="J33:J34 L33:L34">
    <cfRule type="cellIs" dxfId="22" priority="54" stopIfTrue="1" operator="equal">
      <formula>$F$33</formula>
    </cfRule>
  </conditionalFormatting>
  <conditionalFormatting sqref="J35:J36">
    <cfRule type="cellIs" dxfId="21" priority="14" stopIfTrue="1" operator="equal">
      <formula>#REF!</formula>
    </cfRule>
  </conditionalFormatting>
  <conditionalFormatting sqref="J41">
    <cfRule type="cellIs" dxfId="20" priority="16" stopIfTrue="1" operator="equal">
      <formula>#REF!</formula>
    </cfRule>
  </conditionalFormatting>
  <conditionalFormatting sqref="J45:J46">
    <cfRule type="cellIs" dxfId="19" priority="55" stopIfTrue="1" operator="equal">
      <formula>$F$45</formula>
    </cfRule>
  </conditionalFormatting>
  <conditionalFormatting sqref="J47:J48">
    <cfRule type="cellIs" dxfId="18" priority="58" stopIfTrue="1" operator="equal">
      <formula>$F$47</formula>
    </cfRule>
  </conditionalFormatting>
  <conditionalFormatting sqref="J55:J57">
    <cfRule type="cellIs" dxfId="17" priority="53" stopIfTrue="1" operator="equal">
      <formula>$F$55</formula>
    </cfRule>
  </conditionalFormatting>
  <conditionalFormatting sqref="L6:L7">
    <cfRule type="cellIs" dxfId="16" priority="26" stopIfTrue="1" operator="equal">
      <formula>$F$6</formula>
    </cfRule>
  </conditionalFormatting>
  <conditionalFormatting sqref="L8:L9">
    <cfRule type="cellIs" dxfId="15" priority="50" stopIfTrue="1" operator="equal">
      <formula>$F$8</formula>
    </cfRule>
  </conditionalFormatting>
  <conditionalFormatting sqref="L10:L11">
    <cfRule type="cellIs" dxfId="14" priority="49" stopIfTrue="1" operator="equal">
      <formula>$F$10</formula>
    </cfRule>
  </conditionalFormatting>
  <conditionalFormatting sqref="L12:L13">
    <cfRule type="cellIs" dxfId="13" priority="48" stopIfTrue="1" operator="equal">
      <formula>$F$12</formula>
    </cfRule>
  </conditionalFormatting>
  <conditionalFormatting sqref="L14">
    <cfRule type="cellIs" dxfId="12" priority="1" stopIfTrue="1" operator="equal">
      <formula>$F$14</formula>
    </cfRule>
  </conditionalFormatting>
  <conditionalFormatting sqref="L24:L26">
    <cfRule type="cellIs" dxfId="11" priority="69" stopIfTrue="1" operator="equal">
      <formula>#REF!</formula>
    </cfRule>
  </conditionalFormatting>
  <conditionalFormatting sqref="L27">
    <cfRule type="cellIs" dxfId="10" priority="2" stopIfTrue="1" operator="equal">
      <formula>$F$24</formula>
    </cfRule>
  </conditionalFormatting>
  <conditionalFormatting sqref="L35:L36">
    <cfRule type="cellIs" dxfId="9" priority="13" stopIfTrue="1" operator="equal">
      <formula>#REF!</formula>
    </cfRule>
  </conditionalFormatting>
  <conditionalFormatting sqref="L41">
    <cfRule type="cellIs" dxfId="8" priority="15" stopIfTrue="1" operator="equal">
      <formula>#REF!</formula>
    </cfRule>
  </conditionalFormatting>
  <conditionalFormatting sqref="L45:L46">
    <cfRule type="cellIs" dxfId="7" priority="43" stopIfTrue="1" operator="equal">
      <formula>$F$45</formula>
    </cfRule>
  </conditionalFormatting>
  <conditionalFormatting sqref="L47:L48">
    <cfRule type="cellIs" dxfId="6" priority="7" stopIfTrue="1" operator="equal">
      <formula>$F$47</formula>
    </cfRule>
  </conditionalFormatting>
  <conditionalFormatting sqref="L55:L57">
    <cfRule type="cellIs" dxfId="5" priority="41" stopIfTrue="1" operator="equal">
      <formula>$F$55</formula>
    </cfRule>
  </conditionalFormatting>
  <dataValidations count="15">
    <dataValidation type="list" allowBlank="1" showInputMessage="1" showErrorMessage="1" sqref="J6:J7 L6:L7" xr:uid="{00000000-0002-0000-0400-000000000000}">
      <formula1>$H$6:$H$7</formula1>
    </dataValidation>
    <dataValidation type="list" allowBlank="1" showInputMessage="1" showErrorMessage="1" sqref="J45:J46 L45:L46" xr:uid="{00000000-0002-0000-0400-000004000000}">
      <formula1>$H$45:$H$46</formula1>
    </dataValidation>
    <dataValidation type="list" allowBlank="1" showInputMessage="1" showErrorMessage="1" sqref="J24:J26" xr:uid="{00000000-0002-0000-0400-000005000000}">
      <formula1>$H$24:$H$26</formula1>
    </dataValidation>
    <dataValidation type="list" allowBlank="1" showInputMessage="1" showErrorMessage="1" sqref="J47:J48 L47:L48" xr:uid="{00000000-0002-0000-0400-000007000000}">
      <formula1>$H$47:$H$48</formula1>
    </dataValidation>
    <dataValidation type="list" allowBlank="1" showInputMessage="1" showErrorMessage="1" sqref="J12:J13 L12:L13" xr:uid="{00000000-0002-0000-0400-000008000000}">
      <formula1>$H$12:$H$13</formula1>
    </dataValidation>
    <dataValidation type="list" allowBlank="1" showInputMessage="1" showErrorMessage="1" sqref="J10:J11 L10:L11" xr:uid="{00000000-0002-0000-0400-000009000000}">
      <formula1>$H$10:$H$11</formula1>
    </dataValidation>
    <dataValidation type="list" allowBlank="1" showInputMessage="1" showErrorMessage="1" sqref="J8:J9 L8:L9" xr:uid="{00000000-0002-0000-0400-00000A000000}">
      <formula1>$H$8:$H$9</formula1>
    </dataValidation>
    <dataValidation type="list" allowBlank="1" showInputMessage="1" showErrorMessage="1" sqref="J55:J57 L55:L57" xr:uid="{00000000-0002-0000-0400-00000C000000}">
      <formula1>$H$55:$H$57</formula1>
    </dataValidation>
    <dataValidation type="list" allowBlank="1" showInputMessage="1" showErrorMessage="1" sqref="J36 L36"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F000000}">
      <formula1>0</formula1>
    </dataValidation>
    <dataValidation type="list" allowBlank="1" showInputMessage="1" showErrorMessage="1" sqref="J18:J23 L18:L23" xr:uid="{00000000-0002-0000-0400-000011000000}">
      <formula1>$H$19:$H$23</formula1>
    </dataValidation>
    <dataValidation type="decimal" allowBlank="1" showInputMessage="1" showErrorMessage="1" sqref="J38:J39 L38:L39" xr:uid="{00000000-0002-0000-0400-000013000000}">
      <formula1>1</formula1>
      <formula2>100</formula2>
    </dataValidation>
    <dataValidation type="list" allowBlank="1" showInputMessage="1" showErrorMessage="1" sqref="J27:J32 L27:L32" xr:uid="{00000000-0002-0000-0400-000014000000}">
      <formula1>$H$27:$H$28</formula1>
    </dataValidation>
    <dataValidation type="list" allowBlank="1" showInputMessage="1" showErrorMessage="1" sqref="J14:J17 L14:L17" xr:uid="{DC8F8D73-BCAA-441C-8BC9-935B3FE29E80}">
      <formula1>$H$14:$H$17</formula1>
    </dataValidation>
    <dataValidation type="list" allowBlank="1" showInputMessage="1" showErrorMessage="1" sqref="L33:L34 J33:J34" xr:uid="{00000000-0002-0000-0400-000003000000}">
      <formula1>$H$33:$H$34</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1"/>
  <sheetViews>
    <sheetView view="pageBreakPreview" zoomScale="70" zoomScaleNormal="60" zoomScaleSheetLayoutView="70" workbookViewId="0">
      <selection activeCell="A33" sqref="A33:D59"/>
    </sheetView>
  </sheetViews>
  <sheetFormatPr defaultColWidth="3.08984375" defaultRowHeight="18" customHeight="1" x14ac:dyDescent="0.2"/>
  <cols>
    <col min="1" max="34" width="3.90625" style="46" customWidth="1"/>
    <col min="35" max="35" width="4.36328125" style="46" customWidth="1"/>
    <col min="36" max="86" width="3.90625" style="46" customWidth="1"/>
    <col min="87" max="16384" width="3.08984375" style="46"/>
  </cols>
  <sheetData>
    <row r="1" spans="1:77" ht="22.5" customHeight="1" x14ac:dyDescent="0.2">
      <c r="A1" s="93" t="s">
        <v>113</v>
      </c>
      <c r="O1" s="195"/>
      <c r="P1" s="195"/>
      <c r="Q1" s="195"/>
      <c r="R1" s="194"/>
      <c r="S1" s="194"/>
      <c r="T1" s="194"/>
      <c r="U1" s="194"/>
      <c r="V1" s="194"/>
      <c r="W1" s="194"/>
      <c r="X1" s="194"/>
      <c r="Y1" s="194"/>
      <c r="Z1" s="194"/>
      <c r="AA1" s="194"/>
      <c r="AB1" s="194"/>
      <c r="AC1" s="194"/>
      <c r="AD1" s="194"/>
      <c r="AE1" s="194"/>
      <c r="AF1" s="194"/>
      <c r="AG1" s="194"/>
      <c r="AH1" s="194"/>
      <c r="AI1" s="194"/>
      <c r="AJ1" s="524" t="s">
        <v>114</v>
      </c>
      <c r="AK1" s="525"/>
      <c r="AL1" s="525"/>
      <c r="AM1" s="525"/>
      <c r="AN1" s="525"/>
      <c r="AO1" s="525"/>
      <c r="AP1" s="525"/>
      <c r="AQ1" s="525"/>
      <c r="AR1" s="525"/>
      <c r="AS1" s="525"/>
      <c r="AT1" s="525"/>
      <c r="AU1" s="525"/>
      <c r="AV1" s="525"/>
      <c r="AW1" s="525"/>
      <c r="AX1" s="525"/>
      <c r="AY1" s="525"/>
      <c r="AZ1" s="525"/>
      <c r="BA1" s="525"/>
      <c r="BB1" s="525"/>
      <c r="BC1" s="525"/>
      <c r="BD1" s="525"/>
      <c r="BE1" s="525"/>
      <c r="BF1" s="525"/>
      <c r="BG1" s="525"/>
      <c r="BH1" s="525"/>
      <c r="BI1" s="525"/>
      <c r="BJ1" s="525"/>
      <c r="BK1" s="525"/>
      <c r="BL1" s="525"/>
      <c r="BM1" s="525"/>
      <c r="BN1" s="525"/>
      <c r="BO1" s="525"/>
      <c r="BP1" s="525"/>
      <c r="BQ1" s="525"/>
      <c r="BR1" s="525"/>
    </row>
    <row r="2" spans="1:77" ht="22.5" customHeight="1" thickBot="1" x14ac:dyDescent="0.25">
      <c r="O2" s="527" t="s">
        <v>115</v>
      </c>
      <c r="P2" s="528"/>
      <c r="Q2" s="529"/>
      <c r="R2" s="530"/>
      <c r="S2" s="531"/>
      <c r="T2" s="531"/>
      <c r="U2" s="531"/>
      <c r="V2" s="531"/>
      <c r="W2" s="531"/>
      <c r="X2" s="531"/>
      <c r="Y2" s="531"/>
      <c r="Z2" s="531"/>
      <c r="AA2" s="531"/>
      <c r="AB2" s="531"/>
      <c r="AC2" s="531"/>
      <c r="AD2" s="531"/>
      <c r="AE2" s="531"/>
      <c r="AF2" s="531"/>
      <c r="AG2" s="531"/>
      <c r="AH2" s="531"/>
      <c r="AI2" s="532"/>
      <c r="AJ2" s="526"/>
      <c r="AK2" s="526"/>
      <c r="AL2" s="526"/>
      <c r="AM2" s="526"/>
      <c r="AN2" s="526"/>
      <c r="AO2" s="526"/>
      <c r="AP2" s="526"/>
      <c r="AQ2" s="526"/>
      <c r="AR2" s="526"/>
      <c r="AS2" s="526"/>
      <c r="AT2" s="526"/>
      <c r="AU2" s="526"/>
      <c r="AV2" s="526"/>
      <c r="AW2" s="526"/>
      <c r="AX2" s="526"/>
      <c r="AY2" s="526"/>
      <c r="AZ2" s="526"/>
      <c r="BA2" s="526"/>
      <c r="BB2" s="526"/>
      <c r="BC2" s="526"/>
      <c r="BD2" s="526"/>
      <c r="BE2" s="526"/>
      <c r="BF2" s="526"/>
      <c r="BG2" s="526"/>
      <c r="BH2" s="526"/>
      <c r="BI2" s="526"/>
      <c r="BJ2" s="526"/>
      <c r="BK2" s="526"/>
      <c r="BL2" s="526"/>
      <c r="BM2" s="526"/>
      <c r="BN2" s="526"/>
      <c r="BO2" s="526"/>
      <c r="BP2" s="526"/>
      <c r="BQ2" s="526"/>
      <c r="BR2" s="526"/>
    </row>
    <row r="3" spans="1:77" ht="15" customHeight="1" x14ac:dyDescent="0.2">
      <c r="A3" s="533" t="s">
        <v>116</v>
      </c>
      <c r="B3" s="534"/>
      <c r="C3" s="534"/>
      <c r="D3" s="534"/>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5"/>
      <c r="AJ3" s="533" t="s">
        <v>117</v>
      </c>
      <c r="AK3" s="534"/>
      <c r="AL3" s="534"/>
      <c r="AM3" s="534"/>
      <c r="AN3" s="534"/>
      <c r="AO3" s="534"/>
      <c r="AP3" s="534"/>
      <c r="AQ3" s="534"/>
      <c r="AR3" s="534"/>
      <c r="AS3" s="534"/>
      <c r="AT3" s="534"/>
      <c r="AU3" s="534"/>
      <c r="AV3" s="534"/>
      <c r="AW3" s="534"/>
      <c r="AX3" s="534"/>
      <c r="AY3" s="534"/>
      <c r="AZ3" s="534"/>
      <c r="BA3" s="534"/>
      <c r="BB3" s="534"/>
      <c r="BC3" s="534"/>
      <c r="BD3" s="534"/>
      <c r="BE3" s="534"/>
      <c r="BF3" s="534"/>
      <c r="BG3" s="534"/>
      <c r="BH3" s="534"/>
      <c r="BI3" s="534"/>
      <c r="BJ3" s="534"/>
      <c r="BK3" s="534"/>
      <c r="BL3" s="534"/>
      <c r="BM3" s="534"/>
      <c r="BN3" s="534"/>
      <c r="BO3" s="534"/>
      <c r="BP3" s="534"/>
      <c r="BQ3" s="534"/>
      <c r="BR3" s="535"/>
    </row>
    <row r="4" spans="1:77" ht="15" customHeight="1" x14ac:dyDescent="0.2">
      <c r="A4" s="536"/>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8"/>
      <c r="AJ4" s="536"/>
      <c r="AK4" s="537"/>
      <c r="AL4" s="537"/>
      <c r="AM4" s="537"/>
      <c r="AN4" s="537"/>
      <c r="AO4" s="537"/>
      <c r="AP4" s="537"/>
      <c r="AQ4" s="537"/>
      <c r="AR4" s="537"/>
      <c r="AS4" s="537"/>
      <c r="AT4" s="537"/>
      <c r="AU4" s="537"/>
      <c r="AV4" s="537"/>
      <c r="AW4" s="537"/>
      <c r="AX4" s="537"/>
      <c r="AY4" s="537"/>
      <c r="AZ4" s="537"/>
      <c r="BA4" s="537"/>
      <c r="BB4" s="537"/>
      <c r="BC4" s="537"/>
      <c r="BD4" s="537"/>
      <c r="BE4" s="537"/>
      <c r="BF4" s="537"/>
      <c r="BG4" s="537"/>
      <c r="BH4" s="537"/>
      <c r="BI4" s="537"/>
      <c r="BJ4" s="537"/>
      <c r="BK4" s="537"/>
      <c r="BL4" s="537"/>
      <c r="BM4" s="537"/>
      <c r="BN4" s="537"/>
      <c r="BO4" s="537"/>
      <c r="BP4" s="537"/>
      <c r="BQ4" s="537"/>
      <c r="BR4" s="538"/>
    </row>
    <row r="5" spans="1:77" ht="16" customHeight="1" x14ac:dyDescent="0.2">
      <c r="A5" s="539" t="s">
        <v>252</v>
      </c>
      <c r="B5" s="540"/>
      <c r="C5" s="540"/>
      <c r="D5" s="541"/>
      <c r="E5" s="545" t="s">
        <v>120</v>
      </c>
      <c r="F5" s="546"/>
      <c r="G5" s="546"/>
      <c r="H5" s="546"/>
      <c r="I5" s="547"/>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48"/>
      <c r="AI5" s="549"/>
      <c r="AJ5" s="207"/>
      <c r="AK5" s="210"/>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8"/>
    </row>
    <row r="6" spans="1:77" ht="16" customHeight="1" x14ac:dyDescent="0.2">
      <c r="A6" s="542"/>
      <c r="B6" s="543"/>
      <c r="C6" s="543"/>
      <c r="D6" s="544"/>
      <c r="E6" s="550" t="s">
        <v>121</v>
      </c>
      <c r="F6" s="543"/>
      <c r="G6" s="543"/>
      <c r="H6" s="543"/>
      <c r="I6" s="54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5"/>
      <c r="AJ6" s="199"/>
      <c r="AK6" s="205"/>
      <c r="AL6" s="19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8"/>
    </row>
    <row r="7" spans="1:77" ht="16" customHeight="1" x14ac:dyDescent="0.2">
      <c r="A7" s="542"/>
      <c r="B7" s="543"/>
      <c r="C7" s="543"/>
      <c r="D7" s="544"/>
      <c r="E7" s="550"/>
      <c r="F7" s="543"/>
      <c r="G7" s="543"/>
      <c r="H7" s="543"/>
      <c r="I7" s="54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5"/>
      <c r="AJ7" s="207"/>
      <c r="AK7" s="210"/>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8"/>
    </row>
    <row r="8" spans="1:77" ht="16" customHeight="1" thickBot="1" x14ac:dyDescent="0.25">
      <c r="A8" s="542"/>
      <c r="B8" s="543"/>
      <c r="C8" s="543"/>
      <c r="D8" s="544"/>
      <c r="E8" s="551"/>
      <c r="F8" s="552"/>
      <c r="G8" s="552"/>
      <c r="H8" s="552"/>
      <c r="I8" s="553"/>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7"/>
      <c r="AJ8" s="47"/>
      <c r="AK8" s="48"/>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50"/>
    </row>
    <row r="9" spans="1:77" ht="15" customHeight="1" thickTop="1" x14ac:dyDescent="0.2">
      <c r="A9" s="212"/>
      <c r="B9" s="213"/>
      <c r="C9" s="213"/>
      <c r="D9" s="213"/>
      <c r="E9" s="213"/>
      <c r="F9" s="213"/>
      <c r="G9" s="558" t="s">
        <v>216</v>
      </c>
      <c r="H9" s="558"/>
      <c r="I9" s="558"/>
      <c r="J9" s="558"/>
      <c r="K9" s="558"/>
      <c r="L9" s="558"/>
      <c r="M9" s="558"/>
      <c r="N9" s="558"/>
      <c r="O9" s="558"/>
      <c r="P9" s="558"/>
      <c r="Q9" s="558"/>
      <c r="R9" s="558"/>
      <c r="S9" s="558"/>
      <c r="T9" s="558"/>
      <c r="U9" s="558"/>
      <c r="V9" s="558"/>
      <c r="W9" s="558"/>
      <c r="X9" s="558"/>
      <c r="Y9" s="558"/>
      <c r="Z9" s="558"/>
      <c r="AA9" s="558"/>
      <c r="AB9" s="558"/>
      <c r="AC9" s="558"/>
      <c r="AD9" s="51"/>
      <c r="AE9" s="51"/>
      <c r="AF9" s="51"/>
      <c r="AG9" s="51"/>
      <c r="AH9" s="51"/>
      <c r="AI9" s="52"/>
      <c r="AJ9" s="560" t="s">
        <v>122</v>
      </c>
      <c r="AK9" s="558"/>
      <c r="AL9" s="558"/>
      <c r="AM9" s="558"/>
      <c r="AN9" s="558"/>
      <c r="AO9" s="558"/>
      <c r="AP9" s="558"/>
      <c r="AQ9" s="558"/>
      <c r="AR9" s="558"/>
      <c r="AS9" s="558"/>
      <c r="AT9" s="558"/>
      <c r="AU9" s="558"/>
      <c r="AV9" s="558"/>
      <c r="AW9" s="558"/>
      <c r="AX9" s="558"/>
      <c r="AY9" s="558"/>
      <c r="AZ9" s="558"/>
      <c r="BA9" s="558"/>
      <c r="BB9" s="558"/>
      <c r="BC9" s="558"/>
      <c r="BD9" s="558"/>
      <c r="BE9" s="558"/>
      <c r="BF9" s="558"/>
      <c r="BG9" s="558"/>
      <c r="BH9" s="558"/>
      <c r="BI9" s="558"/>
      <c r="BJ9" s="558"/>
      <c r="BK9" s="558"/>
      <c r="BL9" s="558"/>
      <c r="BM9" s="558"/>
      <c r="BN9" s="558"/>
      <c r="BO9" s="558"/>
      <c r="BP9" s="558"/>
      <c r="BQ9" s="558"/>
      <c r="BR9" s="561"/>
      <c r="BS9" s="194"/>
    </row>
    <row r="10" spans="1:77" ht="15" customHeight="1" x14ac:dyDescent="0.2">
      <c r="A10" s="214"/>
      <c r="B10" s="215"/>
      <c r="C10" s="215"/>
      <c r="D10" s="215"/>
      <c r="E10" s="215"/>
      <c r="F10" s="215"/>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64" t="s">
        <v>123</v>
      </c>
      <c r="AE10" s="564"/>
      <c r="AF10" s="564"/>
      <c r="AG10" s="545" t="s">
        <v>124</v>
      </c>
      <c r="AH10" s="546"/>
      <c r="AI10" s="565"/>
      <c r="AJ10" s="562"/>
      <c r="AK10" s="559"/>
      <c r="AL10" s="559"/>
      <c r="AM10" s="559"/>
      <c r="AN10" s="559"/>
      <c r="AO10" s="559"/>
      <c r="AP10" s="559"/>
      <c r="AQ10" s="559"/>
      <c r="AR10" s="559"/>
      <c r="AS10" s="559"/>
      <c r="AT10" s="559"/>
      <c r="AU10" s="559"/>
      <c r="AV10" s="559"/>
      <c r="AW10" s="559"/>
      <c r="AX10" s="559"/>
      <c r="AY10" s="559"/>
      <c r="AZ10" s="559"/>
      <c r="BA10" s="559"/>
      <c r="BB10" s="559"/>
      <c r="BC10" s="559"/>
      <c r="BD10" s="559"/>
      <c r="BE10" s="559"/>
      <c r="BF10" s="559"/>
      <c r="BG10" s="559"/>
      <c r="BH10" s="559"/>
      <c r="BI10" s="559"/>
      <c r="BJ10" s="559"/>
      <c r="BK10" s="559"/>
      <c r="BL10" s="559"/>
      <c r="BM10" s="559"/>
      <c r="BN10" s="559"/>
      <c r="BO10" s="559"/>
      <c r="BP10" s="559"/>
      <c r="BQ10" s="559"/>
      <c r="BR10" s="563"/>
      <c r="BS10" s="194"/>
      <c r="BU10" s="53"/>
      <c r="BV10" s="53"/>
      <c r="BW10" s="53"/>
      <c r="BX10" s="53"/>
      <c r="BY10" s="53"/>
    </row>
    <row r="11" spans="1:77" ht="22.5" customHeight="1" x14ac:dyDescent="0.2">
      <c r="A11" s="572" t="s">
        <v>25</v>
      </c>
      <c r="B11" s="573"/>
      <c r="C11" s="573"/>
      <c r="D11" s="573"/>
      <c r="E11" s="196" t="s">
        <v>125</v>
      </c>
      <c r="F11" s="55" t="s">
        <v>126</v>
      </c>
      <c r="G11" s="55"/>
      <c r="H11" s="54"/>
      <c r="I11" s="54"/>
      <c r="J11" s="54"/>
      <c r="K11" s="54"/>
      <c r="L11" s="54"/>
      <c r="M11" s="54"/>
      <c r="N11" s="54"/>
      <c r="O11" s="54"/>
      <c r="P11" s="54"/>
      <c r="Q11" s="54"/>
      <c r="R11" s="54"/>
      <c r="S11" s="54"/>
      <c r="T11" s="54"/>
      <c r="U11" s="54"/>
      <c r="V11" s="54"/>
      <c r="W11" s="54"/>
      <c r="X11" s="54"/>
      <c r="Y11" s="54"/>
      <c r="Z11" s="54"/>
      <c r="AA11" s="54"/>
      <c r="AB11" s="54"/>
      <c r="AC11" s="54"/>
      <c r="AD11" s="545"/>
      <c r="AE11" s="546"/>
      <c r="AF11" s="547"/>
      <c r="AG11" s="545"/>
      <c r="AH11" s="546"/>
      <c r="AI11" s="565"/>
      <c r="AJ11" s="566" t="s">
        <v>118</v>
      </c>
      <c r="AK11" s="567"/>
      <c r="AL11" s="570" t="s">
        <v>258</v>
      </c>
      <c r="AM11" s="570"/>
      <c r="AN11" s="570"/>
      <c r="AO11" s="570"/>
      <c r="AP11" s="570"/>
      <c r="AQ11" s="570"/>
      <c r="AR11" s="570"/>
      <c r="AS11" s="570"/>
      <c r="AT11" s="570"/>
      <c r="AU11" s="570"/>
      <c r="AV11" s="570"/>
      <c r="AW11" s="570"/>
      <c r="AX11" s="570"/>
      <c r="AY11" s="570"/>
      <c r="AZ11" s="570"/>
      <c r="BA11" s="570"/>
      <c r="BB11" s="570"/>
      <c r="BC11" s="570"/>
      <c r="BD11" s="570"/>
      <c r="BE11" s="570"/>
      <c r="BF11" s="570"/>
      <c r="BG11" s="570"/>
      <c r="BH11" s="570"/>
      <c r="BI11" s="570"/>
      <c r="BJ11" s="570"/>
      <c r="BK11" s="570"/>
      <c r="BL11" s="570"/>
      <c r="BM11" s="570"/>
      <c r="BN11" s="570"/>
      <c r="BO11" s="570"/>
      <c r="BP11" s="570"/>
      <c r="BQ11" s="570"/>
      <c r="BR11" s="571"/>
      <c r="BS11" s="195"/>
      <c r="BW11" s="53"/>
      <c r="BX11" s="53"/>
      <c r="BY11" s="53"/>
    </row>
    <row r="12" spans="1:77" ht="22.5" customHeight="1" x14ac:dyDescent="0.2">
      <c r="A12" s="574"/>
      <c r="B12" s="575"/>
      <c r="C12" s="575"/>
      <c r="D12" s="575"/>
      <c r="E12" s="196" t="s">
        <v>204</v>
      </c>
      <c r="F12" s="55" t="s">
        <v>127</v>
      </c>
      <c r="G12" s="55"/>
      <c r="H12" s="54"/>
      <c r="I12" s="54"/>
      <c r="J12" s="54"/>
      <c r="K12" s="54"/>
      <c r="L12" s="54"/>
      <c r="M12" s="54"/>
      <c r="N12" s="54"/>
      <c r="O12" s="54"/>
      <c r="P12" s="54"/>
      <c r="Q12" s="54"/>
      <c r="R12" s="54"/>
      <c r="S12" s="54"/>
      <c r="T12" s="54"/>
      <c r="U12" s="54"/>
      <c r="V12" s="54"/>
      <c r="W12" s="54"/>
      <c r="X12" s="54"/>
      <c r="Y12" s="54"/>
      <c r="Z12" s="54"/>
      <c r="AA12" s="54"/>
      <c r="AB12" s="54"/>
      <c r="AC12" s="54"/>
      <c r="AD12" s="545"/>
      <c r="AE12" s="546"/>
      <c r="AF12" s="547"/>
      <c r="AG12" s="545"/>
      <c r="AH12" s="546"/>
      <c r="AI12" s="565"/>
      <c r="AJ12" s="568"/>
      <c r="AK12" s="569"/>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5"/>
      <c r="BS12" s="195"/>
      <c r="BW12" s="53"/>
      <c r="BX12" s="53"/>
      <c r="BY12" s="53"/>
    </row>
    <row r="13" spans="1:77" ht="22.5" customHeight="1" x14ac:dyDescent="0.2">
      <c r="A13" s="574"/>
      <c r="B13" s="575"/>
      <c r="C13" s="575"/>
      <c r="D13" s="575"/>
      <c r="E13" s="196" t="s">
        <v>205</v>
      </c>
      <c r="F13" s="55" t="s">
        <v>129</v>
      </c>
      <c r="G13" s="55"/>
      <c r="H13" s="54"/>
      <c r="I13" s="54"/>
      <c r="J13" s="54"/>
      <c r="K13" s="54"/>
      <c r="L13" s="54"/>
      <c r="M13" s="54"/>
      <c r="N13" s="54"/>
      <c r="O13" s="54"/>
      <c r="P13" s="54"/>
      <c r="Q13" s="54"/>
      <c r="R13" s="54"/>
      <c r="S13" s="54"/>
      <c r="T13" s="54"/>
      <c r="U13" s="54"/>
      <c r="V13" s="54"/>
      <c r="W13" s="54"/>
      <c r="X13" s="54"/>
      <c r="Y13" s="54"/>
      <c r="Z13" s="54"/>
      <c r="AA13" s="54"/>
      <c r="AB13" s="54"/>
      <c r="AC13" s="54"/>
      <c r="AD13" s="545"/>
      <c r="AE13" s="546"/>
      <c r="AF13" s="547"/>
      <c r="AG13" s="578"/>
      <c r="AH13" s="579"/>
      <c r="AI13" s="580"/>
      <c r="AJ13" s="568" t="s">
        <v>119</v>
      </c>
      <c r="AK13" s="569"/>
      <c r="AL13" s="576" t="s">
        <v>270</v>
      </c>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5"/>
      <c r="BW13" s="53"/>
      <c r="BX13" s="53"/>
      <c r="BY13" s="53"/>
    </row>
    <row r="14" spans="1:77" ht="22.5" customHeight="1" x14ac:dyDescent="0.2">
      <c r="A14" s="574"/>
      <c r="B14" s="575"/>
      <c r="C14" s="575"/>
      <c r="D14" s="575"/>
      <c r="E14" s="196" t="s">
        <v>128</v>
      </c>
      <c r="F14" s="55" t="s">
        <v>130</v>
      </c>
      <c r="G14" s="55"/>
      <c r="H14" s="56"/>
      <c r="I14" s="56"/>
      <c r="J14" s="56"/>
      <c r="K14" s="56"/>
      <c r="L14" s="56"/>
      <c r="M14" s="197"/>
      <c r="N14" s="197"/>
      <c r="O14" s="197"/>
      <c r="P14" s="197"/>
      <c r="Q14" s="197"/>
      <c r="R14" s="197"/>
      <c r="S14" s="197"/>
      <c r="T14" s="197"/>
      <c r="U14" s="197"/>
      <c r="V14" s="197"/>
      <c r="W14" s="197"/>
      <c r="X14" s="197"/>
      <c r="Y14" s="197"/>
      <c r="Z14" s="197"/>
      <c r="AA14" s="197"/>
      <c r="AB14" s="197"/>
      <c r="AC14" s="197"/>
      <c r="AD14" s="545"/>
      <c r="AE14" s="546"/>
      <c r="AF14" s="547"/>
      <c r="AG14" s="545"/>
      <c r="AH14" s="546"/>
      <c r="AI14" s="565"/>
      <c r="AJ14" s="568"/>
      <c r="AK14" s="569"/>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5"/>
      <c r="BW14" s="53"/>
      <c r="BX14" s="53"/>
      <c r="BY14" s="53"/>
    </row>
    <row r="15" spans="1:77" ht="22.5" customHeight="1" x14ac:dyDescent="0.2">
      <c r="A15" s="574"/>
      <c r="B15" s="575"/>
      <c r="C15" s="575"/>
      <c r="D15" s="575"/>
      <c r="E15" s="196" t="s">
        <v>206</v>
      </c>
      <c r="F15" s="55" t="s">
        <v>131</v>
      </c>
      <c r="G15" s="55"/>
      <c r="H15" s="56"/>
      <c r="I15" s="56"/>
      <c r="J15" s="56"/>
      <c r="K15" s="56"/>
      <c r="L15" s="56"/>
      <c r="M15" s="197"/>
      <c r="N15" s="197"/>
      <c r="O15" s="197"/>
      <c r="P15" s="197"/>
      <c r="Q15" s="197"/>
      <c r="R15" s="197"/>
      <c r="S15" s="197"/>
      <c r="T15" s="197"/>
      <c r="U15" s="197"/>
      <c r="V15" s="197"/>
      <c r="W15" s="197"/>
      <c r="X15" s="197"/>
      <c r="Y15" s="197"/>
      <c r="Z15" s="197"/>
      <c r="AA15" s="197"/>
      <c r="AB15" s="197"/>
      <c r="AC15" s="197"/>
      <c r="AD15" s="545"/>
      <c r="AE15" s="546"/>
      <c r="AF15" s="547"/>
      <c r="AG15" s="545"/>
      <c r="AH15" s="546"/>
      <c r="AI15" s="565"/>
      <c r="AJ15" s="57"/>
      <c r="AK15" s="205"/>
      <c r="AL15" s="194"/>
      <c r="BR15" s="58"/>
      <c r="BW15" s="53"/>
      <c r="BX15" s="53"/>
      <c r="BY15" s="53"/>
    </row>
    <row r="16" spans="1:77" ht="22.5" customHeight="1" x14ac:dyDescent="0.2">
      <c r="A16" s="574"/>
      <c r="B16" s="575"/>
      <c r="C16" s="575"/>
      <c r="D16" s="575"/>
      <c r="E16" s="196" t="s">
        <v>207</v>
      </c>
      <c r="F16" s="55" t="s">
        <v>132</v>
      </c>
      <c r="G16" s="55"/>
      <c r="H16" s="56"/>
      <c r="I16" s="56"/>
      <c r="J16" s="56"/>
      <c r="K16" s="56"/>
      <c r="L16" s="56"/>
      <c r="M16" s="197"/>
      <c r="N16" s="197"/>
      <c r="O16" s="197"/>
      <c r="P16" s="197"/>
      <c r="Q16" s="197"/>
      <c r="R16" s="197"/>
      <c r="S16" s="197"/>
      <c r="T16" s="197"/>
      <c r="U16" s="197"/>
      <c r="V16" s="197"/>
      <c r="W16" s="197"/>
      <c r="X16" s="197"/>
      <c r="Y16" s="197"/>
      <c r="Z16" s="197"/>
      <c r="AA16" s="197"/>
      <c r="AB16" s="197"/>
      <c r="AC16" s="197"/>
      <c r="AD16" s="545"/>
      <c r="AE16" s="546"/>
      <c r="AF16" s="547"/>
      <c r="AG16" s="545"/>
      <c r="AH16" s="546"/>
      <c r="AI16" s="565"/>
      <c r="AJ16" s="57"/>
      <c r="AK16" s="205"/>
      <c r="AL16" s="194"/>
      <c r="BR16" s="58"/>
      <c r="BW16" s="53"/>
      <c r="BX16" s="53"/>
      <c r="BY16" s="53"/>
    </row>
    <row r="17" spans="1:77" ht="22.5" customHeight="1" x14ac:dyDescent="0.2">
      <c r="A17" s="574"/>
      <c r="B17" s="575"/>
      <c r="C17" s="575"/>
      <c r="D17" s="575"/>
      <c r="E17" s="581" t="s">
        <v>208</v>
      </c>
      <c r="F17" s="54" t="s">
        <v>210</v>
      </c>
      <c r="G17" s="54"/>
      <c r="H17" s="56"/>
      <c r="I17" s="56"/>
      <c r="J17" s="56"/>
      <c r="K17" s="56"/>
      <c r="L17" s="56"/>
      <c r="M17" s="197"/>
      <c r="N17" s="197"/>
      <c r="O17" s="197"/>
      <c r="P17" s="197"/>
      <c r="Q17" s="197"/>
      <c r="R17" s="197"/>
      <c r="S17" s="197"/>
      <c r="T17" s="197"/>
      <c r="U17" s="197"/>
      <c r="V17" s="197"/>
      <c r="W17" s="197"/>
      <c r="X17" s="197"/>
      <c r="Y17" s="197"/>
      <c r="Z17" s="197"/>
      <c r="AA17" s="197"/>
      <c r="AB17" s="197"/>
      <c r="AC17" s="197"/>
      <c r="AD17" s="545"/>
      <c r="AE17" s="546"/>
      <c r="AF17" s="547"/>
      <c r="AG17" s="545"/>
      <c r="AH17" s="546"/>
      <c r="AI17" s="565"/>
      <c r="AJ17" s="57"/>
      <c r="AK17" s="205"/>
      <c r="AL17" s="194"/>
      <c r="BR17" s="58"/>
      <c r="BW17" s="53"/>
      <c r="BX17" s="53"/>
      <c r="BY17" s="53"/>
    </row>
    <row r="18" spans="1:77" ht="22.5" customHeight="1" thickBot="1" x14ac:dyDescent="0.25">
      <c r="A18" s="574"/>
      <c r="B18" s="575"/>
      <c r="C18" s="575"/>
      <c r="D18" s="575"/>
      <c r="E18" s="582"/>
      <c r="F18" s="61" t="s">
        <v>211</v>
      </c>
      <c r="G18" s="61"/>
      <c r="H18" s="216"/>
      <c r="I18" s="56"/>
      <c r="J18" s="56"/>
      <c r="K18" s="56"/>
      <c r="L18" s="56"/>
      <c r="M18" s="197"/>
      <c r="N18" s="197"/>
      <c r="O18" s="197"/>
      <c r="P18" s="197"/>
      <c r="Q18" s="197"/>
      <c r="R18" s="197"/>
      <c r="S18" s="197"/>
      <c r="T18" s="197"/>
      <c r="U18" s="197"/>
      <c r="V18" s="197"/>
      <c r="W18" s="197"/>
      <c r="X18" s="197"/>
      <c r="Y18" s="197"/>
      <c r="Z18" s="197"/>
      <c r="AA18" s="197"/>
      <c r="AB18" s="197"/>
      <c r="AC18" s="197"/>
      <c r="AD18" s="581"/>
      <c r="AE18" s="573"/>
      <c r="AF18" s="583"/>
      <c r="AG18" s="545"/>
      <c r="AH18" s="546"/>
      <c r="AI18" s="565"/>
      <c r="AJ18" s="59"/>
      <c r="AK18" s="60"/>
      <c r="AL18" s="198"/>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2"/>
      <c r="BW18" s="53"/>
      <c r="BX18" s="53"/>
      <c r="BY18" s="53"/>
    </row>
    <row r="19" spans="1:77" ht="15" customHeight="1" thickTop="1" x14ac:dyDescent="0.2">
      <c r="A19" s="218"/>
      <c r="B19" s="219"/>
      <c r="C19" s="219"/>
      <c r="D19" s="219"/>
      <c r="E19" s="219"/>
      <c r="F19" s="219"/>
      <c r="G19" s="577" t="s">
        <v>259</v>
      </c>
      <c r="H19" s="558"/>
      <c r="I19" s="558"/>
      <c r="J19" s="558"/>
      <c r="K19" s="558"/>
      <c r="L19" s="558"/>
      <c r="M19" s="558"/>
      <c r="N19" s="558"/>
      <c r="O19" s="558"/>
      <c r="P19" s="558"/>
      <c r="Q19" s="558"/>
      <c r="R19" s="558"/>
      <c r="S19" s="558"/>
      <c r="T19" s="558"/>
      <c r="U19" s="558"/>
      <c r="V19" s="558"/>
      <c r="W19" s="558"/>
      <c r="X19" s="558"/>
      <c r="Y19" s="558"/>
      <c r="Z19" s="558"/>
      <c r="AA19" s="558"/>
      <c r="AB19" s="558"/>
      <c r="AC19" s="558"/>
      <c r="AD19" s="220"/>
      <c r="AE19" s="51"/>
      <c r="AF19" s="51"/>
      <c r="AG19" s="51"/>
      <c r="AH19" s="51"/>
      <c r="AI19" s="52"/>
      <c r="AJ19" s="560" t="s">
        <v>259</v>
      </c>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61"/>
    </row>
    <row r="20" spans="1:77" ht="15" customHeight="1" x14ac:dyDescent="0.2">
      <c r="A20" s="221"/>
      <c r="B20" s="222"/>
      <c r="C20" s="222"/>
      <c r="D20" s="222"/>
      <c r="E20" s="222"/>
      <c r="F20" s="222"/>
      <c r="G20" s="559"/>
      <c r="H20" s="559"/>
      <c r="I20" s="559"/>
      <c r="J20" s="559"/>
      <c r="K20" s="559"/>
      <c r="L20" s="559"/>
      <c r="M20" s="559"/>
      <c r="N20" s="559"/>
      <c r="O20" s="559"/>
      <c r="P20" s="559"/>
      <c r="Q20" s="559"/>
      <c r="R20" s="559"/>
      <c r="S20" s="559"/>
      <c r="T20" s="559"/>
      <c r="U20" s="559"/>
      <c r="V20" s="559"/>
      <c r="W20" s="559"/>
      <c r="X20" s="559"/>
      <c r="Y20" s="559"/>
      <c r="Z20" s="559"/>
      <c r="AA20" s="559"/>
      <c r="AB20" s="559"/>
      <c r="AC20" s="559"/>
      <c r="AD20" s="564" t="s">
        <v>123</v>
      </c>
      <c r="AE20" s="564"/>
      <c r="AF20" s="564"/>
      <c r="AG20" s="545" t="s">
        <v>124</v>
      </c>
      <c r="AH20" s="546"/>
      <c r="AI20" s="565"/>
      <c r="AJ20" s="562"/>
      <c r="AK20" s="559"/>
      <c r="AL20" s="559"/>
      <c r="AM20" s="559"/>
      <c r="AN20" s="559"/>
      <c r="AO20" s="559"/>
      <c r="AP20" s="559"/>
      <c r="AQ20" s="559"/>
      <c r="AR20" s="559"/>
      <c r="AS20" s="559"/>
      <c r="AT20" s="559"/>
      <c r="AU20" s="559"/>
      <c r="AV20" s="559"/>
      <c r="AW20" s="559"/>
      <c r="AX20" s="559"/>
      <c r="AY20" s="559"/>
      <c r="AZ20" s="559"/>
      <c r="BA20" s="559"/>
      <c r="BB20" s="559"/>
      <c r="BC20" s="559"/>
      <c r="BD20" s="559"/>
      <c r="BE20" s="559"/>
      <c r="BF20" s="559"/>
      <c r="BG20" s="559"/>
      <c r="BH20" s="559"/>
      <c r="BI20" s="559"/>
      <c r="BJ20" s="559"/>
      <c r="BK20" s="559"/>
      <c r="BL20" s="559"/>
      <c r="BM20" s="559"/>
      <c r="BN20" s="559"/>
      <c r="BO20" s="559"/>
      <c r="BP20" s="559"/>
      <c r="BQ20" s="559"/>
      <c r="BR20" s="563"/>
    </row>
    <row r="21" spans="1:77" ht="20.5" customHeight="1" x14ac:dyDescent="0.2">
      <c r="A21" s="539" t="s">
        <v>260</v>
      </c>
      <c r="B21" s="573"/>
      <c r="C21" s="573"/>
      <c r="D21" s="583"/>
      <c r="E21" s="223" t="s">
        <v>125</v>
      </c>
      <c r="F21" s="226" t="s">
        <v>261</v>
      </c>
      <c r="G21" s="226"/>
      <c r="H21" s="225"/>
      <c r="I21" s="225"/>
      <c r="J21" s="225"/>
      <c r="K21" s="225"/>
      <c r="L21" s="225"/>
      <c r="M21" s="225"/>
      <c r="N21" s="225"/>
      <c r="O21" s="225"/>
      <c r="P21" s="225"/>
      <c r="Q21" s="225"/>
      <c r="R21" s="225"/>
      <c r="S21" s="225"/>
      <c r="T21" s="225"/>
      <c r="U21" s="225"/>
      <c r="V21" s="225"/>
      <c r="W21" s="225"/>
      <c r="X21" s="225"/>
      <c r="Y21" s="225"/>
      <c r="Z21" s="225"/>
      <c r="AA21" s="225"/>
      <c r="AB21" s="225"/>
      <c r="AC21" s="225"/>
      <c r="AD21" s="545"/>
      <c r="AE21" s="546"/>
      <c r="AF21" s="547"/>
      <c r="AG21" s="545"/>
      <c r="AH21" s="546"/>
      <c r="AI21" s="565"/>
      <c r="AJ21" s="566" t="s">
        <v>118</v>
      </c>
      <c r="AK21" s="567"/>
      <c r="AL21" s="570" t="s">
        <v>262</v>
      </c>
      <c r="AM21" s="570"/>
      <c r="AN21" s="570"/>
      <c r="AO21" s="570"/>
      <c r="AP21" s="570"/>
      <c r="AQ21" s="570"/>
      <c r="AR21" s="570"/>
      <c r="AS21" s="570"/>
      <c r="AT21" s="570"/>
      <c r="AU21" s="570"/>
      <c r="AV21" s="570"/>
      <c r="AW21" s="570"/>
      <c r="AX21" s="570"/>
      <c r="AY21" s="570"/>
      <c r="AZ21" s="570"/>
      <c r="BA21" s="570"/>
      <c r="BB21" s="570"/>
      <c r="BC21" s="570"/>
      <c r="BD21" s="570"/>
      <c r="BE21" s="570"/>
      <c r="BF21" s="570"/>
      <c r="BG21" s="570"/>
      <c r="BH21" s="570"/>
      <c r="BI21" s="570"/>
      <c r="BJ21" s="570"/>
      <c r="BK21" s="570"/>
      <c r="BL21" s="570"/>
      <c r="BM21" s="570"/>
      <c r="BN21" s="570"/>
      <c r="BO21" s="570"/>
      <c r="BP21" s="570"/>
      <c r="BQ21" s="570"/>
      <c r="BR21" s="571"/>
    </row>
    <row r="22" spans="1:77" ht="20.5" customHeight="1" x14ac:dyDescent="0.2">
      <c r="A22" s="574"/>
      <c r="B22" s="676"/>
      <c r="C22" s="676"/>
      <c r="D22" s="677"/>
      <c r="E22" s="223" t="s">
        <v>204</v>
      </c>
      <c r="F22" s="226" t="s">
        <v>263</v>
      </c>
      <c r="G22" s="226"/>
      <c r="H22" s="225"/>
      <c r="I22" s="225"/>
      <c r="J22" s="225"/>
      <c r="K22" s="225"/>
      <c r="L22" s="225"/>
      <c r="M22" s="225"/>
      <c r="N22" s="225"/>
      <c r="O22" s="225"/>
      <c r="P22" s="225"/>
      <c r="Q22" s="225"/>
      <c r="R22" s="225"/>
      <c r="S22" s="225"/>
      <c r="T22" s="225"/>
      <c r="U22" s="225"/>
      <c r="V22" s="225"/>
      <c r="W22" s="225"/>
      <c r="X22" s="225"/>
      <c r="Y22" s="225"/>
      <c r="Z22" s="225"/>
      <c r="AA22" s="225"/>
      <c r="AB22" s="225"/>
      <c r="AC22" s="225"/>
      <c r="AD22" s="545"/>
      <c r="AE22" s="546"/>
      <c r="AF22" s="547"/>
      <c r="AG22" s="545"/>
      <c r="AH22" s="546"/>
      <c r="AI22" s="565"/>
      <c r="AJ22" s="568"/>
      <c r="AK22" s="681"/>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555"/>
    </row>
    <row r="23" spans="1:77" ht="20.5" customHeight="1" x14ac:dyDescent="0.2">
      <c r="A23" s="574"/>
      <c r="B23" s="676"/>
      <c r="C23" s="676"/>
      <c r="D23" s="677"/>
      <c r="E23" s="223" t="s">
        <v>205</v>
      </c>
      <c r="F23" s="226" t="s">
        <v>264</v>
      </c>
      <c r="G23" s="226"/>
      <c r="H23" s="225"/>
      <c r="I23" s="225"/>
      <c r="J23" s="225"/>
      <c r="K23" s="225"/>
      <c r="L23" s="225"/>
      <c r="M23" s="225"/>
      <c r="N23" s="225"/>
      <c r="O23" s="225"/>
      <c r="P23" s="225"/>
      <c r="Q23" s="225"/>
      <c r="R23" s="225"/>
      <c r="S23" s="225"/>
      <c r="T23" s="225"/>
      <c r="U23" s="225"/>
      <c r="V23" s="225"/>
      <c r="W23" s="225"/>
      <c r="X23" s="225"/>
      <c r="Y23" s="225"/>
      <c r="Z23" s="225"/>
      <c r="AA23" s="225"/>
      <c r="AB23" s="225"/>
      <c r="AC23" s="225"/>
      <c r="AD23" s="545"/>
      <c r="AE23" s="546"/>
      <c r="AF23" s="547"/>
      <c r="AG23" s="545"/>
      <c r="AH23" s="546"/>
      <c r="AI23" s="565"/>
      <c r="AJ23" s="568" t="s">
        <v>119</v>
      </c>
      <c r="AK23" s="681"/>
      <c r="AL23" s="683" t="s">
        <v>270</v>
      </c>
      <c r="AM23" s="682"/>
      <c r="AN23" s="682"/>
      <c r="AO23" s="682"/>
      <c r="AP23" s="682"/>
      <c r="AQ23" s="682"/>
      <c r="AR23" s="682"/>
      <c r="AS23" s="682"/>
      <c r="AT23" s="682"/>
      <c r="AU23" s="682"/>
      <c r="AV23" s="682"/>
      <c r="AW23" s="682"/>
      <c r="AX23" s="682"/>
      <c r="AY23" s="682"/>
      <c r="AZ23" s="682"/>
      <c r="BA23" s="682"/>
      <c r="BB23" s="682"/>
      <c r="BC23" s="682"/>
      <c r="BD23" s="682"/>
      <c r="BE23" s="682"/>
      <c r="BF23" s="682"/>
      <c r="BG23" s="682"/>
      <c r="BH23" s="682"/>
      <c r="BI23" s="682"/>
      <c r="BJ23" s="682"/>
      <c r="BK23" s="682"/>
      <c r="BL23" s="682"/>
      <c r="BM23" s="682"/>
      <c r="BN23" s="682"/>
      <c r="BO23" s="682"/>
      <c r="BP23" s="682"/>
      <c r="BQ23" s="682"/>
      <c r="BR23" s="555"/>
    </row>
    <row r="24" spans="1:77" ht="20.5" customHeight="1" thickBot="1" x14ac:dyDescent="0.25">
      <c r="A24" s="678"/>
      <c r="B24" s="679"/>
      <c r="C24" s="679"/>
      <c r="D24" s="680"/>
      <c r="E24" s="223" t="s">
        <v>128</v>
      </c>
      <c r="F24" s="226" t="s">
        <v>265</v>
      </c>
      <c r="G24" s="226"/>
      <c r="H24" s="56"/>
      <c r="I24" s="56"/>
      <c r="J24" s="56"/>
      <c r="K24" s="56"/>
      <c r="L24" s="56"/>
      <c r="M24" s="224"/>
      <c r="N24" s="224"/>
      <c r="O24" s="224"/>
      <c r="P24" s="224"/>
      <c r="Q24" s="224"/>
      <c r="R24" s="224"/>
      <c r="S24" s="224"/>
      <c r="T24" s="224"/>
      <c r="U24" s="224"/>
      <c r="V24" s="224"/>
      <c r="W24" s="224"/>
      <c r="X24" s="224"/>
      <c r="Y24" s="224"/>
      <c r="Z24" s="224"/>
      <c r="AA24" s="224"/>
      <c r="AB24" s="224"/>
      <c r="AC24" s="224"/>
      <c r="AD24" s="545"/>
      <c r="AE24" s="546"/>
      <c r="AF24" s="547"/>
      <c r="AG24" s="545"/>
      <c r="AH24" s="546"/>
      <c r="AI24" s="565"/>
      <c r="AJ24" s="568"/>
      <c r="AK24" s="681"/>
      <c r="AL24" s="682"/>
      <c r="AM24" s="682"/>
      <c r="AN24" s="682"/>
      <c r="AO24" s="682"/>
      <c r="AP24" s="682"/>
      <c r="AQ24" s="682"/>
      <c r="AR24" s="682"/>
      <c r="AS24" s="682"/>
      <c r="AT24" s="682"/>
      <c r="AU24" s="682"/>
      <c r="AV24" s="682"/>
      <c r="AW24" s="682"/>
      <c r="AX24" s="682"/>
      <c r="AY24" s="682"/>
      <c r="AZ24" s="682"/>
      <c r="BA24" s="682"/>
      <c r="BB24" s="682"/>
      <c r="BC24" s="682"/>
      <c r="BD24" s="682"/>
      <c r="BE24" s="682"/>
      <c r="BF24" s="682"/>
      <c r="BG24" s="682"/>
      <c r="BH24" s="682"/>
      <c r="BI24" s="682"/>
      <c r="BJ24" s="682"/>
      <c r="BK24" s="682"/>
      <c r="BL24" s="682"/>
      <c r="BM24" s="682"/>
      <c r="BN24" s="682"/>
      <c r="BO24" s="682"/>
      <c r="BP24" s="682"/>
      <c r="BQ24" s="682"/>
      <c r="BR24" s="555"/>
    </row>
    <row r="25" spans="1:77" ht="15" customHeight="1" thickTop="1" thickBot="1" x14ac:dyDescent="0.25">
      <c r="A25" s="587" t="s">
        <v>133</v>
      </c>
      <c r="B25" s="588"/>
      <c r="C25" s="588"/>
      <c r="D25" s="588"/>
      <c r="E25" s="588"/>
      <c r="F25" s="588"/>
      <c r="G25" s="588"/>
      <c r="H25" s="588"/>
      <c r="I25" s="588"/>
      <c r="J25" s="588"/>
      <c r="K25" s="588"/>
      <c r="L25" s="588"/>
      <c r="M25" s="588"/>
      <c r="N25" s="588"/>
      <c r="O25" s="588"/>
      <c r="P25" s="588"/>
      <c r="Q25" s="588"/>
      <c r="R25" s="588"/>
      <c r="S25" s="588"/>
      <c r="T25" s="588"/>
      <c r="U25" s="588"/>
      <c r="V25" s="588"/>
      <c r="W25" s="588"/>
      <c r="X25" s="588"/>
      <c r="Y25" s="588"/>
      <c r="Z25" s="588"/>
      <c r="AA25" s="588"/>
      <c r="AB25" s="588"/>
      <c r="AC25" s="588"/>
      <c r="AD25" s="588"/>
      <c r="AE25" s="588"/>
      <c r="AF25" s="588"/>
      <c r="AG25" s="588"/>
      <c r="AH25" s="588"/>
      <c r="AI25" s="589"/>
      <c r="AJ25" s="593" t="s">
        <v>134</v>
      </c>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c r="BJ25" s="594"/>
      <c r="BK25" s="594"/>
      <c r="BL25" s="594"/>
      <c r="BM25" s="594"/>
      <c r="BN25" s="594"/>
      <c r="BO25" s="594"/>
      <c r="BP25" s="594"/>
      <c r="BQ25" s="594"/>
      <c r="BR25" s="595"/>
    </row>
    <row r="26" spans="1:77" ht="15" customHeight="1" thickTop="1" x14ac:dyDescent="0.2">
      <c r="A26" s="590"/>
      <c r="B26" s="591"/>
      <c r="C26" s="591"/>
      <c r="D26" s="591"/>
      <c r="E26" s="591"/>
      <c r="F26" s="591"/>
      <c r="G26" s="591"/>
      <c r="H26" s="591"/>
      <c r="I26" s="591"/>
      <c r="J26" s="591"/>
      <c r="K26" s="591"/>
      <c r="L26" s="591"/>
      <c r="M26" s="591"/>
      <c r="N26" s="591"/>
      <c r="O26" s="591"/>
      <c r="P26" s="591"/>
      <c r="Q26" s="591"/>
      <c r="R26" s="591"/>
      <c r="S26" s="591"/>
      <c r="T26" s="591"/>
      <c r="U26" s="591"/>
      <c r="V26" s="591"/>
      <c r="W26" s="591"/>
      <c r="X26" s="591"/>
      <c r="Y26" s="591"/>
      <c r="Z26" s="591"/>
      <c r="AA26" s="591"/>
      <c r="AB26" s="591"/>
      <c r="AC26" s="591"/>
      <c r="AD26" s="591"/>
      <c r="AE26" s="591"/>
      <c r="AF26" s="591"/>
      <c r="AG26" s="591"/>
      <c r="AH26" s="591"/>
      <c r="AI26" s="592"/>
      <c r="AJ26" s="536"/>
      <c r="AK26" s="537"/>
      <c r="AL26" s="537"/>
      <c r="AM26" s="537"/>
      <c r="AN26" s="537"/>
      <c r="AO26" s="537"/>
      <c r="AP26" s="537"/>
      <c r="AQ26" s="537"/>
      <c r="AR26" s="537"/>
      <c r="AS26" s="537"/>
      <c r="AT26" s="537"/>
      <c r="AU26" s="537"/>
      <c r="AV26" s="537"/>
      <c r="AW26" s="537"/>
      <c r="AX26" s="537"/>
      <c r="AY26" s="537"/>
      <c r="AZ26" s="537"/>
      <c r="BA26" s="537"/>
      <c r="BB26" s="537"/>
      <c r="BC26" s="537"/>
      <c r="BD26" s="537"/>
      <c r="BE26" s="537"/>
      <c r="BF26" s="537"/>
      <c r="BG26" s="537"/>
      <c r="BH26" s="537"/>
      <c r="BI26" s="537"/>
      <c r="BJ26" s="537"/>
      <c r="BK26" s="537"/>
      <c r="BL26" s="537"/>
      <c r="BM26" s="537"/>
      <c r="BN26" s="537"/>
      <c r="BO26" s="537"/>
      <c r="BP26" s="537"/>
      <c r="BQ26" s="537"/>
      <c r="BR26" s="538"/>
    </row>
    <row r="27" spans="1:77" ht="15" customHeight="1" x14ac:dyDescent="0.2">
      <c r="A27" s="539" t="s">
        <v>29</v>
      </c>
      <c r="B27" s="540"/>
      <c r="C27" s="540"/>
      <c r="D27" s="540"/>
      <c r="E27" s="598" t="s">
        <v>120</v>
      </c>
      <c r="F27" s="598"/>
      <c r="G27" s="598"/>
      <c r="H27" s="598"/>
      <c r="I27" s="598"/>
      <c r="J27" s="599"/>
      <c r="K27" s="599"/>
      <c r="L27" s="599"/>
      <c r="M27" s="599"/>
      <c r="N27" s="599"/>
      <c r="O27" s="599"/>
      <c r="P27" s="599"/>
      <c r="Q27" s="599"/>
      <c r="R27" s="599"/>
      <c r="S27" s="599"/>
      <c r="T27" s="599"/>
      <c r="U27" s="599"/>
      <c r="V27" s="599"/>
      <c r="W27" s="599"/>
      <c r="X27" s="599"/>
      <c r="Y27" s="599"/>
      <c r="Z27" s="599"/>
      <c r="AA27" s="599"/>
      <c r="AB27" s="599"/>
      <c r="AC27" s="599"/>
      <c r="AD27" s="599"/>
      <c r="AE27" s="599"/>
      <c r="AF27" s="599"/>
      <c r="AG27" s="599"/>
      <c r="AH27" s="599"/>
      <c r="AI27" s="600"/>
      <c r="AJ27" s="63"/>
      <c r="AK27" s="209"/>
      <c r="AL27" s="206"/>
      <c r="AM27" s="206"/>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c r="BK27" s="206"/>
      <c r="BL27" s="206"/>
      <c r="BM27" s="206"/>
      <c r="BN27" s="206"/>
      <c r="BO27" s="206"/>
      <c r="BP27" s="206"/>
      <c r="BQ27" s="206"/>
      <c r="BR27" s="211"/>
    </row>
    <row r="28" spans="1:77" ht="15" customHeight="1" x14ac:dyDescent="0.2">
      <c r="A28" s="542"/>
      <c r="B28" s="543"/>
      <c r="C28" s="543"/>
      <c r="D28" s="543"/>
      <c r="E28" s="598" t="s">
        <v>121</v>
      </c>
      <c r="F28" s="598"/>
      <c r="G28" s="598"/>
      <c r="H28" s="598"/>
      <c r="I28" s="598"/>
      <c r="J28" s="601"/>
      <c r="K28" s="601"/>
      <c r="L28" s="601"/>
      <c r="M28" s="601"/>
      <c r="N28" s="601"/>
      <c r="O28" s="601"/>
      <c r="P28" s="601"/>
      <c r="Q28" s="601"/>
      <c r="R28" s="601"/>
      <c r="S28" s="601"/>
      <c r="T28" s="601"/>
      <c r="U28" s="601"/>
      <c r="V28" s="601"/>
      <c r="W28" s="601"/>
      <c r="X28" s="601"/>
      <c r="Y28" s="601"/>
      <c r="Z28" s="601"/>
      <c r="AA28" s="601"/>
      <c r="AB28" s="601"/>
      <c r="AC28" s="601"/>
      <c r="AD28" s="601"/>
      <c r="AE28" s="601"/>
      <c r="AF28" s="601"/>
      <c r="AG28" s="601"/>
      <c r="AH28" s="601"/>
      <c r="AI28" s="602"/>
      <c r="AJ28" s="207"/>
      <c r="AK28" s="64"/>
      <c r="AL28" s="603" t="s">
        <v>215</v>
      </c>
      <c r="AM28" s="603"/>
      <c r="AN28" s="603"/>
      <c r="AO28" s="603"/>
      <c r="AP28" s="603"/>
      <c r="AQ28" s="603"/>
      <c r="AR28" s="603"/>
      <c r="AS28" s="603"/>
      <c r="AT28" s="603"/>
      <c r="AU28" s="603"/>
      <c r="AV28" s="603"/>
      <c r="AW28" s="603"/>
      <c r="AX28" s="603"/>
      <c r="AY28" s="603"/>
      <c r="AZ28" s="603"/>
      <c r="BA28" s="603"/>
      <c r="BB28" s="603"/>
      <c r="BC28" s="603"/>
      <c r="BD28" s="603"/>
      <c r="BE28" s="603"/>
      <c r="BF28" s="603"/>
      <c r="BG28" s="603"/>
      <c r="BH28" s="603"/>
      <c r="BI28" s="603"/>
      <c r="BJ28" s="603"/>
      <c r="BK28" s="603"/>
      <c r="BL28" s="603"/>
      <c r="BM28" s="603"/>
      <c r="BN28" s="603"/>
      <c r="BO28" s="603"/>
      <c r="BP28" s="603"/>
      <c r="BQ28" s="603"/>
      <c r="BR28" s="604"/>
    </row>
    <row r="29" spans="1:77" ht="15" customHeight="1" x14ac:dyDescent="0.2">
      <c r="A29" s="542"/>
      <c r="B29" s="543"/>
      <c r="C29" s="543"/>
      <c r="D29" s="543"/>
      <c r="E29" s="598"/>
      <c r="F29" s="598"/>
      <c r="G29" s="598"/>
      <c r="H29" s="598"/>
      <c r="I29" s="598"/>
      <c r="J29" s="601"/>
      <c r="K29" s="601"/>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2"/>
      <c r="AJ29" s="207"/>
      <c r="AK29" s="210"/>
      <c r="AL29" s="204"/>
      <c r="AM29" s="204"/>
      <c r="AN29" s="204"/>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8"/>
    </row>
    <row r="30" spans="1:77" ht="15" customHeight="1" x14ac:dyDescent="0.2">
      <c r="A30" s="596"/>
      <c r="B30" s="597"/>
      <c r="C30" s="597"/>
      <c r="D30" s="597"/>
      <c r="E30" s="598"/>
      <c r="F30" s="598"/>
      <c r="G30" s="598"/>
      <c r="H30" s="598"/>
      <c r="I30" s="598"/>
      <c r="J30" s="601"/>
      <c r="K30" s="601"/>
      <c r="L30" s="601"/>
      <c r="M30" s="601"/>
      <c r="N30" s="601"/>
      <c r="O30" s="601"/>
      <c r="P30" s="601"/>
      <c r="Q30" s="601"/>
      <c r="R30" s="601"/>
      <c r="S30" s="601"/>
      <c r="T30" s="601"/>
      <c r="U30" s="601"/>
      <c r="V30" s="601"/>
      <c r="W30" s="601"/>
      <c r="X30" s="601"/>
      <c r="Y30" s="601"/>
      <c r="Z30" s="601"/>
      <c r="AA30" s="601"/>
      <c r="AB30" s="601"/>
      <c r="AC30" s="601"/>
      <c r="AD30" s="601"/>
      <c r="AE30" s="601"/>
      <c r="AF30" s="601"/>
      <c r="AG30" s="601"/>
      <c r="AH30" s="601"/>
      <c r="AI30" s="602"/>
      <c r="AJ30" s="65" t="s">
        <v>135</v>
      </c>
      <c r="AK30" s="210"/>
      <c r="AL30" s="204"/>
      <c r="AM30" s="204"/>
      <c r="AN30" s="204"/>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8"/>
    </row>
    <row r="31" spans="1:77" ht="20.5" customHeight="1" x14ac:dyDescent="0.2">
      <c r="A31" s="539" t="s">
        <v>33</v>
      </c>
      <c r="B31" s="540"/>
      <c r="C31" s="540"/>
      <c r="D31" s="540"/>
      <c r="E31" s="652" t="s">
        <v>253</v>
      </c>
      <c r="F31" s="652"/>
      <c r="G31" s="652"/>
      <c r="H31" s="654" t="s">
        <v>279</v>
      </c>
      <c r="I31" s="654"/>
      <c r="J31" s="654"/>
      <c r="K31" s="654"/>
      <c r="L31" s="654"/>
      <c r="M31" s="654"/>
      <c r="N31" s="654"/>
      <c r="O31" s="654"/>
      <c r="P31" s="654"/>
      <c r="Q31" s="654"/>
      <c r="R31" s="654"/>
      <c r="S31" s="654"/>
      <c r="T31" s="610"/>
      <c r="U31" s="611"/>
      <c r="V31" s="612"/>
      <c r="W31" s="612"/>
      <c r="X31" s="612"/>
      <c r="Y31" s="612"/>
      <c r="Z31" s="612"/>
      <c r="AA31" s="612"/>
      <c r="AB31" s="615"/>
      <c r="AC31" s="610"/>
      <c r="AD31" s="616" t="s">
        <v>136</v>
      </c>
      <c r="AE31" s="616"/>
      <c r="AF31" s="616"/>
      <c r="AG31" s="616"/>
      <c r="AH31" s="616"/>
      <c r="AI31" s="617"/>
      <c r="AJ31" s="605" t="s">
        <v>137</v>
      </c>
      <c r="AK31" s="569"/>
      <c r="AL31" s="576" t="s">
        <v>280</v>
      </c>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5"/>
    </row>
    <row r="32" spans="1:77" ht="20.5" customHeight="1" x14ac:dyDescent="0.2">
      <c r="A32" s="596"/>
      <c r="B32" s="597"/>
      <c r="C32" s="597"/>
      <c r="D32" s="597"/>
      <c r="E32" s="653"/>
      <c r="F32" s="653"/>
      <c r="G32" s="653"/>
      <c r="H32" s="655"/>
      <c r="I32" s="655"/>
      <c r="J32" s="655"/>
      <c r="K32" s="655"/>
      <c r="L32" s="655"/>
      <c r="M32" s="655"/>
      <c r="N32" s="655"/>
      <c r="O32" s="655"/>
      <c r="P32" s="655"/>
      <c r="Q32" s="655"/>
      <c r="R32" s="655"/>
      <c r="S32" s="655"/>
      <c r="T32" s="606"/>
      <c r="U32" s="607"/>
      <c r="V32" s="608"/>
      <c r="W32" s="608"/>
      <c r="X32" s="608"/>
      <c r="Y32" s="608"/>
      <c r="Z32" s="608"/>
      <c r="AA32" s="608"/>
      <c r="AB32" s="609"/>
      <c r="AC32" s="606"/>
      <c r="AD32" s="613" t="str">
        <f>IF(COUNTA(T31:AC32)=0,"",ROUNDDOWN(((SUM(T31:AC32)+75))/(COUNTA(T31:AC32)+1),1))</f>
        <v/>
      </c>
      <c r="AE32" s="613"/>
      <c r="AF32" s="613"/>
      <c r="AG32" s="613"/>
      <c r="AH32" s="614"/>
      <c r="AI32" s="66" t="s">
        <v>138</v>
      </c>
      <c r="AJ32" s="568"/>
      <c r="AK32" s="569"/>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5"/>
    </row>
    <row r="33" spans="1:70" ht="15" customHeight="1" x14ac:dyDescent="0.2">
      <c r="A33" s="659" t="s">
        <v>254</v>
      </c>
      <c r="B33" s="660"/>
      <c r="C33" s="660"/>
      <c r="D33" s="660"/>
      <c r="E33" s="545" t="s">
        <v>139</v>
      </c>
      <c r="F33" s="546"/>
      <c r="G33" s="546"/>
      <c r="H33" s="546"/>
      <c r="I33" s="546"/>
      <c r="J33" s="546"/>
      <c r="K33" s="546"/>
      <c r="L33" s="546"/>
      <c r="M33" s="546"/>
      <c r="N33" s="546"/>
      <c r="O33" s="546"/>
      <c r="P33" s="546"/>
      <c r="Q33" s="546"/>
      <c r="R33" s="546"/>
      <c r="S33" s="547"/>
      <c r="T33" s="620" t="s">
        <v>140</v>
      </c>
      <c r="U33" s="620"/>
      <c r="V33" s="620"/>
      <c r="W33" s="620"/>
      <c r="X33" s="620"/>
      <c r="Y33" s="620"/>
      <c r="Z33" s="620" t="s">
        <v>217</v>
      </c>
      <c r="AA33" s="622"/>
      <c r="AB33" s="622"/>
      <c r="AC33" s="622"/>
      <c r="AD33" s="618" t="s">
        <v>219</v>
      </c>
      <c r="AE33" s="618"/>
      <c r="AF33" s="619"/>
      <c r="AG33" s="619"/>
      <c r="AH33" s="620" t="s">
        <v>218</v>
      </c>
      <c r="AI33" s="621"/>
      <c r="AJ33" s="67"/>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3"/>
    </row>
    <row r="34" spans="1:70" ht="23.5" customHeight="1" x14ac:dyDescent="0.2">
      <c r="A34" s="661"/>
      <c r="B34" s="662"/>
      <c r="C34" s="662"/>
      <c r="D34" s="662"/>
      <c r="E34" s="545"/>
      <c r="F34" s="546"/>
      <c r="G34" s="546"/>
      <c r="H34" s="546"/>
      <c r="I34" s="546"/>
      <c r="J34" s="546"/>
      <c r="K34" s="546"/>
      <c r="L34" s="546"/>
      <c r="M34" s="546"/>
      <c r="N34" s="546"/>
      <c r="O34" s="546"/>
      <c r="P34" s="546"/>
      <c r="Q34" s="546"/>
      <c r="R34" s="546"/>
      <c r="S34" s="547"/>
      <c r="T34" s="618" t="s">
        <v>141</v>
      </c>
      <c r="U34" s="618"/>
      <c r="V34" s="618"/>
      <c r="W34" s="618" t="s">
        <v>142</v>
      </c>
      <c r="X34" s="618"/>
      <c r="Y34" s="618"/>
      <c r="Z34" s="622"/>
      <c r="AA34" s="622"/>
      <c r="AB34" s="622"/>
      <c r="AC34" s="622"/>
      <c r="AD34" s="619"/>
      <c r="AE34" s="619"/>
      <c r="AF34" s="619"/>
      <c r="AG34" s="619"/>
      <c r="AH34" s="622"/>
      <c r="AI34" s="621"/>
      <c r="AJ34" s="68"/>
      <c r="AK34" s="69"/>
      <c r="AL34" s="70" t="s">
        <v>143</v>
      </c>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2"/>
    </row>
    <row r="35" spans="1:70" ht="15" customHeight="1" x14ac:dyDescent="0.2">
      <c r="A35" s="661"/>
      <c r="B35" s="662"/>
      <c r="C35" s="662"/>
      <c r="D35" s="662"/>
      <c r="E35" s="623"/>
      <c r="F35" s="624"/>
      <c r="G35" s="624"/>
      <c r="H35" s="624"/>
      <c r="I35" s="624"/>
      <c r="J35" s="624"/>
      <c r="K35" s="624"/>
      <c r="L35" s="624"/>
      <c r="M35" s="624"/>
      <c r="N35" s="624"/>
      <c r="O35" s="624"/>
      <c r="P35" s="624"/>
      <c r="Q35" s="624"/>
      <c r="R35" s="624"/>
      <c r="S35" s="625"/>
      <c r="T35" s="656"/>
      <c r="U35" s="657"/>
      <c r="V35" s="658"/>
      <c r="W35" s="656"/>
      <c r="X35" s="657"/>
      <c r="Y35" s="658"/>
      <c r="Z35" s="643"/>
      <c r="AA35" s="644"/>
      <c r="AB35" s="644"/>
      <c r="AC35" s="645"/>
      <c r="AD35" s="626" t="str">
        <f>IF(Z35=0,"",ROUNDDOWN(Z35*W37/T37*IF(AH35=0,1,AH35/100),0))</f>
        <v/>
      </c>
      <c r="AE35" s="627"/>
      <c r="AF35" s="627"/>
      <c r="AG35" s="628"/>
      <c r="AH35" s="635"/>
      <c r="AI35" s="636"/>
      <c r="AJ35" s="73"/>
      <c r="AK35" s="69"/>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2"/>
    </row>
    <row r="36" spans="1:70" ht="15" customHeight="1" x14ac:dyDescent="0.2">
      <c r="A36" s="661"/>
      <c r="B36" s="662"/>
      <c r="C36" s="662"/>
      <c r="D36" s="662"/>
      <c r="E36" s="623"/>
      <c r="F36" s="624"/>
      <c r="G36" s="624"/>
      <c r="H36" s="624"/>
      <c r="I36" s="624"/>
      <c r="J36" s="624"/>
      <c r="K36" s="624"/>
      <c r="L36" s="624"/>
      <c r="M36" s="624"/>
      <c r="N36" s="624"/>
      <c r="O36" s="624"/>
      <c r="P36" s="624"/>
      <c r="Q36" s="624"/>
      <c r="R36" s="624"/>
      <c r="S36" s="625"/>
      <c r="T36" s="74" t="s">
        <v>35</v>
      </c>
      <c r="U36" s="641"/>
      <c r="V36" s="642"/>
      <c r="W36" s="74" t="s">
        <v>35</v>
      </c>
      <c r="X36" s="641"/>
      <c r="Y36" s="642"/>
      <c r="Z36" s="646"/>
      <c r="AA36" s="647"/>
      <c r="AB36" s="647"/>
      <c r="AC36" s="648"/>
      <c r="AD36" s="629"/>
      <c r="AE36" s="630"/>
      <c r="AF36" s="630"/>
      <c r="AG36" s="631"/>
      <c r="AH36" s="637"/>
      <c r="AI36" s="638"/>
      <c r="AJ36" s="68"/>
      <c r="AK36" s="69"/>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2"/>
    </row>
    <row r="37" spans="1:70" ht="15" customHeight="1" x14ac:dyDescent="0.2">
      <c r="A37" s="661"/>
      <c r="B37" s="662"/>
      <c r="C37" s="662"/>
      <c r="D37" s="662"/>
      <c r="E37" s="217"/>
      <c r="F37" s="244"/>
      <c r="G37" s="244"/>
      <c r="H37" s="242" t="s">
        <v>144</v>
      </c>
      <c r="I37" s="242" t="s">
        <v>145</v>
      </c>
      <c r="J37" s="546" t="s">
        <v>146</v>
      </c>
      <c r="K37" s="546"/>
      <c r="L37" s="242" t="s">
        <v>98</v>
      </c>
      <c r="M37" s="242" t="s">
        <v>145</v>
      </c>
      <c r="N37" s="546" t="s">
        <v>147</v>
      </c>
      <c r="O37" s="546"/>
      <c r="P37" s="546"/>
      <c r="Q37" s="546"/>
      <c r="R37" s="546"/>
      <c r="S37" s="243" t="s">
        <v>148</v>
      </c>
      <c r="T37" s="584" t="str">
        <f>IF(U36=0,"",U36-T35+1)</f>
        <v/>
      </c>
      <c r="U37" s="585"/>
      <c r="V37" s="586"/>
      <c r="W37" s="584" t="str">
        <f>IF(X36=0,"",X36-W35+1)</f>
        <v/>
      </c>
      <c r="X37" s="585"/>
      <c r="Y37" s="586"/>
      <c r="Z37" s="649"/>
      <c r="AA37" s="650"/>
      <c r="AB37" s="650"/>
      <c r="AC37" s="651"/>
      <c r="AD37" s="632"/>
      <c r="AE37" s="633"/>
      <c r="AF37" s="633"/>
      <c r="AG37" s="634"/>
      <c r="AH37" s="639"/>
      <c r="AI37" s="640"/>
      <c r="AJ37" s="73"/>
      <c r="AK37" s="69"/>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2"/>
    </row>
    <row r="38" spans="1:70" ht="15" customHeight="1" x14ac:dyDescent="0.2">
      <c r="A38" s="661"/>
      <c r="B38" s="662"/>
      <c r="C38" s="662"/>
      <c r="D38" s="662"/>
      <c r="E38" s="623"/>
      <c r="F38" s="624"/>
      <c r="G38" s="624"/>
      <c r="H38" s="624"/>
      <c r="I38" s="624"/>
      <c r="J38" s="624"/>
      <c r="K38" s="624"/>
      <c r="L38" s="624"/>
      <c r="M38" s="624"/>
      <c r="N38" s="624"/>
      <c r="O38" s="624"/>
      <c r="P38" s="624"/>
      <c r="Q38" s="624"/>
      <c r="R38" s="624"/>
      <c r="S38" s="625"/>
      <c r="T38" s="656"/>
      <c r="U38" s="657"/>
      <c r="V38" s="658"/>
      <c r="W38" s="656"/>
      <c r="X38" s="657"/>
      <c r="Y38" s="658"/>
      <c r="Z38" s="643"/>
      <c r="AA38" s="644"/>
      <c r="AB38" s="644"/>
      <c r="AC38" s="645"/>
      <c r="AD38" s="626" t="str">
        <f>IF(Z38=0,"",ROUNDDOWN(Z38*W40/T40*IF(AH38=0,1,AH38/100),0))</f>
        <v/>
      </c>
      <c r="AE38" s="627"/>
      <c r="AF38" s="627"/>
      <c r="AG38" s="628"/>
      <c r="AH38" s="635"/>
      <c r="AI38" s="636"/>
      <c r="AJ38" s="75"/>
      <c r="AK38" s="76"/>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2"/>
    </row>
    <row r="39" spans="1:70" ht="15" customHeight="1" x14ac:dyDescent="0.2">
      <c r="A39" s="661"/>
      <c r="B39" s="662"/>
      <c r="C39" s="662"/>
      <c r="D39" s="662"/>
      <c r="E39" s="623"/>
      <c r="F39" s="624"/>
      <c r="G39" s="624"/>
      <c r="H39" s="624"/>
      <c r="I39" s="624"/>
      <c r="J39" s="624"/>
      <c r="K39" s="624"/>
      <c r="L39" s="624"/>
      <c r="M39" s="624"/>
      <c r="N39" s="624"/>
      <c r="O39" s="624"/>
      <c r="P39" s="624"/>
      <c r="Q39" s="624"/>
      <c r="R39" s="624"/>
      <c r="S39" s="625"/>
      <c r="T39" s="74" t="s">
        <v>35</v>
      </c>
      <c r="U39" s="641"/>
      <c r="V39" s="642"/>
      <c r="W39" s="74" t="s">
        <v>35</v>
      </c>
      <c r="X39" s="641"/>
      <c r="Y39" s="642"/>
      <c r="Z39" s="646"/>
      <c r="AA39" s="647"/>
      <c r="AB39" s="647"/>
      <c r="AC39" s="648"/>
      <c r="AD39" s="629"/>
      <c r="AE39" s="630"/>
      <c r="AF39" s="630"/>
      <c r="AG39" s="631"/>
      <c r="AH39" s="637"/>
      <c r="AI39" s="638"/>
      <c r="AJ39" s="77"/>
      <c r="AK39" s="78"/>
      <c r="AL39" s="7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200"/>
      <c r="BN39" s="200"/>
      <c r="BO39" s="200"/>
      <c r="BP39" s="200"/>
      <c r="BQ39" s="200"/>
      <c r="BR39" s="201"/>
    </row>
    <row r="40" spans="1:70" ht="15" customHeight="1" x14ac:dyDescent="0.2">
      <c r="A40" s="661"/>
      <c r="B40" s="662"/>
      <c r="C40" s="662"/>
      <c r="D40" s="662"/>
      <c r="E40" s="217"/>
      <c r="F40" s="244"/>
      <c r="G40" s="244"/>
      <c r="H40" s="242" t="s">
        <v>144</v>
      </c>
      <c r="I40" s="242" t="s">
        <v>145</v>
      </c>
      <c r="J40" s="546" t="s">
        <v>146</v>
      </c>
      <c r="K40" s="546"/>
      <c r="L40" s="242" t="s">
        <v>98</v>
      </c>
      <c r="M40" s="242" t="s">
        <v>145</v>
      </c>
      <c r="N40" s="546" t="s">
        <v>147</v>
      </c>
      <c r="O40" s="546"/>
      <c r="P40" s="546"/>
      <c r="Q40" s="546"/>
      <c r="R40" s="546"/>
      <c r="S40" s="243" t="s">
        <v>148</v>
      </c>
      <c r="T40" s="584" t="str">
        <f>IF(U39=0,"",U39-T38+1)</f>
        <v/>
      </c>
      <c r="U40" s="585"/>
      <c r="V40" s="586"/>
      <c r="W40" s="584" t="str">
        <f>IF(X39=0,"",X39-W38+1)</f>
        <v/>
      </c>
      <c r="X40" s="585"/>
      <c r="Y40" s="586"/>
      <c r="Z40" s="649"/>
      <c r="AA40" s="650"/>
      <c r="AB40" s="650"/>
      <c r="AC40" s="651"/>
      <c r="AD40" s="632"/>
      <c r="AE40" s="633"/>
      <c r="AF40" s="633"/>
      <c r="AG40" s="634"/>
      <c r="AH40" s="639"/>
      <c r="AI40" s="640"/>
      <c r="AJ40" s="57"/>
      <c r="BR40" s="58"/>
    </row>
    <row r="41" spans="1:70" ht="15" customHeight="1" x14ac:dyDescent="0.2">
      <c r="A41" s="661"/>
      <c r="B41" s="662"/>
      <c r="C41" s="662"/>
      <c r="D41" s="662"/>
      <c r="E41" s="623"/>
      <c r="F41" s="624"/>
      <c r="G41" s="624"/>
      <c r="H41" s="624"/>
      <c r="I41" s="624"/>
      <c r="J41" s="624"/>
      <c r="K41" s="624"/>
      <c r="L41" s="624"/>
      <c r="M41" s="624"/>
      <c r="N41" s="624"/>
      <c r="O41" s="624"/>
      <c r="P41" s="624"/>
      <c r="Q41" s="624"/>
      <c r="R41" s="624"/>
      <c r="S41" s="625"/>
      <c r="T41" s="656"/>
      <c r="U41" s="657"/>
      <c r="V41" s="658"/>
      <c r="W41" s="656"/>
      <c r="X41" s="657"/>
      <c r="Y41" s="658"/>
      <c r="Z41" s="643"/>
      <c r="AA41" s="644"/>
      <c r="AB41" s="644"/>
      <c r="AC41" s="645"/>
      <c r="AD41" s="626" t="str">
        <f>IF(Z41=0,"",ROUNDDOWN(Z41*W43/T43*IF(AH41=0,1,AH41/100),0))</f>
        <v/>
      </c>
      <c r="AE41" s="627"/>
      <c r="AF41" s="627"/>
      <c r="AG41" s="628"/>
      <c r="AH41" s="635"/>
      <c r="AI41" s="636"/>
      <c r="AJ41" s="57"/>
      <c r="BR41" s="58"/>
    </row>
    <row r="42" spans="1:70" ht="15" customHeight="1" x14ac:dyDescent="0.2">
      <c r="A42" s="661"/>
      <c r="B42" s="662"/>
      <c r="C42" s="662"/>
      <c r="D42" s="662"/>
      <c r="E42" s="623"/>
      <c r="F42" s="624"/>
      <c r="G42" s="624"/>
      <c r="H42" s="624"/>
      <c r="I42" s="624"/>
      <c r="J42" s="624"/>
      <c r="K42" s="624"/>
      <c r="L42" s="624"/>
      <c r="M42" s="624"/>
      <c r="N42" s="624"/>
      <c r="O42" s="624"/>
      <c r="P42" s="624"/>
      <c r="Q42" s="624"/>
      <c r="R42" s="624"/>
      <c r="S42" s="625"/>
      <c r="T42" s="74" t="s">
        <v>35</v>
      </c>
      <c r="U42" s="641"/>
      <c r="V42" s="642"/>
      <c r="W42" s="74" t="s">
        <v>35</v>
      </c>
      <c r="X42" s="641"/>
      <c r="Y42" s="642"/>
      <c r="Z42" s="646"/>
      <c r="AA42" s="647"/>
      <c r="AB42" s="647"/>
      <c r="AC42" s="648"/>
      <c r="AD42" s="629"/>
      <c r="AE42" s="630"/>
      <c r="AF42" s="630"/>
      <c r="AG42" s="631"/>
      <c r="AH42" s="637"/>
      <c r="AI42" s="638"/>
      <c r="AJ42" s="57"/>
      <c r="BR42" s="58"/>
    </row>
    <row r="43" spans="1:70" ht="15" customHeight="1" x14ac:dyDescent="0.2">
      <c r="A43" s="661"/>
      <c r="B43" s="662"/>
      <c r="C43" s="662"/>
      <c r="D43" s="662"/>
      <c r="E43" s="217"/>
      <c r="F43" s="244"/>
      <c r="G43" s="244"/>
      <c r="H43" s="242" t="s">
        <v>144</v>
      </c>
      <c r="I43" s="242" t="s">
        <v>145</v>
      </c>
      <c r="J43" s="546" t="s">
        <v>146</v>
      </c>
      <c r="K43" s="546"/>
      <c r="L43" s="242" t="s">
        <v>98</v>
      </c>
      <c r="M43" s="242" t="s">
        <v>145</v>
      </c>
      <c r="N43" s="546" t="s">
        <v>147</v>
      </c>
      <c r="O43" s="546"/>
      <c r="P43" s="546"/>
      <c r="Q43" s="546"/>
      <c r="R43" s="546"/>
      <c r="S43" s="243" t="s">
        <v>148</v>
      </c>
      <c r="T43" s="584" t="str">
        <f>IF(U42=0,"",U42-T41+1)</f>
        <v/>
      </c>
      <c r="U43" s="585"/>
      <c r="V43" s="586"/>
      <c r="W43" s="584" t="str">
        <f>IF(X42=0,"",X42-W41+1)</f>
        <v/>
      </c>
      <c r="X43" s="585"/>
      <c r="Y43" s="586"/>
      <c r="Z43" s="649"/>
      <c r="AA43" s="650"/>
      <c r="AB43" s="650"/>
      <c r="AC43" s="651"/>
      <c r="AD43" s="632"/>
      <c r="AE43" s="633"/>
      <c r="AF43" s="633"/>
      <c r="AG43" s="634"/>
      <c r="AH43" s="639"/>
      <c r="AI43" s="640"/>
      <c r="AJ43" s="199"/>
      <c r="AK43" s="205"/>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1"/>
    </row>
    <row r="44" spans="1:70" ht="15" customHeight="1" x14ac:dyDescent="0.2">
      <c r="A44" s="661"/>
      <c r="B44" s="662"/>
      <c r="C44" s="662"/>
      <c r="D44" s="662"/>
      <c r="E44" s="623"/>
      <c r="F44" s="624"/>
      <c r="G44" s="624"/>
      <c r="H44" s="624"/>
      <c r="I44" s="624"/>
      <c r="J44" s="624"/>
      <c r="K44" s="624"/>
      <c r="L44" s="624"/>
      <c r="M44" s="624"/>
      <c r="N44" s="624"/>
      <c r="O44" s="624"/>
      <c r="P44" s="624"/>
      <c r="Q44" s="624"/>
      <c r="R44" s="624"/>
      <c r="S44" s="625"/>
      <c r="T44" s="656"/>
      <c r="U44" s="657"/>
      <c r="V44" s="658"/>
      <c r="W44" s="656"/>
      <c r="X44" s="657"/>
      <c r="Y44" s="658"/>
      <c r="Z44" s="643"/>
      <c r="AA44" s="644"/>
      <c r="AB44" s="644"/>
      <c r="AC44" s="645"/>
      <c r="AD44" s="626" t="str">
        <f>IF(Z44=0,"",ROUNDDOWN(Z44*W46/T46*IF(AH44=0,1,AH44/100),0))</f>
        <v/>
      </c>
      <c r="AE44" s="627"/>
      <c r="AF44" s="627"/>
      <c r="AG44" s="628"/>
      <c r="AH44" s="635"/>
      <c r="AI44" s="636"/>
      <c r="AJ44" s="207"/>
      <c r="AK44" s="205"/>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8"/>
    </row>
    <row r="45" spans="1:70" ht="15" customHeight="1" x14ac:dyDescent="0.2">
      <c r="A45" s="661"/>
      <c r="B45" s="662"/>
      <c r="C45" s="662"/>
      <c r="D45" s="662"/>
      <c r="E45" s="623"/>
      <c r="F45" s="624"/>
      <c r="G45" s="624"/>
      <c r="H45" s="624"/>
      <c r="I45" s="624"/>
      <c r="J45" s="624"/>
      <c r="K45" s="624"/>
      <c r="L45" s="624"/>
      <c r="M45" s="624"/>
      <c r="N45" s="624"/>
      <c r="O45" s="624"/>
      <c r="P45" s="624"/>
      <c r="Q45" s="624"/>
      <c r="R45" s="624"/>
      <c r="S45" s="625"/>
      <c r="T45" s="74" t="s">
        <v>35</v>
      </c>
      <c r="U45" s="641"/>
      <c r="V45" s="642"/>
      <c r="W45" s="74" t="s">
        <v>35</v>
      </c>
      <c r="X45" s="641"/>
      <c r="Y45" s="642"/>
      <c r="Z45" s="646"/>
      <c r="AA45" s="647"/>
      <c r="AB45" s="647"/>
      <c r="AC45" s="648"/>
      <c r="AD45" s="629"/>
      <c r="AE45" s="630"/>
      <c r="AF45" s="630"/>
      <c r="AG45" s="631"/>
      <c r="AH45" s="637"/>
      <c r="AI45" s="638"/>
      <c r="AJ45" s="77" t="s">
        <v>149</v>
      </c>
      <c r="AK45" s="205"/>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1"/>
    </row>
    <row r="46" spans="1:70" ht="15" customHeight="1" x14ac:dyDescent="0.2">
      <c r="A46" s="661"/>
      <c r="B46" s="662"/>
      <c r="C46" s="662"/>
      <c r="D46" s="662"/>
      <c r="E46" s="217"/>
      <c r="F46" s="244"/>
      <c r="G46" s="244"/>
      <c r="H46" s="242" t="s">
        <v>144</v>
      </c>
      <c r="I46" s="242" t="s">
        <v>145</v>
      </c>
      <c r="J46" s="546" t="s">
        <v>146</v>
      </c>
      <c r="K46" s="546"/>
      <c r="L46" s="242" t="s">
        <v>98</v>
      </c>
      <c r="M46" s="242" t="s">
        <v>145</v>
      </c>
      <c r="N46" s="546" t="s">
        <v>147</v>
      </c>
      <c r="O46" s="546"/>
      <c r="P46" s="546"/>
      <c r="Q46" s="546"/>
      <c r="R46" s="546"/>
      <c r="S46" s="243" t="s">
        <v>148</v>
      </c>
      <c r="T46" s="584" t="str">
        <f>IF(U45=0,"",U45-T44+1)</f>
        <v/>
      </c>
      <c r="U46" s="585"/>
      <c r="V46" s="586"/>
      <c r="W46" s="584" t="str">
        <f>IF(X45=0,"",X45-W44+1)</f>
        <v/>
      </c>
      <c r="X46" s="585"/>
      <c r="Y46" s="586"/>
      <c r="Z46" s="649"/>
      <c r="AA46" s="650"/>
      <c r="AB46" s="650"/>
      <c r="AC46" s="651"/>
      <c r="AD46" s="632"/>
      <c r="AE46" s="633"/>
      <c r="AF46" s="633"/>
      <c r="AG46" s="634"/>
      <c r="AH46" s="639"/>
      <c r="AI46" s="640"/>
      <c r="AJ46" s="605" t="s">
        <v>150</v>
      </c>
      <c r="AK46" s="569"/>
      <c r="AL46" s="668" t="s">
        <v>151</v>
      </c>
      <c r="AM46" s="668"/>
      <c r="AN46" s="668"/>
      <c r="AO46" s="668"/>
      <c r="AP46" s="668"/>
      <c r="AQ46" s="668"/>
      <c r="AR46" s="668"/>
      <c r="AS46" s="668"/>
      <c r="AT46" s="668"/>
      <c r="AU46" s="668"/>
      <c r="AV46" s="668"/>
      <c r="AW46" s="668"/>
      <c r="AX46" s="668"/>
      <c r="AY46" s="668"/>
      <c r="AZ46" s="668"/>
      <c r="BA46" s="668"/>
      <c r="BB46" s="668"/>
      <c r="BC46" s="668"/>
      <c r="BD46" s="668"/>
      <c r="BE46" s="668"/>
      <c r="BF46" s="668"/>
      <c r="BG46" s="668"/>
      <c r="BH46" s="668"/>
      <c r="BI46" s="668"/>
      <c r="BJ46" s="668"/>
      <c r="BK46" s="668"/>
      <c r="BL46" s="668"/>
      <c r="BM46" s="668"/>
      <c r="BN46" s="668"/>
      <c r="BO46" s="668"/>
      <c r="BP46" s="668"/>
      <c r="BQ46" s="668"/>
      <c r="BR46" s="669"/>
    </row>
    <row r="47" spans="1:70" ht="15" customHeight="1" x14ac:dyDescent="0.2">
      <c r="A47" s="661"/>
      <c r="B47" s="662"/>
      <c r="C47" s="662"/>
      <c r="D47" s="662"/>
      <c r="E47" s="623"/>
      <c r="F47" s="624"/>
      <c r="G47" s="624"/>
      <c r="H47" s="624"/>
      <c r="I47" s="624"/>
      <c r="J47" s="624"/>
      <c r="K47" s="624"/>
      <c r="L47" s="624"/>
      <c r="M47" s="624"/>
      <c r="N47" s="624"/>
      <c r="O47" s="624"/>
      <c r="P47" s="624"/>
      <c r="Q47" s="624"/>
      <c r="R47" s="624"/>
      <c r="S47" s="625"/>
      <c r="T47" s="656"/>
      <c r="U47" s="657"/>
      <c r="V47" s="658"/>
      <c r="W47" s="656"/>
      <c r="X47" s="657"/>
      <c r="Y47" s="658"/>
      <c r="Z47" s="643"/>
      <c r="AA47" s="644"/>
      <c r="AB47" s="644"/>
      <c r="AC47" s="645"/>
      <c r="AD47" s="626" t="str">
        <f>IF(Z47=0,"",ROUNDDOWN(Z47*W49/T49*IF(AH47=0,1,AH47/100),0))</f>
        <v/>
      </c>
      <c r="AE47" s="627"/>
      <c r="AF47" s="627"/>
      <c r="AG47" s="628"/>
      <c r="AH47" s="635"/>
      <c r="AI47" s="636"/>
      <c r="AJ47" s="568"/>
      <c r="AK47" s="569"/>
      <c r="AL47" s="668"/>
      <c r="AM47" s="668"/>
      <c r="AN47" s="668"/>
      <c r="AO47" s="668"/>
      <c r="AP47" s="668"/>
      <c r="AQ47" s="668"/>
      <c r="AR47" s="668"/>
      <c r="AS47" s="668"/>
      <c r="AT47" s="668"/>
      <c r="AU47" s="668"/>
      <c r="AV47" s="668"/>
      <c r="AW47" s="668"/>
      <c r="AX47" s="668"/>
      <c r="AY47" s="668"/>
      <c r="AZ47" s="668"/>
      <c r="BA47" s="668"/>
      <c r="BB47" s="668"/>
      <c r="BC47" s="668"/>
      <c r="BD47" s="668"/>
      <c r="BE47" s="668"/>
      <c r="BF47" s="668"/>
      <c r="BG47" s="668"/>
      <c r="BH47" s="668"/>
      <c r="BI47" s="668"/>
      <c r="BJ47" s="668"/>
      <c r="BK47" s="668"/>
      <c r="BL47" s="668"/>
      <c r="BM47" s="668"/>
      <c r="BN47" s="668"/>
      <c r="BO47" s="668"/>
      <c r="BP47" s="668"/>
      <c r="BQ47" s="668"/>
      <c r="BR47" s="669"/>
    </row>
    <row r="48" spans="1:70" ht="15" customHeight="1" x14ac:dyDescent="0.2">
      <c r="A48" s="661"/>
      <c r="B48" s="662"/>
      <c r="C48" s="662"/>
      <c r="D48" s="662"/>
      <c r="E48" s="623"/>
      <c r="F48" s="624"/>
      <c r="G48" s="624"/>
      <c r="H48" s="624"/>
      <c r="I48" s="624"/>
      <c r="J48" s="624"/>
      <c r="K48" s="624"/>
      <c r="L48" s="624"/>
      <c r="M48" s="624"/>
      <c r="N48" s="624"/>
      <c r="O48" s="624"/>
      <c r="P48" s="624"/>
      <c r="Q48" s="624"/>
      <c r="R48" s="624"/>
      <c r="S48" s="625"/>
      <c r="T48" s="74" t="s">
        <v>35</v>
      </c>
      <c r="U48" s="641"/>
      <c r="V48" s="642"/>
      <c r="W48" s="74" t="s">
        <v>35</v>
      </c>
      <c r="X48" s="641"/>
      <c r="Y48" s="642"/>
      <c r="Z48" s="646"/>
      <c r="AA48" s="647"/>
      <c r="AB48" s="647"/>
      <c r="AC48" s="648"/>
      <c r="AD48" s="629"/>
      <c r="AE48" s="630"/>
      <c r="AF48" s="630"/>
      <c r="AG48" s="631"/>
      <c r="AH48" s="637"/>
      <c r="AI48" s="638"/>
      <c r="AJ48" s="79"/>
      <c r="AK48" s="80"/>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81"/>
      <c r="BJ48" s="81"/>
      <c r="BK48" s="81"/>
      <c r="BL48" s="81"/>
      <c r="BM48" s="81"/>
      <c r="BN48" s="81"/>
      <c r="BO48" s="81"/>
      <c r="BP48" s="81"/>
      <c r="BQ48" s="81"/>
      <c r="BR48" s="82"/>
    </row>
    <row r="49" spans="1:70" ht="15" customHeight="1" x14ac:dyDescent="0.2">
      <c r="A49" s="661"/>
      <c r="B49" s="662"/>
      <c r="C49" s="662"/>
      <c r="D49" s="662"/>
      <c r="E49" s="217"/>
      <c r="F49" s="244"/>
      <c r="G49" s="244"/>
      <c r="H49" s="242" t="s">
        <v>144</v>
      </c>
      <c r="I49" s="242" t="s">
        <v>145</v>
      </c>
      <c r="J49" s="546" t="s">
        <v>146</v>
      </c>
      <c r="K49" s="546"/>
      <c r="L49" s="242" t="s">
        <v>98</v>
      </c>
      <c r="M49" s="242" t="s">
        <v>145</v>
      </c>
      <c r="N49" s="546" t="s">
        <v>147</v>
      </c>
      <c r="O49" s="546"/>
      <c r="P49" s="546"/>
      <c r="Q49" s="546"/>
      <c r="R49" s="546"/>
      <c r="S49" s="243" t="s">
        <v>148</v>
      </c>
      <c r="T49" s="584" t="str">
        <f>IF(U48=0,"",U48-T47+1)</f>
        <v/>
      </c>
      <c r="U49" s="585"/>
      <c r="V49" s="586"/>
      <c r="W49" s="584" t="str">
        <f>IF(X48=0,"",X48-W47+1)</f>
        <v/>
      </c>
      <c r="X49" s="585"/>
      <c r="Y49" s="586"/>
      <c r="Z49" s="649"/>
      <c r="AA49" s="650"/>
      <c r="AB49" s="650"/>
      <c r="AC49" s="651"/>
      <c r="AD49" s="632"/>
      <c r="AE49" s="633"/>
      <c r="AF49" s="633"/>
      <c r="AG49" s="634"/>
      <c r="AH49" s="639"/>
      <c r="AI49" s="640"/>
      <c r="AJ49" s="83"/>
      <c r="AK49" s="80"/>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81"/>
      <c r="BM49" s="81"/>
      <c r="BN49" s="81"/>
      <c r="BO49" s="81"/>
      <c r="BP49" s="81"/>
      <c r="BQ49" s="81"/>
      <c r="BR49" s="82"/>
    </row>
    <row r="50" spans="1:70" ht="15" customHeight="1" x14ac:dyDescent="0.2">
      <c r="A50" s="661"/>
      <c r="B50" s="662"/>
      <c r="C50" s="662"/>
      <c r="D50" s="662"/>
      <c r="E50" s="623"/>
      <c r="F50" s="624"/>
      <c r="G50" s="624"/>
      <c r="H50" s="624"/>
      <c r="I50" s="624"/>
      <c r="J50" s="624"/>
      <c r="K50" s="624"/>
      <c r="L50" s="624"/>
      <c r="M50" s="624"/>
      <c r="N50" s="624"/>
      <c r="O50" s="624"/>
      <c r="P50" s="624"/>
      <c r="Q50" s="624"/>
      <c r="R50" s="624"/>
      <c r="S50" s="625"/>
      <c r="T50" s="656"/>
      <c r="U50" s="657"/>
      <c r="V50" s="658"/>
      <c r="W50" s="656"/>
      <c r="X50" s="657"/>
      <c r="Y50" s="658"/>
      <c r="Z50" s="643"/>
      <c r="AA50" s="644"/>
      <c r="AB50" s="644"/>
      <c r="AC50" s="645"/>
      <c r="AD50" s="626" t="str">
        <f>IF(Z50=0,"",ROUNDDOWN(Z50*W52/T52*IF(AH50=0,1,AH50/100),0))</f>
        <v/>
      </c>
      <c r="AE50" s="627"/>
      <c r="AF50" s="627"/>
      <c r="AG50" s="628"/>
      <c r="AH50" s="635"/>
      <c r="AI50" s="636"/>
      <c r="AJ50" s="65"/>
      <c r="AK50" s="21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1"/>
    </row>
    <row r="51" spans="1:70" ht="15" customHeight="1" x14ac:dyDescent="0.2">
      <c r="A51" s="661"/>
      <c r="B51" s="662"/>
      <c r="C51" s="662"/>
      <c r="D51" s="662"/>
      <c r="E51" s="623"/>
      <c r="F51" s="624"/>
      <c r="G51" s="624"/>
      <c r="H51" s="624"/>
      <c r="I51" s="624"/>
      <c r="J51" s="624"/>
      <c r="K51" s="624"/>
      <c r="L51" s="624"/>
      <c r="M51" s="624"/>
      <c r="N51" s="624"/>
      <c r="O51" s="624"/>
      <c r="P51" s="624"/>
      <c r="Q51" s="624"/>
      <c r="R51" s="624"/>
      <c r="S51" s="625"/>
      <c r="T51" s="74" t="s">
        <v>35</v>
      </c>
      <c r="U51" s="641"/>
      <c r="V51" s="642"/>
      <c r="W51" s="74" t="s">
        <v>35</v>
      </c>
      <c r="X51" s="641"/>
      <c r="Y51" s="642"/>
      <c r="Z51" s="646"/>
      <c r="AA51" s="647"/>
      <c r="AB51" s="647"/>
      <c r="AC51" s="648"/>
      <c r="AD51" s="629"/>
      <c r="AE51" s="630"/>
      <c r="AF51" s="630"/>
      <c r="AG51" s="631"/>
      <c r="AH51" s="637"/>
      <c r="AI51" s="638"/>
      <c r="AJ51" s="207"/>
      <c r="AK51" s="21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1"/>
    </row>
    <row r="52" spans="1:70" ht="15" customHeight="1" x14ac:dyDescent="0.2">
      <c r="A52" s="661"/>
      <c r="B52" s="662"/>
      <c r="C52" s="662"/>
      <c r="D52" s="662"/>
      <c r="E52" s="217"/>
      <c r="F52" s="244"/>
      <c r="G52" s="244"/>
      <c r="H52" s="242" t="s">
        <v>144</v>
      </c>
      <c r="I52" s="242" t="s">
        <v>145</v>
      </c>
      <c r="J52" s="546" t="s">
        <v>146</v>
      </c>
      <c r="K52" s="546"/>
      <c r="L52" s="242" t="s">
        <v>98</v>
      </c>
      <c r="M52" s="242" t="s">
        <v>145</v>
      </c>
      <c r="N52" s="546" t="s">
        <v>147</v>
      </c>
      <c r="O52" s="546"/>
      <c r="P52" s="546"/>
      <c r="Q52" s="546"/>
      <c r="R52" s="546"/>
      <c r="S52" s="243" t="s">
        <v>148</v>
      </c>
      <c r="T52" s="584" t="str">
        <f>IF(U51=0,"",U51-T50+1)</f>
        <v/>
      </c>
      <c r="U52" s="585"/>
      <c r="V52" s="586"/>
      <c r="W52" s="584" t="str">
        <f>IF(X51=0,"",X51-W50+1)</f>
        <v/>
      </c>
      <c r="X52" s="585"/>
      <c r="Y52" s="586"/>
      <c r="Z52" s="649"/>
      <c r="AA52" s="650"/>
      <c r="AB52" s="650"/>
      <c r="AC52" s="651"/>
      <c r="AD52" s="632"/>
      <c r="AE52" s="633"/>
      <c r="AF52" s="633"/>
      <c r="AG52" s="634"/>
      <c r="AH52" s="639"/>
      <c r="AI52" s="640"/>
      <c r="AJ52" s="77"/>
      <c r="AK52" s="205"/>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200"/>
      <c r="BQ52" s="200"/>
      <c r="BR52" s="201"/>
    </row>
    <row r="53" spans="1:70" ht="15" customHeight="1" x14ac:dyDescent="0.2">
      <c r="A53" s="661"/>
      <c r="B53" s="662"/>
      <c r="C53" s="662"/>
      <c r="D53" s="662"/>
      <c r="E53" s="623"/>
      <c r="F53" s="624"/>
      <c r="G53" s="624"/>
      <c r="H53" s="624"/>
      <c r="I53" s="624"/>
      <c r="J53" s="624"/>
      <c r="K53" s="624"/>
      <c r="L53" s="624"/>
      <c r="M53" s="624"/>
      <c r="N53" s="624"/>
      <c r="O53" s="624"/>
      <c r="P53" s="624"/>
      <c r="Q53" s="624"/>
      <c r="R53" s="624"/>
      <c r="S53" s="625"/>
      <c r="T53" s="656"/>
      <c r="U53" s="657"/>
      <c r="V53" s="658"/>
      <c r="W53" s="656"/>
      <c r="X53" s="657"/>
      <c r="Y53" s="658"/>
      <c r="Z53" s="643"/>
      <c r="AA53" s="644"/>
      <c r="AB53" s="644"/>
      <c r="AC53" s="645"/>
      <c r="AD53" s="626" t="str">
        <f>IF(Z53=0,"",ROUNDDOWN(Z53*W55/T55*IF(AH53=0,1,AH53/100),0))</f>
        <v/>
      </c>
      <c r="AE53" s="627"/>
      <c r="AF53" s="627"/>
      <c r="AG53" s="628"/>
      <c r="AH53" s="635"/>
      <c r="AI53" s="636"/>
      <c r="AJ53" s="84"/>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5"/>
      <c r="BR53" s="86"/>
    </row>
    <row r="54" spans="1:70" ht="15" customHeight="1" x14ac:dyDescent="0.2">
      <c r="A54" s="661"/>
      <c r="B54" s="662"/>
      <c r="C54" s="662"/>
      <c r="D54" s="662"/>
      <c r="E54" s="623"/>
      <c r="F54" s="624"/>
      <c r="G54" s="624"/>
      <c r="H54" s="624"/>
      <c r="I54" s="624"/>
      <c r="J54" s="624"/>
      <c r="K54" s="624"/>
      <c r="L54" s="624"/>
      <c r="M54" s="624"/>
      <c r="N54" s="624"/>
      <c r="O54" s="624"/>
      <c r="P54" s="624"/>
      <c r="Q54" s="624"/>
      <c r="R54" s="624"/>
      <c r="S54" s="625"/>
      <c r="T54" s="74" t="s">
        <v>35</v>
      </c>
      <c r="U54" s="641"/>
      <c r="V54" s="642"/>
      <c r="W54" s="74" t="s">
        <v>35</v>
      </c>
      <c r="X54" s="641"/>
      <c r="Y54" s="642"/>
      <c r="Z54" s="646"/>
      <c r="AA54" s="647"/>
      <c r="AB54" s="647"/>
      <c r="AC54" s="648"/>
      <c r="AD54" s="629"/>
      <c r="AE54" s="630"/>
      <c r="AF54" s="630"/>
      <c r="AG54" s="631"/>
      <c r="AH54" s="637"/>
      <c r="AI54" s="638"/>
      <c r="AJ54" s="57"/>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6"/>
    </row>
    <row r="55" spans="1:70" ht="15" customHeight="1" x14ac:dyDescent="0.2">
      <c r="A55" s="661"/>
      <c r="B55" s="662"/>
      <c r="C55" s="662"/>
      <c r="D55" s="662"/>
      <c r="E55" s="217"/>
      <c r="F55" s="244"/>
      <c r="G55" s="244"/>
      <c r="H55" s="242" t="s">
        <v>144</v>
      </c>
      <c r="I55" s="242" t="s">
        <v>145</v>
      </c>
      <c r="J55" s="546" t="s">
        <v>146</v>
      </c>
      <c r="K55" s="546"/>
      <c r="L55" s="242" t="s">
        <v>98</v>
      </c>
      <c r="M55" s="242" t="s">
        <v>145</v>
      </c>
      <c r="N55" s="546" t="s">
        <v>147</v>
      </c>
      <c r="O55" s="546"/>
      <c r="P55" s="546"/>
      <c r="Q55" s="546"/>
      <c r="R55" s="546"/>
      <c r="S55" s="243" t="s">
        <v>148</v>
      </c>
      <c r="T55" s="584" t="str">
        <f>IF(U54=0,"",U54-T53+1)</f>
        <v/>
      </c>
      <c r="U55" s="585"/>
      <c r="V55" s="586"/>
      <c r="W55" s="584" t="str">
        <f>IF(X54=0,"",X54-W53+1)</f>
        <v/>
      </c>
      <c r="X55" s="585"/>
      <c r="Y55" s="586"/>
      <c r="Z55" s="649"/>
      <c r="AA55" s="650"/>
      <c r="AB55" s="650"/>
      <c r="AC55" s="651"/>
      <c r="AD55" s="632"/>
      <c r="AE55" s="633"/>
      <c r="AF55" s="633"/>
      <c r="AG55" s="634"/>
      <c r="AH55" s="639"/>
      <c r="AI55" s="640"/>
      <c r="AJ55" s="79"/>
      <c r="AK55" s="80"/>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2"/>
    </row>
    <row r="56" spans="1:70" ht="15" customHeight="1" x14ac:dyDescent="0.2">
      <c r="A56" s="661"/>
      <c r="B56" s="662"/>
      <c r="C56" s="662"/>
      <c r="D56" s="662"/>
      <c r="E56" s="623" t="s">
        <v>255</v>
      </c>
      <c r="F56" s="624"/>
      <c r="G56" s="624"/>
      <c r="H56" s="624"/>
      <c r="I56" s="624"/>
      <c r="J56" s="625"/>
      <c r="K56" s="690"/>
      <c r="L56" s="691"/>
      <c r="M56" s="691"/>
      <c r="N56" s="691"/>
      <c r="O56" s="546" t="s">
        <v>152</v>
      </c>
      <c r="P56" s="546"/>
      <c r="Q56" s="623" t="s">
        <v>153</v>
      </c>
      <c r="R56" s="624"/>
      <c r="S56" s="624"/>
      <c r="T56" s="624"/>
      <c r="U56" s="624"/>
      <c r="V56" s="624"/>
      <c r="W56" s="624"/>
      <c r="X56" s="624"/>
      <c r="Y56" s="624"/>
      <c r="Z56" s="624"/>
      <c r="AA56" s="624"/>
      <c r="AB56" s="624"/>
      <c r="AC56" s="625"/>
      <c r="AD56" s="684" t="str">
        <f>IF(SUM(AD35:AG55)=0,"",SUM(AD35:AG55))</f>
        <v/>
      </c>
      <c r="AE56" s="684"/>
      <c r="AF56" s="684"/>
      <c r="AG56" s="684"/>
      <c r="AH56" s="686"/>
      <c r="AI56" s="687"/>
      <c r="AJ56" s="57"/>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1"/>
    </row>
    <row r="57" spans="1:70" ht="15" customHeight="1" x14ac:dyDescent="0.2">
      <c r="A57" s="661"/>
      <c r="B57" s="662"/>
      <c r="C57" s="662"/>
      <c r="D57" s="662"/>
      <c r="E57" s="623"/>
      <c r="F57" s="624"/>
      <c r="G57" s="624"/>
      <c r="H57" s="624"/>
      <c r="I57" s="624"/>
      <c r="J57" s="625"/>
      <c r="K57" s="690"/>
      <c r="L57" s="691"/>
      <c r="M57" s="691"/>
      <c r="N57" s="691"/>
      <c r="O57" s="546"/>
      <c r="P57" s="546"/>
      <c r="Q57" s="623"/>
      <c r="R57" s="624"/>
      <c r="S57" s="624"/>
      <c r="T57" s="624"/>
      <c r="U57" s="624"/>
      <c r="V57" s="624"/>
      <c r="W57" s="624"/>
      <c r="X57" s="624"/>
      <c r="Y57" s="624"/>
      <c r="Z57" s="624"/>
      <c r="AA57" s="624"/>
      <c r="AB57" s="624"/>
      <c r="AC57" s="625"/>
      <c r="AD57" s="685"/>
      <c r="AE57" s="685"/>
      <c r="AF57" s="685"/>
      <c r="AG57" s="685"/>
      <c r="AH57" s="688"/>
      <c r="AI57" s="689"/>
      <c r="AJ57" s="57"/>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1"/>
    </row>
    <row r="58" spans="1:70" ht="15" customHeight="1" x14ac:dyDescent="0.2">
      <c r="A58" s="661"/>
      <c r="B58" s="662"/>
      <c r="C58" s="662"/>
      <c r="D58" s="662"/>
      <c r="E58" s="623" t="s">
        <v>154</v>
      </c>
      <c r="F58" s="624"/>
      <c r="G58" s="624"/>
      <c r="H58" s="624"/>
      <c r="I58" s="624"/>
      <c r="J58" s="624"/>
      <c r="K58" s="624"/>
      <c r="L58" s="624"/>
      <c r="M58" s="624"/>
      <c r="N58" s="624"/>
      <c r="O58" s="624"/>
      <c r="P58" s="624"/>
      <c r="Q58" s="624"/>
      <c r="R58" s="624"/>
      <c r="S58" s="624"/>
      <c r="T58" s="624"/>
      <c r="U58" s="624"/>
      <c r="V58" s="624"/>
      <c r="W58" s="624"/>
      <c r="X58" s="624"/>
      <c r="Y58" s="624"/>
      <c r="Z58" s="624"/>
      <c r="AA58" s="624"/>
      <c r="AB58" s="624"/>
      <c r="AC58" s="625"/>
      <c r="AD58" s="670" t="str">
        <f>IF(AND(AD56="",K56&gt;=1),0,IF(K56="","0",IF(K56=0,"0",ROUNDDOWN(AD56/K56,0))))</f>
        <v>0</v>
      </c>
      <c r="AE58" s="671"/>
      <c r="AF58" s="671"/>
      <c r="AG58" s="671"/>
      <c r="AH58" s="671"/>
      <c r="AI58" s="672"/>
      <c r="AJ58" s="57"/>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1"/>
    </row>
    <row r="59" spans="1:70" ht="15" customHeight="1" thickBot="1" x14ac:dyDescent="0.25">
      <c r="A59" s="663"/>
      <c r="B59" s="664"/>
      <c r="C59" s="664"/>
      <c r="D59" s="664"/>
      <c r="E59" s="665"/>
      <c r="F59" s="666"/>
      <c r="G59" s="666"/>
      <c r="H59" s="666"/>
      <c r="I59" s="666"/>
      <c r="J59" s="666"/>
      <c r="K59" s="666"/>
      <c r="L59" s="666"/>
      <c r="M59" s="666"/>
      <c r="N59" s="666"/>
      <c r="O59" s="666"/>
      <c r="P59" s="666"/>
      <c r="Q59" s="666"/>
      <c r="R59" s="666"/>
      <c r="S59" s="666"/>
      <c r="T59" s="666"/>
      <c r="U59" s="666"/>
      <c r="V59" s="666"/>
      <c r="W59" s="666"/>
      <c r="X59" s="666"/>
      <c r="Y59" s="666"/>
      <c r="Z59" s="666"/>
      <c r="AA59" s="666"/>
      <c r="AB59" s="666"/>
      <c r="AC59" s="667"/>
      <c r="AD59" s="673"/>
      <c r="AE59" s="674"/>
      <c r="AF59" s="674"/>
      <c r="AG59" s="674"/>
      <c r="AH59" s="674"/>
      <c r="AI59" s="675"/>
      <c r="AJ59" s="57"/>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1"/>
    </row>
    <row r="60" spans="1:70" ht="8" customHeight="1" x14ac:dyDescent="0.2">
      <c r="A60" s="575"/>
      <c r="B60" s="575"/>
      <c r="C60" s="575"/>
      <c r="D60" s="575"/>
      <c r="E60" s="575"/>
      <c r="F60" s="575"/>
      <c r="G60" s="575"/>
      <c r="H60" s="575"/>
      <c r="I60" s="575"/>
      <c r="J60" s="575"/>
      <c r="K60" s="575"/>
      <c r="L60" s="575"/>
      <c r="M60" s="575"/>
      <c r="N60" s="575"/>
      <c r="O60" s="575"/>
      <c r="P60" s="575"/>
      <c r="Q60" s="575"/>
      <c r="R60" s="575"/>
      <c r="S60" s="575"/>
      <c r="T60" s="575"/>
      <c r="U60" s="575"/>
      <c r="V60" s="575"/>
      <c r="W60" s="575"/>
      <c r="X60" s="575"/>
      <c r="Y60" s="575"/>
      <c r="Z60" s="575"/>
      <c r="AA60" s="575"/>
      <c r="AB60" s="575"/>
      <c r="AC60" s="575"/>
      <c r="AD60" s="575"/>
      <c r="AE60" s="575"/>
      <c r="AF60" s="575"/>
      <c r="AG60" s="575"/>
      <c r="AH60" s="575"/>
      <c r="AI60" s="575"/>
      <c r="AJ60" s="89"/>
      <c r="AK60" s="89"/>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row>
    <row r="61" spans="1:70" ht="18" customHeight="1" x14ac:dyDescent="0.2">
      <c r="AJ61" s="91"/>
      <c r="AK61" s="91"/>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row>
  </sheetData>
  <sheetProtection sheet="1" selectLockedCells="1"/>
  <mergeCells count="181">
    <mergeCell ref="AD58:AI59"/>
    <mergeCell ref="A60:AI60"/>
    <mergeCell ref="AG20:AI20"/>
    <mergeCell ref="A21:D24"/>
    <mergeCell ref="AD21:AF21"/>
    <mergeCell ref="AG21:AI21"/>
    <mergeCell ref="AJ21:AK22"/>
    <mergeCell ref="AL21:BR22"/>
    <mergeCell ref="AD22:AF22"/>
    <mergeCell ref="AG22:AI22"/>
    <mergeCell ref="AD23:AF23"/>
    <mergeCell ref="AG23:AI23"/>
    <mergeCell ref="AJ23:AK24"/>
    <mergeCell ref="AL23:BR24"/>
    <mergeCell ref="AD24:AF24"/>
    <mergeCell ref="AG24:AI24"/>
    <mergeCell ref="AD56:AG57"/>
    <mergeCell ref="AH56:AI57"/>
    <mergeCell ref="E56:J57"/>
    <mergeCell ref="K56:N57"/>
    <mergeCell ref="O56:P57"/>
    <mergeCell ref="Q56:AC57"/>
    <mergeCell ref="Z44:AC46"/>
    <mergeCell ref="AJ46:AK47"/>
    <mergeCell ref="AL46:BR47"/>
    <mergeCell ref="E47:S48"/>
    <mergeCell ref="T47:V47"/>
    <mergeCell ref="W47:Y47"/>
    <mergeCell ref="Z47:AC49"/>
    <mergeCell ref="AD47:AG49"/>
    <mergeCell ref="AH47:AI49"/>
    <mergeCell ref="U48:V48"/>
    <mergeCell ref="X48:Y48"/>
    <mergeCell ref="AD44:AG46"/>
    <mergeCell ref="AH44:AI46"/>
    <mergeCell ref="U45:V45"/>
    <mergeCell ref="X45:Y45"/>
    <mergeCell ref="J46:K46"/>
    <mergeCell ref="N46:R46"/>
    <mergeCell ref="T46:V46"/>
    <mergeCell ref="N49:R49"/>
    <mergeCell ref="T49:V49"/>
    <mergeCell ref="W49:Y49"/>
    <mergeCell ref="W44:Y44"/>
    <mergeCell ref="E44:S45"/>
    <mergeCell ref="T44:V44"/>
    <mergeCell ref="Z50:AC52"/>
    <mergeCell ref="J52:K52"/>
    <mergeCell ref="N52:R52"/>
    <mergeCell ref="T52:V52"/>
    <mergeCell ref="W52:Y52"/>
    <mergeCell ref="AD50:AG52"/>
    <mergeCell ref="AH50:AI52"/>
    <mergeCell ref="AH53:AI55"/>
    <mergeCell ref="U54:V54"/>
    <mergeCell ref="X54:Y54"/>
    <mergeCell ref="J55:K55"/>
    <mergeCell ref="U51:V51"/>
    <mergeCell ref="W55:Y55"/>
    <mergeCell ref="AD53:AG55"/>
    <mergeCell ref="E53:S54"/>
    <mergeCell ref="T53:V53"/>
    <mergeCell ref="W53:Y53"/>
    <mergeCell ref="Z53:AC55"/>
    <mergeCell ref="N55:R55"/>
    <mergeCell ref="T55:V55"/>
    <mergeCell ref="X51:Y51"/>
    <mergeCell ref="E50:S51"/>
    <mergeCell ref="T50:V50"/>
    <mergeCell ref="W50:Y50"/>
    <mergeCell ref="A31:D32"/>
    <mergeCell ref="E31:G32"/>
    <mergeCell ref="H31:S32"/>
    <mergeCell ref="J37:K37"/>
    <mergeCell ref="N37:R37"/>
    <mergeCell ref="T37:V37"/>
    <mergeCell ref="W37:Y37"/>
    <mergeCell ref="E38:S39"/>
    <mergeCell ref="T38:V38"/>
    <mergeCell ref="W38:Y38"/>
    <mergeCell ref="T35:V35"/>
    <mergeCell ref="W35:Y35"/>
    <mergeCell ref="U39:V39"/>
    <mergeCell ref="X39:Y39"/>
    <mergeCell ref="A33:D59"/>
    <mergeCell ref="E33:S34"/>
    <mergeCell ref="E58:AC59"/>
    <mergeCell ref="X36:Y36"/>
    <mergeCell ref="W46:Y46"/>
    <mergeCell ref="E41:S42"/>
    <mergeCell ref="T41:V41"/>
    <mergeCell ref="W41:Y41"/>
    <mergeCell ref="J49:K49"/>
    <mergeCell ref="Z33:AC34"/>
    <mergeCell ref="AD33:AG34"/>
    <mergeCell ref="AH33:AI34"/>
    <mergeCell ref="T34:V34"/>
    <mergeCell ref="W34:Y34"/>
    <mergeCell ref="E35:S36"/>
    <mergeCell ref="AD41:AG43"/>
    <mergeCell ref="AH41:AI43"/>
    <mergeCell ref="U42:V42"/>
    <mergeCell ref="X42:Y42"/>
    <mergeCell ref="J43:K43"/>
    <mergeCell ref="N43:R43"/>
    <mergeCell ref="Z38:AC40"/>
    <mergeCell ref="AD38:AG40"/>
    <mergeCell ref="AH38:AI40"/>
    <mergeCell ref="J40:K40"/>
    <mergeCell ref="N40:R40"/>
    <mergeCell ref="T40:V40"/>
    <mergeCell ref="W40:Y40"/>
    <mergeCell ref="Z35:AC37"/>
    <mergeCell ref="AD35:AG37"/>
    <mergeCell ref="AH35:AI37"/>
    <mergeCell ref="Z41:AC43"/>
    <mergeCell ref="T33:Y33"/>
    <mergeCell ref="U36:V36"/>
    <mergeCell ref="T43:V43"/>
    <mergeCell ref="W43:Y43"/>
    <mergeCell ref="A25:AI26"/>
    <mergeCell ref="AJ25:BR26"/>
    <mergeCell ref="A27:D30"/>
    <mergeCell ref="E27:I27"/>
    <mergeCell ref="J27:AI27"/>
    <mergeCell ref="E28:I30"/>
    <mergeCell ref="J28:AI30"/>
    <mergeCell ref="AL28:BR28"/>
    <mergeCell ref="AJ31:AK32"/>
    <mergeCell ref="AL31:BR32"/>
    <mergeCell ref="T32:U32"/>
    <mergeCell ref="V32:W32"/>
    <mergeCell ref="X32:Y32"/>
    <mergeCell ref="Z32:AA32"/>
    <mergeCell ref="AB32:AC32"/>
    <mergeCell ref="T31:U31"/>
    <mergeCell ref="V31:W31"/>
    <mergeCell ref="X31:Y31"/>
    <mergeCell ref="AD32:AH32"/>
    <mergeCell ref="Z31:AA31"/>
    <mergeCell ref="AB31:AC31"/>
    <mergeCell ref="AD31:AI31"/>
    <mergeCell ref="A11:D18"/>
    <mergeCell ref="AL13:BR14"/>
    <mergeCell ref="AD14:AF14"/>
    <mergeCell ref="AG14:AI14"/>
    <mergeCell ref="G19:AC20"/>
    <mergeCell ref="AJ19:BR20"/>
    <mergeCell ref="AD20:AF20"/>
    <mergeCell ref="AG12:AI12"/>
    <mergeCell ref="AD13:AF13"/>
    <mergeCell ref="AG13:AI13"/>
    <mergeCell ref="AJ13:AK14"/>
    <mergeCell ref="AD15:AF15"/>
    <mergeCell ref="AG15:AI15"/>
    <mergeCell ref="AD16:AF16"/>
    <mergeCell ref="AG16:AI16"/>
    <mergeCell ref="E17:E18"/>
    <mergeCell ref="AD17:AF17"/>
    <mergeCell ref="AG17:AI17"/>
    <mergeCell ref="AD18:AF18"/>
    <mergeCell ref="AG18:AI18"/>
    <mergeCell ref="G9:AC10"/>
    <mergeCell ref="AJ9:BR10"/>
    <mergeCell ref="AD10:AF10"/>
    <mergeCell ref="AG10:AI10"/>
    <mergeCell ref="AD11:AF11"/>
    <mergeCell ref="AG11:AI11"/>
    <mergeCell ref="AJ11:AK12"/>
    <mergeCell ref="AL11:BR12"/>
    <mergeCell ref="AD12:AF12"/>
    <mergeCell ref="AJ1:BR2"/>
    <mergeCell ref="O2:Q2"/>
    <mergeCell ref="R2:AI2"/>
    <mergeCell ref="A3:AI4"/>
    <mergeCell ref="AJ3:BR4"/>
    <mergeCell ref="A5:D8"/>
    <mergeCell ref="E5:I5"/>
    <mergeCell ref="J5:AI5"/>
    <mergeCell ref="E6:I8"/>
    <mergeCell ref="J6:AI8"/>
  </mergeCells>
  <phoneticPr fontId="2"/>
  <conditionalFormatting sqref="AD11:AF18">
    <cfRule type="expression" dxfId="4" priority="2" stopIfTrue="1">
      <formula>AND($AD$17="○",$AD$18="○",COUNTIF($AD$11:$AF$16,"○")&gt;2)</formula>
    </cfRule>
    <cfRule type="expression" dxfId="3" priority="3" stopIfTrue="1">
      <formula>AND($AD$17&lt;&gt;"○",$AD$18&lt;&gt;"○",COUNTIF($AD$11:$AF$16,"○")&gt;4)</formula>
    </cfRule>
    <cfRule type="expression" dxfId="2" priority="4" stopIfTrue="1">
      <formula>AND($AD$17&lt;&gt;"○",$AD$18="○",COUNTIF($AD$11:$AF$16,"○")&gt;3)</formula>
    </cfRule>
    <cfRule type="expression" dxfId="1" priority="5" stopIfTrue="1">
      <formula>AND($AD$17="○",$AD$18&lt;&gt;"○",COUNTIF($AD$11:$AF$16,"○")&gt;2)</formula>
    </cfRule>
  </conditionalFormatting>
  <conditionalFormatting sqref="AD21:AF24">
    <cfRule type="expression" dxfId="0" priority="1" stopIfTrue="1">
      <formula>AND(COUNTIF($AD$21:$AF$24,"○")&gt;2)</formula>
    </cfRule>
  </conditionalFormatting>
  <dataValidations count="6">
    <dataValidation type="list" allowBlank="1" showInputMessage="1" showErrorMessage="1" sqref="AG11:AI12 AG14:AI18 AG21:AI24" xr:uid="{00000000-0002-0000-0500-000000000000}">
      <formula1>"無,有"</formula1>
    </dataValidation>
    <dataValidation type="list" allowBlank="1" showInputMessage="1" showErrorMessage="1" sqref="AD11:AF18 AD21:AF24" xr:uid="{00000000-0002-0000-0500-000001000000}">
      <formula1>"○,－"</formula1>
    </dataValidation>
    <dataValidation type="list" allowBlank="1" showInputMessage="1" showErrorMessage="1" sqref="AG13" xr:uid="{00000000-0002-0000-0500-000002000000}">
      <formula1>"無,研修受講実績有,推進員設置有"</formula1>
    </dataValidation>
    <dataValidation type="list" allowBlank="1" showInputMessage="1" showErrorMessage="1" sqref="I37 M52 M55 M37 I40 I43 I46 I49 I52 I55 M40 M43 M46 M49" xr:uid="{00000000-0002-0000-0500-000003000000}">
      <formula1>"□,■"</formula1>
    </dataValidation>
    <dataValidation type="whole" allowBlank="1" showInputMessage="1" showErrorMessage="1" sqref="T31:AC32" xr:uid="{00000000-0002-0000-0500-000004000000}">
      <formula1>1</formula1>
      <formula2>100</formula2>
    </dataValidation>
    <dataValidation type="whole" operator="greaterThanOrEqual" allowBlank="1" showInputMessage="1" showErrorMessage="1" sqref="K56:N57" xr:uid="{00000000-0002-0000-0500-000005000000}">
      <formula1>0</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2"/>
  <sheetViews>
    <sheetView view="pageBreakPreview" zoomScale="80" zoomScaleNormal="85" zoomScaleSheetLayoutView="80" workbookViewId="0">
      <selection activeCell="M34" sqref="M34:M43"/>
    </sheetView>
  </sheetViews>
  <sheetFormatPr defaultColWidth="3.08984375" defaultRowHeight="18" customHeight="1" x14ac:dyDescent="0.2"/>
  <cols>
    <col min="1" max="50" width="3.90625" style="46" customWidth="1"/>
    <col min="51" max="16384" width="3.08984375" style="46"/>
  </cols>
  <sheetData>
    <row r="1" spans="1:34" ht="23.25" customHeight="1" x14ac:dyDescent="0.2">
      <c r="A1" s="93" t="s">
        <v>155</v>
      </c>
      <c r="N1" s="96"/>
      <c r="O1" s="96"/>
      <c r="P1" s="96"/>
      <c r="Q1" s="94"/>
      <c r="R1" s="94"/>
      <c r="S1" s="94"/>
      <c r="T1" s="94"/>
      <c r="U1" s="94"/>
      <c r="V1" s="94"/>
      <c r="W1" s="94"/>
      <c r="X1" s="94"/>
      <c r="Y1" s="94"/>
      <c r="Z1" s="94"/>
      <c r="AA1" s="94"/>
      <c r="AB1" s="94"/>
      <c r="AC1" s="94"/>
      <c r="AD1" s="94"/>
      <c r="AE1" s="94"/>
      <c r="AF1" s="94"/>
      <c r="AG1" s="94"/>
      <c r="AH1" s="94"/>
    </row>
    <row r="2" spans="1:34" ht="26.25" customHeight="1" thickBot="1" x14ac:dyDescent="0.25">
      <c r="N2" s="581" t="s">
        <v>115</v>
      </c>
      <c r="O2" s="573"/>
      <c r="P2" s="583"/>
      <c r="Q2" s="721"/>
      <c r="R2" s="570"/>
      <c r="S2" s="570"/>
      <c r="T2" s="570"/>
      <c r="U2" s="570"/>
      <c r="V2" s="570"/>
      <c r="W2" s="570"/>
      <c r="X2" s="570"/>
      <c r="Y2" s="570"/>
      <c r="Z2" s="570"/>
      <c r="AA2" s="570"/>
      <c r="AB2" s="570"/>
      <c r="AC2" s="570"/>
      <c r="AD2" s="570"/>
      <c r="AE2" s="570"/>
      <c r="AF2" s="570"/>
      <c r="AG2" s="570"/>
      <c r="AH2" s="722"/>
    </row>
    <row r="3" spans="1:34" ht="15" customHeight="1" x14ac:dyDescent="0.2">
      <c r="A3" s="533" t="s">
        <v>156</v>
      </c>
      <c r="B3" s="723"/>
      <c r="C3" s="723"/>
      <c r="D3" s="723"/>
      <c r="E3" s="723"/>
      <c r="F3" s="723"/>
      <c r="G3" s="723"/>
      <c r="H3" s="723"/>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4"/>
    </row>
    <row r="4" spans="1:34" ht="15" customHeight="1" thickBot="1" x14ac:dyDescent="0.25">
      <c r="A4" s="725"/>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7"/>
    </row>
    <row r="5" spans="1:34" ht="26.25" customHeight="1" x14ac:dyDescent="0.2">
      <c r="A5" s="732" t="s">
        <v>157</v>
      </c>
      <c r="B5" s="733"/>
      <c r="C5" s="728" t="s">
        <v>158</v>
      </c>
      <c r="D5" s="729"/>
      <c r="E5" s="730"/>
      <c r="F5" s="728"/>
      <c r="G5" s="729"/>
      <c r="H5" s="729"/>
      <c r="I5" s="729"/>
      <c r="J5" s="729"/>
      <c r="K5" s="729"/>
      <c r="L5" s="729"/>
      <c r="M5" s="729"/>
      <c r="N5" s="729"/>
      <c r="O5" s="729"/>
      <c r="P5" s="729"/>
      <c r="Q5" s="729"/>
      <c r="R5" s="729"/>
      <c r="S5" s="729"/>
      <c r="T5" s="729"/>
      <c r="U5" s="729"/>
      <c r="V5" s="730"/>
      <c r="W5" s="728" t="s">
        <v>159</v>
      </c>
      <c r="X5" s="729"/>
      <c r="Y5" s="729"/>
      <c r="Z5" s="729"/>
      <c r="AA5" s="730"/>
      <c r="AB5" s="728" t="s">
        <v>160</v>
      </c>
      <c r="AC5" s="729"/>
      <c r="AD5" s="729"/>
      <c r="AE5" s="729"/>
      <c r="AF5" s="729"/>
      <c r="AG5" s="729"/>
      <c r="AH5" s="731"/>
    </row>
    <row r="6" spans="1:34" ht="26.25" customHeight="1" x14ac:dyDescent="0.2">
      <c r="A6" s="734"/>
      <c r="B6" s="695"/>
      <c r="C6" s="692" t="s">
        <v>161</v>
      </c>
      <c r="D6" s="693"/>
      <c r="E6" s="718" t="s">
        <v>162</v>
      </c>
      <c r="F6" s="719"/>
      <c r="G6" s="719"/>
      <c r="H6" s="719"/>
      <c r="I6" s="719"/>
      <c r="J6" s="719"/>
      <c r="K6" s="719"/>
      <c r="L6" s="719"/>
      <c r="M6" s="719"/>
      <c r="N6" s="714" t="s">
        <v>163</v>
      </c>
      <c r="O6" s="597"/>
      <c r="P6" s="597"/>
      <c r="Q6" s="597"/>
      <c r="R6" s="597"/>
      <c r="S6" s="597"/>
      <c r="T6" s="597"/>
      <c r="U6" s="597"/>
      <c r="V6" s="597"/>
      <c r="W6" s="597"/>
      <c r="X6" s="717"/>
      <c r="Y6" s="714" t="s">
        <v>164</v>
      </c>
      <c r="Z6" s="597"/>
      <c r="AA6" s="597"/>
      <c r="AB6" s="597"/>
      <c r="AC6" s="717"/>
      <c r="AD6" s="714"/>
      <c r="AE6" s="597"/>
      <c r="AF6" s="597"/>
      <c r="AG6" s="715" t="s">
        <v>165</v>
      </c>
      <c r="AH6" s="716"/>
    </row>
    <row r="7" spans="1:34" ht="26.25" customHeight="1" x14ac:dyDescent="0.2">
      <c r="A7" s="734"/>
      <c r="B7" s="695"/>
      <c r="C7" s="694"/>
      <c r="D7" s="695"/>
      <c r="E7" s="704"/>
      <c r="F7" s="705"/>
      <c r="G7" s="705"/>
      <c r="H7" s="705"/>
      <c r="I7" s="705"/>
      <c r="J7" s="705"/>
      <c r="K7" s="705"/>
      <c r="L7" s="705"/>
      <c r="M7" s="705"/>
      <c r="N7" s="598" t="s">
        <v>166</v>
      </c>
      <c r="O7" s="598"/>
      <c r="P7" s="598"/>
      <c r="Q7" s="598"/>
      <c r="R7" s="598"/>
      <c r="S7" s="706" t="s">
        <v>167</v>
      </c>
      <c r="T7" s="707"/>
      <c r="U7" s="699" t="s">
        <v>168</v>
      </c>
      <c r="V7" s="699"/>
      <c r="W7" s="699"/>
      <c r="X7" s="699"/>
      <c r="Y7" s="698" t="s">
        <v>169</v>
      </c>
      <c r="Z7" s="699"/>
      <c r="AA7" s="699"/>
      <c r="AB7" s="699"/>
      <c r="AC7" s="699"/>
      <c r="AD7" s="699"/>
      <c r="AE7" s="699"/>
      <c r="AF7" s="699"/>
      <c r="AG7" s="699"/>
      <c r="AH7" s="743"/>
    </row>
    <row r="8" spans="1:34" ht="26.25" customHeight="1" x14ac:dyDescent="0.2">
      <c r="A8" s="734"/>
      <c r="B8" s="695"/>
      <c r="C8" s="694"/>
      <c r="D8" s="695"/>
      <c r="E8" s="698" t="s">
        <v>273</v>
      </c>
      <c r="F8" s="699"/>
      <c r="G8" s="699"/>
      <c r="H8" s="699"/>
      <c r="I8" s="699"/>
      <c r="J8" s="699"/>
      <c r="K8" s="699"/>
      <c r="L8" s="699"/>
      <c r="M8" s="700"/>
      <c r="N8" s="701"/>
      <c r="O8" s="701"/>
      <c r="P8" s="702"/>
      <c r="Q8" s="700" t="s">
        <v>170</v>
      </c>
      <c r="R8" s="598"/>
      <c r="S8" s="711">
        <v>1</v>
      </c>
      <c r="T8" s="712"/>
      <c r="U8" s="710" t="str">
        <f>IF(N8="","",ROUNDDOWN(N8*S8,3))</f>
        <v/>
      </c>
      <c r="V8" s="710"/>
      <c r="W8" s="699" t="s">
        <v>170</v>
      </c>
      <c r="X8" s="699"/>
      <c r="Y8" s="737" t="str">
        <f>IF(SUM(U8:V11)=0,"",SUM(U8:V11))</f>
        <v/>
      </c>
      <c r="Z8" s="738"/>
      <c r="AA8" s="738"/>
      <c r="AB8" s="738"/>
      <c r="AC8" s="738"/>
      <c r="AD8" s="540" t="s">
        <v>171</v>
      </c>
      <c r="AE8" s="540"/>
      <c r="AF8" s="540"/>
      <c r="AG8" s="540"/>
      <c r="AH8" s="749"/>
    </row>
    <row r="9" spans="1:34" ht="26.25" customHeight="1" x14ac:dyDescent="0.2">
      <c r="A9" s="734"/>
      <c r="B9" s="695"/>
      <c r="C9" s="694"/>
      <c r="D9" s="695"/>
      <c r="E9" s="698" t="s">
        <v>257</v>
      </c>
      <c r="F9" s="699"/>
      <c r="G9" s="699"/>
      <c r="H9" s="699"/>
      <c r="I9" s="699"/>
      <c r="J9" s="699"/>
      <c r="K9" s="699"/>
      <c r="L9" s="699"/>
      <c r="M9" s="700"/>
      <c r="N9" s="701"/>
      <c r="O9" s="701"/>
      <c r="P9" s="702"/>
      <c r="Q9" s="700" t="s">
        <v>170</v>
      </c>
      <c r="R9" s="598"/>
      <c r="S9" s="711">
        <v>1</v>
      </c>
      <c r="T9" s="712"/>
      <c r="U9" s="710" t="str">
        <f>IF(N9="","",ROUNDDOWN(N9*S9,3))</f>
        <v/>
      </c>
      <c r="V9" s="710"/>
      <c r="W9" s="699" t="s">
        <v>170</v>
      </c>
      <c r="X9" s="699"/>
      <c r="Y9" s="739"/>
      <c r="Z9" s="740"/>
      <c r="AA9" s="740"/>
      <c r="AB9" s="740"/>
      <c r="AC9" s="740"/>
      <c r="AD9" s="750"/>
      <c r="AE9" s="750"/>
      <c r="AF9" s="750"/>
      <c r="AG9" s="750"/>
      <c r="AH9" s="751"/>
    </row>
    <row r="10" spans="1:34" ht="26.25" customHeight="1" x14ac:dyDescent="0.2">
      <c r="A10" s="734"/>
      <c r="B10" s="695"/>
      <c r="C10" s="694"/>
      <c r="D10" s="695"/>
      <c r="E10" s="698" t="s">
        <v>202</v>
      </c>
      <c r="F10" s="699"/>
      <c r="G10" s="699"/>
      <c r="H10" s="699"/>
      <c r="I10" s="699"/>
      <c r="J10" s="699"/>
      <c r="K10" s="699"/>
      <c r="L10" s="699"/>
      <c r="M10" s="700"/>
      <c r="N10" s="701"/>
      <c r="O10" s="701"/>
      <c r="P10" s="702"/>
      <c r="Q10" s="700" t="s">
        <v>170</v>
      </c>
      <c r="R10" s="598"/>
      <c r="S10" s="748">
        <v>0.5</v>
      </c>
      <c r="T10" s="748"/>
      <c r="U10" s="710" t="str">
        <f>IF(N10="","",ROUNDDOWN(N10*(1/2),3))</f>
        <v/>
      </c>
      <c r="V10" s="710"/>
      <c r="W10" s="699" t="s">
        <v>170</v>
      </c>
      <c r="X10" s="699"/>
      <c r="Y10" s="739"/>
      <c r="Z10" s="740"/>
      <c r="AA10" s="740"/>
      <c r="AB10" s="740"/>
      <c r="AC10" s="740"/>
      <c r="AD10" s="750"/>
      <c r="AE10" s="750"/>
      <c r="AF10" s="750"/>
      <c r="AG10" s="750"/>
      <c r="AH10" s="751"/>
    </row>
    <row r="11" spans="1:34" ht="26.25" customHeight="1" thickBot="1" x14ac:dyDescent="0.25">
      <c r="A11" s="735"/>
      <c r="B11" s="697"/>
      <c r="C11" s="696"/>
      <c r="D11" s="697"/>
      <c r="E11" s="708" t="s">
        <v>203</v>
      </c>
      <c r="F11" s="703"/>
      <c r="G11" s="703"/>
      <c r="H11" s="703"/>
      <c r="I11" s="703"/>
      <c r="J11" s="703"/>
      <c r="K11" s="703"/>
      <c r="L11" s="703"/>
      <c r="M11" s="709"/>
      <c r="N11" s="761"/>
      <c r="O11" s="761"/>
      <c r="P11" s="762"/>
      <c r="Q11" s="709" t="s">
        <v>170</v>
      </c>
      <c r="R11" s="713"/>
      <c r="S11" s="720">
        <v>0.25</v>
      </c>
      <c r="T11" s="720"/>
      <c r="U11" s="736" t="str">
        <f>IF(N11="","",ROUNDDOWN(N11*(1/4),3))</f>
        <v/>
      </c>
      <c r="V11" s="736"/>
      <c r="W11" s="703" t="s">
        <v>170</v>
      </c>
      <c r="X11" s="703"/>
      <c r="Y11" s="741"/>
      <c r="Z11" s="742"/>
      <c r="AA11" s="742"/>
      <c r="AB11" s="742"/>
      <c r="AC11" s="742"/>
      <c r="AD11" s="752"/>
      <c r="AE11" s="752"/>
      <c r="AF11" s="752"/>
      <c r="AG11" s="752"/>
      <c r="AH11" s="753"/>
    </row>
    <row r="12" spans="1:34" s="192" customFormat="1" ht="18.75" customHeight="1" x14ac:dyDescent="0.2">
      <c r="A12" s="97"/>
      <c r="B12" s="97"/>
      <c r="C12" s="97"/>
      <c r="D12" s="97"/>
      <c r="E12" s="189"/>
      <c r="F12" s="189"/>
      <c r="G12" s="189"/>
      <c r="H12" s="189"/>
      <c r="I12" s="189"/>
      <c r="J12" s="189"/>
      <c r="K12" s="189"/>
      <c r="L12" s="189"/>
      <c r="M12" s="189"/>
      <c r="N12" s="98"/>
      <c r="O12" s="98"/>
      <c r="P12" s="98"/>
      <c r="Q12" s="189"/>
      <c r="R12" s="189"/>
      <c r="S12" s="99"/>
      <c r="T12" s="99"/>
      <c r="U12" s="100"/>
      <c r="V12" s="100"/>
      <c r="W12" s="189"/>
      <c r="X12" s="189"/>
      <c r="Y12" s="101"/>
      <c r="Z12" s="101"/>
      <c r="AA12" s="101"/>
      <c r="AB12" s="101"/>
      <c r="AC12" s="101"/>
      <c r="AD12" s="189"/>
      <c r="AE12" s="189"/>
      <c r="AF12" s="189"/>
      <c r="AG12" s="189"/>
      <c r="AH12" s="189"/>
    </row>
    <row r="13" spans="1:34" s="192" customFormat="1" ht="18.75" customHeight="1" thickBot="1" x14ac:dyDescent="0.25">
      <c r="A13" s="46"/>
      <c r="B13" s="46"/>
      <c r="C13" s="97"/>
      <c r="D13" s="97"/>
      <c r="E13" s="189"/>
      <c r="F13" s="189"/>
      <c r="G13" s="189"/>
      <c r="H13" s="189"/>
      <c r="I13" s="189"/>
      <c r="J13" s="189"/>
      <c r="K13" s="189"/>
      <c r="L13" s="189"/>
      <c r="M13" s="189"/>
      <c r="N13" s="98"/>
      <c r="O13" s="98"/>
      <c r="P13" s="98"/>
      <c r="Q13" s="189"/>
      <c r="R13" s="189"/>
      <c r="S13" s="99"/>
      <c r="T13" s="99"/>
      <c r="U13" s="102"/>
      <c r="V13" s="102"/>
      <c r="W13" s="189"/>
      <c r="X13" s="189"/>
      <c r="Y13" s="103"/>
      <c r="Z13" s="103"/>
      <c r="AA13" s="103"/>
      <c r="AB13" s="103"/>
      <c r="AC13" s="103"/>
      <c r="AD13" s="189"/>
      <c r="AE13" s="189"/>
      <c r="AF13" s="189"/>
      <c r="AG13" s="189"/>
      <c r="AH13" s="189"/>
    </row>
    <row r="14" spans="1:34" ht="18.75" customHeight="1" x14ac:dyDescent="0.2">
      <c r="A14" s="533" t="s">
        <v>172</v>
      </c>
      <c r="B14" s="723"/>
      <c r="C14" s="723"/>
      <c r="D14" s="723"/>
      <c r="E14" s="723"/>
      <c r="F14" s="723"/>
      <c r="G14" s="723"/>
      <c r="H14" s="723"/>
      <c r="I14" s="723"/>
      <c r="J14" s="723"/>
      <c r="K14" s="723"/>
      <c r="L14" s="723"/>
      <c r="M14" s="723"/>
      <c r="N14" s="723"/>
      <c r="O14" s="723"/>
      <c r="P14" s="723"/>
      <c r="Q14" s="723"/>
      <c r="R14" s="723"/>
      <c r="S14" s="723"/>
      <c r="T14" s="723"/>
      <c r="U14" s="723"/>
      <c r="V14" s="723"/>
      <c r="W14" s="723"/>
      <c r="X14" s="723"/>
      <c r="Y14" s="723"/>
      <c r="Z14" s="723"/>
      <c r="AA14" s="723"/>
      <c r="AB14" s="723"/>
      <c r="AC14" s="723"/>
      <c r="AD14" s="723"/>
      <c r="AE14" s="723"/>
      <c r="AF14" s="723"/>
      <c r="AG14" s="723"/>
      <c r="AH14" s="724"/>
    </row>
    <row r="15" spans="1:34" ht="18.75" customHeight="1" x14ac:dyDescent="0.2">
      <c r="A15" s="745"/>
      <c r="B15" s="746"/>
      <c r="C15" s="746"/>
      <c r="D15" s="746"/>
      <c r="E15" s="746"/>
      <c r="F15" s="746"/>
      <c r="G15" s="746"/>
      <c r="H15" s="746"/>
      <c r="I15" s="746"/>
      <c r="J15" s="746"/>
      <c r="K15" s="746"/>
      <c r="L15" s="746"/>
      <c r="M15" s="746"/>
      <c r="N15" s="746"/>
      <c r="O15" s="746"/>
      <c r="P15" s="746"/>
      <c r="Q15" s="746"/>
      <c r="R15" s="746"/>
      <c r="S15" s="746"/>
      <c r="T15" s="746"/>
      <c r="U15" s="746"/>
      <c r="V15" s="746"/>
      <c r="W15" s="746"/>
      <c r="X15" s="746"/>
      <c r="Y15" s="746"/>
      <c r="Z15" s="746"/>
      <c r="AA15" s="746"/>
      <c r="AB15" s="746"/>
      <c r="AC15" s="746"/>
      <c r="AD15" s="746"/>
      <c r="AE15" s="746"/>
      <c r="AF15" s="746"/>
      <c r="AG15" s="746"/>
      <c r="AH15" s="747"/>
    </row>
    <row r="16" spans="1:34" ht="18.75" customHeight="1" x14ac:dyDescent="0.2">
      <c r="A16" s="754" t="s">
        <v>173</v>
      </c>
      <c r="B16" s="755"/>
      <c r="C16" s="757" t="s">
        <v>174</v>
      </c>
      <c r="D16" s="757"/>
      <c r="E16" s="757"/>
      <c r="F16" s="757"/>
      <c r="G16" s="757"/>
      <c r="H16" s="757"/>
      <c r="I16" s="757"/>
      <c r="J16" s="757"/>
      <c r="K16" s="757"/>
      <c r="L16" s="757"/>
      <c r="M16" s="757"/>
      <c r="N16" s="757"/>
      <c r="O16" s="757"/>
      <c r="P16" s="757"/>
      <c r="Q16" s="757"/>
      <c r="R16" s="757"/>
      <c r="S16" s="757"/>
      <c r="T16" s="757"/>
      <c r="U16" s="757"/>
      <c r="V16" s="757"/>
      <c r="W16" s="757"/>
      <c r="X16" s="757"/>
      <c r="Y16" s="757"/>
      <c r="Z16" s="757"/>
      <c r="AA16" s="757"/>
      <c r="AB16" s="757"/>
      <c r="AC16" s="757"/>
      <c r="AD16" s="757"/>
      <c r="AE16" s="757"/>
      <c r="AF16" s="757"/>
      <c r="AG16" s="757"/>
      <c r="AH16" s="758"/>
    </row>
    <row r="17" spans="1:34" ht="18.75" customHeight="1" x14ac:dyDescent="0.2">
      <c r="A17" s="605"/>
      <c r="B17" s="756"/>
      <c r="C17" s="576"/>
      <c r="D17" s="576"/>
      <c r="E17" s="576"/>
      <c r="F17" s="576"/>
      <c r="G17" s="576"/>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744"/>
    </row>
    <row r="18" spans="1:34" ht="18.75" customHeight="1" x14ac:dyDescent="0.2">
      <c r="A18" s="568" t="s">
        <v>175</v>
      </c>
      <c r="B18" s="569"/>
      <c r="C18" s="759" t="s">
        <v>220</v>
      </c>
      <c r="D18" s="759"/>
      <c r="E18" s="759"/>
      <c r="F18" s="759"/>
      <c r="G18" s="759"/>
      <c r="H18" s="759"/>
      <c r="I18" s="759"/>
      <c r="J18" s="759"/>
      <c r="K18" s="759"/>
      <c r="L18" s="759"/>
      <c r="M18" s="759"/>
      <c r="N18" s="759"/>
      <c r="O18" s="759"/>
      <c r="P18" s="759"/>
      <c r="Q18" s="759"/>
      <c r="R18" s="759"/>
      <c r="S18" s="759"/>
      <c r="T18" s="759"/>
      <c r="U18" s="759"/>
      <c r="V18" s="759"/>
      <c r="W18" s="759"/>
      <c r="X18" s="759"/>
      <c r="Y18" s="759"/>
      <c r="Z18" s="759"/>
      <c r="AA18" s="759"/>
      <c r="AB18" s="759"/>
      <c r="AC18" s="759"/>
      <c r="AD18" s="759"/>
      <c r="AE18" s="759"/>
      <c r="AF18" s="759"/>
      <c r="AG18" s="759"/>
      <c r="AH18" s="760"/>
    </row>
    <row r="19" spans="1:34" ht="18.75" customHeight="1" x14ac:dyDescent="0.2">
      <c r="A19" s="568"/>
      <c r="B19" s="569"/>
      <c r="C19" s="759"/>
      <c r="D19" s="759"/>
      <c r="E19" s="759"/>
      <c r="F19" s="759"/>
      <c r="G19" s="759"/>
      <c r="H19" s="759"/>
      <c r="I19" s="759"/>
      <c r="J19" s="759"/>
      <c r="K19" s="759"/>
      <c r="L19" s="759"/>
      <c r="M19" s="759"/>
      <c r="N19" s="759"/>
      <c r="O19" s="759"/>
      <c r="P19" s="759"/>
      <c r="Q19" s="759"/>
      <c r="R19" s="759"/>
      <c r="S19" s="759"/>
      <c r="T19" s="759"/>
      <c r="U19" s="759"/>
      <c r="V19" s="759"/>
      <c r="W19" s="759"/>
      <c r="X19" s="759"/>
      <c r="Y19" s="759"/>
      <c r="Z19" s="759"/>
      <c r="AA19" s="759"/>
      <c r="AB19" s="759"/>
      <c r="AC19" s="759"/>
      <c r="AD19" s="759"/>
      <c r="AE19" s="759"/>
      <c r="AF19" s="759"/>
      <c r="AG19" s="759"/>
      <c r="AH19" s="760"/>
    </row>
    <row r="20" spans="1:34" ht="18.75" customHeight="1" x14ac:dyDescent="0.2">
      <c r="A20" s="605" t="s">
        <v>176</v>
      </c>
      <c r="B20" s="569"/>
      <c r="C20" s="576" t="s">
        <v>281</v>
      </c>
      <c r="D20" s="576"/>
      <c r="E20" s="576"/>
      <c r="F20" s="576"/>
      <c r="G20" s="576"/>
      <c r="H20" s="576"/>
      <c r="I20" s="576"/>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744"/>
    </row>
    <row r="21" spans="1:34" ht="18.75" customHeight="1" x14ac:dyDescent="0.2">
      <c r="A21" s="568"/>
      <c r="B21" s="569"/>
      <c r="C21" s="576"/>
      <c r="D21" s="576"/>
      <c r="E21" s="576"/>
      <c r="F21" s="576"/>
      <c r="G21" s="576"/>
      <c r="H21" s="576"/>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744"/>
    </row>
    <row r="22" spans="1:34" ht="18.75" customHeight="1" x14ac:dyDescent="0.2">
      <c r="A22" s="193"/>
      <c r="B22" s="190"/>
      <c r="C22" s="190"/>
      <c r="D22" s="190"/>
      <c r="E22" s="190"/>
      <c r="F22" s="190"/>
      <c r="G22" s="190"/>
      <c r="H22" s="190"/>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1"/>
    </row>
    <row r="23" spans="1:34" ht="18.75" customHeight="1" x14ac:dyDescent="0.2">
      <c r="A23" s="193"/>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1"/>
    </row>
    <row r="24" spans="1:34" ht="18.75" customHeight="1" x14ac:dyDescent="0.2">
      <c r="A24" s="87"/>
      <c r="B24" s="91"/>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104"/>
    </row>
    <row r="25" spans="1:34" ht="18.75" customHeight="1" x14ac:dyDescent="0.2">
      <c r="A25" s="87"/>
      <c r="B25" s="91"/>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104"/>
    </row>
    <row r="26" spans="1:34" ht="18.75" customHeight="1" x14ac:dyDescent="0.2">
      <c r="A26" s="87"/>
      <c r="B26" s="91"/>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104"/>
    </row>
    <row r="27" spans="1:34" ht="18.75" customHeight="1" x14ac:dyDescent="0.2">
      <c r="A27" s="87"/>
      <c r="B27" s="91"/>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105"/>
    </row>
    <row r="28" spans="1:34" ht="18.75" customHeight="1" thickBot="1" x14ac:dyDescent="0.25">
      <c r="A28" s="88"/>
      <c r="B28" s="106"/>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8"/>
    </row>
    <row r="29" spans="1:34" ht="7.5" customHeight="1" x14ac:dyDescent="0.2">
      <c r="C29" s="97"/>
      <c r="D29" s="97"/>
      <c r="E29" s="96"/>
      <c r="F29" s="96"/>
      <c r="G29" s="96"/>
      <c r="H29" s="96"/>
      <c r="I29" s="96"/>
      <c r="J29" s="96"/>
      <c r="K29" s="96"/>
      <c r="L29" s="96"/>
      <c r="M29" s="96"/>
      <c r="N29" s="96"/>
      <c r="O29" s="96"/>
      <c r="P29" s="96"/>
      <c r="Q29" s="96"/>
      <c r="R29" s="109"/>
      <c r="S29" s="109"/>
      <c r="T29" s="109"/>
      <c r="U29" s="109"/>
      <c r="V29" s="109"/>
      <c r="W29" s="96"/>
      <c r="X29" s="109"/>
      <c r="Y29" s="109"/>
      <c r="Z29" s="109"/>
      <c r="AA29" s="109"/>
      <c r="AB29" s="109"/>
      <c r="AC29" s="96"/>
      <c r="AD29" s="109"/>
      <c r="AE29" s="109"/>
      <c r="AF29" s="109"/>
      <c r="AG29" s="109"/>
      <c r="AH29" s="109"/>
    </row>
    <row r="30" spans="1:34" ht="29.25" customHeight="1" x14ac:dyDescent="0.2">
      <c r="C30" s="97"/>
      <c r="D30" s="97"/>
      <c r="E30" s="96"/>
      <c r="F30" s="96"/>
      <c r="G30" s="96"/>
      <c r="H30" s="96"/>
      <c r="I30" s="96"/>
      <c r="J30" s="96"/>
      <c r="K30" s="96"/>
      <c r="L30" s="96"/>
      <c r="M30" s="96"/>
      <c r="N30" s="96"/>
      <c r="O30" s="96"/>
      <c r="P30" s="96"/>
      <c r="Q30" s="96"/>
      <c r="R30" s="109"/>
      <c r="S30" s="109"/>
      <c r="T30" s="109"/>
      <c r="U30" s="109"/>
      <c r="V30" s="109"/>
      <c r="W30" s="96"/>
      <c r="X30" s="109"/>
      <c r="Y30" s="109"/>
      <c r="Z30" s="109"/>
      <c r="AA30" s="109"/>
      <c r="AB30" s="109"/>
      <c r="AC30" s="96"/>
      <c r="AD30" s="109"/>
      <c r="AE30" s="109"/>
      <c r="AF30" s="109"/>
      <c r="AG30" s="109"/>
      <c r="AH30" s="109"/>
    </row>
    <row r="31" spans="1:34" ht="29.25" customHeight="1" x14ac:dyDescent="0.2">
      <c r="C31" s="97"/>
      <c r="D31" s="97"/>
      <c r="E31" s="96"/>
      <c r="F31" s="96"/>
      <c r="G31" s="96"/>
      <c r="H31" s="96"/>
      <c r="I31" s="96"/>
      <c r="J31" s="96"/>
      <c r="K31" s="96"/>
      <c r="L31" s="96"/>
      <c r="M31" s="96"/>
      <c r="N31" s="96"/>
      <c r="O31" s="96"/>
      <c r="P31" s="96"/>
      <c r="Q31" s="96"/>
      <c r="R31" s="109"/>
      <c r="S31" s="109"/>
      <c r="T31" s="109"/>
      <c r="U31" s="109"/>
      <c r="V31" s="109"/>
      <c r="W31" s="96"/>
      <c r="X31" s="109"/>
      <c r="Y31" s="109"/>
      <c r="Z31" s="109"/>
      <c r="AA31" s="109"/>
      <c r="AB31" s="109"/>
      <c r="AC31" s="96"/>
      <c r="AD31" s="109"/>
      <c r="AE31" s="109"/>
      <c r="AF31" s="109"/>
      <c r="AG31" s="109"/>
      <c r="AH31" s="109"/>
    </row>
    <row r="32" spans="1:34" ht="29.25" customHeight="1" x14ac:dyDescent="0.2">
      <c r="C32" s="97"/>
      <c r="D32" s="97"/>
      <c r="E32" s="96"/>
      <c r="F32" s="96"/>
      <c r="G32" s="96"/>
      <c r="H32" s="96"/>
      <c r="I32" s="96"/>
      <c r="J32" s="96"/>
      <c r="K32" s="96"/>
      <c r="L32" s="96"/>
      <c r="M32" s="96"/>
      <c r="N32" s="96"/>
      <c r="O32" s="96"/>
      <c r="P32" s="96"/>
      <c r="Q32" s="96"/>
      <c r="R32" s="109"/>
      <c r="S32" s="109"/>
      <c r="T32" s="109"/>
      <c r="U32" s="109"/>
      <c r="V32" s="109"/>
      <c r="W32" s="96"/>
      <c r="X32" s="109"/>
      <c r="Y32" s="109"/>
      <c r="Z32" s="109"/>
      <c r="AA32" s="109"/>
      <c r="AB32" s="109"/>
      <c r="AC32" s="96"/>
      <c r="AD32" s="109"/>
      <c r="AE32" s="109"/>
      <c r="AF32" s="109"/>
      <c r="AG32" s="109"/>
      <c r="AH32" s="109"/>
    </row>
    <row r="33" spans="1:34" ht="29.25" customHeight="1" x14ac:dyDescent="0.2">
      <c r="C33" s="97"/>
      <c r="D33" s="97"/>
      <c r="E33" s="96"/>
      <c r="F33" s="96"/>
      <c r="G33" s="96"/>
      <c r="H33" s="96"/>
      <c r="I33" s="96"/>
      <c r="J33" s="96"/>
      <c r="K33" s="96"/>
      <c r="L33" s="96"/>
      <c r="M33" s="96"/>
      <c r="N33" s="96"/>
      <c r="O33" s="96"/>
      <c r="P33" s="96"/>
      <c r="Q33" s="96"/>
      <c r="R33" s="109"/>
      <c r="S33" s="109"/>
      <c r="T33" s="109"/>
      <c r="U33" s="109"/>
      <c r="V33" s="109"/>
      <c r="W33" s="96"/>
      <c r="X33" s="109"/>
      <c r="Y33" s="109"/>
      <c r="Z33" s="109"/>
      <c r="AA33" s="109"/>
      <c r="AB33" s="109"/>
      <c r="AC33" s="96"/>
      <c r="AD33" s="109"/>
      <c r="AE33" s="109"/>
      <c r="AF33" s="109"/>
      <c r="AG33" s="109"/>
      <c r="AH33" s="109"/>
    </row>
    <row r="34" spans="1:34" ht="29.25" customHeight="1" x14ac:dyDescent="0.2">
      <c r="C34" s="97"/>
      <c r="D34" s="97"/>
      <c r="E34" s="96"/>
      <c r="F34" s="96"/>
      <c r="G34" s="96"/>
      <c r="H34" s="96"/>
      <c r="I34" s="96"/>
      <c r="J34" s="96"/>
      <c r="K34" s="96"/>
      <c r="L34" s="96"/>
      <c r="M34" s="96"/>
      <c r="N34" s="96"/>
      <c r="O34" s="96"/>
      <c r="P34" s="96"/>
      <c r="Q34" s="96"/>
      <c r="R34" s="109"/>
      <c r="S34" s="109"/>
      <c r="T34" s="109"/>
      <c r="U34" s="109"/>
      <c r="V34" s="109"/>
      <c r="W34" s="96"/>
      <c r="X34" s="109"/>
      <c r="Y34" s="109"/>
      <c r="Z34" s="109"/>
      <c r="AA34" s="109"/>
      <c r="AB34" s="109"/>
      <c r="AC34" s="96"/>
      <c r="AD34" s="109"/>
      <c r="AE34" s="109"/>
      <c r="AF34" s="109"/>
      <c r="AG34" s="109"/>
      <c r="AH34" s="109"/>
    </row>
    <row r="35" spans="1:34" ht="29.25" customHeight="1" x14ac:dyDescent="0.2">
      <c r="C35" s="97"/>
      <c r="D35" s="97"/>
      <c r="E35" s="96"/>
      <c r="F35" s="96"/>
      <c r="G35" s="96"/>
      <c r="H35" s="96"/>
      <c r="I35" s="96"/>
      <c r="J35" s="96"/>
      <c r="K35" s="96"/>
      <c r="L35" s="96"/>
      <c r="M35" s="96"/>
      <c r="N35" s="96"/>
      <c r="O35" s="96"/>
      <c r="P35" s="96"/>
      <c r="Q35" s="96"/>
      <c r="R35" s="109"/>
      <c r="S35" s="109"/>
      <c r="T35" s="109"/>
      <c r="U35" s="109"/>
      <c r="V35" s="109"/>
      <c r="W35" s="96"/>
      <c r="X35" s="109"/>
      <c r="Y35" s="109"/>
      <c r="Z35" s="109"/>
      <c r="AA35" s="109"/>
      <c r="AB35" s="109"/>
      <c r="AC35" s="96"/>
      <c r="AD35" s="109"/>
      <c r="AE35" s="109"/>
      <c r="AF35" s="109"/>
      <c r="AG35" s="109"/>
      <c r="AH35" s="109"/>
    </row>
    <row r="36" spans="1:34" ht="29.25" customHeight="1" x14ac:dyDescent="0.2">
      <c r="C36" s="97"/>
      <c r="D36" s="97"/>
      <c r="E36" s="96"/>
      <c r="F36" s="96"/>
      <c r="G36" s="96"/>
      <c r="H36" s="96"/>
      <c r="I36" s="96"/>
      <c r="J36" s="96"/>
      <c r="K36" s="96"/>
      <c r="L36" s="96"/>
      <c r="M36" s="96"/>
      <c r="N36" s="96"/>
      <c r="O36" s="96"/>
      <c r="P36" s="96"/>
      <c r="Q36" s="96"/>
      <c r="R36" s="109"/>
      <c r="S36" s="109"/>
      <c r="T36" s="109"/>
      <c r="U36" s="109"/>
      <c r="V36" s="109"/>
      <c r="W36" s="96"/>
      <c r="X36" s="109"/>
      <c r="Y36" s="109"/>
      <c r="Z36" s="109"/>
      <c r="AA36" s="109"/>
      <c r="AB36" s="109"/>
      <c r="AC36" s="96"/>
      <c r="AD36" s="109"/>
      <c r="AE36" s="109"/>
      <c r="AF36" s="109"/>
      <c r="AG36" s="109"/>
      <c r="AH36" s="109"/>
    </row>
    <row r="37" spans="1:34" ht="29.25" customHeight="1" x14ac:dyDescent="0.2">
      <c r="C37" s="97"/>
      <c r="D37" s="97"/>
      <c r="E37" s="96"/>
      <c r="F37" s="96"/>
      <c r="G37" s="96"/>
      <c r="H37" s="96"/>
      <c r="I37" s="96"/>
      <c r="J37" s="96"/>
      <c r="K37" s="96"/>
      <c r="L37" s="96"/>
      <c r="M37" s="96"/>
      <c r="N37" s="96"/>
      <c r="O37" s="96"/>
      <c r="P37" s="96"/>
      <c r="Q37" s="96"/>
      <c r="R37" s="109"/>
      <c r="S37" s="109"/>
      <c r="T37" s="109"/>
      <c r="U37" s="109"/>
      <c r="V37" s="109"/>
      <c r="W37" s="96"/>
      <c r="X37" s="109"/>
      <c r="Y37" s="109"/>
      <c r="Z37" s="109"/>
      <c r="AA37" s="109"/>
      <c r="AB37" s="109"/>
      <c r="AC37" s="96"/>
      <c r="AD37" s="109"/>
      <c r="AE37" s="109"/>
      <c r="AF37" s="109"/>
      <c r="AG37" s="109"/>
      <c r="AH37" s="109"/>
    </row>
    <row r="38" spans="1:34" ht="29.25" customHeight="1" x14ac:dyDescent="0.2">
      <c r="C38" s="97"/>
      <c r="D38" s="97"/>
      <c r="E38" s="96"/>
      <c r="F38" s="96"/>
      <c r="G38" s="96"/>
      <c r="H38" s="96"/>
      <c r="I38" s="96"/>
      <c r="J38" s="96"/>
      <c r="K38" s="96"/>
      <c r="L38" s="96"/>
      <c r="M38" s="96"/>
      <c r="N38" s="96"/>
      <c r="O38" s="96"/>
      <c r="P38" s="96"/>
      <c r="Q38" s="96"/>
      <c r="R38" s="109"/>
      <c r="S38" s="109"/>
      <c r="T38" s="109"/>
      <c r="U38" s="109"/>
      <c r="V38" s="109"/>
      <c r="W38" s="96"/>
      <c r="X38" s="109"/>
      <c r="Y38" s="109"/>
      <c r="Z38" s="109"/>
      <c r="AA38" s="109"/>
      <c r="AB38" s="109"/>
      <c r="AC38" s="96"/>
      <c r="AD38" s="109"/>
      <c r="AE38" s="109"/>
      <c r="AF38" s="109"/>
      <c r="AG38" s="109"/>
      <c r="AH38" s="109"/>
    </row>
    <row r="39" spans="1:34" ht="29.25" customHeight="1" x14ac:dyDescent="0.2">
      <c r="C39" s="97"/>
      <c r="D39" s="97"/>
      <c r="E39" s="96"/>
      <c r="F39" s="96"/>
      <c r="G39" s="96"/>
      <c r="H39" s="96"/>
      <c r="I39" s="96"/>
      <c r="J39" s="96"/>
      <c r="K39" s="96"/>
      <c r="L39" s="96"/>
      <c r="M39" s="96"/>
      <c r="N39" s="96"/>
      <c r="O39" s="96"/>
      <c r="P39" s="96"/>
      <c r="Q39" s="96"/>
      <c r="R39" s="109"/>
      <c r="S39" s="109"/>
      <c r="T39" s="109"/>
      <c r="U39" s="109"/>
      <c r="V39" s="109"/>
      <c r="W39" s="96"/>
      <c r="X39" s="109"/>
      <c r="Y39" s="109"/>
      <c r="Z39" s="109"/>
      <c r="AA39" s="109"/>
      <c r="AB39" s="109"/>
      <c r="AC39" s="96"/>
      <c r="AD39" s="109"/>
      <c r="AE39" s="109"/>
      <c r="AF39" s="109"/>
      <c r="AG39" s="109"/>
      <c r="AH39" s="109"/>
    </row>
    <row r="40" spans="1:34" ht="29.25" customHeight="1" x14ac:dyDescent="0.2">
      <c r="C40" s="97"/>
      <c r="D40" s="97"/>
      <c r="E40" s="96"/>
      <c r="F40" s="96"/>
      <c r="G40" s="96"/>
      <c r="H40" s="96"/>
      <c r="I40" s="96"/>
      <c r="J40" s="96"/>
      <c r="K40" s="96"/>
      <c r="L40" s="96"/>
      <c r="M40" s="96"/>
      <c r="N40" s="96"/>
      <c r="O40" s="96"/>
      <c r="P40" s="96"/>
      <c r="Q40" s="96"/>
      <c r="R40" s="109"/>
      <c r="S40" s="109"/>
      <c r="T40" s="109"/>
      <c r="U40" s="109"/>
      <c r="V40" s="109"/>
      <c r="W40" s="96"/>
      <c r="X40" s="109"/>
      <c r="Y40" s="109"/>
      <c r="Z40" s="109"/>
      <c r="AA40" s="109"/>
      <c r="AB40" s="109"/>
      <c r="AC40" s="96"/>
      <c r="AD40" s="109"/>
      <c r="AE40" s="109"/>
      <c r="AF40" s="109"/>
      <c r="AG40" s="109"/>
      <c r="AH40" s="109"/>
    </row>
    <row r="41" spans="1:34" ht="29.25" customHeight="1" x14ac:dyDescent="0.2">
      <c r="C41" s="97"/>
      <c r="D41" s="97"/>
      <c r="E41" s="96"/>
      <c r="F41" s="96"/>
      <c r="G41" s="96"/>
      <c r="H41" s="96"/>
      <c r="I41" s="96"/>
      <c r="J41" s="96"/>
      <c r="K41" s="96"/>
      <c r="L41" s="96"/>
      <c r="M41" s="96"/>
      <c r="N41" s="96"/>
      <c r="O41" s="96"/>
      <c r="P41" s="96"/>
      <c r="Q41" s="96"/>
      <c r="R41" s="109"/>
      <c r="S41" s="109"/>
      <c r="T41" s="109"/>
      <c r="U41" s="109"/>
      <c r="V41" s="109"/>
      <c r="W41" s="96"/>
      <c r="X41" s="109"/>
      <c r="Y41" s="109"/>
      <c r="Z41" s="109"/>
      <c r="AA41" s="109"/>
      <c r="AB41" s="109"/>
      <c r="AC41" s="96"/>
      <c r="AD41" s="109"/>
      <c r="AE41" s="109"/>
      <c r="AF41" s="109"/>
      <c r="AG41" s="109"/>
      <c r="AH41" s="109"/>
    </row>
    <row r="42" spans="1:34" ht="29.25" customHeight="1" x14ac:dyDescent="0.2">
      <c r="C42" s="97"/>
      <c r="D42" s="97"/>
      <c r="E42" s="96"/>
      <c r="F42" s="96"/>
      <c r="G42" s="96"/>
      <c r="H42" s="96"/>
      <c r="I42" s="96"/>
      <c r="J42" s="96"/>
      <c r="K42" s="96"/>
      <c r="L42" s="96"/>
      <c r="M42" s="96"/>
      <c r="N42" s="96"/>
      <c r="O42" s="96"/>
      <c r="P42" s="96"/>
      <c r="Q42" s="96"/>
      <c r="R42" s="109"/>
      <c r="S42" s="109"/>
      <c r="T42" s="109"/>
      <c r="U42" s="109"/>
      <c r="V42" s="109"/>
      <c r="W42" s="96"/>
      <c r="X42" s="109"/>
      <c r="Y42" s="109"/>
      <c r="Z42" s="109"/>
      <c r="AA42" s="109"/>
      <c r="AB42" s="109"/>
      <c r="AC42" s="96"/>
      <c r="AD42" s="109"/>
      <c r="AE42" s="109"/>
      <c r="AF42" s="109"/>
      <c r="AG42" s="109"/>
      <c r="AH42" s="109"/>
    </row>
    <row r="43" spans="1:34" ht="29.25" customHeight="1" x14ac:dyDescent="0.2">
      <c r="C43" s="97"/>
      <c r="D43" s="97"/>
      <c r="E43" s="96"/>
      <c r="F43" s="96"/>
      <c r="G43" s="96"/>
      <c r="H43" s="96"/>
      <c r="I43" s="96"/>
      <c r="J43" s="96"/>
      <c r="K43" s="96"/>
      <c r="L43" s="96"/>
      <c r="M43" s="96"/>
      <c r="N43" s="96"/>
      <c r="O43" s="96"/>
      <c r="P43" s="96"/>
      <c r="Q43" s="96"/>
      <c r="R43" s="109"/>
      <c r="S43" s="109"/>
      <c r="T43" s="109"/>
      <c r="U43" s="109"/>
      <c r="V43" s="109"/>
      <c r="W43" s="96"/>
      <c r="X43" s="109"/>
      <c r="Y43" s="109"/>
      <c r="Z43" s="109"/>
      <c r="AA43" s="109"/>
      <c r="AB43" s="109"/>
      <c r="AC43" s="96"/>
      <c r="AD43" s="109"/>
      <c r="AE43" s="109"/>
      <c r="AF43" s="109"/>
      <c r="AG43" s="109"/>
      <c r="AH43" s="109"/>
    </row>
    <row r="44" spans="1:34" ht="15" customHeight="1" x14ac:dyDescent="0.2">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row>
    <row r="131" spans="7:34" ht="15" customHeight="1" x14ac:dyDescent="0.2">
      <c r="G131" s="53"/>
      <c r="H131" s="53"/>
      <c r="I131" s="53"/>
      <c r="J131" s="53"/>
      <c r="K131" s="53"/>
      <c r="L131" s="53"/>
      <c r="M131" s="53"/>
      <c r="N131" s="53"/>
      <c r="O131" s="110"/>
      <c r="P131" s="110"/>
      <c r="Q131" s="110"/>
      <c r="R131" s="110"/>
      <c r="S131" s="111"/>
      <c r="T131" s="111"/>
      <c r="U131" s="111"/>
      <c r="V131" s="111"/>
      <c r="W131" s="111"/>
      <c r="X131" s="111"/>
      <c r="Y131" s="112"/>
      <c r="Z131" s="112"/>
      <c r="AA131" s="112"/>
      <c r="AB131" s="112"/>
      <c r="AC131" s="112"/>
      <c r="AD131" s="112"/>
      <c r="AE131" s="112"/>
      <c r="AF131" s="112"/>
      <c r="AG131" s="113"/>
      <c r="AH131" s="113"/>
    </row>
    <row r="132" spans="7:34" ht="15" customHeight="1" x14ac:dyDescent="0.2">
      <c r="G132" s="53"/>
      <c r="H132" s="53"/>
      <c r="I132" s="53"/>
      <c r="J132" s="53"/>
      <c r="K132" s="53"/>
      <c r="L132" s="53"/>
      <c r="M132" s="53"/>
      <c r="N132" s="53"/>
      <c r="O132" s="110"/>
      <c r="P132" s="110"/>
      <c r="Q132" s="110"/>
      <c r="R132" s="110"/>
      <c r="S132" s="114"/>
      <c r="T132" s="114"/>
      <c r="U132" s="114"/>
      <c r="V132" s="114"/>
      <c r="W132" s="114"/>
      <c r="X132" s="114"/>
      <c r="Y132" s="112"/>
      <c r="Z132" s="112"/>
      <c r="AA132" s="112"/>
      <c r="AB132" s="112"/>
      <c r="AC132" s="112"/>
      <c r="AD132" s="112"/>
      <c r="AE132" s="112"/>
      <c r="AF132" s="112"/>
      <c r="AG132" s="113"/>
      <c r="AH132" s="113"/>
    </row>
    <row r="133" spans="7:34" ht="15" customHeight="1" x14ac:dyDescent="0.2">
      <c r="G133" s="53"/>
      <c r="H133" s="53"/>
      <c r="I133" s="53"/>
      <c r="J133" s="53"/>
      <c r="K133" s="53"/>
      <c r="L133" s="53"/>
      <c r="M133" s="53"/>
      <c r="N133" s="95"/>
      <c r="O133" s="110"/>
      <c r="P133" s="110"/>
      <c r="Q133" s="110"/>
      <c r="R133" s="95"/>
      <c r="S133" s="115"/>
      <c r="T133" s="115"/>
      <c r="U133" s="115"/>
      <c r="V133" s="115"/>
      <c r="W133" s="115"/>
      <c r="X133" s="115"/>
      <c r="Y133" s="112"/>
      <c r="Z133" s="112"/>
      <c r="AA133" s="112"/>
      <c r="AB133" s="112"/>
      <c r="AC133" s="112"/>
      <c r="AD133" s="112"/>
      <c r="AE133" s="112"/>
      <c r="AF133" s="112"/>
      <c r="AG133" s="113"/>
      <c r="AH133" s="113"/>
    </row>
    <row r="134" spans="7:34" ht="15" customHeight="1" x14ac:dyDescent="0.2">
      <c r="G134" s="53"/>
      <c r="H134" s="53"/>
      <c r="I134" s="53"/>
      <c r="J134" s="53"/>
      <c r="K134" s="53"/>
      <c r="L134" s="53"/>
      <c r="M134" s="53"/>
      <c r="N134" s="53"/>
      <c r="O134" s="110"/>
      <c r="P134" s="110"/>
      <c r="Q134" s="110"/>
      <c r="R134" s="110"/>
      <c r="S134" s="111"/>
      <c r="T134" s="111"/>
      <c r="U134" s="111"/>
      <c r="V134" s="111"/>
      <c r="W134" s="111"/>
      <c r="X134" s="111"/>
      <c r="Y134" s="112"/>
      <c r="Z134" s="112"/>
      <c r="AA134" s="112"/>
      <c r="AB134" s="112"/>
      <c r="AC134" s="112"/>
      <c r="AD134" s="112"/>
      <c r="AE134" s="112"/>
      <c r="AF134" s="112"/>
      <c r="AG134" s="113"/>
      <c r="AH134" s="113"/>
    </row>
    <row r="135" spans="7:34" ht="15" customHeight="1" x14ac:dyDescent="0.2">
      <c r="G135" s="53"/>
      <c r="H135" s="53"/>
      <c r="I135" s="53"/>
      <c r="J135" s="53"/>
      <c r="K135" s="53"/>
      <c r="L135" s="53"/>
      <c r="M135" s="53"/>
      <c r="N135" s="53"/>
      <c r="O135" s="110"/>
      <c r="P135" s="110"/>
      <c r="Q135" s="110"/>
      <c r="R135" s="110"/>
      <c r="S135" s="114"/>
      <c r="T135" s="114"/>
      <c r="U135" s="114"/>
      <c r="V135" s="114"/>
      <c r="W135" s="114"/>
      <c r="X135" s="114"/>
      <c r="Y135" s="112"/>
      <c r="Z135" s="112"/>
      <c r="AA135" s="112"/>
      <c r="AB135" s="112"/>
      <c r="AC135" s="112"/>
      <c r="AD135" s="112"/>
      <c r="AE135" s="112"/>
      <c r="AF135" s="112"/>
      <c r="AG135" s="113"/>
      <c r="AH135" s="113"/>
    </row>
    <row r="136" spans="7:34" ht="15" customHeight="1" x14ac:dyDescent="0.2">
      <c r="G136" s="53"/>
      <c r="H136" s="53"/>
      <c r="I136" s="53"/>
      <c r="J136" s="53"/>
      <c r="K136" s="53"/>
      <c r="L136" s="53"/>
      <c r="M136" s="53"/>
      <c r="N136" s="95"/>
      <c r="O136" s="110"/>
      <c r="P136" s="110"/>
      <c r="Q136" s="110"/>
      <c r="R136" s="95"/>
      <c r="S136" s="115"/>
      <c r="T136" s="115"/>
      <c r="U136" s="115"/>
      <c r="V136" s="115"/>
      <c r="W136" s="115"/>
      <c r="X136" s="115"/>
      <c r="Y136" s="112"/>
      <c r="Z136" s="112"/>
      <c r="AA136" s="112"/>
      <c r="AB136" s="112"/>
      <c r="AC136" s="112"/>
      <c r="AD136" s="112"/>
      <c r="AE136" s="112"/>
      <c r="AF136" s="112"/>
      <c r="AG136" s="113"/>
      <c r="AH136" s="113"/>
    </row>
    <row r="137" spans="7:34" ht="15" customHeight="1" x14ac:dyDescent="0.2">
      <c r="G137" s="53"/>
      <c r="H137" s="53"/>
      <c r="I137" s="53"/>
      <c r="J137" s="53"/>
      <c r="K137" s="53"/>
      <c r="L137" s="53"/>
      <c r="M137" s="53"/>
      <c r="N137" s="53"/>
      <c r="O137" s="110"/>
      <c r="P137" s="110"/>
      <c r="Q137" s="110"/>
      <c r="R137" s="110"/>
      <c r="S137" s="111"/>
      <c r="T137" s="111"/>
      <c r="U137" s="111"/>
      <c r="V137" s="111"/>
      <c r="W137" s="111"/>
      <c r="X137" s="111"/>
      <c r="Y137" s="112"/>
      <c r="Z137" s="112"/>
      <c r="AA137" s="112"/>
      <c r="AB137" s="112"/>
      <c r="AC137" s="112"/>
      <c r="AD137" s="112"/>
      <c r="AE137" s="112"/>
      <c r="AF137" s="112"/>
      <c r="AG137" s="113"/>
      <c r="AH137" s="113"/>
    </row>
    <row r="138" spans="7:34" ht="15" customHeight="1" x14ac:dyDescent="0.2">
      <c r="G138" s="53"/>
      <c r="H138" s="53"/>
      <c r="I138" s="53"/>
      <c r="J138" s="53"/>
      <c r="K138" s="53"/>
      <c r="L138" s="53"/>
      <c r="M138" s="53"/>
      <c r="N138" s="53"/>
      <c r="O138" s="110"/>
      <c r="P138" s="110"/>
      <c r="Q138" s="110"/>
      <c r="R138" s="110"/>
      <c r="S138" s="114"/>
      <c r="T138" s="114"/>
      <c r="U138" s="114"/>
      <c r="V138" s="114"/>
      <c r="W138" s="114"/>
      <c r="X138" s="114"/>
      <c r="Y138" s="112"/>
      <c r="Z138" s="112"/>
      <c r="AA138" s="112"/>
      <c r="AB138" s="112"/>
      <c r="AC138" s="112"/>
      <c r="AD138" s="112"/>
      <c r="AE138" s="112"/>
      <c r="AF138" s="112"/>
      <c r="AG138" s="113"/>
      <c r="AH138" s="113"/>
    </row>
    <row r="139" spans="7:34" ht="15" customHeight="1" x14ac:dyDescent="0.2">
      <c r="G139" s="53"/>
      <c r="H139" s="53"/>
      <c r="I139" s="53"/>
      <c r="J139" s="53"/>
      <c r="K139" s="53"/>
      <c r="L139" s="53"/>
      <c r="M139" s="53"/>
      <c r="N139" s="95"/>
      <c r="O139" s="110"/>
      <c r="P139" s="110"/>
      <c r="Q139" s="110"/>
      <c r="R139" s="95"/>
      <c r="S139" s="115"/>
      <c r="T139" s="115"/>
      <c r="U139" s="115"/>
      <c r="V139" s="115"/>
      <c r="W139" s="115"/>
      <c r="X139" s="115"/>
      <c r="Y139" s="112"/>
      <c r="Z139" s="112"/>
      <c r="AA139" s="112"/>
      <c r="AB139" s="112"/>
      <c r="AC139" s="112"/>
      <c r="AD139" s="112"/>
      <c r="AE139" s="112"/>
      <c r="AF139" s="112"/>
      <c r="AG139" s="113"/>
      <c r="AH139" s="113"/>
    </row>
    <row r="140" spans="7:34" ht="15" customHeight="1" x14ac:dyDescent="0.2">
      <c r="G140" s="53"/>
      <c r="H140" s="53"/>
      <c r="I140" s="53"/>
      <c r="J140" s="53"/>
      <c r="K140" s="53"/>
      <c r="L140" s="53"/>
      <c r="M140" s="53"/>
      <c r="N140" s="53"/>
      <c r="O140" s="110"/>
      <c r="P140" s="110"/>
      <c r="Q140" s="110"/>
      <c r="R140" s="110"/>
      <c r="S140" s="111"/>
      <c r="T140" s="111"/>
      <c r="U140" s="111"/>
      <c r="V140" s="111"/>
      <c r="W140" s="111"/>
      <c r="X140" s="111"/>
      <c r="Y140" s="112"/>
      <c r="Z140" s="112"/>
      <c r="AA140" s="112"/>
      <c r="AB140" s="112"/>
      <c r="AC140" s="112"/>
      <c r="AD140" s="112"/>
      <c r="AE140" s="112"/>
      <c r="AF140" s="112"/>
      <c r="AG140" s="113"/>
      <c r="AH140" s="113"/>
    </row>
    <row r="141" spans="7:34" ht="15" customHeight="1" x14ac:dyDescent="0.2">
      <c r="G141" s="53"/>
      <c r="H141" s="53"/>
      <c r="I141" s="53"/>
      <c r="J141" s="53"/>
      <c r="K141" s="53"/>
      <c r="L141" s="53"/>
      <c r="M141" s="53"/>
      <c r="N141" s="53"/>
      <c r="O141" s="110"/>
      <c r="P141" s="110"/>
      <c r="Q141" s="110"/>
      <c r="R141" s="110"/>
      <c r="S141" s="114"/>
      <c r="T141" s="114"/>
      <c r="U141" s="114"/>
      <c r="V141" s="114"/>
      <c r="W141" s="114"/>
      <c r="X141" s="114"/>
      <c r="Y141" s="112"/>
      <c r="Z141" s="112"/>
      <c r="AA141" s="112"/>
      <c r="AB141" s="112"/>
      <c r="AC141" s="112"/>
      <c r="AD141" s="112"/>
      <c r="AE141" s="112"/>
      <c r="AF141" s="112"/>
      <c r="AG141" s="113"/>
      <c r="AH141" s="113"/>
    </row>
    <row r="142" spans="7:34" ht="15" customHeight="1" x14ac:dyDescent="0.2">
      <c r="G142" s="53"/>
      <c r="H142" s="53"/>
      <c r="I142" s="53"/>
      <c r="J142" s="53"/>
      <c r="K142" s="53"/>
      <c r="L142" s="53"/>
      <c r="M142" s="53"/>
      <c r="N142" s="95"/>
      <c r="O142" s="110"/>
      <c r="P142" s="110"/>
      <c r="Q142" s="110"/>
      <c r="R142" s="95"/>
      <c r="S142" s="115"/>
      <c r="T142" s="115"/>
      <c r="U142" s="115"/>
      <c r="V142" s="115"/>
      <c r="W142" s="115"/>
      <c r="X142" s="115"/>
      <c r="Y142" s="112"/>
      <c r="Z142" s="112"/>
      <c r="AA142" s="112"/>
      <c r="AB142" s="112"/>
      <c r="AC142" s="112"/>
      <c r="AD142" s="112"/>
      <c r="AE142" s="112"/>
      <c r="AF142" s="112"/>
      <c r="AG142" s="113"/>
      <c r="AH142" s="113"/>
    </row>
  </sheetData>
  <sheetProtection sheet="1" selectLockedCells="1"/>
  <mergeCells count="52">
    <mergeCell ref="A20:B21"/>
    <mergeCell ref="C20:AH21"/>
    <mergeCell ref="A14:AH15"/>
    <mergeCell ref="U8:V8"/>
    <mergeCell ref="W8:X8"/>
    <mergeCell ref="E8:M8"/>
    <mergeCell ref="N8:P8"/>
    <mergeCell ref="S10:T10"/>
    <mergeCell ref="Q8:R8"/>
    <mergeCell ref="AD8:AH11"/>
    <mergeCell ref="A16:B17"/>
    <mergeCell ref="C16:AH17"/>
    <mergeCell ref="A18:B19"/>
    <mergeCell ref="C18:AH19"/>
    <mergeCell ref="S8:T8"/>
    <mergeCell ref="N11:P11"/>
    <mergeCell ref="N10:P10"/>
    <mergeCell ref="N2:P2"/>
    <mergeCell ref="Q2:AH2"/>
    <mergeCell ref="A3:AH4"/>
    <mergeCell ref="W5:AA5"/>
    <mergeCell ref="AB5:AH5"/>
    <mergeCell ref="C5:E5"/>
    <mergeCell ref="F5:V5"/>
    <mergeCell ref="A5:B11"/>
    <mergeCell ref="E10:M10"/>
    <mergeCell ref="U11:V11"/>
    <mergeCell ref="Q9:R9"/>
    <mergeCell ref="Y8:AC11"/>
    <mergeCell ref="Q10:R10"/>
    <mergeCell ref="Y7:AH7"/>
    <mergeCell ref="AD6:AF6"/>
    <mergeCell ref="AG6:AH6"/>
    <mergeCell ref="Y6:AC6"/>
    <mergeCell ref="E6:M6"/>
    <mergeCell ref="N6:X6"/>
    <mergeCell ref="C6:D11"/>
    <mergeCell ref="E9:M9"/>
    <mergeCell ref="N9:P9"/>
    <mergeCell ref="W11:X11"/>
    <mergeCell ref="E7:M7"/>
    <mergeCell ref="N7:R7"/>
    <mergeCell ref="S7:T7"/>
    <mergeCell ref="U7:X7"/>
    <mergeCell ref="E11:M11"/>
    <mergeCell ref="U9:V9"/>
    <mergeCell ref="U10:V10"/>
    <mergeCell ref="S9:T9"/>
    <mergeCell ref="W9:X9"/>
    <mergeCell ref="Q11:R11"/>
    <mergeCell ref="W10:X10"/>
    <mergeCell ref="S11:T11"/>
  </mergeCells>
  <phoneticPr fontId="2"/>
  <dataValidations disablePrompts="1" count="1">
    <dataValidation type="list" allowBlank="1" showInputMessage="1" showErrorMessage="1" prompt="この項目が該当する場合「○」を選択してください" sqref="Q29:Q43 AC29:AC43 W29:W43"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Y28" sqref="Y28"/>
    </sheetView>
  </sheetViews>
  <sheetFormatPr defaultColWidth="3.08984375" defaultRowHeight="13" x14ac:dyDescent="0.2"/>
  <cols>
    <col min="1" max="3" width="1.6328125" style="6" customWidth="1"/>
    <col min="4" max="41" width="2" style="6" customWidth="1"/>
    <col min="42" max="42" width="2.90625" style="6" customWidth="1"/>
    <col min="43" max="83" width="2" style="6" customWidth="1"/>
    <col min="84" max="84" width="3.6328125" style="6" customWidth="1"/>
    <col min="85" max="16384" width="3.08984375" style="6"/>
  </cols>
  <sheetData>
    <row r="1" spans="1:84" ht="18.75" customHeight="1" x14ac:dyDescent="0.2">
      <c r="A1" s="27" t="s">
        <v>187</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2">
      <c r="A2" s="772" t="s">
        <v>177</v>
      </c>
      <c r="B2" s="772"/>
      <c r="C2" s="772"/>
      <c r="D2" s="772"/>
      <c r="E2" s="772"/>
      <c r="F2" s="772"/>
      <c r="G2" s="773" t="s">
        <v>309</v>
      </c>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c r="AJ2" s="773"/>
      <c r="AK2" s="773"/>
      <c r="AL2" s="773"/>
      <c r="AM2" s="773"/>
      <c r="AN2" s="773"/>
      <c r="AO2" s="773"/>
      <c r="AP2" s="773"/>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2">
      <c r="A3" s="774" t="s">
        <v>178</v>
      </c>
      <c r="B3" s="775"/>
      <c r="C3" s="775"/>
      <c r="D3" s="775"/>
      <c r="E3" s="775"/>
      <c r="F3" s="776"/>
      <c r="G3" s="777"/>
      <c r="H3" s="778"/>
      <c r="I3" s="778"/>
      <c r="J3" s="778"/>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9"/>
      <c r="AQ3" s="780" t="s">
        <v>179</v>
      </c>
      <c r="AR3" s="780"/>
      <c r="AS3" s="780"/>
      <c r="AT3" s="780"/>
      <c r="AU3" s="780"/>
      <c r="AV3" s="780"/>
      <c r="AW3" s="780"/>
      <c r="AX3" s="780"/>
      <c r="AY3" s="780"/>
      <c r="AZ3" s="780"/>
      <c r="BA3" s="780"/>
      <c r="BB3" s="780"/>
      <c r="BC3" s="780"/>
      <c r="BD3" s="780"/>
      <c r="BE3" s="780"/>
      <c r="BF3" s="780"/>
      <c r="BG3" s="780"/>
      <c r="BH3" s="780"/>
      <c r="BI3" s="780"/>
      <c r="BJ3" s="780"/>
      <c r="BK3" s="780"/>
      <c r="BL3" s="780"/>
      <c r="BM3" s="780"/>
      <c r="BN3" s="780"/>
      <c r="BO3" s="780"/>
      <c r="BP3" s="780"/>
      <c r="BQ3" s="780"/>
      <c r="BR3" s="780"/>
      <c r="BS3" s="780"/>
      <c r="BT3" s="780"/>
      <c r="BU3" s="780"/>
      <c r="BV3" s="780"/>
      <c r="BW3" s="780"/>
      <c r="BX3" s="780"/>
      <c r="BY3" s="780"/>
      <c r="BZ3" s="780"/>
      <c r="CA3" s="780"/>
      <c r="CB3" s="780"/>
      <c r="CC3" s="780"/>
      <c r="CD3" s="780"/>
      <c r="CE3" s="780"/>
      <c r="CF3" s="780"/>
    </row>
    <row r="4" spans="1:84" ht="22.5" customHeight="1" thickBot="1" x14ac:dyDescent="0.25">
      <c r="A4" s="781" t="s">
        <v>180</v>
      </c>
      <c r="B4" s="782"/>
      <c r="C4" s="782"/>
      <c r="D4" s="782"/>
      <c r="E4" s="782"/>
      <c r="F4" s="782"/>
      <c r="G4" s="782"/>
      <c r="H4" s="782"/>
      <c r="I4" s="782"/>
      <c r="J4" s="782"/>
      <c r="K4" s="782"/>
      <c r="L4" s="782"/>
      <c r="M4" s="782"/>
      <c r="N4" s="782"/>
      <c r="O4" s="782"/>
      <c r="P4" s="782"/>
      <c r="Q4" s="782"/>
      <c r="R4" s="782"/>
      <c r="S4" s="782"/>
      <c r="T4" s="782"/>
      <c r="U4" s="782"/>
      <c r="V4" s="782"/>
      <c r="W4" s="782"/>
      <c r="X4" s="782"/>
      <c r="Y4" s="782"/>
      <c r="Z4" s="782"/>
      <c r="AA4" s="782"/>
      <c r="AB4" s="782"/>
      <c r="AC4" s="782"/>
      <c r="AD4" s="782"/>
      <c r="AE4" s="782"/>
      <c r="AF4" s="782"/>
      <c r="AG4" s="782"/>
      <c r="AH4" s="782"/>
      <c r="AI4" s="782"/>
      <c r="AJ4" s="782"/>
      <c r="AK4" s="782"/>
      <c r="AL4" s="782"/>
      <c r="AM4" s="782"/>
      <c r="AN4" s="782"/>
      <c r="AO4" s="782"/>
      <c r="AP4" s="783"/>
      <c r="AQ4" s="781" t="s">
        <v>181</v>
      </c>
      <c r="AR4" s="782"/>
      <c r="AS4" s="782"/>
      <c r="AT4" s="782"/>
      <c r="AU4" s="782"/>
      <c r="AV4" s="782"/>
      <c r="AW4" s="782"/>
      <c r="AX4" s="782"/>
      <c r="AY4" s="782"/>
      <c r="AZ4" s="782"/>
      <c r="BA4" s="782"/>
      <c r="BB4" s="782"/>
      <c r="BC4" s="782"/>
      <c r="BD4" s="782"/>
      <c r="BE4" s="782"/>
      <c r="BF4" s="782"/>
      <c r="BG4" s="782"/>
      <c r="BH4" s="782"/>
      <c r="BI4" s="782"/>
      <c r="BJ4" s="782"/>
      <c r="BK4" s="782"/>
      <c r="BL4" s="782"/>
      <c r="BM4" s="782"/>
      <c r="BN4" s="782"/>
      <c r="BO4" s="782"/>
      <c r="BP4" s="782"/>
      <c r="BQ4" s="782"/>
      <c r="BR4" s="782"/>
      <c r="BS4" s="782"/>
      <c r="BT4" s="782"/>
      <c r="BU4" s="782"/>
      <c r="BV4" s="782"/>
      <c r="BW4" s="782"/>
      <c r="BX4" s="782"/>
      <c r="BY4" s="782"/>
      <c r="BZ4" s="782"/>
      <c r="CA4" s="782"/>
      <c r="CB4" s="782"/>
      <c r="CC4" s="782"/>
      <c r="CD4" s="782"/>
      <c r="CE4" s="782"/>
      <c r="CF4" s="783"/>
    </row>
    <row r="5" spans="1:84" ht="13.5" customHeight="1" thickTop="1" x14ac:dyDescent="0.2">
      <c r="A5" s="784" t="s">
        <v>182</v>
      </c>
      <c r="B5" s="785"/>
      <c r="C5" s="786"/>
      <c r="D5" s="35" t="s">
        <v>188</v>
      </c>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c r="AP5" s="44" t="s">
        <v>189</v>
      </c>
      <c r="AQ5" s="18"/>
      <c r="AR5" s="29" t="s">
        <v>243</v>
      </c>
      <c r="AS5" s="787" t="s">
        <v>237</v>
      </c>
      <c r="AT5" s="787"/>
      <c r="AU5" s="787"/>
      <c r="AV5" s="787"/>
      <c r="AW5" s="787"/>
      <c r="AX5" s="787"/>
      <c r="AY5" s="787"/>
      <c r="AZ5" s="787"/>
      <c r="BA5" s="787"/>
      <c r="BB5" s="787"/>
      <c r="BC5" s="787"/>
      <c r="BD5" s="787"/>
      <c r="BE5" s="787"/>
      <c r="BF5" s="787"/>
      <c r="BG5" s="787"/>
      <c r="BH5" s="787"/>
      <c r="BI5" s="787"/>
      <c r="BJ5" s="787"/>
      <c r="BK5" s="787"/>
      <c r="BL5" s="787"/>
      <c r="BM5" s="787"/>
      <c r="BN5" s="787"/>
      <c r="BO5" s="787"/>
      <c r="BP5" s="787"/>
      <c r="BQ5" s="787"/>
      <c r="BR5" s="787"/>
      <c r="BS5" s="787"/>
      <c r="BT5" s="787"/>
      <c r="BU5" s="787"/>
      <c r="BV5" s="787"/>
      <c r="BW5" s="787"/>
      <c r="BX5" s="787"/>
      <c r="BY5" s="787"/>
      <c r="BZ5" s="787"/>
      <c r="CA5" s="787"/>
      <c r="CB5" s="787"/>
      <c r="CC5" s="787"/>
      <c r="CD5" s="787"/>
      <c r="CE5" s="787"/>
      <c r="CF5" s="10"/>
    </row>
    <row r="6" spans="1:84" ht="13.5" customHeight="1" x14ac:dyDescent="0.2">
      <c r="A6" s="766"/>
      <c r="B6" s="767"/>
      <c r="C6" s="768"/>
      <c r="D6" s="32"/>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4"/>
      <c r="AP6" s="44">
        <v>2</v>
      </c>
      <c r="AQ6" s="19"/>
      <c r="AR6" s="29"/>
      <c r="AS6" s="788"/>
      <c r="AT6" s="788"/>
      <c r="AU6" s="788"/>
      <c r="AV6" s="788"/>
      <c r="AW6" s="788"/>
      <c r="AX6" s="788"/>
      <c r="AY6" s="788"/>
      <c r="AZ6" s="788"/>
      <c r="BA6" s="788"/>
      <c r="BB6" s="788"/>
      <c r="BC6" s="788"/>
      <c r="BD6" s="788"/>
      <c r="BE6" s="788"/>
      <c r="BF6" s="788"/>
      <c r="BG6" s="788"/>
      <c r="BH6" s="788"/>
      <c r="BI6" s="788"/>
      <c r="BJ6" s="788"/>
      <c r="BK6" s="788"/>
      <c r="BL6" s="788"/>
      <c r="BM6" s="788"/>
      <c r="BN6" s="788"/>
      <c r="BO6" s="788"/>
      <c r="BP6" s="788"/>
      <c r="BQ6" s="788"/>
      <c r="BR6" s="788"/>
      <c r="BS6" s="788"/>
      <c r="BT6" s="788"/>
      <c r="BU6" s="788"/>
      <c r="BV6" s="788"/>
      <c r="BW6" s="788"/>
      <c r="BX6" s="788"/>
      <c r="BY6" s="788"/>
      <c r="BZ6" s="788"/>
      <c r="CA6" s="788"/>
      <c r="CB6" s="788"/>
      <c r="CC6" s="788"/>
      <c r="CD6" s="788"/>
      <c r="CE6" s="788"/>
      <c r="CF6" s="8"/>
    </row>
    <row r="7" spans="1:84" ht="13.5" customHeight="1" x14ac:dyDescent="0.2">
      <c r="A7" s="766"/>
      <c r="B7" s="767"/>
      <c r="C7" s="768"/>
      <c r="D7" s="32"/>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4"/>
      <c r="AP7" s="44">
        <v>3</v>
      </c>
      <c r="AQ7" s="19"/>
      <c r="AR7" s="29" t="s">
        <v>243</v>
      </c>
      <c r="AS7" s="227" t="s">
        <v>238</v>
      </c>
      <c r="AT7" s="38"/>
      <c r="AU7" s="38"/>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8"/>
    </row>
    <row r="8" spans="1:84" ht="13.5" customHeight="1" x14ac:dyDescent="0.2">
      <c r="A8" s="766"/>
      <c r="B8" s="767"/>
      <c r="C8" s="768"/>
      <c r="D8" s="32"/>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4"/>
      <c r="AP8" s="44">
        <v>4</v>
      </c>
      <c r="AQ8" s="19"/>
      <c r="AR8" s="29" t="s">
        <v>243</v>
      </c>
      <c r="AS8" s="227" t="s">
        <v>183</v>
      </c>
      <c r="AT8" s="38"/>
      <c r="AU8" s="38"/>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8"/>
    </row>
    <row r="9" spans="1:84" ht="13.5" customHeight="1" x14ac:dyDescent="0.2">
      <c r="A9" s="766"/>
      <c r="B9" s="767"/>
      <c r="C9" s="768"/>
      <c r="D9" s="37"/>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6"/>
      <c r="AP9" s="45">
        <v>5</v>
      </c>
      <c r="AQ9" s="19"/>
      <c r="AR9" s="29" t="s">
        <v>243</v>
      </c>
      <c r="AS9" s="227" t="s">
        <v>239</v>
      </c>
      <c r="AT9" s="38"/>
      <c r="AU9" s="38"/>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c r="BT9" s="227"/>
      <c r="BU9" s="227"/>
      <c r="BV9" s="227"/>
      <c r="BW9" s="227"/>
      <c r="BX9" s="227"/>
      <c r="BY9" s="227"/>
      <c r="BZ9" s="227"/>
      <c r="CA9" s="227"/>
      <c r="CB9" s="227"/>
      <c r="CC9" s="227"/>
      <c r="CD9" s="227"/>
      <c r="CE9" s="227"/>
      <c r="CF9" s="8"/>
    </row>
    <row r="10" spans="1:84" ht="13.5" customHeight="1" x14ac:dyDescent="0.2">
      <c r="A10" s="766"/>
      <c r="B10" s="767"/>
      <c r="C10" s="768"/>
      <c r="D10" s="32" t="s">
        <v>190</v>
      </c>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4"/>
      <c r="AP10" s="44">
        <v>1</v>
      </c>
      <c r="AQ10" s="19"/>
      <c r="AR10" s="29" t="s">
        <v>243</v>
      </c>
      <c r="AS10" s="227" t="s">
        <v>240</v>
      </c>
      <c r="AT10" s="38"/>
      <c r="AU10" s="38"/>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c r="BS10" s="227"/>
      <c r="BT10" s="227"/>
      <c r="BU10" s="227"/>
      <c r="BV10" s="227"/>
      <c r="BW10" s="227"/>
      <c r="BX10" s="227"/>
      <c r="BY10" s="227"/>
      <c r="BZ10" s="227"/>
      <c r="CA10" s="227"/>
      <c r="CB10" s="227"/>
      <c r="CC10" s="227"/>
      <c r="CD10" s="227"/>
      <c r="CE10" s="227"/>
      <c r="CF10" s="8"/>
    </row>
    <row r="11" spans="1:84" ht="13.5" customHeight="1" x14ac:dyDescent="0.2">
      <c r="A11" s="766"/>
      <c r="B11" s="767"/>
      <c r="C11" s="768"/>
      <c r="D11" s="32"/>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4"/>
      <c r="AP11" s="44">
        <v>2</v>
      </c>
      <c r="AQ11" s="19"/>
      <c r="AR11" s="29" t="s">
        <v>243</v>
      </c>
      <c r="AS11" s="227" t="s">
        <v>241</v>
      </c>
      <c r="AT11" s="228"/>
      <c r="AU11" s="228"/>
      <c r="AV11" s="43"/>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29"/>
      <c r="BW11" s="229"/>
      <c r="BX11" s="229"/>
      <c r="BY11" s="229"/>
      <c r="BZ11" s="229"/>
      <c r="CA11" s="229"/>
      <c r="CB11" s="229"/>
      <c r="CC11" s="229"/>
      <c r="CD11" s="229"/>
      <c r="CE11" s="229"/>
      <c r="CF11" s="11"/>
    </row>
    <row r="12" spans="1:84" ht="13.5" customHeight="1" x14ac:dyDescent="0.2">
      <c r="A12" s="766"/>
      <c r="B12" s="767"/>
      <c r="C12" s="768"/>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4"/>
      <c r="AP12" s="44">
        <v>3</v>
      </c>
      <c r="AQ12" s="19"/>
      <c r="AR12" s="29" t="s">
        <v>271</v>
      </c>
      <c r="AS12" s="227" t="s">
        <v>272</v>
      </c>
      <c r="AT12" s="228"/>
      <c r="AU12" s="228"/>
      <c r="AV12" s="43"/>
      <c r="AW12" s="229"/>
      <c r="AX12" s="229"/>
      <c r="AY12" s="229"/>
      <c r="AZ12" s="229"/>
      <c r="BA12" s="229"/>
      <c r="BB12" s="229"/>
      <c r="BC12" s="229"/>
      <c r="BD12" s="229"/>
      <c r="BE12" s="229"/>
      <c r="BF12" s="229"/>
      <c r="BG12" s="229"/>
      <c r="BH12" s="229"/>
      <c r="BI12" s="229"/>
      <c r="BJ12" s="229"/>
      <c r="BK12" s="229"/>
      <c r="BL12" s="229"/>
      <c r="BM12" s="229"/>
      <c r="BN12" s="229"/>
      <c r="BO12" s="229"/>
      <c r="BP12" s="229"/>
      <c r="BQ12" s="229"/>
      <c r="BR12" s="229"/>
      <c r="BS12" s="229"/>
      <c r="BT12" s="229"/>
      <c r="BU12" s="229"/>
      <c r="BV12" s="229"/>
      <c r="BW12" s="229"/>
      <c r="BX12" s="229"/>
      <c r="BY12" s="229"/>
      <c r="BZ12" s="229"/>
      <c r="CA12" s="229"/>
      <c r="CB12" s="229"/>
      <c r="CC12" s="229"/>
      <c r="CD12" s="229"/>
      <c r="CE12" s="229"/>
      <c r="CF12" s="11"/>
    </row>
    <row r="13" spans="1:84" ht="13.5" customHeight="1" x14ac:dyDescent="0.2">
      <c r="A13" s="766"/>
      <c r="B13" s="767"/>
      <c r="C13" s="768"/>
      <c r="D13" s="3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4"/>
      <c r="AP13" s="44">
        <v>4</v>
      </c>
      <c r="AQ13" s="19"/>
      <c r="AR13" s="29" t="s">
        <v>271</v>
      </c>
      <c r="AS13" s="227" t="s">
        <v>242</v>
      </c>
      <c r="AT13" s="228"/>
      <c r="AU13" s="228"/>
      <c r="AV13" s="43"/>
      <c r="AW13" s="229"/>
      <c r="AX13" s="229"/>
      <c r="AY13" s="229"/>
      <c r="AZ13" s="229"/>
      <c r="BA13" s="229"/>
      <c r="BB13" s="229"/>
      <c r="BC13" s="229"/>
      <c r="BD13" s="229"/>
      <c r="BE13" s="229"/>
      <c r="BF13" s="229"/>
      <c r="BG13" s="229"/>
      <c r="BH13" s="229"/>
      <c r="BI13" s="229"/>
      <c r="BJ13" s="229"/>
      <c r="BK13" s="229"/>
      <c r="BL13" s="229"/>
      <c r="BM13" s="229"/>
      <c r="BN13" s="229"/>
      <c r="BO13" s="229"/>
      <c r="BP13" s="229"/>
      <c r="BQ13" s="229"/>
      <c r="BR13" s="229"/>
      <c r="BS13" s="229"/>
      <c r="BT13" s="229"/>
      <c r="BU13" s="229"/>
      <c r="BV13" s="229"/>
      <c r="BW13" s="229"/>
      <c r="BX13" s="229"/>
      <c r="BY13" s="229"/>
      <c r="BZ13" s="229"/>
      <c r="CA13" s="229"/>
      <c r="CB13" s="229"/>
      <c r="CC13" s="229"/>
      <c r="CD13" s="229"/>
      <c r="CE13" s="229"/>
      <c r="CF13" s="11"/>
    </row>
    <row r="14" spans="1:84" ht="13.5" customHeight="1" x14ac:dyDescent="0.2">
      <c r="A14" s="766"/>
      <c r="B14" s="767"/>
      <c r="C14" s="768"/>
      <c r="D14" s="37"/>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6"/>
      <c r="AP14" s="45">
        <v>5</v>
      </c>
      <c r="AQ14" s="19"/>
      <c r="AR14" s="29"/>
      <c r="AS14" s="230" t="s">
        <v>191</v>
      </c>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11"/>
    </row>
    <row r="15" spans="1:84" ht="13.5" customHeight="1" x14ac:dyDescent="0.2">
      <c r="A15" s="766"/>
      <c r="B15" s="767"/>
      <c r="C15" s="768"/>
      <c r="D15" s="32" t="s">
        <v>192</v>
      </c>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4"/>
      <c r="AP15" s="44">
        <v>1</v>
      </c>
      <c r="AQ15" s="20"/>
      <c r="AR15" s="29" t="s">
        <v>271</v>
      </c>
      <c r="AS15" s="230" t="s">
        <v>184</v>
      </c>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c r="BT15" s="231"/>
      <c r="BU15" s="231"/>
      <c r="BV15" s="231"/>
      <c r="BW15" s="231"/>
      <c r="BX15" s="231"/>
      <c r="BY15" s="231"/>
      <c r="BZ15" s="231"/>
      <c r="CA15" s="231"/>
      <c r="CB15" s="231"/>
      <c r="CC15" s="231"/>
      <c r="CD15" s="231"/>
      <c r="CE15" s="231"/>
      <c r="CF15" s="21"/>
    </row>
    <row r="16" spans="1:84" ht="13.5" customHeight="1" x14ac:dyDescent="0.2">
      <c r="A16" s="766"/>
      <c r="B16" s="767"/>
      <c r="C16" s="768"/>
      <c r="D16" s="32"/>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4"/>
      <c r="AP16" s="44">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2">
      <c r="A17" s="766"/>
      <c r="B17" s="767"/>
      <c r="C17" s="768"/>
      <c r="D17" s="35"/>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4"/>
      <c r="AP17" s="44">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2">
      <c r="A18" s="766"/>
      <c r="B18" s="767"/>
      <c r="C18" s="768"/>
      <c r="D18" s="35"/>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4"/>
      <c r="AP18" s="44">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2">
      <c r="A19" s="769"/>
      <c r="B19" s="770"/>
      <c r="C19" s="771"/>
      <c r="D19" s="37"/>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6"/>
      <c r="AP19" s="45">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2">
      <c r="A20" s="763" t="s">
        <v>185</v>
      </c>
      <c r="B20" s="764"/>
      <c r="C20" s="765"/>
      <c r="D20" s="35" t="s">
        <v>188</v>
      </c>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44" t="s">
        <v>189</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2">
      <c r="A21" s="766"/>
      <c r="B21" s="767"/>
      <c r="C21" s="768"/>
      <c r="D21" s="32"/>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44">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2">
      <c r="A22" s="766"/>
      <c r="B22" s="767"/>
      <c r="C22" s="768"/>
      <c r="D22" s="32"/>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44">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2">
      <c r="A23" s="766"/>
      <c r="B23" s="767"/>
      <c r="C23" s="768"/>
      <c r="D23" s="32"/>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44">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2">
      <c r="A24" s="766"/>
      <c r="B24" s="767"/>
      <c r="C24" s="768"/>
      <c r="D24" s="3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45">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2">
      <c r="A25" s="766"/>
      <c r="B25" s="767"/>
      <c r="C25" s="768"/>
      <c r="D25" s="32" t="s">
        <v>190</v>
      </c>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4"/>
      <c r="AP25" s="44">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2">
      <c r="A26" s="766"/>
      <c r="B26" s="767"/>
      <c r="C26" s="768"/>
      <c r="D26" s="32"/>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4"/>
      <c r="AP26" s="44">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2">
      <c r="A27" s="766"/>
      <c r="B27" s="767"/>
      <c r="C27" s="768"/>
      <c r="D27" s="32"/>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4"/>
      <c r="AP27" s="44">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2">
      <c r="A28" s="766"/>
      <c r="B28" s="767"/>
      <c r="C28" s="768"/>
      <c r="D28" s="32"/>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4"/>
      <c r="AP28" s="44">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2">
      <c r="A29" s="766"/>
      <c r="B29" s="767"/>
      <c r="C29" s="768"/>
      <c r="D29" s="37"/>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6"/>
      <c r="AP29" s="45">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2">
      <c r="A30" s="766"/>
      <c r="B30" s="767"/>
      <c r="C30" s="768"/>
      <c r="D30" s="32" t="s">
        <v>192</v>
      </c>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44">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2">
      <c r="A31" s="766"/>
      <c r="B31" s="767"/>
      <c r="C31" s="768"/>
      <c r="D31" s="3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44">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2">
      <c r="A32" s="766"/>
      <c r="B32" s="767"/>
      <c r="C32" s="768"/>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44">
        <v>3</v>
      </c>
      <c r="AQ32" s="17"/>
      <c r="CF32" s="24"/>
    </row>
    <row r="33" spans="1:84" ht="13.5" customHeight="1" x14ac:dyDescent="0.2">
      <c r="A33" s="766"/>
      <c r="B33" s="767"/>
      <c r="C33" s="768"/>
      <c r="D33" s="35"/>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44">
        <v>4</v>
      </c>
      <c r="AQ33" s="17"/>
      <c r="CF33" s="24"/>
    </row>
    <row r="34" spans="1:84" ht="13.5" customHeight="1" x14ac:dyDescent="0.2">
      <c r="A34" s="769"/>
      <c r="B34" s="770"/>
      <c r="C34" s="771"/>
      <c r="D34" s="37"/>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45">
        <v>5</v>
      </c>
      <c r="AQ34" s="17"/>
      <c r="CF34" s="24"/>
    </row>
    <row r="35" spans="1:84" ht="13.5" customHeight="1" x14ac:dyDescent="0.2">
      <c r="A35" s="763" t="s">
        <v>186</v>
      </c>
      <c r="B35" s="764"/>
      <c r="C35" s="765"/>
      <c r="D35" s="35" t="s">
        <v>188</v>
      </c>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44">
        <v>1</v>
      </c>
      <c r="AQ35" s="17"/>
      <c r="CF35" s="24"/>
    </row>
    <row r="36" spans="1:84" ht="13.5" customHeight="1" x14ac:dyDescent="0.2">
      <c r="A36" s="766"/>
      <c r="B36" s="767"/>
      <c r="C36" s="768"/>
      <c r="D36" s="32"/>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44">
        <v>2</v>
      </c>
      <c r="AQ36" s="17"/>
      <c r="CF36" s="24"/>
    </row>
    <row r="37" spans="1:84" ht="13.5" customHeight="1" x14ac:dyDescent="0.2">
      <c r="A37" s="766"/>
      <c r="B37" s="767"/>
      <c r="C37" s="768"/>
      <c r="D37" s="32"/>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44">
        <v>3</v>
      </c>
      <c r="AQ37" s="17"/>
      <c r="CF37" s="24"/>
    </row>
    <row r="38" spans="1:84" ht="13.5" customHeight="1" x14ac:dyDescent="0.2">
      <c r="A38" s="766"/>
      <c r="B38" s="767"/>
      <c r="C38" s="768"/>
      <c r="D38" s="32"/>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44">
        <v>4</v>
      </c>
      <c r="AQ38" s="17"/>
      <c r="CF38" s="24"/>
    </row>
    <row r="39" spans="1:84" ht="13.5" customHeight="1" x14ac:dyDescent="0.2">
      <c r="A39" s="766"/>
      <c r="B39" s="767"/>
      <c r="C39" s="768"/>
      <c r="D39" s="37"/>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45">
        <v>5</v>
      </c>
      <c r="AQ39" s="17"/>
      <c r="CF39" s="24"/>
    </row>
    <row r="40" spans="1:84" ht="13.5" customHeight="1" x14ac:dyDescent="0.2">
      <c r="A40" s="766"/>
      <c r="B40" s="767"/>
      <c r="C40" s="768"/>
      <c r="D40" s="32" t="s">
        <v>190</v>
      </c>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4"/>
      <c r="AP40" s="44">
        <v>1</v>
      </c>
      <c r="AQ40" s="17"/>
      <c r="CF40" s="24"/>
    </row>
    <row r="41" spans="1:84" ht="13.5" customHeight="1" x14ac:dyDescent="0.2">
      <c r="A41" s="766"/>
      <c r="B41" s="767"/>
      <c r="C41" s="768"/>
      <c r="D41" s="32"/>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4"/>
      <c r="AP41" s="44">
        <v>2</v>
      </c>
      <c r="AQ41" s="17"/>
      <c r="CF41" s="24"/>
    </row>
    <row r="42" spans="1:84" ht="13.5" customHeight="1" x14ac:dyDescent="0.2">
      <c r="A42" s="766"/>
      <c r="B42" s="767"/>
      <c r="C42" s="768"/>
      <c r="D42" s="32"/>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4"/>
      <c r="AP42" s="44">
        <v>3</v>
      </c>
      <c r="AQ42" s="17"/>
      <c r="CF42" s="24"/>
    </row>
    <row r="43" spans="1:84" ht="13.5" customHeight="1" x14ac:dyDescent="0.2">
      <c r="A43" s="766"/>
      <c r="B43" s="767"/>
      <c r="C43" s="768"/>
      <c r="D43" s="32"/>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4"/>
      <c r="AP43" s="44">
        <v>4</v>
      </c>
      <c r="AQ43" s="17"/>
      <c r="CF43" s="24"/>
    </row>
    <row r="44" spans="1:84" ht="13.5" customHeight="1" x14ac:dyDescent="0.2">
      <c r="A44" s="766"/>
      <c r="B44" s="767"/>
      <c r="C44" s="768"/>
      <c r="D44" s="37"/>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6"/>
      <c r="AP44" s="45">
        <v>5</v>
      </c>
      <c r="AQ44" s="17"/>
      <c r="CF44" s="24"/>
    </row>
    <row r="45" spans="1:84" ht="13.5" customHeight="1" x14ac:dyDescent="0.2">
      <c r="A45" s="766"/>
      <c r="B45" s="767"/>
      <c r="C45" s="768"/>
      <c r="D45" s="32" t="s">
        <v>192</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44">
        <v>1</v>
      </c>
      <c r="AQ45" s="17"/>
      <c r="CF45" s="24"/>
    </row>
    <row r="46" spans="1:84" ht="13.5" customHeight="1" x14ac:dyDescent="0.2">
      <c r="A46" s="766"/>
      <c r="B46" s="767"/>
      <c r="C46" s="768"/>
      <c r="D46" s="32"/>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44">
        <v>2</v>
      </c>
      <c r="AQ46" s="17"/>
      <c r="CF46" s="24"/>
    </row>
    <row r="47" spans="1:84" ht="13.5" customHeight="1" x14ac:dyDescent="0.2">
      <c r="A47" s="766"/>
      <c r="B47" s="767"/>
      <c r="C47" s="768"/>
      <c r="D47" s="35"/>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44">
        <v>3</v>
      </c>
      <c r="AQ47" s="17"/>
      <c r="CF47" s="24"/>
    </row>
    <row r="48" spans="1:84" ht="13.5" customHeight="1" x14ac:dyDescent="0.2">
      <c r="A48" s="766"/>
      <c r="B48" s="767"/>
      <c r="C48" s="768"/>
      <c r="D48" s="35"/>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44">
        <v>4</v>
      </c>
      <c r="AQ48" s="17"/>
      <c r="CF48" s="24"/>
    </row>
    <row r="49" spans="1:84" ht="13.5" customHeight="1" x14ac:dyDescent="0.2">
      <c r="A49" s="769"/>
      <c r="B49" s="770"/>
      <c r="C49" s="771"/>
      <c r="D49" s="37"/>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45">
        <v>5</v>
      </c>
      <c r="AQ49" s="17"/>
      <c r="CF49" s="24"/>
    </row>
    <row r="50" spans="1:84" ht="13.5" customHeight="1" x14ac:dyDescent="0.2">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2026-09-14T07:54:40Z</dcterms:modified>
  <cp:category/>
  <cp:contentStatus/>
</cp:coreProperties>
</file>