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369A32F1-7C6F-47FC-B718-9D3771F24102}"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'評価項目(標準)'!$B$1:$M$72</definedName>
    <definedName name="_xlnm.Print_Area" localSheetId="2">様式１!$B$1:$M$71</definedName>
    <definedName name="_xlnm.Print_Area" localSheetId="3">様式１【経常ＪＶ用】!$B$1:$P$72</definedName>
    <definedName name="_xlnm.Print_Area" localSheetId="4">様式２!$A$1:$BR$67</definedName>
    <definedName name="_xlnm.Print_Area" localSheetId="5">様式３!$A$1:$AH$36</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74" l="1"/>
  <c r="K12" i="74"/>
  <c r="H13" i="74"/>
  <c r="G13" i="74"/>
  <c r="K11" i="66"/>
  <c r="H12" i="66"/>
  <c r="G12" i="66"/>
  <c r="M15" i="74" l="1"/>
  <c r="K15" i="74"/>
  <c r="K6" i="74"/>
  <c r="K14" i="66"/>
  <c r="G18" i="74"/>
  <c r="H18" i="74"/>
  <c r="G17" i="66"/>
  <c r="H17" i="66"/>
  <c r="N15" i="74" l="1"/>
  <c r="F31" i="66" l="1"/>
  <c r="F29" i="66"/>
  <c r="F27" i="66"/>
  <c r="K5" i="57" l="1"/>
  <c r="AD39" i="89"/>
  <c r="N64" i="74"/>
  <c r="K27" i="66" l="1"/>
  <c r="K29" i="66" l="1"/>
  <c r="K31" i="66"/>
  <c r="M30" i="74"/>
  <c r="M32" i="74"/>
  <c r="M28" i="74"/>
  <c r="K30" i="74"/>
  <c r="K32" i="74"/>
  <c r="K28" i="74"/>
  <c r="H29" i="74"/>
  <c r="H30" i="74"/>
  <c r="H31" i="74"/>
  <c r="H32" i="74"/>
  <c r="H33" i="74"/>
  <c r="H28" i="74"/>
  <c r="E30" i="74"/>
  <c r="E32" i="74"/>
  <c r="H28" i="66"/>
  <c r="H29" i="66"/>
  <c r="H30" i="66"/>
  <c r="H31" i="66"/>
  <c r="H32" i="66"/>
  <c r="H27" i="66"/>
  <c r="E29" i="66"/>
  <c r="E31" i="66"/>
  <c r="E27" i="66"/>
  <c r="N28" i="74" l="1"/>
  <c r="AD42" i="89"/>
  <c r="M50" i="74" l="1"/>
  <c r="M19" i="74"/>
  <c r="K49" i="66"/>
  <c r="K18" i="66"/>
  <c r="K36" i="74" l="1"/>
  <c r="M36" i="74"/>
  <c r="K35" i="66"/>
  <c r="N36" i="74" l="1"/>
  <c r="K63" i="66" l="1"/>
  <c r="E19" i="74" l="1"/>
  <c r="D47" i="66" l="1"/>
  <c r="E18" i="66"/>
  <c r="N32" i="74" l="1"/>
  <c r="N30" i="74"/>
  <c r="H23" i="66" l="1"/>
  <c r="F32" i="74" l="1"/>
  <c r="F30" i="74"/>
  <c r="F28" i="74"/>
  <c r="D28" i="74"/>
  <c r="E28" i="74"/>
  <c r="C28" i="74"/>
  <c r="K19" i="74" l="1"/>
  <c r="G33" i="74"/>
  <c r="G32" i="74"/>
  <c r="G31" i="74"/>
  <c r="G30" i="74"/>
  <c r="G29" i="74"/>
  <c r="N19" i="74" l="1"/>
  <c r="D27" i="66"/>
  <c r="C27" i="66"/>
  <c r="G28" i="74" l="1"/>
  <c r="G20" i="74"/>
  <c r="H24" i="74"/>
  <c r="G24" i="74"/>
  <c r="G23" i="74"/>
  <c r="G22" i="74"/>
  <c r="G21" i="74"/>
  <c r="H23" i="74"/>
  <c r="H22" i="74"/>
  <c r="H21" i="74"/>
  <c r="H20" i="74"/>
  <c r="K62" i="66"/>
  <c r="G32" i="66"/>
  <c r="G31" i="66"/>
  <c r="G30" i="66"/>
  <c r="G29" i="66"/>
  <c r="G28" i="66"/>
  <c r="G27" i="66"/>
  <c r="H24" i="66"/>
  <c r="H22" i="66"/>
  <c r="H21" i="66"/>
  <c r="H20" i="66"/>
  <c r="H19" i="66"/>
  <c r="K54" i="57" l="1"/>
  <c r="E62" i="66" l="1"/>
  <c r="M63" i="74" l="1"/>
  <c r="K63" i="74"/>
  <c r="N63" i="74" l="1"/>
  <c r="K9" i="66"/>
  <c r="H63" i="66"/>
  <c r="H62" i="66"/>
  <c r="E63" i="66"/>
  <c r="B63" i="66"/>
  <c r="B62" i="66"/>
  <c r="U17" i="90" l="1"/>
  <c r="F18" i="66" l="1"/>
  <c r="F19" i="74"/>
  <c r="F15" i="74"/>
  <c r="G19" i="66"/>
  <c r="G20" i="66"/>
  <c r="G21" i="66"/>
  <c r="G22" i="66"/>
  <c r="U14" i="90"/>
  <c r="G48" i="74"/>
  <c r="G49" i="74"/>
  <c r="G48" i="66"/>
  <c r="G47" i="66"/>
  <c r="F24" i="66"/>
  <c r="E24" i="66"/>
  <c r="H27" i="74"/>
  <c r="H26" i="74"/>
  <c r="H25" i="74"/>
  <c r="E15" i="74"/>
  <c r="H25" i="66"/>
  <c r="H26" i="66"/>
  <c r="U16" i="90"/>
  <c r="G26" i="74"/>
  <c r="G25" i="66"/>
  <c r="M58" i="74"/>
  <c r="K58" i="74"/>
  <c r="H55" i="74"/>
  <c r="G55" i="74"/>
  <c r="F50" i="74"/>
  <c r="E50" i="74"/>
  <c r="K59" i="66"/>
  <c r="H49" i="66"/>
  <c r="G49" i="66"/>
  <c r="F49" i="66"/>
  <c r="E49" i="66"/>
  <c r="U15" i="90"/>
  <c r="H57" i="66"/>
  <c r="K61" i="57"/>
  <c r="W62" i="89"/>
  <c r="T62" i="89"/>
  <c r="AD60" i="89"/>
  <c r="W59" i="89"/>
  <c r="T59" i="89"/>
  <c r="AD57" i="89"/>
  <c r="W56" i="89"/>
  <c r="T56" i="89"/>
  <c r="AD54" i="89"/>
  <c r="W53" i="89"/>
  <c r="T53" i="89"/>
  <c r="AD51" i="89"/>
  <c r="W50" i="89"/>
  <c r="T50" i="89"/>
  <c r="AD48" i="89"/>
  <c r="W47" i="89"/>
  <c r="T47" i="89"/>
  <c r="AD45" i="89"/>
  <c r="W44" i="89"/>
  <c r="T44" i="89"/>
  <c r="E63" i="74"/>
  <c r="K50" i="74"/>
  <c r="N50"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G14" i="74"/>
  <c r="H14" i="74"/>
  <c r="G15" i="74"/>
  <c r="H15" i="74"/>
  <c r="G16" i="74"/>
  <c r="H16" i="74"/>
  <c r="G17" i="74"/>
  <c r="H17" i="74"/>
  <c r="C19" i="74"/>
  <c r="D19" i="74"/>
  <c r="E25" i="74"/>
  <c r="F25" i="74"/>
  <c r="G25" i="74"/>
  <c r="K25" i="74"/>
  <c r="N25" i="74" s="1"/>
  <c r="G27" i="74"/>
  <c r="C34" i="74"/>
  <c r="D34" i="74"/>
  <c r="E34" i="74"/>
  <c r="F34" i="74"/>
  <c r="G34" i="74"/>
  <c r="H34" i="74"/>
  <c r="K34" i="74"/>
  <c r="M34" i="74"/>
  <c r="G35" i="74"/>
  <c r="H35" i="74"/>
  <c r="D36" i="74"/>
  <c r="E36" i="74"/>
  <c r="F36" i="74"/>
  <c r="G36" i="74"/>
  <c r="H36" i="74"/>
  <c r="G37" i="74"/>
  <c r="H37" i="74"/>
  <c r="G38" i="74"/>
  <c r="N38" i="74"/>
  <c r="G39" i="74"/>
  <c r="G40" i="74"/>
  <c r="H40" i="74"/>
  <c r="N40" i="74"/>
  <c r="D41" i="74"/>
  <c r="E41" i="74"/>
  <c r="G41" i="74"/>
  <c r="H41" i="74"/>
  <c r="G42" i="74"/>
  <c r="H42" i="74"/>
  <c r="N42" i="74"/>
  <c r="G43" i="74"/>
  <c r="G44" i="74"/>
  <c r="N44" i="74"/>
  <c r="G45" i="74"/>
  <c r="H45" i="74"/>
  <c r="D46" i="74"/>
  <c r="E46" i="74"/>
  <c r="F46" i="74"/>
  <c r="G46" i="74"/>
  <c r="H46" i="74"/>
  <c r="K46" i="74"/>
  <c r="M46" i="74"/>
  <c r="G47" i="74"/>
  <c r="H47" i="74"/>
  <c r="D48" i="74"/>
  <c r="E48" i="74"/>
  <c r="F48" i="74"/>
  <c r="H48" i="74"/>
  <c r="K48" i="74"/>
  <c r="M48" i="74"/>
  <c r="H49" i="74"/>
  <c r="D50" i="74"/>
  <c r="G50" i="74"/>
  <c r="H50" i="74"/>
  <c r="G51" i="74"/>
  <c r="H51" i="74"/>
  <c r="G52" i="74"/>
  <c r="G54" i="74"/>
  <c r="B56" i="74"/>
  <c r="C56" i="74"/>
  <c r="D56" i="74"/>
  <c r="E56" i="74"/>
  <c r="F56" i="74"/>
  <c r="G56" i="74"/>
  <c r="H56" i="74"/>
  <c r="K56" i="74"/>
  <c r="M56" i="74"/>
  <c r="G57" i="74"/>
  <c r="H57" i="74"/>
  <c r="D58" i="74"/>
  <c r="E58" i="74"/>
  <c r="F58" i="74"/>
  <c r="G58" i="74"/>
  <c r="H58" i="74"/>
  <c r="G59" i="74"/>
  <c r="H59" i="74"/>
  <c r="D60" i="74"/>
  <c r="E60" i="74"/>
  <c r="F60" i="74"/>
  <c r="G60" i="74"/>
  <c r="H60" i="74"/>
  <c r="K60" i="74"/>
  <c r="G61" i="74"/>
  <c r="H61" i="74"/>
  <c r="M60" i="74"/>
  <c r="G62" i="74"/>
  <c r="H62" i="74"/>
  <c r="B63" i="74"/>
  <c r="H63"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G13" i="66"/>
  <c r="H13" i="66"/>
  <c r="E14" i="66"/>
  <c r="F14" i="66"/>
  <c r="G14" i="66"/>
  <c r="H14" i="66"/>
  <c r="G15" i="66"/>
  <c r="H15" i="66"/>
  <c r="G16" i="66"/>
  <c r="H16" i="66"/>
  <c r="C18" i="66"/>
  <c r="D18" i="66"/>
  <c r="G23" i="66"/>
  <c r="G24" i="66"/>
  <c r="K24" i="66"/>
  <c r="G26" i="66"/>
  <c r="C33" i="66"/>
  <c r="D33" i="66"/>
  <c r="E33" i="66"/>
  <c r="F33" i="66"/>
  <c r="G33" i="66"/>
  <c r="H33" i="66"/>
  <c r="K33" i="66"/>
  <c r="G34" i="66"/>
  <c r="H34" i="66"/>
  <c r="D35" i="66"/>
  <c r="E35" i="66"/>
  <c r="F35" i="66"/>
  <c r="G35" i="66"/>
  <c r="H35" i="66"/>
  <c r="G36" i="66"/>
  <c r="H36" i="66"/>
  <c r="G37" i="66"/>
  <c r="G38" i="66"/>
  <c r="G39" i="66"/>
  <c r="H39" i="66"/>
  <c r="D40" i="66"/>
  <c r="E40" i="66"/>
  <c r="G40" i="66"/>
  <c r="H40" i="66"/>
  <c r="G41" i="66"/>
  <c r="H41" i="66"/>
  <c r="G42" i="66"/>
  <c r="G43" i="66"/>
  <c r="G44" i="66"/>
  <c r="H44" i="66"/>
  <c r="D45" i="66"/>
  <c r="E45" i="66"/>
  <c r="F45" i="66"/>
  <c r="G45" i="66"/>
  <c r="H45" i="66"/>
  <c r="K45" i="66"/>
  <c r="G46" i="66"/>
  <c r="H46" i="66"/>
  <c r="E47" i="66"/>
  <c r="F47" i="66"/>
  <c r="H47" i="66"/>
  <c r="K47" i="66"/>
  <c r="H48" i="66"/>
  <c r="D49" i="66"/>
  <c r="G50" i="66"/>
  <c r="H50" i="66"/>
  <c r="G51" i="66"/>
  <c r="G53" i="66"/>
  <c r="G54" i="66"/>
  <c r="H54" i="66"/>
  <c r="B55" i="66"/>
  <c r="C55" i="66"/>
  <c r="D55" i="66"/>
  <c r="E55" i="66"/>
  <c r="F55" i="66"/>
  <c r="G55" i="66"/>
  <c r="H55" i="66"/>
  <c r="K55" i="66"/>
  <c r="G56" i="66"/>
  <c r="H56" i="66"/>
  <c r="D57" i="66"/>
  <c r="E57" i="66"/>
  <c r="F57" i="66"/>
  <c r="G57" i="66"/>
  <c r="K57" i="66"/>
  <c r="G58" i="66"/>
  <c r="H58" i="66"/>
  <c r="D59" i="66"/>
  <c r="E59" i="66"/>
  <c r="F59" i="66"/>
  <c r="G59" i="66"/>
  <c r="H59" i="66"/>
  <c r="G60" i="66"/>
  <c r="H60" i="66"/>
  <c r="G61" i="66"/>
  <c r="H61" i="66"/>
  <c r="J70" i="57"/>
  <c r="K64" i="66" l="1"/>
  <c r="N60" i="74"/>
  <c r="N58" i="74"/>
  <c r="N56" i="74"/>
  <c r="N48" i="74"/>
  <c r="N46" i="74"/>
  <c r="N34" i="74"/>
  <c r="N12" i="74"/>
  <c r="N10" i="74"/>
  <c r="N8" i="74"/>
  <c r="AD63" i="89"/>
  <c r="AD65" i="89" s="1"/>
  <c r="J69" i="57"/>
  <c r="Y14" i="90"/>
  <c r="N65" i="74" l="1"/>
</calcChain>
</file>

<file path=xl/sharedStrings.xml><?xml version="1.0" encoding="utf-8"?>
<sst xmlns="http://schemas.openxmlformats.org/spreadsheetml/2006/main" count="496" uniqueCount="335">
  <si>
    <t>簡易型Ｂ</t>
  </si>
  <si>
    <r>
      <t>総合評価方式評価項目一覧　　【土木一式工事】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</si>
  <si>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</si>
  <si>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</si>
  <si>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</si>
  <si>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</si>
  <si>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</si>
  <si>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</si>
  <si>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</si>
  <si>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</si>
  <si>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</si>
  <si>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</si>
  <si>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</si>
  <si>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</si>
  <si>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</si>
  <si>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</si>
  <si>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</si>
  <si>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</si>
  <si>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</si>
  <si>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</si>
  <si>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</si>
  <si>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</si>
  <si>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</si>
  <si>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</si>
  <si>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</si>
  <si>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</si>
  <si>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</si>
  <si>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</si>
  <si>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</si>
  <si>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</si>
  <si>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</si>
  <si>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</si>
  <si>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</si>
  <si>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</si>
  <si>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</si>
  <si>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</si>
  <si>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</si>
  <si>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</si>
  <si>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</si>
  <si>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</si>
  <si>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</si>
  <si>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</si>
  <si>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</si>
  <si>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</si>
  <si>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</si>
  <si>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</si>
  <si>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</si>
  <si>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</si>
  <si>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</si>
  <si>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</si>
  <si>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</si>
  <si>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</si>
  <si>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</si>
  <si>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</si>
  <si>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</si>
  <si>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</si>
  <si>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</si>
  <si>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</si>
  <si>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</si>
  <si>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</si>
  <si>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</si>
  <si>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</si>
  <si>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</si>
  <si>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</si>
  <si>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</si>
  <si>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</si>
  <si>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</si>
  <si>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</si>
  <si>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</si>
  <si>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</si>
  <si>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</si>
  <si>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</si>
  <si>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</si>
  <si>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</si>
  <si>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</si>
  <si>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</si>
  <si>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</si>
  <si>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</si>
  <si>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</si>
  <si>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</si>
  <si>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</si>
  <si>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</si>
  <si>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</si>
  <si>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</si>
  <si>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
技術者の
資格保有状況</t>
    <rPh sb="0" eb="2">
      <t>ハイチ</t>
    </rPh>
    <rPh sb="2" eb="4">
      <t>ヨテイ</t>
    </rPh>
    <rPh sb="5" eb="8">
      <t>ギジュツシャ</t>
    </rPh>
    <rPh sb="10" eb="12">
      <t>シカク</t>
    </rPh>
    <rPh sb="12" eb="14">
      <t>ホユウ</t>
    </rPh>
    <rPh sb="14" eb="16">
      <t>ジョウキョウ</t>
    </rPh>
    <phoneticPr fontId="2"/>
  </si>
  <si>
    <t>技術士、１級土木施工管理技士、
１級建設機械施工管理技士又は
国土交通大臣が建設業法
第１５条２号のイと同等以上の
能力を有するものと認定した者の資格</t>
    <rPh sb="0" eb="2">
      <t>ギジュツ</t>
    </rPh>
    <rPh sb="2" eb="3">
      <t>シ</t>
    </rPh>
    <rPh sb="5" eb="6">
      <t>キュウ</t>
    </rPh>
    <rPh sb="6" eb="8">
      <t>ドボク</t>
    </rPh>
    <rPh sb="8" eb="10">
      <t>セコウ</t>
    </rPh>
    <rPh sb="10" eb="12">
      <t>カンリ</t>
    </rPh>
    <rPh sb="12" eb="14">
      <t>ギシ</t>
    </rPh>
    <rPh sb="17" eb="18">
      <t>キュウ</t>
    </rPh>
    <rPh sb="18" eb="20">
      <t>ケンセツ</t>
    </rPh>
    <rPh sb="20" eb="22">
      <t>キカイ</t>
    </rPh>
    <rPh sb="22" eb="24">
      <t>セコウ</t>
    </rPh>
    <rPh sb="24" eb="26">
      <t>カンリ</t>
    </rPh>
    <rPh sb="26" eb="28">
      <t>ギシ</t>
    </rPh>
    <rPh sb="28" eb="29">
      <t>マタ</t>
    </rPh>
    <rPh sb="31" eb="33">
      <t>コクド</t>
    </rPh>
    <rPh sb="33" eb="35">
      <t>コウツウ</t>
    </rPh>
    <rPh sb="35" eb="37">
      <t>ダイジン</t>
    </rPh>
    <rPh sb="38" eb="41">
      <t>ケンセツギョウ</t>
    </rPh>
    <rPh sb="41" eb="42">
      <t>ホウ</t>
    </rPh>
    <rPh sb="43" eb="44">
      <t>ダイ</t>
    </rPh>
    <rPh sb="46" eb="47">
      <t>ジョウ</t>
    </rPh>
    <rPh sb="48" eb="49">
      <t>ゴウ</t>
    </rPh>
    <rPh sb="52" eb="54">
      <t>ドウトウ</t>
    </rPh>
    <rPh sb="54" eb="56">
      <t>イジョウ</t>
    </rPh>
    <rPh sb="58" eb="60">
      <t>ノウリョク</t>
    </rPh>
    <rPh sb="61" eb="62">
      <t>ユウ</t>
    </rPh>
    <rPh sb="67" eb="69">
      <t>ニンテイ</t>
    </rPh>
    <rPh sb="71" eb="72">
      <t>モノ</t>
    </rPh>
    <rPh sb="73" eb="75">
      <t>シカク</t>
    </rPh>
    <phoneticPr fontId="2"/>
  </si>
  <si>
    <t>技術士、１級土木施工管理技士、１級建設機械施工管理技士、又は国土交通大臣が建設業法第１５条２号のイと同等以上の能力を有するものと認定した者の資格保有</t>
    <rPh sb="0" eb="2">
      <t>ギジュツ</t>
    </rPh>
    <rPh sb="2" eb="3">
      <t>シ</t>
    </rPh>
    <rPh sb="5" eb="6">
      <t>キュウ</t>
    </rPh>
    <rPh sb="23" eb="25">
      <t>カンリ</t>
    </rPh>
    <rPh sb="70" eb="72">
      <t>シカク</t>
    </rPh>
    <rPh sb="72" eb="74">
      <t>ホユウ</t>
    </rPh>
    <phoneticPr fontId="2"/>
  </si>
  <si>
    <t>配置予定技術者の資格の保有状況により評価します。
・技術士の資格は、建設業法施行規則第7条の3に規定されたものに限ります。</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</si>
  <si>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</si>
  <si>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</si>
  <si>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</si>
  <si>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</si>
  <si>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</si>
  <si>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</si>
  <si>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</si>
  <si>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</si>
  <si>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</si>
  <si>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r>
      <rPr>
        <sz val="14"/>
        <color theme="1"/>
        <rFont val="BIZ UDゴシック"/>
        <family val="3"/>
        <charset val="128"/>
      </rPr>
      <t>60</t>
    </r>
    <r>
      <rPr>
        <sz val="11"/>
        <color theme="1"/>
        <rFont val="BIZ UDゴシック"/>
        <family val="3"/>
        <charset val="128"/>
      </rPr>
      <t xml:space="preserve">
</t>
    </r>
    <r>
      <rPr>
        <sz val="11"/>
        <color indexed="8"/>
        <rFont val="BIZ UDゴシック"/>
        <family val="3"/>
        <charset val="128"/>
      </rPr>
      <t>(最大20点/項目×３項目)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</si>
  <si>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</si>
  <si>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</si>
  <si>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</si>
  <si>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</si>
  <si>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</si>
  <si>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</si>
  <si>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</si>
  <si>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</si>
  <si>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</si>
  <si>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</si>
  <si>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</si>
  <si>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</si>
  <si>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</si>
  <si>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</si>
  <si>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</si>
  <si>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</si>
  <si>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</si>
  <si>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</si>
  <si>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</si>
  <si>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</si>
  <si>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</si>
  <si>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</si>
  <si>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</si>
  <si>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</si>
  <si>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</si>
  <si>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</si>
  <si>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</si>
  <si>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</si>
  <si>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</si>
  <si>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</si>
  <si>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</si>
  <si>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</si>
  <si>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</si>
  <si>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</si>
  <si>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</si>
  <si>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</si>
  <si>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</si>
  <si>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</si>
  <si>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</si>
  <si>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</si>
  <si>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</si>
  <si>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</si>
  <si>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</si>
  <si>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</si>
  <si>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</si>
  <si>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</si>
  <si>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</si>
  <si>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</si>
  <si>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</si>
  <si>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</si>
  <si>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</si>
  <si>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</si>
  <si>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</si>
  <si>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</si>
  <si>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</si>
  <si>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</si>
  <si>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</si>
  <si>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</si>
  <si>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</si>
  <si>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</si>
  <si>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</si>
  <si>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</si>
  <si>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</si>
  <si>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</si>
  <si>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</si>
  <si>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</si>
  <si>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</si>
  <si>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</si>
  <si>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</si>
  <si>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</si>
  <si>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</si>
  <si>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</si>
  <si>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</si>
  <si>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</si>
  <si>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</si>
  <si>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</si>
  <si>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</si>
  <si>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</si>
  <si>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</si>
  <si>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</si>
  <si>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</si>
  <si>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</si>
  <si>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</si>
  <si>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</si>
  <si>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</si>
  <si>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</si>
  <si>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</si>
  <si>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</si>
  <si>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</si>
  <si>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</si>
  <si>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</si>
  <si>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</si>
  <si>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</si>
  <si>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</si>
  <si>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</si>
  <si>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</si>
  <si>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</si>
  <si>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</si>
  <si>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</si>
  <si>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</si>
  <si>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</si>
  <si>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</si>
  <si>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</si>
  <si>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</si>
  <si>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</si>
  <si>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</si>
  <si>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</si>
  <si>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</si>
  <si>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</si>
  <si>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</si>
  <si>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</si>
  <si>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</si>
  <si>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</si>
  <si>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</si>
  <si>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</si>
  <si>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</si>
  <si>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</si>
  <si>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</si>
  <si>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</si>
  <si>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</si>
  <si>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</si>
  <si>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</si>
  <si>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</si>
  <si>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</si>
  <si>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</si>
  <si>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</si>
  <si>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</si>
  <si>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</si>
  <si>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</si>
  <si>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</si>
  <si>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</si>
  <si>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</si>
  <si>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</si>
  <si>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</si>
  <si>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</si>
  <si>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</si>
  <si>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</si>
  <si>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</si>
  <si>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</si>
  <si>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</si>
  <si>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</si>
  <si>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</si>
  <si>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</si>
  <si>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</si>
  <si>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</si>
  <si>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</si>
  <si>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</si>
  <si>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</si>
  <si>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</si>
  <si>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</si>
  <si>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</si>
  <si>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</si>
  <si>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</si>
  <si>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</si>
  <si>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</si>
  <si>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</si>
  <si>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</si>
  <si>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</si>
  <si>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</si>
  <si>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</si>
  <si>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</si>
  <si>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</si>
  <si>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</si>
  <si>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</si>
  <si>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</si>
  <si>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</si>
  <si>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</si>
  <si>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</si>
  <si>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</si>
  <si>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</si>
  <si>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</si>
  <si>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</si>
  <si>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</si>
  <si>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</si>
  <si>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</si>
  <si>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</si>
  <si>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</si>
  <si>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</si>
  <si>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</si>
  <si>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</si>
  <si>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</si>
  <si>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</si>
  <si>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</si>
  <si>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</si>
  <si>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</si>
  <si>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</si>
  <si>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</si>
  <si>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</si>
  <si>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</si>
  <si>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</si>
  <si>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</si>
  <si>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</si>
  <si>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</si>
  <si>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</si>
  <si>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</si>
  <si>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</si>
  <si>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</si>
  <si>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</si>
  <si>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</si>
  <si>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</si>
  <si>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</si>
  <si>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</si>
  <si>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</si>
  <si>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</si>
  <si>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</si>
  <si>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</si>
  <si>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</si>
  <si>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</si>
  <si>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</si>
  <si>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</si>
  <si>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</si>
  <si>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</si>
  <si>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南牟婁郡紀宝町内</t>
    <rPh sb="0" eb="1">
      <t>ミナミ</t>
    </rPh>
    <rPh sb="1" eb="4">
      <t>ムログン</t>
    </rPh>
    <rPh sb="4" eb="6">
      <t>キホウ</t>
    </rPh>
    <rPh sb="6" eb="7">
      <t>マチ</t>
    </rPh>
    <rPh sb="7" eb="8">
      <t>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</si>
  <si>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</si>
  <si>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地域維持型維持修繕業務委託元請実績</t>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</si>
  <si>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有（1,000㎡未満）</t>
    <rPh sb="0" eb="1">
      <t>ア</t>
    </rPh>
    <rPh sb="8" eb="10">
      <t>ミマン</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</si>
  <si>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</si>
  <si>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</si>
  <si>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工事を行ううえでの留意点</t>
    <rPh sb="0" eb="1">
      <t>コウジオコナリュウイテンセコウ</t>
    </rPh>
    <phoneticPr fontId="2"/>
  </si>
  <si>
    <t>様式１
様式２</t>
    <phoneticPr fontId="2"/>
  </si>
  <si>
    <t>企　業　の　能　力　等</t>
    <phoneticPr fontId="2"/>
  </si>
  <si>
    <t>主要地方道紀宝川瀬線（高岡３工区）道路改良工事</t>
    <phoneticPr fontId="2"/>
  </si>
  <si>
    <t>土木一式工事　【令和８年６月版】</t>
    <phoneticPr fontId="2"/>
  </si>
  <si>
    <t>上記以外の熊野建設事務所管内</t>
    <rPh sb="0" eb="2">
      <t>ジョウキ</t>
    </rPh>
    <rPh sb="2" eb="4">
      <t>イガイ</t>
    </rPh>
    <rPh sb="5" eb="7">
      <t>クマノ</t>
    </rPh>
    <rPh sb="7" eb="9">
      <t>ケンセツ</t>
    </rPh>
    <rPh sb="9" eb="12">
      <t>ジムショ</t>
    </rPh>
    <rPh sb="12" eb="14">
      <t>カンナイ</t>
    </rPh>
    <phoneticPr fontId="2"/>
  </si>
  <si>
    <t>南牟婁郡紀宝町内における工事実績あり</t>
    <rPh sb="0" eb="1">
      <t>ミナミ</t>
    </rPh>
    <rPh sb="4" eb="6">
      <t>キホウ</t>
    </rPh>
    <rPh sb="6" eb="7">
      <t>チョウ</t>
    </rPh>
    <rPh sb="7" eb="8">
      <t>ナイ</t>
    </rPh>
    <rPh sb="12" eb="14">
      <t>コウジ</t>
    </rPh>
    <rPh sb="14" eb="16">
      <t>ジッセキ</t>
    </rPh>
    <phoneticPr fontId="2"/>
  </si>
  <si>
    <t>有（1,000㎡以上）</t>
    <rPh sb="0" eb="1">
      <t>ア</t>
    </rPh>
    <rPh sb="8" eb="10">
      <t>イジョウ</t>
    </rPh>
    <phoneticPr fontId="2"/>
  </si>
  <si>
    <t>南牟婁郡紀宝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4">
      <t>ミナミムログン</t>
    </rPh>
    <rPh sb="4" eb="6">
      <t>キホウ</t>
    </rPh>
    <rPh sb="6" eb="7">
      <t>マチ</t>
    </rPh>
    <rPh sb="7" eb="8">
      <t>ナイ</t>
    </rPh>
    <rPh sb="17" eb="19">
      <t>キョウドウ</t>
    </rPh>
    <rPh sb="19" eb="22">
      <t>キギョウタイ</t>
    </rPh>
    <rPh sb="49" eb="51">
      <t>レイワ</t>
    </rPh>
    <rPh sb="78" eb="79">
      <t>ヒャク</t>
    </rPh>
    <rPh sb="114" eb="115">
      <t>ケン</t>
    </rPh>
    <phoneticPr fontId="2"/>
  </si>
  <si>
    <t>Ｒ６～Ｒ７又はＲ７～Ｒ８における熊野建設事務所発注の地域維持型維持修繕業務委託元請契約実績の有無により評価します。
・地域維持型維持修繕業務委託元請契約実績は、建設共同企業体の代表者を含む全ての構成員を評価の対象とします。</t>
    <rPh sb="16" eb="18">
      <t>クマノ</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phoneticPr fontId="2"/>
  </si>
  <si>
    <t>令和７年度又は令和８年度における熊野建設事務所管内の公共施設美化活動の活動実績の有無により評価します。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クマノ</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</si>
  <si>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・「災害協定」とは、熊野建設事務所と締結した「地震・津波・風水害等の緊急時における運用協定」をいいます。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評価対象年度の実動訓練において、協定締結団体構成員のうち、熊野建設事務所管内の構成員の半数以上が参加していること。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・「災害協定」とは、熊野建設事務所と締結した「地震・津波・風水害等の緊急時における運用協定」をいいます。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・「防災協定」とは、「熊野建設事務所管内の市町との防災協定」又は「三重県との防災協定」をいいます。
・「熊野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・「防災協定の締結」の評価は、熊野建設事務所管内に「本店及び建設業法上の主たる営業所」又は「建設業法上の営業所」を有する企業に限ります。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クマノ</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クマノ</t>
    </rPh>
    <rPh sb="310" eb="311">
      <t>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クマノ</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クマノ</t>
    </rPh>
    <rPh sb="683" eb="685">
      <t>クマノ</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クマノ</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</si>
  <si>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</si>
  <si>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</si>
  <si>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・「評価対象工事①」とは、土木一式工事で発注された「道路改良工事」を指します。（農道・林道・臨港道路は含みません。）
「道路改良工事」には、歩道設置工事、交差点改良工事を含みます。なお、災害防除工事、災害復旧工事など、維持的工事は含みません。
・評価対象の工事実績は１件とし、コリンズに登録された公共機関等発注の工事に限ります。</t>
    <rPh sb="0" eb="2">
      <t>ミエ</t>
    </rPh>
    <rPh sb="2" eb="4">
      <t>ケンナイ</t>
    </rPh>
    <rPh sb="11" eb="12">
      <t>マタ</t>
    </rPh>
    <rPh sb="75" eb="76">
      <t>セン</t>
    </rPh>
    <rPh sb="77" eb="78">
      <t>ヒャク</t>
    </rPh>
    <rPh sb="228" eb="230">
      <t>ヒョウカ</t>
    </rPh>
    <rPh sb="230" eb="232">
      <t>タイショウ</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</si>
  <si>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</si>
  <si>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・「評価対象工事②」とは、土木一式工事で発注された「道路改良工事」を指します。（農道・林道・臨港道路は含みません。）
「道路改良工事」には、歩道設置工事、交差点改良工事を含みます。なお、災害防除工事、災害復旧工事など、維持的工事は含みません。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322" eb="324">
      <t>コウジ</t>
    </rPh>
    <rPh sb="420" eb="422">
      <t>コウジ</t>
    </rPh>
    <rPh sb="536" eb="538">
      <t>キカン</t>
    </rPh>
    <rPh sb="549" eb="551">
      <t>タイショウ</t>
    </rPh>
    <phoneticPr fontId="2"/>
  </si>
  <si>
    <t>当該工事は、主要地方道紀宝川瀬線において道路改良を行う工事です。
「項目１　道路利用者の安全確保」、「項目２　盛土工の品質確保」、「項目３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6" eb="8">
      <t>シュヨウ</t>
    </rPh>
    <rPh sb="8" eb="10">
      <t>チホウ</t>
    </rPh>
    <rPh sb="10" eb="11">
      <t>ミチ</t>
    </rPh>
    <rPh sb="11" eb="13">
      <t>キホウ</t>
    </rPh>
    <rPh sb="13" eb="15">
      <t>カワセ</t>
    </rPh>
    <rPh sb="15" eb="16">
      <t>セン</t>
    </rPh>
    <rPh sb="20" eb="22">
      <t>ドウロ</t>
    </rPh>
    <rPh sb="22" eb="24">
      <t>カイリョウ</t>
    </rPh>
    <rPh sb="38" eb="40">
      <t>ドウロ</t>
    </rPh>
    <rPh sb="40" eb="43">
      <t>リヨウシャ</t>
    </rPh>
    <rPh sb="44" eb="46">
      <t>アンゼン</t>
    </rPh>
    <rPh sb="46" eb="48">
      <t>カクホ</t>
    </rPh>
    <rPh sb="55" eb="57">
      <t>モリツチ</t>
    </rPh>
    <rPh sb="70" eb="72">
      <t>シュウヘン</t>
    </rPh>
    <rPh sb="72" eb="74">
      <t>カンキョウ</t>
    </rPh>
    <rPh sb="76" eb="78">
      <t>ハイリョ</t>
    </rPh>
    <rPh sb="112" eb="114">
      <t>イナイ</t>
    </rPh>
    <rPh sb="118" eb="120">
      <t>リユウ</t>
    </rPh>
    <rPh sb="121" eb="122">
      <t>フク</t>
    </rPh>
    <phoneticPr fontId="2"/>
  </si>
  <si>
    <t>令和8年度　防災安全・地　第 A010-24分0002号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</si>
</sst>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3">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sz val="11"/>
      <color indexed="8"/>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sz val="12"/>
      <color theme="1"/>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28">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7"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8" fillId="0" borderId="22" xfId="0" applyFont="1" applyBorder="1" applyAlignment="1" applyProtection="1">
      <alignment vertical="center" wrapText="1"/>
      <protection locked="0"/>
    </xf>
    <xf numFmtId="0" fontId="28"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8" fillId="0" borderId="0" xfId="0" applyFont="1" applyAlignment="1" applyProtection="1">
      <alignment vertical="center" wrapText="1"/>
      <protection locked="0"/>
    </xf>
    <xf numFmtId="0" fontId="28" fillId="0" borderId="15" xfId="0" applyFont="1" applyBorder="1" applyAlignment="1" applyProtection="1">
      <alignment vertical="center" wrapText="1"/>
      <protection locked="0"/>
    </xf>
    <xf numFmtId="0" fontId="28"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8" fillId="0" borderId="22" xfId="0" applyFont="1" applyBorder="1" applyAlignment="1" applyProtection="1">
      <alignment horizontal="right" vertical="center" wrapText="1"/>
      <protection locked="0"/>
    </xf>
    <xf numFmtId="0" fontId="28"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9" fillId="0" borderId="22" xfId="0" applyFont="1" applyBorder="1" applyAlignment="1" applyProtection="1">
      <alignment vertical="top" wrapText="1"/>
      <protection locked="0"/>
    </xf>
    <xf numFmtId="0" fontId="29"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9"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30"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1" fillId="0" borderId="0" xfId="0" applyFont="1">
      <alignment vertical="center"/>
    </xf>
    <xf numFmtId="0" fontId="30" fillId="0" borderId="0" xfId="0" applyFont="1">
      <alignment vertical="center"/>
    </xf>
    <xf numFmtId="0" fontId="22" fillId="0" borderId="12" xfId="0" applyFont="1" applyBorder="1">
      <alignment vertical="center"/>
    </xf>
    <xf numFmtId="0" fontId="32" fillId="0" borderId="0" xfId="0" applyFont="1">
      <alignment vertical="center"/>
    </xf>
    <xf numFmtId="0" fontId="20" fillId="0" borderId="1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35" fillId="0" borderId="2"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wrapText="1"/>
    </xf>
    <xf numFmtId="0" fontId="30" fillId="0" borderId="3" xfId="0" applyFont="1" applyBorder="1" applyAlignment="1">
      <alignment vertical="center" shrinkToFit="1"/>
    </xf>
    <xf numFmtId="0" fontId="30" fillId="0" borderId="3" xfId="0" applyFont="1" applyBorder="1" applyAlignment="1">
      <alignment horizontal="center" vertical="center"/>
    </xf>
    <xf numFmtId="0" fontId="30" fillId="0" borderId="17" xfId="0" applyFont="1" applyBorder="1" applyAlignment="1">
      <alignment horizontal="center" vertical="center" textRotation="180"/>
    </xf>
    <xf numFmtId="0" fontId="30" fillId="0" borderId="17" xfId="0" applyFont="1" applyBorder="1" applyAlignment="1">
      <alignment horizontal="left" vertical="center"/>
    </xf>
    <xf numFmtId="0" fontId="30" fillId="0" borderId="2" xfId="0" applyFont="1" applyBorder="1" applyAlignment="1">
      <alignment horizontal="center" vertical="center" textRotation="255"/>
    </xf>
    <xf numFmtId="0" fontId="30" fillId="0" borderId="16" xfId="0" applyFont="1" applyBorder="1" applyAlignment="1">
      <alignment horizontal="center" vertical="center"/>
    </xf>
    <xf numFmtId="0" fontId="30" fillId="0" borderId="2" xfId="0" applyFont="1" applyBorder="1" applyAlignment="1">
      <alignment horizontal="center" vertical="center" wrapText="1"/>
    </xf>
    <xf numFmtId="0" fontId="30" fillId="0" borderId="13" xfId="0" applyFont="1" applyBorder="1" applyAlignment="1">
      <alignment horizontal="center" vertical="center" wrapText="1"/>
    </xf>
    <xf numFmtId="176" fontId="30"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20" fillId="0" borderId="0" xfId="0" applyFont="1" applyAlignment="1">
      <alignment horizontal="center" vertical="center" wrapText="1"/>
    </xf>
    <xf numFmtId="176" fontId="30" fillId="0" borderId="2" xfId="1" applyNumberFormat="1" applyFont="1" applyBorder="1" applyAlignment="1">
      <alignment horizontal="center" vertical="center"/>
    </xf>
    <xf numFmtId="0" fontId="38" fillId="0" borderId="1" xfId="0" applyFont="1" applyBorder="1" applyAlignment="1">
      <alignment horizontal="center" vertical="center"/>
    </xf>
    <xf numFmtId="0" fontId="20" fillId="0" borderId="0" xfId="0" applyFont="1" applyAlignment="1">
      <alignment horizontal="center" vertical="center"/>
    </xf>
    <xf numFmtId="0" fontId="35" fillId="0" borderId="21" xfId="0" applyFont="1" applyBorder="1" applyAlignment="1">
      <alignment horizontal="right" vertical="center"/>
    </xf>
    <xf numFmtId="0" fontId="35" fillId="0" borderId="22" xfId="0" applyFont="1" applyBorder="1" applyAlignment="1">
      <alignment horizontal="right" vertical="center"/>
    </xf>
    <xf numFmtId="0" fontId="30" fillId="0" borderId="24" xfId="0" applyFont="1" applyBorder="1" applyAlignment="1">
      <alignment horizontal="right" vertical="center"/>
    </xf>
    <xf numFmtId="0" fontId="35" fillId="0" borderId="8" xfId="0" applyFont="1" applyBorder="1">
      <alignment vertical="center"/>
    </xf>
    <xf numFmtId="0" fontId="30" fillId="0" borderId="8" xfId="0" applyFont="1" applyBorder="1">
      <alignment vertical="center"/>
    </xf>
    <xf numFmtId="0" fontId="34" fillId="0" borderId="7" xfId="0" applyFont="1" applyBorder="1">
      <alignment vertical="center"/>
    </xf>
    <xf numFmtId="0" fontId="34"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5" fillId="2" borderId="1" xfId="0" applyFont="1" applyFill="1" applyBorder="1">
      <alignment vertical="center"/>
    </xf>
    <xf numFmtId="0" fontId="35" fillId="3" borderId="1" xfId="0" applyFont="1" applyFill="1" applyBorder="1">
      <alignment vertical="center"/>
    </xf>
    <xf numFmtId="0" fontId="35" fillId="0" borderId="0" xfId="0" applyFont="1">
      <alignment vertical="center"/>
    </xf>
    <xf numFmtId="0" fontId="35" fillId="0" borderId="0" xfId="0" applyFont="1" applyAlignment="1">
      <alignment vertical="center" wrapText="1"/>
    </xf>
    <xf numFmtId="0" fontId="35" fillId="0" borderId="15" xfId="0" applyFont="1" applyBorder="1" applyAlignment="1">
      <alignment vertical="center" wrapText="1"/>
    </xf>
    <xf numFmtId="0" fontId="30" fillId="0" borderId="10" xfId="0" applyFont="1" applyBorder="1">
      <alignment vertical="center"/>
    </xf>
    <xf numFmtId="0" fontId="35" fillId="0" borderId="10" xfId="0" applyFont="1" applyBorder="1" applyAlignment="1">
      <alignment vertical="center" wrapText="1"/>
    </xf>
    <xf numFmtId="0" fontId="35" fillId="0" borderId="11" xfId="0" applyFont="1" applyBorder="1" applyAlignment="1">
      <alignment vertical="center" wrapText="1"/>
    </xf>
    <xf numFmtId="0" fontId="20"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center" vertical="center"/>
    </xf>
    <xf numFmtId="0" fontId="11" fillId="0" borderId="0" xfId="0" applyFont="1" applyAlignment="1">
      <alignment horizontal="right" vertical="top"/>
    </xf>
    <xf numFmtId="0" fontId="40" fillId="0" borderId="0" xfId="0" applyFont="1">
      <alignment vertical="center"/>
    </xf>
    <xf numFmtId="0" fontId="39" fillId="0" borderId="0" xfId="0" applyFont="1">
      <alignment vertical="center"/>
    </xf>
    <xf numFmtId="0" fontId="32" fillId="0" borderId="0" xfId="0" applyFont="1" applyAlignment="1">
      <alignment horizontal="left" vertical="center"/>
    </xf>
    <xf numFmtId="0" fontId="40" fillId="0" borderId="0" xfId="0" applyFont="1" applyAlignment="1">
      <alignment horizontal="center" vertical="center"/>
    </xf>
    <xf numFmtId="0" fontId="40" fillId="0" borderId="0" xfId="0" applyFont="1" applyAlignment="1">
      <alignment horizontal="right" vertical="center"/>
    </xf>
    <xf numFmtId="0" fontId="42" fillId="0" borderId="0" xfId="0" applyFont="1">
      <alignment vertical="center"/>
    </xf>
    <xf numFmtId="0" fontId="33" fillId="0" borderId="13" xfId="0" applyFont="1" applyBorder="1" applyAlignment="1">
      <alignment horizontal="center" vertical="center" wrapText="1"/>
    </xf>
    <xf numFmtId="0" fontId="33" fillId="0" borderId="13" xfId="1" quotePrefix="1" applyNumberFormat="1" applyFont="1" applyFill="1" applyBorder="1" applyAlignment="1" applyProtection="1">
      <alignment horizontal="center" vertical="center" wrapText="1"/>
    </xf>
    <xf numFmtId="0" fontId="35" fillId="0" borderId="1" xfId="0" applyFont="1" applyBorder="1" applyAlignment="1">
      <alignment horizontal="center" vertical="center"/>
    </xf>
    <xf numFmtId="37" fontId="35" fillId="0" borderId="1" xfId="0" quotePrefix="1" applyNumberFormat="1" applyFont="1" applyBorder="1" applyAlignment="1">
      <alignment horizontal="center" vertical="center" wrapText="1"/>
    </xf>
    <xf numFmtId="0" fontId="35" fillId="0" borderId="17" xfId="0" applyFont="1" applyBorder="1" applyAlignment="1">
      <alignment horizontal="center" vertical="center"/>
    </xf>
    <xf numFmtId="0" fontId="30" fillId="0" borderId="2" xfId="0" quotePrefix="1" applyFont="1" applyBorder="1" applyAlignment="1">
      <alignment horizontal="center" vertical="center"/>
    </xf>
    <xf numFmtId="0" fontId="35" fillId="0" borderId="2" xfId="0" quotePrefix="1" applyFont="1" applyBorder="1" applyAlignment="1">
      <alignment horizontal="center" vertical="center"/>
    </xf>
    <xf numFmtId="0" fontId="35" fillId="0" borderId="3" xfId="0" applyFont="1" applyBorder="1" applyAlignment="1">
      <alignment horizontal="center" vertical="center"/>
    </xf>
    <xf numFmtId="0" fontId="35" fillId="0" borderId="3" xfId="0" applyFont="1" applyBorder="1" applyAlignment="1">
      <alignment horizontal="center" vertical="center" wrapText="1"/>
    </xf>
    <xf numFmtId="0" fontId="35" fillId="0" borderId="17" xfId="0" applyFont="1" applyBorder="1" applyAlignment="1">
      <alignment horizontal="center" vertical="center" textRotation="180"/>
    </xf>
    <xf numFmtId="177" fontId="35" fillId="0" borderId="17" xfId="0" applyNumberFormat="1" applyFont="1" applyBorder="1" applyAlignment="1">
      <alignment horizontal="center" vertical="center" wrapText="1"/>
    </xf>
    <xf numFmtId="0" fontId="35" fillId="0" borderId="46" xfId="0" applyFont="1" applyBorder="1" applyAlignment="1">
      <alignment horizontal="center" vertical="center"/>
    </xf>
    <xf numFmtId="0" fontId="35" fillId="0" borderId="1" xfId="0" applyFont="1" applyBorder="1" applyAlignment="1">
      <alignment horizontal="center" vertical="center" wrapText="1"/>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30"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30" fillId="0" borderId="2" xfId="0" quotePrefix="1" applyNumberFormat="1" applyFont="1" applyBorder="1" applyAlignment="1">
      <alignment horizontal="center" vertical="center" wrapText="1"/>
    </xf>
    <xf numFmtId="0" fontId="22" fillId="0" borderId="9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42" fillId="0" borderId="2" xfId="0" applyFont="1" applyBorder="1" applyAlignment="1">
      <alignment horizontal="center" vertical="center" wrapText="1"/>
    </xf>
    <xf numFmtId="176" fontId="35" fillId="0" borderId="2" xfId="1" applyNumberFormat="1" applyFont="1" applyFill="1" applyBorder="1" applyAlignment="1" applyProtection="1">
      <alignment horizontal="center" vertical="center"/>
    </xf>
    <xf numFmtId="0" fontId="42" fillId="0" borderId="0" xfId="0" applyFont="1" applyAlignment="1">
      <alignment horizontal="left" vertical="center"/>
    </xf>
    <xf numFmtId="0" fontId="42" fillId="0" borderId="0" xfId="0" applyFont="1" applyAlignment="1">
      <alignment horizontal="center" vertical="center"/>
    </xf>
    <xf numFmtId="0" fontId="44" fillId="0" borderId="0" xfId="0" applyFont="1" applyAlignment="1">
      <alignment horizontal="left" vertical="center"/>
    </xf>
    <xf numFmtId="179" fontId="45" fillId="0" borderId="2" xfId="1" applyNumberFormat="1" applyFont="1" applyFill="1" applyBorder="1" applyAlignment="1" applyProtection="1">
      <alignment horizontal="center" vertical="center" shrinkToFit="1"/>
    </xf>
    <xf numFmtId="0" fontId="42" fillId="0" borderId="0" xfId="0" applyFont="1" applyAlignment="1">
      <alignment horizontal="right" vertical="center"/>
    </xf>
    <xf numFmtId="0" fontId="46" fillId="0" borderId="0" xfId="2" applyFont="1" applyFill="1" applyAlignment="1" applyProtection="1">
      <alignment horizontal="right" vertical="center"/>
    </xf>
    <xf numFmtId="0" fontId="33"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5" fillId="0" borderId="17" xfId="0" applyFont="1" applyBorder="1" applyAlignment="1">
      <alignment horizontal="left" vertical="center"/>
    </xf>
    <xf numFmtId="0" fontId="30" fillId="0" borderId="5" xfId="0" applyFont="1" applyBorder="1" applyAlignment="1">
      <alignment horizontal="center" vertical="center" wrapText="1"/>
    </xf>
    <xf numFmtId="0" fontId="34" fillId="0" borderId="20" xfId="1" applyNumberFormat="1" applyFont="1" applyBorder="1" applyAlignment="1">
      <alignment horizontal="center" vertical="center"/>
    </xf>
    <xf numFmtId="0" fontId="34" fillId="0" borderId="46" xfId="1" applyNumberFormat="1" applyFont="1" applyBorder="1" applyAlignment="1">
      <alignment horizontal="center" vertical="center"/>
    </xf>
    <xf numFmtId="0" fontId="34" fillId="0" borderId="1" xfId="1" applyNumberFormat="1" applyFont="1" applyBorder="1" applyAlignment="1">
      <alignment horizontal="center" vertical="center"/>
    </xf>
    <xf numFmtId="0" fontId="34" fillId="0" borderId="92" xfId="1" applyNumberFormat="1" applyFont="1" applyBorder="1" applyAlignment="1">
      <alignment horizontal="center" vertical="center"/>
    </xf>
    <xf numFmtId="176" fontId="30" fillId="0" borderId="31" xfId="1" applyNumberFormat="1" applyFont="1" applyBorder="1" applyAlignment="1">
      <alignment horizontal="center" vertical="center"/>
    </xf>
    <xf numFmtId="0" fontId="38" fillId="0" borderId="31" xfId="0" applyFont="1" applyBorder="1" applyAlignment="1">
      <alignment horizontal="center" vertical="center"/>
    </xf>
    <xf numFmtId="176" fontId="30" fillId="0" borderId="34" xfId="1" applyNumberFormat="1" applyFont="1" applyBorder="1" applyAlignment="1">
      <alignment horizontal="center" vertical="center"/>
    </xf>
    <xf numFmtId="0" fontId="47" fillId="0" borderId="1" xfId="0" applyFont="1" applyBorder="1" applyAlignment="1">
      <alignment horizontal="center" vertical="center"/>
    </xf>
    <xf numFmtId="0" fontId="38" fillId="0" borderId="18" xfId="0" applyFont="1" applyBorder="1" applyAlignment="1">
      <alignment horizontal="center" vertical="center"/>
    </xf>
    <xf numFmtId="0" fontId="35" fillId="0" borderId="0" xfId="0" applyFont="1" applyAlignment="1">
      <alignment horizontal="left" vertical="top" wrapText="1"/>
    </xf>
    <xf numFmtId="0" fontId="35" fillId="0" borderId="15" xfId="0" applyFont="1" applyBorder="1" applyAlignment="1">
      <alignment horizontal="left" vertical="top" wrapText="1"/>
    </xf>
    <xf numFmtId="0" fontId="35" fillId="0" borderId="0" xfId="0" applyFont="1" applyAlignment="1">
      <alignment vertical="top" wrapText="1"/>
    </xf>
    <xf numFmtId="0" fontId="35" fillId="0" borderId="15" xfId="0" applyFont="1" applyBorder="1" applyAlignment="1">
      <alignment vertical="top" wrapText="1"/>
    </xf>
    <xf numFmtId="0" fontId="35" fillId="0" borderId="10" xfId="0" applyFont="1" applyBorder="1" applyAlignment="1">
      <alignment vertical="top" wrapText="1"/>
    </xf>
    <xf numFmtId="0" fontId="35"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8"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6"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30" fillId="0" borderId="1" xfId="0" quotePrefix="1" applyFont="1" applyBorder="1" applyAlignment="1">
      <alignment horizontal="center" vertical="center"/>
    </xf>
    <xf numFmtId="0" fontId="51" fillId="0" borderId="0" xfId="4" applyFont="1" applyAlignment="1" applyProtection="1">
      <alignment horizontal="left" vertical="center"/>
      <protection locked="0"/>
    </xf>
    <xf numFmtId="0" fontId="52"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7" fillId="0" borderId="0" xfId="0" applyFont="1">
      <alignment vertical="center"/>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42" fillId="0" borderId="3" xfId="0" applyFont="1" applyBorder="1" applyAlignment="1">
      <alignment horizontal="center" vertical="center" wrapText="1"/>
    </xf>
    <xf numFmtId="0" fontId="42" fillId="0" borderId="17"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6" xfId="0" applyFont="1" applyBorder="1" applyAlignment="1">
      <alignment horizontal="center" vertical="center"/>
    </xf>
    <xf numFmtId="0" fontId="35" fillId="0" borderId="17" xfId="0" applyFont="1" applyBorder="1" applyAlignment="1">
      <alignment horizontal="center" vertical="center"/>
    </xf>
    <xf numFmtId="0" fontId="42" fillId="0" borderId="6" xfId="0" applyFont="1" applyBorder="1" applyAlignment="1">
      <alignment horizontal="center" vertical="center" wrapText="1"/>
    </xf>
    <xf numFmtId="0" fontId="42" fillId="0" borderId="25" xfId="0" applyFont="1" applyBorder="1" applyAlignment="1">
      <alignment horizontal="center" vertical="center" wrapText="1"/>
    </xf>
    <xf numFmtId="0" fontId="42" fillId="0" borderId="52" xfId="0" applyFont="1" applyBorder="1" applyAlignment="1">
      <alignment horizontal="center" vertical="center" wrapText="1"/>
    </xf>
    <xf numFmtId="0" fontId="42" fillId="0" borderId="46" xfId="0" applyFont="1" applyBorder="1" applyAlignment="1">
      <alignment horizontal="center" vertical="center" textRotation="255"/>
    </xf>
    <xf numFmtId="0" fontId="42" fillId="0" borderId="17" xfId="0" applyFont="1" applyBorder="1" applyAlignment="1">
      <alignment horizontal="center" vertical="center" textRotation="255"/>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52" xfId="0" applyFont="1" applyBorder="1" applyAlignment="1">
      <alignment horizontal="center" vertical="center" wrapText="1"/>
    </xf>
    <xf numFmtId="0" fontId="42" fillId="0" borderId="46" xfId="0" applyFont="1" applyBorder="1" applyAlignment="1">
      <alignment horizontal="center" vertical="center" textRotation="255" wrapText="1"/>
    </xf>
    <xf numFmtId="0" fontId="42" fillId="0" borderId="17" xfId="0" applyFont="1" applyBorder="1" applyAlignment="1">
      <alignment horizontal="center" vertical="center" textRotation="255" wrapText="1"/>
    </xf>
    <xf numFmtId="0" fontId="42" fillId="0" borderId="46" xfId="0" quotePrefix="1" applyFont="1" applyBorder="1" applyAlignment="1">
      <alignment horizontal="center" vertical="center" wrapText="1"/>
    </xf>
    <xf numFmtId="0" fontId="42" fillId="0" borderId="17" xfId="0" quotePrefix="1" applyFont="1" applyBorder="1" applyAlignment="1">
      <alignment horizontal="center" vertical="center" wrapText="1"/>
    </xf>
    <xf numFmtId="0" fontId="42" fillId="0" borderId="2" xfId="0" quotePrefix="1" applyFont="1" applyBorder="1" applyAlignment="1">
      <alignment horizontal="center" vertical="center" wrapText="1"/>
    </xf>
    <xf numFmtId="0" fontId="33" fillId="0" borderId="0" xfId="0" applyFont="1">
      <alignment vertical="center"/>
    </xf>
    <xf numFmtId="0" fontId="42" fillId="0" borderId="14" xfId="0" applyFont="1" applyBorder="1" applyAlignment="1">
      <alignment horizontal="center" vertical="center"/>
    </xf>
    <xf numFmtId="0" fontId="42" fillId="0" borderId="54" xfId="0" applyFont="1" applyBorder="1" applyAlignment="1">
      <alignment horizontal="center" vertical="center"/>
    </xf>
    <xf numFmtId="0" fontId="42" fillId="0" borderId="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17" xfId="0" applyFont="1" applyBorder="1" applyAlignment="1">
      <alignment horizontal="center" vertical="center"/>
    </xf>
    <xf numFmtId="0" fontId="42" fillId="0" borderId="20"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33" xfId="0" applyFont="1" applyBorder="1" applyAlignment="1">
      <alignment horizontal="center" vertical="center" wrapText="1"/>
    </xf>
    <xf numFmtId="0" fontId="42" fillId="0" borderId="3" xfId="0" applyFont="1" applyBorder="1" applyAlignment="1">
      <alignment horizontal="center" vertical="center"/>
    </xf>
    <xf numFmtId="0" fontId="42" fillId="0" borderId="2" xfId="0" applyFont="1" applyBorder="1" applyAlignment="1">
      <alignment horizontal="center" vertical="center"/>
    </xf>
    <xf numFmtId="0" fontId="22" fillId="0" borderId="1" xfId="0" applyFont="1" applyBorder="1">
      <alignment vertical="center"/>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2" fillId="0" borderId="2" xfId="0" applyFont="1" applyBorder="1" applyAlignment="1">
      <alignment vertical="center" wrapText="1"/>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52" xfId="0" applyFont="1" applyBorder="1" applyAlignment="1">
      <alignment vertical="center" wrapText="1"/>
    </xf>
    <xf numFmtId="0" fontId="22" fillId="0" borderId="16"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0" xfId="0" applyFont="1" applyAlignment="1">
      <alignment horizontal="center" vertical="center" wrapText="1"/>
    </xf>
    <xf numFmtId="0" fontId="42" fillId="0" borderId="39"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16" xfId="0" applyFont="1" applyBorder="1" applyAlignment="1">
      <alignment horizontal="center" vertical="center"/>
    </xf>
    <xf numFmtId="0" fontId="30" fillId="0" borderId="3" xfId="0" applyFont="1" applyBorder="1" applyAlignment="1">
      <alignment horizontal="center" vertical="center"/>
    </xf>
    <xf numFmtId="0" fontId="30" fillId="0" borderId="17" xfId="0" applyFont="1" applyBorder="1" applyAlignment="1">
      <alignment horizontal="center" vertical="center"/>
    </xf>
    <xf numFmtId="0" fontId="22" fillId="0" borderId="33" xfId="0" applyFont="1" applyBorder="1" applyAlignment="1">
      <alignment vertical="center" wrapText="1"/>
    </xf>
    <xf numFmtId="0" fontId="22" fillId="0" borderId="34" xfId="0" applyFont="1" applyBorder="1" applyAlignment="1">
      <alignment vertical="center" wrapText="1"/>
    </xf>
    <xf numFmtId="0" fontId="22" fillId="0" borderId="46" xfId="0" applyFont="1" applyBorder="1" applyAlignment="1">
      <alignment horizontal="left" vertical="center" wrapText="1"/>
    </xf>
    <xf numFmtId="0" fontId="22" fillId="0" borderId="2" xfId="0" applyFont="1" applyBorder="1" applyAlignment="1">
      <alignment horizontal="left" vertical="center" wrapText="1"/>
    </xf>
    <xf numFmtId="0" fontId="22" fillId="0" borderId="34" xfId="0" applyFont="1" applyBorder="1" applyAlignment="1">
      <alignment horizontal="left" vertical="center" wrapText="1"/>
    </xf>
    <xf numFmtId="0" fontId="22" fillId="0" borderId="33" xfId="0" applyFont="1" applyBorder="1" applyAlignment="1">
      <alignment horizontal="left" vertical="center" wrapText="1"/>
    </xf>
    <xf numFmtId="0" fontId="22" fillId="0" borderId="3" xfId="0" applyFont="1" applyBorder="1" applyAlignment="1">
      <alignment horizontal="center" vertical="center"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30" fillId="0" borderId="46" xfId="0" applyFont="1" applyBorder="1" applyAlignment="1">
      <alignment horizontal="center" vertical="center"/>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0" borderId="39" xfId="0" applyFont="1" applyBorder="1" applyAlignment="1">
      <alignment vertical="center" wrapText="1"/>
    </xf>
    <xf numFmtId="0" fontId="35" fillId="0" borderId="1" xfId="0" applyFont="1" applyBorder="1" applyAlignment="1">
      <alignment horizontal="center" vertical="center"/>
    </xf>
    <xf numFmtId="0" fontId="22" fillId="0" borderId="3" xfId="0" applyFont="1" applyBorder="1" applyAlignment="1">
      <alignment vertical="center" wrapText="1"/>
    </xf>
    <xf numFmtId="0" fontId="30" fillId="0" borderId="2" xfId="0" applyFont="1" applyBorder="1" applyAlignment="1">
      <alignment horizontal="center" vertical="center"/>
    </xf>
    <xf numFmtId="0" fontId="30" fillId="0" borderId="1" xfId="0" applyFont="1" applyBorder="1" applyAlignment="1">
      <alignment horizontal="center" vertical="center"/>
    </xf>
    <xf numFmtId="0" fontId="22" fillId="0" borderId="39" xfId="0" applyFont="1" applyBorder="1" applyAlignment="1">
      <alignment horizontal="left" vertical="center" wrapText="1"/>
    </xf>
    <xf numFmtId="0" fontId="22" fillId="6" borderId="39" xfId="0" applyFont="1" applyFill="1" applyBorder="1" applyAlignment="1">
      <alignment horizontal="left" vertical="center" wrapText="1"/>
    </xf>
    <xf numFmtId="0" fontId="22" fillId="6" borderId="33" xfId="0" quotePrefix="1" applyFont="1" applyFill="1" applyBorder="1" applyAlignment="1">
      <alignment horizontal="left" vertical="center" wrapText="1"/>
    </xf>
    <xf numFmtId="0" fontId="30" fillId="0" borderId="46" xfId="1" quotePrefix="1" applyNumberFormat="1" applyFont="1" applyFill="1" applyBorder="1" applyAlignment="1" applyProtection="1">
      <alignment horizontal="center" vertical="center"/>
    </xf>
    <xf numFmtId="0" fontId="30" fillId="0" borderId="17" xfId="1" quotePrefix="1" applyNumberFormat="1" applyFont="1" applyFill="1" applyBorder="1" applyAlignment="1" applyProtection="1">
      <alignment horizontal="center" vertical="center"/>
    </xf>
    <xf numFmtId="0" fontId="30" fillId="0" borderId="2" xfId="1" quotePrefix="1" applyNumberFormat="1" applyFont="1" applyFill="1" applyBorder="1" applyAlignment="1" applyProtection="1">
      <alignment horizontal="center" vertical="center"/>
    </xf>
    <xf numFmtId="0" fontId="30" fillId="0" borderId="16" xfId="1" quotePrefix="1" applyNumberFormat="1" applyFont="1" applyFill="1" applyBorder="1" applyAlignment="1" applyProtection="1">
      <alignment horizontal="center" vertical="center"/>
    </xf>
    <xf numFmtId="0" fontId="42" fillId="0" borderId="2" xfId="0" applyFont="1" applyBorder="1" applyAlignment="1">
      <alignment horizontal="center" vertical="center" textRotation="255" wrapText="1"/>
    </xf>
    <xf numFmtId="0" fontId="39" fillId="0" borderId="55" xfId="0" applyFont="1" applyBorder="1" applyAlignment="1">
      <alignment horizontal="center" vertical="center"/>
    </xf>
    <xf numFmtId="0" fontId="39" fillId="0" borderId="56" xfId="0" applyFont="1" applyBorder="1" applyAlignment="1">
      <alignment horizontal="center" vertical="center"/>
    </xf>
    <xf numFmtId="0" fontId="42" fillId="0" borderId="16" xfId="0" applyFont="1" applyBorder="1" applyAlignment="1">
      <alignment horizontal="center" vertical="center"/>
    </xf>
    <xf numFmtId="0" fontId="42" fillId="0" borderId="4" xfId="0" applyFont="1" applyBorder="1" applyAlignment="1">
      <alignment horizontal="center" vertical="center"/>
    </xf>
    <xf numFmtId="0" fontId="42" fillId="0" borderId="39" xfId="0" applyFont="1" applyBorder="1" applyAlignment="1">
      <alignment horizontal="center" vertical="center"/>
    </xf>
    <xf numFmtId="0" fontId="42" fillId="0" borderId="19" xfId="0" applyFont="1" applyBorder="1" applyAlignment="1">
      <alignment horizontal="center" vertical="center"/>
    </xf>
    <xf numFmtId="0" fontId="42" fillId="0" borderId="53"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42" fillId="0" borderId="1" xfId="0" applyFont="1" applyBorder="1" applyAlignment="1">
      <alignment horizontal="center" vertical="center" wrapText="1"/>
    </xf>
    <xf numFmtId="0" fontId="42" fillId="0" borderId="46" xfId="0" applyFont="1" applyBorder="1" applyAlignment="1">
      <alignment horizontal="center" vertical="center"/>
    </xf>
    <xf numFmtId="0" fontId="42" fillId="0" borderId="3" xfId="0" quotePrefix="1" applyFont="1" applyBorder="1" applyAlignment="1">
      <alignment horizontal="center" vertical="center" textRotation="255" wrapText="1"/>
    </xf>
    <xf numFmtId="0" fontId="42" fillId="0" borderId="17" xfId="0" quotePrefix="1" applyFont="1" applyBorder="1" applyAlignment="1">
      <alignment horizontal="center" vertical="center" textRotation="255" wrapText="1"/>
    </xf>
    <xf numFmtId="0" fontId="42" fillId="0" borderId="2" xfId="0" quotePrefix="1" applyFont="1" applyBorder="1" applyAlignment="1">
      <alignment horizontal="center" vertical="center" textRotation="255" wrapText="1"/>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42" fillId="0" borderId="23" xfId="0" applyFont="1" applyBorder="1" applyAlignment="1">
      <alignment horizontal="center" vertical="center"/>
    </xf>
    <xf numFmtId="0" fontId="42" fillId="0" borderId="31" xfId="0" applyFont="1" applyBorder="1" applyAlignment="1">
      <alignment horizontal="center" vertical="center"/>
    </xf>
    <xf numFmtId="0" fontId="42" fillId="0" borderId="34" xfId="0" applyFont="1" applyBorder="1" applyAlignment="1">
      <alignment horizontal="center" vertical="center"/>
    </xf>
    <xf numFmtId="0" fontId="4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42" fillId="0" borderId="20" xfId="0" applyFont="1" applyBorder="1" applyAlignment="1">
      <alignment horizontal="center" vertical="center"/>
    </xf>
    <xf numFmtId="0" fontId="42" fillId="0" borderId="12" xfId="0" applyFont="1" applyBorder="1" applyAlignment="1">
      <alignment horizontal="center" vertical="center"/>
    </xf>
    <xf numFmtId="0" fontId="42" fillId="0" borderId="33" xfId="0" applyFont="1" applyBorder="1" applyAlignment="1">
      <alignment horizontal="center" vertical="center"/>
    </xf>
    <xf numFmtId="0" fontId="42" fillId="0" borderId="6" xfId="0" applyFont="1" applyBorder="1" applyAlignment="1">
      <alignment horizontal="center" vertical="center"/>
    </xf>
    <xf numFmtId="0" fontId="42" fillId="0" borderId="25" xfId="0" applyFont="1" applyBorder="1" applyAlignment="1">
      <alignment horizontal="center" vertical="center"/>
    </xf>
    <xf numFmtId="0" fontId="42" fillId="0" borderId="52" xfId="0" applyFont="1" applyBorder="1" applyAlignment="1">
      <alignment horizontal="center" vertical="center"/>
    </xf>
    <xf numFmtId="0" fontId="42" fillId="0" borderId="4" xfId="0" quotePrefix="1" applyFont="1" applyBorder="1" applyAlignment="1">
      <alignment horizontal="center" vertical="center" wrapText="1"/>
    </xf>
    <xf numFmtId="0" fontId="42" fillId="0" borderId="23"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34" xfId="0" applyFont="1" applyBorder="1" applyAlignment="1">
      <alignment horizontal="center" vertical="center" wrapText="1"/>
    </xf>
    <xf numFmtId="0" fontId="42" fillId="0" borderId="1" xfId="0" applyFont="1" applyBorder="1" applyAlignment="1">
      <alignment horizontal="center" vertical="center"/>
    </xf>
    <xf numFmtId="0" fontId="42" fillId="0" borderId="16" xfId="0" applyFont="1" applyBorder="1" applyAlignment="1">
      <alignment horizontal="center" vertical="center" textRotation="255" wrapText="1"/>
    </xf>
    <xf numFmtId="0" fontId="42" fillId="0" borderId="46" xfId="0" quotePrefix="1" applyFont="1" applyBorder="1" applyAlignment="1">
      <alignment horizontal="center" vertical="center" textRotation="255" wrapText="1"/>
    </xf>
    <xf numFmtId="0" fontId="42" fillId="0" borderId="27" xfId="0" applyFont="1" applyBorder="1" applyAlignment="1">
      <alignment horizontal="center" vertical="center"/>
    </xf>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xf>
    <xf numFmtId="0" fontId="22" fillId="6" borderId="52" xfId="0" applyFont="1" applyFill="1" applyBorder="1" applyAlignment="1">
      <alignment horizontal="center" vertical="center"/>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42" fillId="0" borderId="16" xfId="0" applyFont="1" applyBorder="1" applyAlignment="1">
      <alignment horizontal="center" vertical="center" wrapText="1"/>
    </xf>
    <xf numFmtId="0" fontId="42" fillId="0" borderId="6" xfId="0" quotePrefix="1" applyFont="1" applyBorder="1" applyAlignment="1">
      <alignment horizontal="center" vertical="center" wrapText="1"/>
    </xf>
    <xf numFmtId="0" fontId="22" fillId="0" borderId="44" xfId="0" applyFont="1" applyBorder="1" applyAlignment="1">
      <alignment horizontal="left" vertical="center" wrapText="1"/>
    </xf>
    <xf numFmtId="0" fontId="22" fillId="6" borderId="34" xfId="0" applyFont="1" applyFill="1" applyBorder="1" applyAlignment="1">
      <alignment horizontal="left" vertical="center" wrapText="1"/>
    </xf>
    <xf numFmtId="0" fontId="22" fillId="6" borderId="33" xfId="0" applyFont="1" applyFill="1" applyBorder="1" applyAlignment="1">
      <alignment horizontal="left" vertical="center" wrapText="1"/>
    </xf>
    <xf numFmtId="0" fontId="13" fillId="0" borderId="0" xfId="0" applyFont="1" applyAlignment="1">
      <alignment horizontal="distributed" vertical="center"/>
    </xf>
    <xf numFmtId="0" fontId="49" fillId="0" borderId="0" xfId="0" applyFont="1" applyAlignment="1">
      <alignment horizontal="center" vertical="center"/>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 xfId="0" applyFont="1" applyBorder="1" applyAlignment="1">
      <alignment horizontal="center" vertical="center"/>
    </xf>
    <xf numFmtId="0" fontId="20" fillId="0" borderId="2" xfId="0" quotePrefix="1"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1" fillId="0" borderId="3" xfId="0" applyFont="1" applyBorder="1" applyAlignment="1">
      <alignment horizontal="center" vertical="center"/>
    </xf>
    <xf numFmtId="0" fontId="31" fillId="0" borderId="2" xfId="0" applyFont="1" applyBorder="1" applyAlignment="1">
      <alignment horizontal="center" vertical="center"/>
    </xf>
    <xf numFmtId="0" fontId="31" fillId="0" borderId="3"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31" fillId="0" borderId="17" xfId="1" quotePrefix="1" applyNumberFormat="1" applyFont="1" applyBorder="1" applyAlignment="1">
      <alignment horizontal="center" vertical="center"/>
    </xf>
    <xf numFmtId="0" fontId="22" fillId="3" borderId="1" xfId="0" applyFont="1" applyFill="1" applyBorder="1" applyAlignment="1" applyProtection="1">
      <alignment horizontal="center" vertical="center" wrapText="1"/>
      <protection locked="0"/>
    </xf>
    <xf numFmtId="38" fontId="30" fillId="2" borderId="17" xfId="3" applyFont="1" applyFill="1" applyBorder="1" applyAlignment="1" applyProtection="1">
      <alignment horizontal="center" vertical="center"/>
      <protection locked="0"/>
    </xf>
    <xf numFmtId="38" fontId="30" fillId="2" borderId="16" xfId="3" applyFont="1" applyFill="1" applyBorder="1" applyAlignment="1" applyProtection="1">
      <alignment horizontal="center" vertical="center"/>
      <protection locked="0"/>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1" fillId="0" borderId="16" xfId="1" quotePrefix="1" applyNumberFormat="1" applyFont="1" applyBorder="1" applyAlignment="1">
      <alignment horizontal="center" vertical="center"/>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0" fillId="0" borderId="16" xfId="0" applyFont="1" applyBorder="1" applyAlignment="1">
      <alignment horizontal="center" vertical="center" wrapText="1"/>
    </xf>
    <xf numFmtId="0" fontId="30" fillId="0" borderId="17" xfId="0" applyFont="1" applyBorder="1" applyAlignment="1">
      <alignment horizontal="center" vertical="center" textRotation="255"/>
    </xf>
    <xf numFmtId="0" fontId="31" fillId="0" borderId="3"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wrapText="1"/>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31"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3"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2" fillId="3" borderId="2" xfId="0" applyFont="1" applyFill="1" applyBorder="1" applyAlignment="1" applyProtection="1">
      <alignment horizontal="center" vertical="center" wrapText="1"/>
      <protection locked="0"/>
    </xf>
    <xf numFmtId="0" fontId="31" fillId="0" borderId="17" xfId="0" applyFont="1" applyBorder="1" applyAlignment="1">
      <alignment horizontal="center" vertical="center"/>
    </xf>
    <xf numFmtId="0" fontId="33" fillId="0" borderId="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20" xfId="0" applyFont="1" applyBorder="1" applyAlignment="1">
      <alignment horizontal="center" vertical="center"/>
    </xf>
    <xf numFmtId="0" fontId="33" fillId="0" borderId="33"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7" fillId="2" borderId="58" xfId="0" applyNumberFormat="1" applyFont="1" applyFill="1" applyBorder="1" applyAlignment="1" applyProtection="1">
      <alignment horizontal="center" vertical="center"/>
      <protection locked="0"/>
    </xf>
    <xf numFmtId="185" fontId="37" fillId="2" borderId="2" xfId="0" applyNumberFormat="1"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wrapText="1" shrinkToFit="1"/>
      <protection locked="0"/>
    </xf>
    <xf numFmtId="0" fontId="37" fillId="2" borderId="17" xfId="0" applyFont="1" applyFill="1" applyBorder="1" applyAlignment="1" applyProtection="1">
      <alignment horizontal="center" vertical="center"/>
      <protection locked="0"/>
    </xf>
    <xf numFmtId="0" fontId="37" fillId="2" borderId="2" xfId="0" applyFont="1" applyFill="1" applyBorder="1" applyAlignment="1" applyProtection="1">
      <alignment horizontal="center" vertical="center"/>
      <protection locked="0"/>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1" fillId="0" borderId="46" xfId="0" applyFont="1" applyBorder="1" applyAlignment="1">
      <alignment horizontal="center" vertical="center"/>
    </xf>
    <xf numFmtId="0" fontId="31" fillId="0" borderId="46" xfId="1" quotePrefix="1" applyNumberFormat="1" applyFont="1" applyBorder="1" applyAlignment="1">
      <alignment horizontal="center" vertical="center"/>
    </xf>
    <xf numFmtId="0" fontId="30" fillId="0" borderId="6" xfId="0" applyFont="1" applyBorder="1" applyAlignment="1">
      <alignment horizontal="center" vertical="center"/>
    </xf>
    <xf numFmtId="0" fontId="30" fillId="0" borderId="52"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33" fillId="0" borderId="6" xfId="0" applyFont="1" applyBorder="1" applyAlignment="1">
      <alignment horizontal="center" vertical="center"/>
    </xf>
    <xf numFmtId="0" fontId="33" fillId="0" borderId="52" xfId="0" applyFont="1" applyBorder="1" applyAlignment="1">
      <alignment horizontal="center" vertical="center"/>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30" fillId="0" borderId="0" xfId="0" applyFont="1" applyAlignment="1">
      <alignment horizontal="center" vertical="center"/>
    </xf>
    <xf numFmtId="185" fontId="31" fillId="0" borderId="3" xfId="0" applyNumberFormat="1" applyFont="1" applyBorder="1" applyAlignment="1">
      <alignment horizontal="center" vertical="center" wrapText="1"/>
    </xf>
    <xf numFmtId="185" fontId="31" fillId="0" borderId="39" xfId="0" applyNumberFormat="1" applyFont="1" applyBorder="1" applyAlignment="1">
      <alignment horizontal="center" vertical="center" wrapText="1"/>
    </xf>
    <xf numFmtId="185" fontId="31" fillId="0" borderId="17" xfId="0" applyNumberFormat="1" applyFont="1" applyBorder="1" applyAlignment="1">
      <alignment horizontal="center" vertical="center" wrapText="1"/>
    </xf>
    <xf numFmtId="185" fontId="31" fillId="0" borderId="2" xfId="0" applyNumberFormat="1" applyFont="1" applyBorder="1" applyAlignment="1">
      <alignment horizontal="center"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20" fillId="0" borderId="46" xfId="0" applyFont="1" applyBorder="1" applyAlignment="1">
      <alignment horizontal="center" vertical="center"/>
    </xf>
    <xf numFmtId="0" fontId="31"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46" xfId="0" applyFont="1" applyBorder="1" applyAlignment="1">
      <alignment horizontal="center" vertical="center" textRotation="255"/>
    </xf>
    <xf numFmtId="0" fontId="31" fillId="0" borderId="1" xfId="0" applyFont="1" applyBorder="1" applyAlignment="1">
      <alignment horizontal="center" vertical="center"/>
    </xf>
    <xf numFmtId="0" fontId="31" fillId="0" borderId="5" xfId="0" applyFont="1" applyBorder="1" applyAlignment="1">
      <alignment horizontal="center" vertical="center"/>
    </xf>
    <xf numFmtId="38" fontId="30" fillId="2" borderId="2" xfId="3" applyFont="1" applyFill="1" applyBorder="1" applyAlignment="1" applyProtection="1">
      <alignment horizontal="center" vertical="center"/>
      <protection locked="0"/>
    </xf>
    <xf numFmtId="0" fontId="20" fillId="0" borderId="46"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3" xfId="0" applyFont="1" applyBorder="1" applyAlignment="1">
      <alignment horizontal="center" vertical="center"/>
    </xf>
    <xf numFmtId="0" fontId="31" fillId="0" borderId="4" xfId="0" applyFont="1" applyBorder="1" applyAlignment="1">
      <alignment horizontal="center" vertical="center"/>
    </xf>
    <xf numFmtId="0" fontId="31" fillId="0" borderId="20"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1" fillId="0" borderId="45" xfId="1" quotePrefix="1" applyNumberFormat="1" applyFont="1" applyBorder="1" applyAlignment="1" applyProtection="1">
      <alignment horizontal="center" vertical="center"/>
    </xf>
    <xf numFmtId="0" fontId="31" fillId="0" borderId="4" xfId="1" quotePrefix="1" applyNumberFormat="1" applyFont="1" applyBorder="1" applyAlignment="1" applyProtection="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1"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25" xfId="0" applyFont="1" applyBorder="1" applyAlignment="1" applyProtection="1">
      <alignment horizontal="center"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7" fillId="0" borderId="63" xfId="0" applyFont="1" applyBorder="1" applyAlignment="1" applyProtection="1">
      <alignment horizontal="center" vertical="center"/>
      <protection locked="0"/>
    </xf>
    <xf numFmtId="0" fontId="27"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13" fillId="0" borderId="22" xfId="0" applyFont="1" applyBorder="1" applyAlignment="1" applyProtection="1">
      <alignment horizontal="right" vertical="center" wrapText="1"/>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7" fillId="0" borderId="62" xfId="0" applyFont="1" applyBorder="1" applyAlignment="1" applyProtection="1">
      <alignment horizontal="center" vertical="center"/>
      <protection locked="0"/>
    </xf>
    <xf numFmtId="0" fontId="27" fillId="0" borderId="66" xfId="0" applyFont="1" applyBorder="1" applyAlignment="1" applyProtection="1">
      <alignment horizontal="center" vertical="center"/>
      <protection locked="0"/>
    </xf>
    <xf numFmtId="0" fontId="27" fillId="0" borderId="67"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68"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5" fontId="27" fillId="4" borderId="2" xfId="0" applyNumberFormat="1" applyFont="1" applyFill="1" applyBorder="1" applyAlignment="1">
      <alignment horizontal="center" vertical="center" wrapText="1"/>
    </xf>
    <xf numFmtId="185" fontId="27" fillId="4" borderId="20" xfId="0" applyNumberFormat="1" applyFont="1" applyFill="1" applyBorder="1" applyAlignment="1">
      <alignment horizontal="center" vertical="center" wrapText="1"/>
    </xf>
    <xf numFmtId="0" fontId="27" fillId="0" borderId="85" xfId="0" applyFont="1" applyBorder="1" applyAlignment="1" applyProtection="1">
      <alignment horizontal="center" vertical="center"/>
      <protection locked="0"/>
    </xf>
    <xf numFmtId="0" fontId="27"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7" fillId="0" borderId="0" xfId="0" applyFont="1" applyProtection="1">
      <alignment vertical="center"/>
      <protection locked="0"/>
    </xf>
    <xf numFmtId="0" fontId="27" fillId="0" borderId="15" xfId="0" applyFont="1" applyBorder="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8"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23"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27" fillId="0" borderId="20"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25"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0">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51</xdr:row>
      <xdr:rowOff>139246</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4061963" y="17828532"/>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34</xdr:row>
      <xdr:rowOff>61685</xdr:rowOff>
    </xdr:from>
    <xdr:to>
      <xdr:col>12</xdr:col>
      <xdr:colOff>689429</xdr:colOff>
      <xdr:row>43</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48</xdr:row>
      <xdr:rowOff>40369</xdr:rowOff>
    </xdr:from>
    <xdr:to>
      <xdr:col>12</xdr:col>
      <xdr:colOff>671285</xdr:colOff>
      <xdr:row>50</xdr:row>
      <xdr:rowOff>263073</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63592</xdr:colOff>
      <xdr:row>3</xdr:row>
      <xdr:rowOff>160109</xdr:rowOff>
    </xdr:from>
    <xdr:to>
      <xdr:col>12</xdr:col>
      <xdr:colOff>674460</xdr:colOff>
      <xdr:row>14</xdr:row>
      <xdr:rowOff>176892</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4065342" y="1112609"/>
          <a:ext cx="1359261" cy="356824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58</xdr:row>
      <xdr:rowOff>235403</xdr:rowOff>
    </xdr:from>
    <xdr:ext cx="1369785" cy="3571422"/>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4065250" y="20782189"/>
          <a:ext cx="1369785" cy="3571422"/>
        </a:xfrm>
        <a:prstGeom prst="wedgeRectCallout">
          <a:avLst>
            <a:gd name="adj1" fmla="val -155913"/>
            <a:gd name="adj2" fmla="val -20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66675</xdr:colOff>
      <xdr:row>51</xdr:row>
      <xdr:rowOff>301624</xdr:rowOff>
    </xdr:from>
    <xdr:ext cx="1382144" cy="2619375"/>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767300" y="18732499"/>
          <a:ext cx="1382144" cy="2619375"/>
        </a:xfrm>
        <a:prstGeom prst="wedgeRectCallout">
          <a:avLst>
            <a:gd name="adj1" fmla="val -271568"/>
            <a:gd name="adj2" fmla="val 12202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35</xdr:row>
      <xdr:rowOff>247953</xdr:rowOff>
    </xdr:from>
    <xdr:to>
      <xdr:col>15</xdr:col>
      <xdr:colOff>715395</xdr:colOff>
      <xdr:row>45</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47824</xdr:colOff>
      <xdr:row>48</xdr:row>
      <xdr:rowOff>241755</xdr:rowOff>
    </xdr:from>
    <xdr:to>
      <xdr:col>15</xdr:col>
      <xdr:colOff>692603</xdr:colOff>
      <xdr:row>51</xdr:row>
      <xdr:rowOff>134712</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7748449" y="17672505"/>
          <a:ext cx="1390904" cy="893082"/>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63612</xdr:colOff>
      <xdr:row>60</xdr:row>
      <xdr:rowOff>222250</xdr:rowOff>
    </xdr:from>
    <xdr:ext cx="1369785" cy="3269799"/>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7764237" y="22240875"/>
          <a:ext cx="1369785" cy="3269799"/>
        </a:xfrm>
        <a:prstGeom prst="wedgeRectCallout">
          <a:avLst>
            <a:gd name="adj1" fmla="val -271973"/>
            <a:gd name="adj2" fmla="val -24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46305</xdr:colOff>
      <xdr:row>8</xdr:row>
      <xdr:rowOff>254990</xdr:rowOff>
    </xdr:from>
    <xdr:to>
      <xdr:col>15</xdr:col>
      <xdr:colOff>657173</xdr:colOff>
      <xdr:row>20</xdr:row>
      <xdr:rowOff>95250</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6930" y="3398240"/>
          <a:ext cx="1356993" cy="4190010"/>
        </a:xfrm>
        <a:prstGeom prst="wedgeRectCallout">
          <a:avLst>
            <a:gd name="adj1" fmla="val -273551"/>
            <a:gd name="adj2" fmla="val -3763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219199</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107763</xdr:colOff>
      <xdr:row>40</xdr:row>
      <xdr:rowOff>323617</xdr:rowOff>
    </xdr:from>
    <xdr:to>
      <xdr:col>29</xdr:col>
      <xdr:colOff>154855</xdr:colOff>
      <xdr:row>42</xdr:row>
      <xdr:rowOff>160458</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562351" y="9456411"/>
          <a:ext cx="1391798"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307932</xdr:rowOff>
    </xdr:from>
    <xdr:to>
      <xdr:col>34</xdr:col>
      <xdr:colOff>180917</xdr:colOff>
      <xdr:row>63</xdr:row>
      <xdr:rowOff>20545</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259737" y="9440726"/>
          <a:ext cx="8827180"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33</xdr:row>
      <xdr:rowOff>4790</xdr:rowOff>
    </xdr:from>
    <xdr:to>
      <xdr:col>34</xdr:col>
      <xdr:colOff>10085</xdr:colOff>
      <xdr:row>35</xdr:row>
      <xdr:rowOff>55097</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4992196" y="7692025"/>
          <a:ext cx="4158714" cy="43130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161395</xdr:colOff>
      <xdr:row>47</xdr:row>
      <xdr:rowOff>183091</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183590</xdr:colOff>
      <xdr:row>61</xdr:row>
      <xdr:rowOff>66675</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00296" y="13424087"/>
          <a:ext cx="1401323" cy="438783"/>
        </a:xfrm>
        <a:prstGeom prst="wedgeRectCallout">
          <a:avLst>
            <a:gd name="adj1" fmla="val 90412"/>
            <a:gd name="adj2" fmla="val 4672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240207</xdr:colOff>
      <xdr:row>66</xdr:row>
      <xdr:rowOff>88224</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6010704" y="9270377"/>
          <a:ext cx="766615" cy="698564"/>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76200</xdr:rowOff>
    </xdr:from>
    <xdr:to>
      <xdr:col>28</xdr:col>
      <xdr:colOff>246063</xdr:colOff>
      <xdr:row>7</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16</xdr:row>
      <xdr:rowOff>101370</xdr:rowOff>
    </xdr:from>
    <xdr:to>
      <xdr:col>29</xdr:col>
      <xdr:colOff>210911</xdr:colOff>
      <xdr:row>19</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512028" y="5122406"/>
          <a:ext cx="3380240" cy="778554"/>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548438" y="3076663"/>
          <a:ext cx="6231465" cy="5181643"/>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40747</xdr:colOff>
      <xdr:row>5</xdr:row>
      <xdr:rowOff>105836</xdr:rowOff>
    </xdr:from>
    <xdr:to>
      <xdr:col>33</xdr:col>
      <xdr:colOff>63624</xdr:colOff>
      <xdr:row>11</xdr:row>
      <xdr:rowOff>56531</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45382" y="1276617"/>
          <a:ext cx="3660898" cy="9825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7"/>
  <sheetViews>
    <sheetView tabSelected="1" view="pageBreakPreview" zoomScale="75" zoomScaleNormal="75" zoomScaleSheetLayoutView="75" workbookViewId="0">
      <selection activeCell="I2" sqref="I2"/>
    </sheetView>
  </sheetViews>
  <sheetFormatPr defaultColWidth="9" defaultRowHeight="13.5"/>
  <cols>
    <col min="1" max="1" width="2.5" style="175" customWidth="1"/>
    <col min="2" max="3" width="8.5" style="175" customWidth="1"/>
    <col min="4" max="4" width="18.75" style="175" customWidth="1"/>
    <col min="5" max="5" width="64.75" style="175" customWidth="1"/>
    <col min="6" max="6" width="36.75" style="175" customWidth="1"/>
    <col min="7" max="9" width="10.25" style="175" customWidth="1"/>
    <col min="10" max="10" width="10.25" style="177" customWidth="1"/>
    <col min="11" max="11" width="10.25" style="175" customWidth="1"/>
    <col min="12" max="12" width="12.5" style="177" customWidth="1"/>
    <col min="13" max="13" width="250.75" style="175" customWidth="1"/>
    <col min="14" max="16384" width="9" style="175"/>
  </cols>
  <sheetData>
    <row r="1" spans="2:14" ht="15" thickBot="1">
      <c r="E1" s="176"/>
      <c r="M1" s="178" t="s">
        <v>320</v>
      </c>
    </row>
    <row r="2" spans="2:14" ht="41.25" customHeight="1" thickBot="1">
      <c r="B2" s="361" t="s">
        <v>0</v>
      </c>
      <c r="C2" s="362"/>
      <c r="D2" s="179" t="s">
        <v>1</v>
      </c>
      <c r="F2" s="180"/>
      <c r="G2" s="134" t="s">
        <v>2</v>
      </c>
      <c r="H2" s="34"/>
      <c r="I2" s="181" t="s">
        <v>319</v>
      </c>
      <c r="J2" s="182"/>
      <c r="K2" s="182"/>
      <c r="M2" s="183"/>
      <c r="N2" s="179"/>
    </row>
    <row r="3" spans="2:14" s="184" customFormat="1" ht="20.100000000000001" customHeight="1">
      <c r="B3" s="364" t="s">
        <v>3</v>
      </c>
      <c r="C3" s="365"/>
      <c r="D3" s="300" t="s">
        <v>4</v>
      </c>
      <c r="E3" s="300" t="s">
        <v>5</v>
      </c>
      <c r="F3" s="381" t="s">
        <v>6</v>
      </c>
      <c r="G3" s="382"/>
      <c r="H3" s="383"/>
      <c r="I3" s="406" t="s">
        <v>7</v>
      </c>
      <c r="J3" s="268"/>
      <c r="K3" s="269"/>
      <c r="L3" s="260" t="s">
        <v>8</v>
      </c>
      <c r="M3" s="403" t="s">
        <v>9</v>
      </c>
    </row>
    <row r="4" spans="2:14" s="184" customFormat="1" ht="30" customHeight="1" thickBot="1">
      <c r="B4" s="366"/>
      <c r="C4" s="367"/>
      <c r="D4" s="363"/>
      <c r="E4" s="363"/>
      <c r="F4" s="366"/>
      <c r="G4" s="399"/>
      <c r="H4" s="367"/>
      <c r="I4" s="185" t="s">
        <v>10</v>
      </c>
      <c r="J4" s="185" t="s">
        <v>11</v>
      </c>
      <c r="K4" s="186" t="s">
        <v>12</v>
      </c>
      <c r="L4" s="405"/>
      <c r="M4" s="404"/>
    </row>
    <row r="5" spans="2:14" s="184" customFormat="1" ht="20.100000000000001" customHeight="1" thickTop="1">
      <c r="B5" s="277" t="s">
        <v>13</v>
      </c>
      <c r="C5" s="398" t="s">
        <v>14</v>
      </c>
      <c r="D5" s="295" t="s">
        <v>15</v>
      </c>
      <c r="E5" s="372" t="s">
        <v>16</v>
      </c>
      <c r="F5" s="310" t="s">
        <v>310</v>
      </c>
      <c r="G5" s="311"/>
      <c r="H5" s="312"/>
      <c r="I5" s="136">
        <v>10</v>
      </c>
      <c r="J5" s="344">
        <v>10</v>
      </c>
      <c r="K5" s="356">
        <f>SUM(J5:J53)</f>
        <v>108</v>
      </c>
      <c r="L5" s="313" t="s">
        <v>17</v>
      </c>
      <c r="M5" s="407" t="s">
        <v>311</v>
      </c>
    </row>
    <row r="6" spans="2:14" s="184" customFormat="1" ht="20.100000000000001" customHeight="1">
      <c r="B6" s="278"/>
      <c r="C6" s="374"/>
      <c r="D6" s="261"/>
      <c r="E6" s="296"/>
      <c r="F6" s="272" t="s">
        <v>321</v>
      </c>
      <c r="G6" s="273"/>
      <c r="H6" s="274"/>
      <c r="I6" s="137">
        <v>0</v>
      </c>
      <c r="J6" s="333"/>
      <c r="K6" s="357"/>
      <c r="L6" s="314"/>
      <c r="M6" s="353"/>
    </row>
    <row r="7" spans="2:14" s="184" customFormat="1" ht="25.15" customHeight="1">
      <c r="B7" s="278"/>
      <c r="C7" s="374"/>
      <c r="D7" s="261"/>
      <c r="E7" s="300" t="s">
        <v>18</v>
      </c>
      <c r="F7" s="272" t="s">
        <v>322</v>
      </c>
      <c r="G7" s="273"/>
      <c r="H7" s="274"/>
      <c r="I7" s="137">
        <v>5</v>
      </c>
      <c r="J7" s="332">
        <v>5</v>
      </c>
      <c r="K7" s="357"/>
      <c r="L7" s="314"/>
      <c r="M7" s="408" t="s">
        <v>324</v>
      </c>
    </row>
    <row r="8" spans="2:14" s="184" customFormat="1" ht="25.15" customHeight="1">
      <c r="B8" s="278"/>
      <c r="C8" s="374"/>
      <c r="D8" s="285"/>
      <c r="E8" s="301"/>
      <c r="F8" s="272" t="s">
        <v>19</v>
      </c>
      <c r="G8" s="273"/>
      <c r="H8" s="274"/>
      <c r="I8" s="139">
        <v>0</v>
      </c>
      <c r="J8" s="351"/>
      <c r="K8" s="357"/>
      <c r="L8" s="314"/>
      <c r="M8" s="409"/>
    </row>
    <row r="9" spans="2:14" s="184" customFormat="1" ht="25.15" customHeight="1">
      <c r="B9" s="278"/>
      <c r="C9" s="374"/>
      <c r="D9" s="260" t="s">
        <v>20</v>
      </c>
      <c r="E9" s="296" t="s">
        <v>312</v>
      </c>
      <c r="F9" s="368" t="s">
        <v>21</v>
      </c>
      <c r="G9" s="369"/>
      <c r="H9" s="370"/>
      <c r="I9" s="139">
        <v>10</v>
      </c>
      <c r="J9" s="333">
        <v>10</v>
      </c>
      <c r="K9" s="357"/>
      <c r="L9" s="314"/>
      <c r="M9" s="334" t="s">
        <v>325</v>
      </c>
    </row>
    <row r="10" spans="2:14" s="184" customFormat="1" ht="25.15" customHeight="1">
      <c r="B10" s="278"/>
      <c r="C10" s="374"/>
      <c r="D10" s="261"/>
      <c r="E10" s="296"/>
      <c r="F10" s="341" t="s">
        <v>22</v>
      </c>
      <c r="G10" s="342"/>
      <c r="H10" s="343"/>
      <c r="I10" s="137">
        <v>0</v>
      </c>
      <c r="J10" s="333"/>
      <c r="K10" s="357"/>
      <c r="L10" s="314"/>
      <c r="M10" s="334"/>
    </row>
    <row r="11" spans="2:14" s="184" customFormat="1" ht="25.15" customHeight="1">
      <c r="B11" s="278"/>
      <c r="C11" s="374"/>
      <c r="D11" s="261"/>
      <c r="E11" s="371" t="s">
        <v>24</v>
      </c>
      <c r="F11" s="341" t="s">
        <v>323</v>
      </c>
      <c r="G11" s="342"/>
      <c r="H11" s="343"/>
      <c r="I11" s="139">
        <v>3</v>
      </c>
      <c r="J11" s="332">
        <v>3</v>
      </c>
      <c r="K11" s="357"/>
      <c r="L11" s="314"/>
      <c r="M11" s="338" t="s">
        <v>326</v>
      </c>
    </row>
    <row r="12" spans="2:14" s="184" customFormat="1" ht="25.15" customHeight="1">
      <c r="B12" s="278"/>
      <c r="C12" s="374"/>
      <c r="D12" s="261"/>
      <c r="E12" s="371"/>
      <c r="F12" s="341" t="s">
        <v>313</v>
      </c>
      <c r="G12" s="342"/>
      <c r="H12" s="343"/>
      <c r="I12" s="139">
        <v>1</v>
      </c>
      <c r="J12" s="333"/>
      <c r="K12" s="357"/>
      <c r="L12" s="314"/>
      <c r="M12" s="353"/>
    </row>
    <row r="13" spans="2:14" s="184" customFormat="1" ht="25.15" customHeight="1">
      <c r="B13" s="278"/>
      <c r="C13" s="374"/>
      <c r="D13" s="261"/>
      <c r="E13" s="371"/>
      <c r="F13" s="341" t="s">
        <v>22</v>
      </c>
      <c r="G13" s="342"/>
      <c r="H13" s="343"/>
      <c r="I13" s="137">
        <v>0</v>
      </c>
      <c r="J13" s="333"/>
      <c r="K13" s="357"/>
      <c r="L13" s="314"/>
      <c r="M13" s="353"/>
    </row>
    <row r="14" spans="2:14" s="184" customFormat="1" ht="90" customHeight="1">
      <c r="B14" s="278"/>
      <c r="C14" s="374"/>
      <c r="D14" s="261"/>
      <c r="E14" s="260" t="s">
        <v>26</v>
      </c>
      <c r="F14" s="272" t="s">
        <v>27</v>
      </c>
      <c r="G14" s="273"/>
      <c r="H14" s="274"/>
      <c r="I14" s="139">
        <v>9</v>
      </c>
      <c r="J14" s="330">
        <v>9</v>
      </c>
      <c r="K14" s="357"/>
      <c r="L14" s="314"/>
      <c r="M14" s="319" t="s">
        <v>327</v>
      </c>
    </row>
    <row r="15" spans="2:14" s="184" customFormat="1" ht="90" customHeight="1">
      <c r="B15" s="278"/>
      <c r="C15" s="374"/>
      <c r="D15" s="261"/>
      <c r="E15" s="261"/>
      <c r="F15" s="272" t="s">
        <v>28</v>
      </c>
      <c r="G15" s="273"/>
      <c r="H15" s="274"/>
      <c r="I15" s="139">
        <v>7</v>
      </c>
      <c r="J15" s="266"/>
      <c r="K15" s="357"/>
      <c r="L15" s="314"/>
      <c r="M15" s="320"/>
    </row>
    <row r="16" spans="2:14" s="184" customFormat="1" ht="90" customHeight="1">
      <c r="B16" s="278"/>
      <c r="C16" s="374"/>
      <c r="D16" s="261"/>
      <c r="E16" s="261"/>
      <c r="F16" s="272" t="s">
        <v>29</v>
      </c>
      <c r="G16" s="273"/>
      <c r="H16" s="274"/>
      <c r="I16" s="139">
        <v>3</v>
      </c>
      <c r="J16" s="266"/>
      <c r="K16" s="357"/>
      <c r="L16" s="314"/>
      <c r="M16" s="320"/>
    </row>
    <row r="17" spans="2:13" s="184" customFormat="1" ht="90" customHeight="1">
      <c r="B17" s="278"/>
      <c r="C17" s="375"/>
      <c r="D17" s="285"/>
      <c r="E17" s="285"/>
      <c r="F17" s="341" t="s">
        <v>30</v>
      </c>
      <c r="G17" s="342"/>
      <c r="H17" s="343"/>
      <c r="I17" s="139">
        <v>0</v>
      </c>
      <c r="J17" s="329"/>
      <c r="K17" s="357"/>
      <c r="L17" s="314"/>
      <c r="M17" s="337"/>
    </row>
    <row r="18" spans="2:13" s="184" customFormat="1" ht="90" customHeight="1">
      <c r="B18" s="278"/>
      <c r="C18" s="373" t="s">
        <v>31</v>
      </c>
      <c r="D18" s="300" t="s">
        <v>32</v>
      </c>
      <c r="E18" s="376" t="s">
        <v>33</v>
      </c>
      <c r="F18" s="286" t="s">
        <v>34</v>
      </c>
      <c r="G18" s="287"/>
      <c r="H18" s="287"/>
      <c r="I18" s="288"/>
      <c r="J18" s="345">
        <v>4</v>
      </c>
      <c r="K18" s="357"/>
      <c r="L18" s="314"/>
      <c r="M18" s="319" t="s">
        <v>314</v>
      </c>
    </row>
    <row r="19" spans="2:13" s="184" customFormat="1" ht="90" customHeight="1">
      <c r="B19" s="278"/>
      <c r="C19" s="374"/>
      <c r="D19" s="296"/>
      <c r="E19" s="377"/>
      <c r="F19" s="258" t="s">
        <v>35</v>
      </c>
      <c r="G19" s="258"/>
      <c r="H19" s="258"/>
      <c r="I19" s="140">
        <v>4</v>
      </c>
      <c r="J19" s="346"/>
      <c r="K19" s="357"/>
      <c r="L19" s="314"/>
      <c r="M19" s="320"/>
    </row>
    <row r="20" spans="2:13" s="184" customFormat="1" ht="90" customHeight="1">
      <c r="B20" s="278"/>
      <c r="C20" s="374"/>
      <c r="D20" s="296"/>
      <c r="E20" s="377"/>
      <c r="F20" s="258" t="s">
        <v>36</v>
      </c>
      <c r="G20" s="258"/>
      <c r="H20" s="258"/>
      <c r="I20" s="140">
        <v>3</v>
      </c>
      <c r="J20" s="346"/>
      <c r="K20" s="357"/>
      <c r="L20" s="314"/>
      <c r="M20" s="320"/>
    </row>
    <row r="21" spans="2:13" s="184" customFormat="1" ht="90" customHeight="1">
      <c r="B21" s="278"/>
      <c r="C21" s="374"/>
      <c r="D21" s="296"/>
      <c r="E21" s="377"/>
      <c r="F21" s="258" t="s">
        <v>37</v>
      </c>
      <c r="G21" s="258"/>
      <c r="H21" s="258"/>
      <c r="I21" s="140">
        <v>2</v>
      </c>
      <c r="J21" s="346"/>
      <c r="K21" s="357"/>
      <c r="L21" s="314"/>
      <c r="M21" s="320"/>
    </row>
    <row r="22" spans="2:13" s="184" customFormat="1" ht="90" customHeight="1">
      <c r="B22" s="278"/>
      <c r="C22" s="374"/>
      <c r="D22" s="296"/>
      <c r="E22" s="377"/>
      <c r="F22" s="258" t="s">
        <v>38</v>
      </c>
      <c r="G22" s="258"/>
      <c r="H22" s="258"/>
      <c r="I22" s="140">
        <v>1</v>
      </c>
      <c r="J22" s="346"/>
      <c r="K22" s="357"/>
      <c r="L22" s="314"/>
      <c r="M22" s="320"/>
    </row>
    <row r="23" spans="2:13" s="184" customFormat="1" ht="90" customHeight="1">
      <c r="B23" s="278"/>
      <c r="C23" s="374"/>
      <c r="D23" s="296"/>
      <c r="E23" s="378"/>
      <c r="F23" s="258" t="s">
        <v>39</v>
      </c>
      <c r="G23" s="258"/>
      <c r="H23" s="258"/>
      <c r="I23" s="140">
        <v>0</v>
      </c>
      <c r="J23" s="347"/>
      <c r="K23" s="357"/>
      <c r="L23" s="314"/>
      <c r="M23" s="337"/>
    </row>
    <row r="24" spans="2:13" s="184" customFormat="1" ht="40.15" customHeight="1">
      <c r="B24" s="278"/>
      <c r="C24" s="374"/>
      <c r="D24" s="296"/>
      <c r="E24" s="260" t="s">
        <v>41</v>
      </c>
      <c r="F24" s="400" t="s">
        <v>328</v>
      </c>
      <c r="G24" s="401"/>
      <c r="H24" s="402"/>
      <c r="I24" s="187">
        <v>5</v>
      </c>
      <c r="J24" s="330">
        <v>5</v>
      </c>
      <c r="K24" s="357"/>
      <c r="L24" s="314"/>
      <c r="M24" s="335" t="s">
        <v>315</v>
      </c>
    </row>
    <row r="25" spans="2:13" s="184" customFormat="1" ht="40.15" customHeight="1">
      <c r="B25" s="278"/>
      <c r="C25" s="374"/>
      <c r="D25" s="296"/>
      <c r="E25" s="261"/>
      <c r="F25" s="272" t="s">
        <v>329</v>
      </c>
      <c r="G25" s="342"/>
      <c r="H25" s="343"/>
      <c r="I25" s="188">
        <v>3</v>
      </c>
      <c r="J25" s="266"/>
      <c r="K25" s="357"/>
      <c r="L25" s="314"/>
      <c r="M25" s="348"/>
    </row>
    <row r="26" spans="2:13" s="184" customFormat="1" ht="40.15" customHeight="1">
      <c r="B26" s="278"/>
      <c r="C26" s="375"/>
      <c r="D26" s="301"/>
      <c r="E26" s="285"/>
      <c r="F26" s="341" t="s">
        <v>40</v>
      </c>
      <c r="G26" s="342"/>
      <c r="H26" s="343"/>
      <c r="I26" s="187">
        <v>0</v>
      </c>
      <c r="J26" s="329"/>
      <c r="K26" s="357"/>
      <c r="L26" s="314"/>
      <c r="M26" s="334"/>
    </row>
    <row r="27" spans="2:13" s="184" customFormat="1" ht="90" customHeight="1">
      <c r="B27" s="278"/>
      <c r="C27" s="379" t="s">
        <v>42</v>
      </c>
      <c r="D27" s="340" t="s">
        <v>43</v>
      </c>
      <c r="E27" s="340" t="s">
        <v>44</v>
      </c>
      <c r="F27" s="341" t="s">
        <v>45</v>
      </c>
      <c r="G27" s="342"/>
      <c r="H27" s="343"/>
      <c r="I27" s="137">
        <v>2</v>
      </c>
      <c r="J27" s="352">
        <v>2</v>
      </c>
      <c r="K27" s="357"/>
      <c r="L27" s="314"/>
      <c r="M27" s="350" t="s">
        <v>46</v>
      </c>
    </row>
    <row r="28" spans="2:13" s="184" customFormat="1" ht="90" customHeight="1">
      <c r="B28" s="278"/>
      <c r="C28" s="379"/>
      <c r="D28" s="314"/>
      <c r="E28" s="315"/>
      <c r="F28" s="368" t="s">
        <v>47</v>
      </c>
      <c r="G28" s="369"/>
      <c r="H28" s="370"/>
      <c r="I28" s="137">
        <v>0</v>
      </c>
      <c r="J28" s="352"/>
      <c r="K28" s="357"/>
      <c r="L28" s="314"/>
      <c r="M28" s="318"/>
    </row>
    <row r="29" spans="2:13" s="184" customFormat="1" ht="90" customHeight="1">
      <c r="B29" s="278"/>
      <c r="C29" s="379"/>
      <c r="D29" s="314"/>
      <c r="E29" s="340" t="s">
        <v>48</v>
      </c>
      <c r="F29" s="341" t="s">
        <v>45</v>
      </c>
      <c r="G29" s="342"/>
      <c r="H29" s="343"/>
      <c r="I29" s="137">
        <v>1</v>
      </c>
      <c r="J29" s="352">
        <v>1</v>
      </c>
      <c r="K29" s="357"/>
      <c r="L29" s="314"/>
      <c r="M29" s="350" t="s">
        <v>49</v>
      </c>
    </row>
    <row r="30" spans="2:13" s="184" customFormat="1" ht="90" customHeight="1">
      <c r="B30" s="278"/>
      <c r="C30" s="379"/>
      <c r="D30" s="314"/>
      <c r="E30" s="315"/>
      <c r="F30" s="368" t="s">
        <v>47</v>
      </c>
      <c r="G30" s="369"/>
      <c r="H30" s="370"/>
      <c r="I30" s="137">
        <v>0</v>
      </c>
      <c r="J30" s="352"/>
      <c r="K30" s="357"/>
      <c r="L30" s="314"/>
      <c r="M30" s="318"/>
    </row>
    <row r="31" spans="2:13" s="184" customFormat="1" ht="109.9" customHeight="1">
      <c r="B31" s="278"/>
      <c r="C31" s="379"/>
      <c r="D31" s="314"/>
      <c r="E31" s="314" t="s">
        <v>50</v>
      </c>
      <c r="F31" s="341" t="s">
        <v>45</v>
      </c>
      <c r="G31" s="342"/>
      <c r="H31" s="343"/>
      <c r="I31" s="137">
        <v>1</v>
      </c>
      <c r="J31" s="352">
        <v>1</v>
      </c>
      <c r="K31" s="357"/>
      <c r="L31" s="314"/>
      <c r="M31" s="350" t="s">
        <v>51</v>
      </c>
    </row>
    <row r="32" spans="2:13" s="184" customFormat="1" ht="110.1" customHeight="1">
      <c r="B32" s="360"/>
      <c r="C32" s="380"/>
      <c r="D32" s="315"/>
      <c r="E32" s="315"/>
      <c r="F32" s="368" t="s">
        <v>47</v>
      </c>
      <c r="G32" s="369"/>
      <c r="H32" s="370"/>
      <c r="I32" s="137">
        <v>0</v>
      </c>
      <c r="J32" s="352"/>
      <c r="K32" s="358"/>
      <c r="L32" s="315"/>
      <c r="M32" s="318"/>
    </row>
    <row r="33" spans="2:13" s="184" customFormat="1" ht="39.950000000000003" customHeight="1">
      <c r="B33" s="278" t="s">
        <v>318</v>
      </c>
      <c r="C33" s="374" t="s">
        <v>52</v>
      </c>
      <c r="D33" s="296" t="s">
        <v>53</v>
      </c>
      <c r="E33" s="314" t="s">
        <v>54</v>
      </c>
      <c r="F33" s="386" t="s">
        <v>55</v>
      </c>
      <c r="G33" s="387"/>
      <c r="H33" s="388"/>
      <c r="I33" s="138">
        <v>20</v>
      </c>
      <c r="J33" s="266">
        <v>20</v>
      </c>
      <c r="K33" s="357"/>
      <c r="L33" s="314" t="s">
        <v>317</v>
      </c>
      <c r="M33" s="354" t="s">
        <v>330</v>
      </c>
    </row>
    <row r="34" spans="2:13" s="184" customFormat="1" ht="39.950000000000003" customHeight="1">
      <c r="B34" s="278"/>
      <c r="C34" s="374"/>
      <c r="D34" s="301"/>
      <c r="E34" s="385"/>
      <c r="F34" s="341" t="s">
        <v>56</v>
      </c>
      <c r="G34" s="342"/>
      <c r="H34" s="343"/>
      <c r="I34" s="187">
        <v>0</v>
      </c>
      <c r="J34" s="329"/>
      <c r="K34" s="357"/>
      <c r="L34" s="314"/>
      <c r="M34" s="355"/>
    </row>
    <row r="35" spans="2:13" s="184" customFormat="1" ht="20.100000000000001" customHeight="1">
      <c r="B35" s="278"/>
      <c r="C35" s="374"/>
      <c r="D35" s="300" t="s">
        <v>57</v>
      </c>
      <c r="E35" s="260" t="s">
        <v>58</v>
      </c>
      <c r="F35" s="286" t="s">
        <v>59</v>
      </c>
      <c r="G35" s="287"/>
      <c r="H35" s="288"/>
      <c r="I35" s="137">
        <v>20</v>
      </c>
      <c r="J35" s="330">
        <v>20</v>
      </c>
      <c r="K35" s="357"/>
      <c r="L35" s="314"/>
      <c r="M35" s="338" t="s">
        <v>60</v>
      </c>
    </row>
    <row r="36" spans="2:13" s="184" customFormat="1" ht="20.100000000000001" customHeight="1">
      <c r="B36" s="278"/>
      <c r="C36" s="374"/>
      <c r="D36" s="296"/>
      <c r="E36" s="261"/>
      <c r="F36" s="286" t="s">
        <v>61</v>
      </c>
      <c r="G36" s="287"/>
      <c r="H36" s="288"/>
      <c r="I36" s="248"/>
      <c r="J36" s="266"/>
      <c r="K36" s="357"/>
      <c r="L36" s="314"/>
      <c r="M36" s="353"/>
    </row>
    <row r="37" spans="2:13" s="184" customFormat="1" ht="20.100000000000001" customHeight="1">
      <c r="B37" s="278"/>
      <c r="C37" s="374"/>
      <c r="D37" s="296"/>
      <c r="E37" s="261"/>
      <c r="F37" s="289"/>
      <c r="G37" s="290"/>
      <c r="H37" s="291"/>
      <c r="I37" s="143" t="s">
        <v>62</v>
      </c>
      <c r="J37" s="266"/>
      <c r="K37" s="357"/>
      <c r="L37" s="314"/>
      <c r="M37" s="353"/>
    </row>
    <row r="38" spans="2:13" s="184" customFormat="1" ht="20.100000000000001" customHeight="1">
      <c r="B38" s="278"/>
      <c r="C38" s="374"/>
      <c r="D38" s="296"/>
      <c r="E38" s="261"/>
      <c r="F38" s="292"/>
      <c r="G38" s="293"/>
      <c r="H38" s="294"/>
      <c r="I38" s="190"/>
      <c r="J38" s="266"/>
      <c r="K38" s="357"/>
      <c r="L38" s="314"/>
      <c r="M38" s="353"/>
    </row>
    <row r="39" spans="2:13" s="184" customFormat="1" ht="20.100000000000001" customHeight="1">
      <c r="B39" s="278"/>
      <c r="C39" s="374"/>
      <c r="D39" s="296"/>
      <c r="E39" s="261"/>
      <c r="F39" s="292" t="s">
        <v>63</v>
      </c>
      <c r="G39" s="293"/>
      <c r="H39" s="294"/>
      <c r="I39" s="190">
        <v>10</v>
      </c>
      <c r="J39" s="266"/>
      <c r="K39" s="357"/>
      <c r="L39" s="314"/>
      <c r="M39" s="353"/>
    </row>
    <row r="40" spans="2:13" s="184" customFormat="1" ht="20.100000000000001" customHeight="1">
      <c r="B40" s="278"/>
      <c r="C40" s="374"/>
      <c r="D40" s="296"/>
      <c r="E40" s="261"/>
      <c r="F40" s="286" t="s">
        <v>64</v>
      </c>
      <c r="G40" s="287"/>
      <c r="H40" s="288"/>
      <c r="I40" s="137">
        <v>10</v>
      </c>
      <c r="J40" s="266"/>
      <c r="K40" s="357"/>
      <c r="L40" s="314"/>
      <c r="M40" s="353"/>
    </row>
    <row r="41" spans="2:13" s="184" customFormat="1" ht="20.100000000000001" customHeight="1">
      <c r="B41" s="278"/>
      <c r="C41" s="374"/>
      <c r="D41" s="296"/>
      <c r="E41" s="261"/>
      <c r="F41" s="286" t="s">
        <v>65</v>
      </c>
      <c r="G41" s="287"/>
      <c r="H41" s="288"/>
      <c r="I41" s="142"/>
      <c r="J41" s="266"/>
      <c r="K41" s="357"/>
      <c r="L41" s="314"/>
      <c r="M41" s="353"/>
    </row>
    <row r="42" spans="2:13" s="184" customFormat="1" ht="20.100000000000001" customHeight="1">
      <c r="B42" s="278"/>
      <c r="C42" s="374"/>
      <c r="D42" s="296"/>
      <c r="E42" s="261"/>
      <c r="F42" s="289"/>
      <c r="G42" s="290"/>
      <c r="H42" s="291"/>
      <c r="I42" s="143" t="s">
        <v>62</v>
      </c>
      <c r="J42" s="266"/>
      <c r="K42" s="357"/>
      <c r="L42" s="314"/>
      <c r="M42" s="353"/>
    </row>
    <row r="43" spans="2:13" s="184" customFormat="1" ht="20.100000000000001" customHeight="1">
      <c r="B43" s="278"/>
      <c r="C43" s="374"/>
      <c r="D43" s="296"/>
      <c r="E43" s="261"/>
      <c r="F43" s="292"/>
      <c r="G43" s="293"/>
      <c r="H43" s="294"/>
      <c r="I43" s="190"/>
      <c r="J43" s="266"/>
      <c r="K43" s="357"/>
      <c r="L43" s="314"/>
      <c r="M43" s="353"/>
    </row>
    <row r="44" spans="2:13" s="184" customFormat="1" ht="20.100000000000001" customHeight="1">
      <c r="B44" s="278"/>
      <c r="C44" s="374"/>
      <c r="D44" s="301"/>
      <c r="E44" s="285"/>
      <c r="F44" s="297" t="s">
        <v>66</v>
      </c>
      <c r="G44" s="298"/>
      <c r="H44" s="299"/>
      <c r="I44" s="191">
        <v>0</v>
      </c>
      <c r="J44" s="329"/>
      <c r="K44" s="357"/>
      <c r="L44" s="314"/>
      <c r="M44" s="339"/>
    </row>
    <row r="45" spans="2:13" s="184" customFormat="1" ht="20.100000000000001" customHeight="1">
      <c r="B45" s="278"/>
      <c r="C45" s="374"/>
      <c r="D45" s="260" t="s">
        <v>67</v>
      </c>
      <c r="E45" s="260" t="s">
        <v>68</v>
      </c>
      <c r="F45" s="267" t="s">
        <v>25</v>
      </c>
      <c r="G45" s="268"/>
      <c r="H45" s="269"/>
      <c r="I45" s="187">
        <v>3</v>
      </c>
      <c r="J45" s="330">
        <v>3</v>
      </c>
      <c r="K45" s="357"/>
      <c r="L45" s="314"/>
      <c r="M45" s="321" t="s">
        <v>69</v>
      </c>
    </row>
    <row r="46" spans="2:13" s="184" customFormat="1" ht="20.100000000000001" customHeight="1">
      <c r="B46" s="278"/>
      <c r="C46" s="374"/>
      <c r="D46" s="296"/>
      <c r="E46" s="261"/>
      <c r="F46" s="381" t="s">
        <v>70</v>
      </c>
      <c r="G46" s="382"/>
      <c r="H46" s="383"/>
      <c r="I46" s="187">
        <v>0</v>
      </c>
      <c r="J46" s="329"/>
      <c r="K46" s="357"/>
      <c r="L46" s="314"/>
      <c r="M46" s="321"/>
    </row>
    <row r="47" spans="2:13" s="184" customFormat="1" ht="20.100000000000001" customHeight="1">
      <c r="B47" s="278"/>
      <c r="C47" s="374"/>
      <c r="D47" s="260" t="s">
        <v>71</v>
      </c>
      <c r="E47" s="371" t="s">
        <v>72</v>
      </c>
      <c r="F47" s="389" t="s">
        <v>23</v>
      </c>
      <c r="G47" s="390"/>
      <c r="H47" s="391"/>
      <c r="I47" s="187">
        <v>5</v>
      </c>
      <c r="J47" s="349">
        <v>5</v>
      </c>
      <c r="K47" s="357"/>
      <c r="L47" s="314"/>
      <c r="M47" s="338" t="s">
        <v>73</v>
      </c>
    </row>
    <row r="48" spans="2:13" s="184" customFormat="1" ht="20.100000000000001" customHeight="1">
      <c r="B48" s="278"/>
      <c r="C48" s="374"/>
      <c r="D48" s="384"/>
      <c r="E48" s="396"/>
      <c r="F48" s="389" t="s">
        <v>22</v>
      </c>
      <c r="G48" s="390"/>
      <c r="H48" s="391"/>
      <c r="I48" s="187">
        <v>0</v>
      </c>
      <c r="J48" s="349"/>
      <c r="K48" s="357"/>
      <c r="L48" s="314"/>
      <c r="M48" s="339"/>
    </row>
    <row r="49" spans="2:13" s="184" customFormat="1" ht="45" customHeight="1">
      <c r="B49" s="278"/>
      <c r="C49" s="374"/>
      <c r="D49" s="260" t="s">
        <v>74</v>
      </c>
      <c r="E49" s="323" t="s">
        <v>75</v>
      </c>
      <c r="F49" s="267" t="s">
        <v>76</v>
      </c>
      <c r="G49" s="268"/>
      <c r="H49" s="269"/>
      <c r="I49" s="192">
        <v>10</v>
      </c>
      <c r="J49" s="330">
        <v>10</v>
      </c>
      <c r="K49" s="357"/>
      <c r="L49" s="314"/>
      <c r="M49" s="334" t="s">
        <v>77</v>
      </c>
    </row>
    <row r="50" spans="2:13" s="184" customFormat="1" ht="45" customHeight="1">
      <c r="B50" s="278"/>
      <c r="C50" s="374"/>
      <c r="D50" s="261"/>
      <c r="E50" s="323"/>
      <c r="F50" s="393" t="s">
        <v>78</v>
      </c>
      <c r="G50" s="394"/>
      <c r="H50" s="395"/>
      <c r="I50" s="193"/>
      <c r="J50" s="266"/>
      <c r="K50" s="357"/>
      <c r="L50" s="314"/>
      <c r="M50" s="334"/>
    </row>
    <row r="51" spans="2:13" s="184" customFormat="1" ht="45" customHeight="1">
      <c r="B51" s="278"/>
      <c r="C51" s="374"/>
      <c r="D51" s="261"/>
      <c r="E51" s="392"/>
      <c r="F51" s="323"/>
      <c r="G51" s="324"/>
      <c r="H51" s="325"/>
      <c r="I51" s="194" t="s">
        <v>62</v>
      </c>
      <c r="J51" s="266"/>
      <c r="K51" s="357"/>
      <c r="L51" s="314"/>
      <c r="M51" s="321"/>
    </row>
    <row r="52" spans="2:13" s="184" customFormat="1" ht="45" customHeight="1">
      <c r="B52" s="278"/>
      <c r="C52" s="374"/>
      <c r="D52" s="261"/>
      <c r="E52" s="392"/>
      <c r="F52" s="297"/>
      <c r="G52" s="298"/>
      <c r="H52" s="299"/>
      <c r="I52" s="138"/>
      <c r="J52" s="266"/>
      <c r="K52" s="357"/>
      <c r="L52" s="314"/>
      <c r="M52" s="335"/>
    </row>
    <row r="53" spans="2:13" s="184" customFormat="1" ht="45" customHeight="1" thickBot="1">
      <c r="B53" s="397"/>
      <c r="C53" s="374"/>
      <c r="D53" s="261"/>
      <c r="E53" s="392"/>
      <c r="F53" s="323" t="s">
        <v>79</v>
      </c>
      <c r="G53" s="324"/>
      <c r="H53" s="325"/>
      <c r="I53" s="195">
        <v>0</v>
      </c>
      <c r="J53" s="266"/>
      <c r="K53" s="359"/>
      <c r="L53" s="322"/>
      <c r="M53" s="335"/>
    </row>
    <row r="54" spans="2:13" s="184" customFormat="1" ht="80.099999999999994" customHeight="1" thickTop="1">
      <c r="B54" s="270" t="s">
        <v>80</v>
      </c>
      <c r="C54" s="277" t="s">
        <v>80</v>
      </c>
      <c r="D54" s="295" t="s">
        <v>81</v>
      </c>
      <c r="E54" s="313" t="s">
        <v>82</v>
      </c>
      <c r="F54" s="310" t="s">
        <v>331</v>
      </c>
      <c r="G54" s="311"/>
      <c r="H54" s="312"/>
      <c r="I54" s="196">
        <v>20</v>
      </c>
      <c r="J54" s="265">
        <v>20</v>
      </c>
      <c r="K54" s="265">
        <f>SUM(J54:J60)</f>
        <v>30</v>
      </c>
      <c r="L54" s="313" t="s">
        <v>83</v>
      </c>
      <c r="M54" s="336" t="s">
        <v>332</v>
      </c>
    </row>
    <row r="55" spans="2:13" s="184" customFormat="1" ht="80.099999999999994" customHeight="1">
      <c r="B55" s="271"/>
      <c r="C55" s="278"/>
      <c r="D55" s="285"/>
      <c r="E55" s="315"/>
      <c r="F55" s="272" t="s">
        <v>56</v>
      </c>
      <c r="G55" s="273"/>
      <c r="H55" s="274"/>
      <c r="I55" s="187">
        <v>0</v>
      </c>
      <c r="J55" s="329"/>
      <c r="K55" s="266"/>
      <c r="L55" s="314"/>
      <c r="M55" s="337"/>
    </row>
    <row r="56" spans="2:13" s="184" customFormat="1" ht="80.099999999999994" customHeight="1">
      <c r="B56" s="271"/>
      <c r="C56" s="278"/>
      <c r="D56" s="260" t="s">
        <v>84</v>
      </c>
      <c r="E56" s="340" t="s">
        <v>85</v>
      </c>
      <c r="F56" s="272" t="s">
        <v>86</v>
      </c>
      <c r="G56" s="273"/>
      <c r="H56" s="274"/>
      <c r="I56" s="253">
        <v>5</v>
      </c>
      <c r="J56" s="332">
        <v>5</v>
      </c>
      <c r="K56" s="266"/>
      <c r="L56" s="314"/>
      <c r="M56" s="319" t="s">
        <v>87</v>
      </c>
    </row>
    <row r="57" spans="2:13" s="184" customFormat="1" ht="20.100000000000001" customHeight="1">
      <c r="B57" s="271"/>
      <c r="C57" s="278"/>
      <c r="D57" s="261"/>
      <c r="E57" s="314"/>
      <c r="F57" s="272" t="s">
        <v>40</v>
      </c>
      <c r="G57" s="273"/>
      <c r="H57" s="274"/>
      <c r="I57" s="253">
        <v>0</v>
      </c>
      <c r="J57" s="333"/>
      <c r="K57" s="266"/>
      <c r="L57" s="314"/>
      <c r="M57" s="320"/>
    </row>
    <row r="58" spans="2:13" s="184" customFormat="1" ht="35.1" customHeight="1">
      <c r="B58" s="271"/>
      <c r="C58" s="278"/>
      <c r="D58" s="260" t="s">
        <v>88</v>
      </c>
      <c r="E58" s="260" t="s">
        <v>89</v>
      </c>
      <c r="F58" s="297" t="s">
        <v>90</v>
      </c>
      <c r="G58" s="298"/>
      <c r="H58" s="299"/>
      <c r="I58" s="189">
        <v>5</v>
      </c>
      <c r="J58" s="330">
        <v>5</v>
      </c>
      <c r="K58" s="266"/>
      <c r="L58" s="314"/>
      <c r="M58" s="319" t="s">
        <v>91</v>
      </c>
    </row>
    <row r="59" spans="2:13" s="184" customFormat="1" ht="35.1" customHeight="1">
      <c r="B59" s="271"/>
      <c r="C59" s="278"/>
      <c r="D59" s="261"/>
      <c r="E59" s="261"/>
      <c r="F59" s="267" t="s">
        <v>92</v>
      </c>
      <c r="G59" s="268"/>
      <c r="H59" s="269"/>
      <c r="I59" s="197">
        <v>3</v>
      </c>
      <c r="J59" s="266"/>
      <c r="K59" s="266"/>
      <c r="L59" s="314"/>
      <c r="M59" s="320"/>
    </row>
    <row r="60" spans="2:13" s="184" customFormat="1" ht="35.1" customHeight="1" thickBot="1">
      <c r="B60" s="271"/>
      <c r="C60" s="278"/>
      <c r="D60" s="261"/>
      <c r="E60" s="261"/>
      <c r="F60" s="272" t="s">
        <v>93</v>
      </c>
      <c r="G60" s="273"/>
      <c r="H60" s="274"/>
      <c r="I60" s="187">
        <v>0</v>
      </c>
      <c r="J60" s="266"/>
      <c r="K60" s="331"/>
      <c r="L60" s="322"/>
      <c r="M60" s="320"/>
    </row>
    <row r="61" spans="2:13" s="184" customFormat="1" ht="20.100000000000001" customHeight="1" thickTop="1">
      <c r="B61" s="270" t="s">
        <v>94</v>
      </c>
      <c r="C61" s="303" t="s">
        <v>102</v>
      </c>
      <c r="D61" s="279" t="s">
        <v>95</v>
      </c>
      <c r="E61" s="305" t="s">
        <v>316</v>
      </c>
      <c r="F61" s="198" t="s">
        <v>103</v>
      </c>
      <c r="G61" s="283" t="s">
        <v>96</v>
      </c>
      <c r="H61" s="284"/>
      <c r="I61" s="326" t="s">
        <v>97</v>
      </c>
      <c r="J61" s="262">
        <v>60</v>
      </c>
      <c r="K61" s="265">
        <f>SUM(J61:J66)</f>
        <v>60</v>
      </c>
      <c r="L61" s="313" t="s">
        <v>104</v>
      </c>
      <c r="M61" s="316" t="s">
        <v>333</v>
      </c>
    </row>
    <row r="62" spans="2:13" s="184" customFormat="1" ht="20.100000000000001" customHeight="1">
      <c r="B62" s="271"/>
      <c r="C62" s="304"/>
      <c r="D62" s="280"/>
      <c r="E62" s="306"/>
      <c r="F62" s="199" t="s">
        <v>98</v>
      </c>
      <c r="G62" s="275">
        <v>20</v>
      </c>
      <c r="H62" s="276"/>
      <c r="I62" s="327"/>
      <c r="J62" s="263"/>
      <c r="K62" s="266"/>
      <c r="L62" s="314"/>
      <c r="M62" s="317"/>
    </row>
    <row r="63" spans="2:13" s="184" customFormat="1" ht="20.100000000000001" customHeight="1">
      <c r="B63" s="271"/>
      <c r="C63" s="304"/>
      <c r="D63" s="280"/>
      <c r="E63" s="306"/>
      <c r="F63" s="200" t="s">
        <v>99</v>
      </c>
      <c r="G63" s="275">
        <v>15</v>
      </c>
      <c r="H63" s="276"/>
      <c r="I63" s="327"/>
      <c r="J63" s="263"/>
      <c r="K63" s="266"/>
      <c r="L63" s="314"/>
      <c r="M63" s="317"/>
    </row>
    <row r="64" spans="2:13" s="184" customFormat="1" ht="20.100000000000001" customHeight="1">
      <c r="B64" s="271"/>
      <c r="C64" s="304"/>
      <c r="D64" s="280"/>
      <c r="E64" s="306"/>
      <c r="F64" s="200" t="s">
        <v>100</v>
      </c>
      <c r="G64" s="275">
        <v>10</v>
      </c>
      <c r="H64" s="276"/>
      <c r="I64" s="327"/>
      <c r="J64" s="263"/>
      <c r="K64" s="266"/>
      <c r="L64" s="314"/>
      <c r="M64" s="317"/>
    </row>
    <row r="65" spans="1:14" s="184" customFormat="1" ht="20.100000000000001" customHeight="1">
      <c r="B65" s="271"/>
      <c r="C65" s="304"/>
      <c r="D65" s="280"/>
      <c r="E65" s="306"/>
      <c r="F65" s="200" t="s">
        <v>101</v>
      </c>
      <c r="G65" s="275">
        <v>5</v>
      </c>
      <c r="H65" s="276"/>
      <c r="I65" s="327"/>
      <c r="J65" s="263"/>
      <c r="K65" s="266"/>
      <c r="L65" s="314"/>
      <c r="M65" s="317"/>
    </row>
    <row r="66" spans="1:14" s="184" customFormat="1" ht="20.100000000000001" customHeight="1" thickBot="1">
      <c r="B66" s="271"/>
      <c r="C66" s="304"/>
      <c r="D66" s="281"/>
      <c r="E66" s="306"/>
      <c r="F66" s="199" t="s">
        <v>40</v>
      </c>
      <c r="G66" s="275">
        <v>0</v>
      </c>
      <c r="H66" s="276"/>
      <c r="I66" s="328"/>
      <c r="J66" s="264"/>
      <c r="K66" s="266"/>
      <c r="L66" s="315"/>
      <c r="M66" s="318"/>
    </row>
    <row r="67" spans="1:14" s="184" customFormat="1" ht="157.5" customHeight="1" thickTop="1">
      <c r="B67" s="310" t="s">
        <v>105</v>
      </c>
      <c r="C67" s="311"/>
      <c r="D67" s="312"/>
      <c r="E67" s="307" t="s">
        <v>106</v>
      </c>
      <c r="F67" s="308"/>
      <c r="G67" s="308"/>
      <c r="H67" s="309"/>
      <c r="I67" s="201" t="s">
        <v>107</v>
      </c>
      <c r="J67" s="202"/>
      <c r="K67" s="203"/>
      <c r="L67" s="198" t="s">
        <v>108</v>
      </c>
      <c r="M67" s="204" t="s">
        <v>109</v>
      </c>
    </row>
    <row r="68" spans="1:14" s="184" customFormat="1" ht="157.5" customHeight="1">
      <c r="B68" s="258" t="s">
        <v>110</v>
      </c>
      <c r="C68" s="258"/>
      <c r="D68" s="258"/>
      <c r="E68" s="259" t="s">
        <v>111</v>
      </c>
      <c r="F68" s="259"/>
      <c r="G68" s="259"/>
      <c r="H68" s="259"/>
      <c r="I68" s="205" t="s">
        <v>112</v>
      </c>
      <c r="J68" s="206"/>
      <c r="K68" s="207"/>
      <c r="L68" s="199" t="s">
        <v>113</v>
      </c>
      <c r="M68" s="208" t="s">
        <v>114</v>
      </c>
    </row>
    <row r="69" spans="1:14" s="184" customFormat="1" ht="45" customHeight="1">
      <c r="I69" s="209" t="s">
        <v>115</v>
      </c>
      <c r="J69" s="210">
        <f>SUM(K5:K66)</f>
        <v>198</v>
      </c>
      <c r="K69" s="211"/>
      <c r="L69" s="212"/>
      <c r="M69" s="213" t="s">
        <v>116</v>
      </c>
    </row>
    <row r="70" spans="1:14" s="184" customFormat="1" ht="45" customHeight="1">
      <c r="I70" s="209" t="s">
        <v>117</v>
      </c>
      <c r="J70" s="214">
        <f>IF(B2="簡易型Ａ",10,IF(B2="簡易型Ｂ",20,IF(B2="簡易型Ｃ",25,IF(B2="標準型",35,"型選択"))))</f>
        <v>20</v>
      </c>
      <c r="K70" s="211"/>
      <c r="L70" s="212"/>
      <c r="M70" s="35"/>
    </row>
    <row r="71" spans="1:14" s="184" customFormat="1" ht="14.25">
      <c r="I71" s="215"/>
      <c r="J71" s="212"/>
      <c r="L71" s="212"/>
    </row>
    <row r="72" spans="1:14" s="184" customFormat="1" ht="66" customHeight="1">
      <c r="B72" s="259" t="s">
        <v>118</v>
      </c>
      <c r="C72" s="259"/>
      <c r="D72" s="259"/>
      <c r="E72" s="259" t="s">
        <v>119</v>
      </c>
      <c r="F72" s="259"/>
      <c r="G72" s="259"/>
      <c r="H72" s="259"/>
      <c r="I72" s="259"/>
      <c r="J72" s="259"/>
      <c r="K72" s="259"/>
      <c r="L72" s="302"/>
      <c r="M72" s="302"/>
    </row>
    <row r="73" spans="1:14" ht="23.25" customHeight="1">
      <c r="C73" s="184"/>
      <c r="D73" s="184"/>
      <c r="E73" s="184"/>
    </row>
    <row r="74" spans="1:14">
      <c r="E74" s="216"/>
      <c r="K74" s="217"/>
    </row>
    <row r="75" spans="1:14" s="177" customFormat="1">
      <c r="A75" s="175"/>
      <c r="B75" s="175"/>
      <c r="C75" s="175"/>
      <c r="D75" s="175"/>
      <c r="E75" s="282"/>
      <c r="F75" s="282"/>
      <c r="G75" s="175"/>
      <c r="H75" s="175"/>
      <c r="I75" s="175"/>
      <c r="J75" s="175"/>
      <c r="K75" s="175"/>
      <c r="M75" s="175"/>
      <c r="N75" s="175"/>
    </row>
    <row r="76" spans="1:14" s="177" customFormat="1">
      <c r="A76" s="175"/>
      <c r="B76" s="175"/>
      <c r="C76" s="175"/>
      <c r="D76" s="175"/>
      <c r="E76" s="175"/>
      <c r="F76" s="175"/>
      <c r="G76" s="175"/>
      <c r="H76" s="175"/>
      <c r="I76" s="175"/>
      <c r="K76" s="175"/>
      <c r="M76" s="175"/>
      <c r="N76" s="175"/>
    </row>
    <row r="77" spans="1:14" s="177" customFormat="1">
      <c r="A77" s="175"/>
      <c r="B77" s="175"/>
      <c r="C77" s="175"/>
      <c r="D77" s="175"/>
      <c r="E77" s="175"/>
      <c r="F77" s="175"/>
      <c r="G77" s="175"/>
      <c r="H77" s="175"/>
      <c r="I77" s="175"/>
      <c r="K77" s="175"/>
      <c r="M77" s="175"/>
      <c r="N77" s="175"/>
    </row>
  </sheetData>
  <sheetProtection sheet="1" selectLockedCells="1" selectUnlockedCells="1"/>
  <mergeCells count="160">
    <mergeCell ref="B33:B53"/>
    <mergeCell ref="D9:D17"/>
    <mergeCell ref="C5:C17"/>
    <mergeCell ref="E14:E17"/>
    <mergeCell ref="F17:H17"/>
    <mergeCell ref="J14:J17"/>
    <mergeCell ref="M14:M17"/>
    <mergeCell ref="F3:H4"/>
    <mergeCell ref="F5:H5"/>
    <mergeCell ref="F24:H24"/>
    <mergeCell ref="M3:M4"/>
    <mergeCell ref="M11:M13"/>
    <mergeCell ref="L3:L4"/>
    <mergeCell ref="F10:H10"/>
    <mergeCell ref="F8:H8"/>
    <mergeCell ref="I3:K3"/>
    <mergeCell ref="F6:H6"/>
    <mergeCell ref="F23:H23"/>
    <mergeCell ref="M9:M10"/>
    <mergeCell ref="E24:E26"/>
    <mergeCell ref="F21:H21"/>
    <mergeCell ref="F25:H25"/>
    <mergeCell ref="M5:M6"/>
    <mergeCell ref="M7:M8"/>
    <mergeCell ref="C27:C32"/>
    <mergeCell ref="E45:E46"/>
    <mergeCell ref="F46:H46"/>
    <mergeCell ref="D47:D48"/>
    <mergeCell ref="E33:E34"/>
    <mergeCell ref="D33:D34"/>
    <mergeCell ref="F33:H33"/>
    <mergeCell ref="F47:H47"/>
    <mergeCell ref="E56:E57"/>
    <mergeCell ref="E49:E53"/>
    <mergeCell ref="F50:H52"/>
    <mergeCell ref="E47:E48"/>
    <mergeCell ref="F48:H48"/>
    <mergeCell ref="F45:H45"/>
    <mergeCell ref="F41:H43"/>
    <mergeCell ref="E54:E55"/>
    <mergeCell ref="F27:H27"/>
    <mergeCell ref="F28:H28"/>
    <mergeCell ref="C33:C53"/>
    <mergeCell ref="D49:D53"/>
    <mergeCell ref="F29:H29"/>
    <mergeCell ref="F30:H30"/>
    <mergeCell ref="F31:H31"/>
    <mergeCell ref="F32:H32"/>
    <mergeCell ref="B5:B32"/>
    <mergeCell ref="B2:C2"/>
    <mergeCell ref="F12:H12"/>
    <mergeCell ref="D3:D4"/>
    <mergeCell ref="D5:D8"/>
    <mergeCell ref="B3:C4"/>
    <mergeCell ref="E9:E10"/>
    <mergeCell ref="F9:H9"/>
    <mergeCell ref="F18:I18"/>
    <mergeCell ref="F11:H11"/>
    <mergeCell ref="E11:E13"/>
    <mergeCell ref="E3:E4"/>
    <mergeCell ref="F7:H7"/>
    <mergeCell ref="F13:H13"/>
    <mergeCell ref="F16:H16"/>
    <mergeCell ref="F14:H14"/>
    <mergeCell ref="E5:E6"/>
    <mergeCell ref="F15:H15"/>
    <mergeCell ref="E7:E8"/>
    <mergeCell ref="C18:C26"/>
    <mergeCell ref="D18:D26"/>
    <mergeCell ref="E18:E23"/>
    <mergeCell ref="F22:H22"/>
    <mergeCell ref="F19:H19"/>
    <mergeCell ref="M24:M26"/>
    <mergeCell ref="J47:J48"/>
    <mergeCell ref="M31:M32"/>
    <mergeCell ref="M29:M30"/>
    <mergeCell ref="M27:M28"/>
    <mergeCell ref="J7:J8"/>
    <mergeCell ref="J31:J32"/>
    <mergeCell ref="J29:J30"/>
    <mergeCell ref="J27:J28"/>
    <mergeCell ref="M18:M23"/>
    <mergeCell ref="M35:M44"/>
    <mergeCell ref="M33:M34"/>
    <mergeCell ref="K5:K32"/>
    <mergeCell ref="K33:K53"/>
    <mergeCell ref="L5:L32"/>
    <mergeCell ref="L33:L53"/>
    <mergeCell ref="J35:J44"/>
    <mergeCell ref="E29:E30"/>
    <mergeCell ref="E31:E32"/>
    <mergeCell ref="F34:H34"/>
    <mergeCell ref="E27:E28"/>
    <mergeCell ref="D27:D32"/>
    <mergeCell ref="J11:J13"/>
    <mergeCell ref="F20:H20"/>
    <mergeCell ref="F26:H26"/>
    <mergeCell ref="J5:J6"/>
    <mergeCell ref="J9:J10"/>
    <mergeCell ref="J18:J23"/>
    <mergeCell ref="J24:J26"/>
    <mergeCell ref="J33:J34"/>
    <mergeCell ref="M61:M66"/>
    <mergeCell ref="M56:M57"/>
    <mergeCell ref="M45:M46"/>
    <mergeCell ref="L54:L60"/>
    <mergeCell ref="M58:M60"/>
    <mergeCell ref="F53:H53"/>
    <mergeCell ref="F56:H56"/>
    <mergeCell ref="I61:I66"/>
    <mergeCell ref="G63:H63"/>
    <mergeCell ref="F58:H58"/>
    <mergeCell ref="G66:H66"/>
    <mergeCell ref="F54:H54"/>
    <mergeCell ref="F60:H60"/>
    <mergeCell ref="J54:J55"/>
    <mergeCell ref="J49:J53"/>
    <mergeCell ref="J45:J46"/>
    <mergeCell ref="K54:K60"/>
    <mergeCell ref="J56:J57"/>
    <mergeCell ref="J58:J60"/>
    <mergeCell ref="M49:M53"/>
    <mergeCell ref="M54:M55"/>
    <mergeCell ref="M47:M48"/>
    <mergeCell ref="E75:F75"/>
    <mergeCell ref="G61:H61"/>
    <mergeCell ref="E35:E44"/>
    <mergeCell ref="D56:D57"/>
    <mergeCell ref="F35:H35"/>
    <mergeCell ref="F36:H38"/>
    <mergeCell ref="D54:D55"/>
    <mergeCell ref="D45:D46"/>
    <mergeCell ref="F39:H39"/>
    <mergeCell ref="F44:H44"/>
    <mergeCell ref="F55:H55"/>
    <mergeCell ref="D58:D60"/>
    <mergeCell ref="F40:H40"/>
    <mergeCell ref="F49:H49"/>
    <mergeCell ref="D35:D44"/>
    <mergeCell ref="B72:D72"/>
    <mergeCell ref="E72:M72"/>
    <mergeCell ref="C61:C66"/>
    <mergeCell ref="E61:E66"/>
    <mergeCell ref="E67:H67"/>
    <mergeCell ref="B67:D67"/>
    <mergeCell ref="L61:L66"/>
    <mergeCell ref="G64:H64"/>
    <mergeCell ref="G65:H65"/>
    <mergeCell ref="B68:D68"/>
    <mergeCell ref="E68:H68"/>
    <mergeCell ref="E58:E60"/>
    <mergeCell ref="J61:J66"/>
    <mergeCell ref="K61:K66"/>
    <mergeCell ref="F59:H59"/>
    <mergeCell ref="B54:B60"/>
    <mergeCell ref="F57:H57"/>
    <mergeCell ref="G62:H62"/>
    <mergeCell ref="C54:C60"/>
    <mergeCell ref="D61:D66"/>
    <mergeCell ref="B61:B66"/>
  </mergeCells>
  <phoneticPr fontId="2"/>
  <conditionalFormatting sqref="J70">
    <cfRule type="expression" dxfId="49" priority="1" stopIfTrue="1">
      <formula>$J$70="型選択"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2"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0" zoomScaleNormal="100" zoomScaleSheetLayoutView="100" workbookViewId="0">
      <selection activeCell="AO26" sqref="AO26"/>
    </sheetView>
  </sheetViews>
  <sheetFormatPr defaultColWidth="3.125" defaultRowHeight="18" customHeight="1"/>
  <cols>
    <col min="1" max="16384" width="3.125" style="238"/>
  </cols>
  <sheetData>
    <row r="3" spans="1:27" ht="18" customHeight="1">
      <c r="AA3" s="239" t="s">
        <v>120</v>
      </c>
    </row>
    <row r="5" spans="1:27" ht="18" customHeight="1">
      <c r="A5" s="411" t="s">
        <v>121</v>
      </c>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row>
    <row r="6" spans="1:27" ht="18" customHeight="1">
      <c r="A6" s="411"/>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row>
    <row r="9" spans="1:27" ht="18" customHeight="1">
      <c r="B9" s="410" t="s">
        <v>122</v>
      </c>
      <c r="C9" s="410"/>
      <c r="D9" s="410"/>
      <c r="E9" s="410"/>
      <c r="F9" s="410"/>
      <c r="H9" s="238" t="s">
        <v>123</v>
      </c>
    </row>
    <row r="11" spans="1:27" ht="18" customHeight="1">
      <c r="O11" s="238" t="s">
        <v>124</v>
      </c>
    </row>
    <row r="13" spans="1:27" ht="18" customHeight="1">
      <c r="O13" s="238" t="s">
        <v>125</v>
      </c>
    </row>
    <row r="15" spans="1:27" ht="18" customHeight="1">
      <c r="O15" s="238" t="s">
        <v>126</v>
      </c>
    </row>
    <row r="18" spans="2:20" ht="18" customHeight="1">
      <c r="E18" s="239" t="s">
        <v>127</v>
      </c>
      <c r="F18" s="238" t="s">
        <v>128</v>
      </c>
      <c r="G18" s="257" t="s">
        <v>334</v>
      </c>
      <c r="H18" s="240"/>
      <c r="I18" s="240"/>
      <c r="J18" s="240"/>
      <c r="K18" s="240"/>
      <c r="L18" s="240"/>
      <c r="M18" s="240"/>
      <c r="N18" s="240"/>
      <c r="O18" s="240"/>
      <c r="P18" s="240"/>
      <c r="Q18" s="240"/>
      <c r="R18" s="240"/>
      <c r="S18" s="240"/>
      <c r="T18" s="240"/>
    </row>
    <row r="19" spans="2:20" ht="18" customHeight="1">
      <c r="G19" s="257" t="s">
        <v>319</v>
      </c>
      <c r="H19" s="240"/>
      <c r="I19" s="240"/>
      <c r="J19" s="240"/>
      <c r="K19" s="240"/>
      <c r="L19" s="240"/>
      <c r="M19" s="240"/>
      <c r="N19" s="240"/>
      <c r="O19" s="240"/>
      <c r="P19" s="240"/>
      <c r="Q19" s="240"/>
      <c r="R19" s="240"/>
      <c r="S19" s="240"/>
      <c r="T19" s="240"/>
    </row>
    <row r="20" spans="2:20" ht="18" customHeight="1">
      <c r="G20" s="240"/>
      <c r="H20" s="240"/>
      <c r="I20" s="240"/>
      <c r="J20" s="240"/>
      <c r="K20" s="240"/>
      <c r="L20" s="240"/>
      <c r="M20" s="240"/>
      <c r="N20" s="240"/>
      <c r="O20" s="240"/>
      <c r="P20" s="240"/>
      <c r="Q20" s="240"/>
      <c r="R20" s="240"/>
      <c r="S20" s="240"/>
      <c r="T20" s="240"/>
    </row>
    <row r="21" spans="2:20" ht="18" customHeight="1">
      <c r="E21" s="239"/>
      <c r="G21" s="240"/>
      <c r="H21" s="240"/>
      <c r="I21" s="240"/>
      <c r="J21" s="240"/>
      <c r="K21" s="240"/>
      <c r="L21" s="240"/>
      <c r="M21" s="240"/>
      <c r="N21" s="240"/>
      <c r="O21" s="240"/>
      <c r="P21" s="240"/>
      <c r="Q21" s="240"/>
      <c r="R21" s="240"/>
      <c r="S21" s="240"/>
      <c r="T21" s="240"/>
    </row>
    <row r="22" spans="2:20" ht="18" customHeight="1">
      <c r="G22" s="240"/>
      <c r="H22" s="240"/>
      <c r="I22" s="240"/>
      <c r="J22" s="240"/>
      <c r="K22" s="240"/>
      <c r="L22" s="240"/>
      <c r="M22" s="240"/>
      <c r="N22" s="240"/>
      <c r="O22" s="240"/>
      <c r="P22" s="240"/>
      <c r="Q22" s="240"/>
      <c r="R22" s="240"/>
      <c r="S22" s="240"/>
      <c r="T22" s="240"/>
    </row>
    <row r="25" spans="2:20" ht="18" customHeight="1">
      <c r="B25" s="238" t="s">
        <v>129</v>
      </c>
    </row>
    <row r="26" spans="2:20" ht="18" customHeight="1">
      <c r="B26" s="238" t="s">
        <v>130</v>
      </c>
    </row>
    <row r="27" spans="2:20" ht="18" customHeight="1">
      <c r="B27" s="238" t="s">
        <v>131</v>
      </c>
    </row>
    <row r="30" spans="2:20" ht="18" customHeight="1">
      <c r="C30" s="238" t="s">
        <v>132</v>
      </c>
    </row>
    <row r="31" spans="2:20" ht="18" customHeight="1">
      <c r="D31" s="238" t="s">
        <v>133</v>
      </c>
      <c r="G31" s="238" t="s">
        <v>128</v>
      </c>
      <c r="H31" s="238" t="s">
        <v>134</v>
      </c>
    </row>
    <row r="32" spans="2:20" ht="18" customHeight="1">
      <c r="D32" s="238" t="s">
        <v>135</v>
      </c>
      <c r="G32" s="238" t="s">
        <v>128</v>
      </c>
      <c r="H32" s="238" t="s">
        <v>136</v>
      </c>
    </row>
    <row r="33" spans="1:27" ht="18" customHeight="1">
      <c r="D33" s="238" t="s">
        <v>124</v>
      </c>
      <c r="G33" s="238" t="s">
        <v>128</v>
      </c>
      <c r="H33" s="238" t="s">
        <v>137</v>
      </c>
    </row>
    <row r="34" spans="1:27" ht="18" customHeight="1">
      <c r="D34" s="238" t="s">
        <v>138</v>
      </c>
      <c r="G34" s="238" t="s">
        <v>128</v>
      </c>
      <c r="H34" s="238" t="s">
        <v>139</v>
      </c>
    </row>
    <row r="35" spans="1:27" ht="18" customHeight="1">
      <c r="D35" s="238" t="s">
        <v>140</v>
      </c>
      <c r="G35" s="238" t="s">
        <v>128</v>
      </c>
      <c r="H35" s="238" t="s">
        <v>139</v>
      </c>
    </row>
    <row r="36" spans="1:27" ht="18" customHeight="1">
      <c r="D36" s="238" t="s">
        <v>141</v>
      </c>
      <c r="G36" s="238" t="s">
        <v>128</v>
      </c>
      <c r="H36" s="241"/>
    </row>
    <row r="44" spans="1:27" ht="18" customHeight="1">
      <c r="A44" s="242"/>
      <c r="B44" s="242"/>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2"/>
  <sheetViews>
    <sheetView view="pageBreakPreview" topLeftCell="A35" zoomScale="70" zoomScaleNormal="71" zoomScaleSheetLayoutView="70" workbookViewId="0">
      <selection activeCell="J45" sqref="J45:J46"/>
    </sheetView>
  </sheetViews>
  <sheetFormatPr defaultColWidth="8.75" defaultRowHeight="13.5"/>
  <cols>
    <col min="1" max="1" width="2.5" style="33" customWidth="1"/>
    <col min="2" max="3" width="6.25" style="33" customWidth="1"/>
    <col min="4" max="4" width="17.75" style="33" customWidth="1"/>
    <col min="5" max="5" width="60.125" style="33" customWidth="1"/>
    <col min="6" max="7" width="10.75" style="33" customWidth="1"/>
    <col min="8" max="8" width="32.875" style="33" customWidth="1"/>
    <col min="9" max="9" width="16.75" style="33" customWidth="1"/>
    <col min="10" max="10" width="20.75" style="156" customWidth="1"/>
    <col min="11" max="11" width="15.75" style="33" customWidth="1"/>
    <col min="12" max="13" width="10.75" style="33" customWidth="1"/>
    <col min="14" max="16" width="8.75" style="33"/>
    <col min="17" max="17" width="10.5" style="33" bestFit="1" customWidth="1"/>
    <col min="18" max="16384" width="8.75" style="33"/>
  </cols>
  <sheetData>
    <row r="1" spans="2:13" ht="30.75" customHeight="1">
      <c r="B1" s="34" t="s">
        <v>142</v>
      </c>
      <c r="C1" s="131"/>
      <c r="D1" s="131"/>
      <c r="G1" s="132"/>
      <c r="H1" s="489"/>
      <c r="I1" s="489"/>
      <c r="J1" s="489"/>
      <c r="K1" s="489"/>
    </row>
    <row r="2" spans="2:13" ht="23.25">
      <c r="B2" s="133"/>
      <c r="C2" s="133"/>
      <c r="D2" s="133"/>
      <c r="E2" s="133"/>
      <c r="F2" s="497" t="s">
        <v>125</v>
      </c>
      <c r="G2" s="498"/>
      <c r="H2" s="490"/>
      <c r="I2" s="491"/>
      <c r="J2" s="491"/>
      <c r="K2" s="492"/>
      <c r="L2" s="134"/>
      <c r="M2" s="134"/>
    </row>
    <row r="3" spans="2:13" ht="20.100000000000001" customHeight="1">
      <c r="B3" s="456" t="s">
        <v>3</v>
      </c>
      <c r="C3" s="457"/>
      <c r="D3" s="418" t="s">
        <v>4</v>
      </c>
      <c r="E3" s="418" t="s">
        <v>5</v>
      </c>
      <c r="F3" s="418" t="s">
        <v>7</v>
      </c>
      <c r="G3" s="479" t="s">
        <v>143</v>
      </c>
      <c r="H3" s="480"/>
      <c r="I3" s="481"/>
      <c r="J3" s="412" t="s">
        <v>144</v>
      </c>
      <c r="K3" s="493" t="s">
        <v>145</v>
      </c>
    </row>
    <row r="4" spans="2:13" ht="43.5" customHeight="1" thickBot="1">
      <c r="B4" s="458"/>
      <c r="C4" s="459"/>
      <c r="D4" s="460"/>
      <c r="E4" s="460"/>
      <c r="F4" s="460"/>
      <c r="G4" s="135" t="s">
        <v>10</v>
      </c>
      <c r="H4" s="458" t="s">
        <v>146</v>
      </c>
      <c r="I4" s="459"/>
      <c r="J4" s="445"/>
      <c r="K4" s="494"/>
    </row>
    <row r="5" spans="2:13" ht="24.4" customHeight="1" thickTop="1">
      <c r="B5" s="515" t="str">
        <f>IF('評価項目(標準)'!B5="","",+'評価項目(標準)'!B5)</f>
        <v>企　業　の　能　力　等</v>
      </c>
      <c r="C5" s="521" t="str">
        <f>IF(+'評価項目(標準)'!C5="","",+'評価項目(標準)'!C5)</f>
        <v>地域精通度・貢献度</v>
      </c>
      <c r="D5" s="466" t="str">
        <f>IF(+'評価項目(標準)'!D5="","",+'評価項目(標準)'!D5)</f>
        <v>地域精通度</v>
      </c>
      <c r="E5" s="516" t="str">
        <f>IF(+'評価項目(標準)'!E5="","",+'評価項目(標準)'!E5)</f>
        <v>本店等所在地</v>
      </c>
      <c r="F5" s="495">
        <f>+IF(+'評価項目(標準)'!J5="","",+'評価項目(標準)'!J5)</f>
        <v>10</v>
      </c>
      <c r="G5" s="136">
        <f>+IF(+'評価項目(標準)'!I5="","",+'評価項目(標準)'!I5)</f>
        <v>10</v>
      </c>
      <c r="H5" s="499" t="str">
        <f>+IF(+'評価項目(標準)'!F5="","",+'評価項目(標準)'!F5)</f>
        <v>南牟婁郡紀宝町内</v>
      </c>
      <c r="I5" s="500"/>
      <c r="J5" s="505"/>
      <c r="K5" s="496" t="str">
        <f>IF(J5="","",VLOOKUP(J5,'評価項目(標準)'!F5:I6,4,FALSE))</f>
        <v/>
      </c>
    </row>
    <row r="6" spans="2:13" ht="24.4" customHeight="1">
      <c r="B6" s="441"/>
      <c r="C6" s="522"/>
      <c r="D6" s="467"/>
      <c r="E6" s="451"/>
      <c r="F6" s="470"/>
      <c r="G6" s="137">
        <f>+IF(+'評価項目(標準)'!I6="","",+'評価項目(標準)'!I6)</f>
        <v>0</v>
      </c>
      <c r="H6" s="475" t="str">
        <f>+IF(+'評価項目(標準)'!F6="","",+'評価項目(標準)'!F6)</f>
        <v>上記以外の熊野建設事務所管内</v>
      </c>
      <c r="I6" s="476"/>
      <c r="J6" s="455"/>
      <c r="K6" s="432"/>
    </row>
    <row r="7" spans="2:13" ht="24.4" customHeight="1">
      <c r="B7" s="441"/>
      <c r="C7" s="522"/>
      <c r="D7" s="467"/>
      <c r="E7" s="527" t="str">
        <f>IF(+'評価項目(標準)'!E7="","",+'評価項目(標準)'!E7)</f>
        <v>施工箇所地域における工事実績</v>
      </c>
      <c r="F7" s="503">
        <f>+IF(+'評価項目(標準)'!J7="","",+'評価項目(標準)'!J7)</f>
        <v>5</v>
      </c>
      <c r="G7" s="138">
        <f>+IF(+'評価項目(標準)'!I7="","",+'評価項目(標準)'!I7)</f>
        <v>5</v>
      </c>
      <c r="H7" s="501" t="str">
        <f>+IF(+'評価項目(標準)'!F7="","",+'評価項目(標準)'!F7)</f>
        <v>南牟婁郡紀宝町内における工事実績あり</v>
      </c>
      <c r="I7" s="502"/>
      <c r="J7" s="454"/>
      <c r="K7" s="428" t="str">
        <f>IF(J7="","",IF(J7=H7,G7,IF(J7=H8,G8)))</f>
        <v/>
      </c>
    </row>
    <row r="8" spans="2:13" ht="24.4" customHeight="1">
      <c r="B8" s="441"/>
      <c r="C8" s="522"/>
      <c r="D8" s="468"/>
      <c r="E8" s="528"/>
      <c r="F8" s="504"/>
      <c r="G8" s="138">
        <f>+IF(+'評価項目(標準)'!I8="","",+'評価項目(標準)'!I8)</f>
        <v>0</v>
      </c>
      <c r="H8" s="501" t="str">
        <f>+IF(+'評価項目(標準)'!F8="","",+'評価項目(標準)'!F8)</f>
        <v>工事実績なし</v>
      </c>
      <c r="I8" s="502"/>
      <c r="J8" s="469"/>
      <c r="K8" s="429"/>
    </row>
    <row r="9" spans="2:13" ht="24.4" customHeight="1">
      <c r="B9" s="441"/>
      <c r="C9" s="522"/>
      <c r="D9" s="520" t="str">
        <f>IF(+'評価項目(標準)'!D9="","",+'評価項目(標準)'!D9)</f>
        <v>地域貢献度</v>
      </c>
      <c r="E9" s="436" t="str">
        <f>IF(+'評価項目(標準)'!E9="","",+'評価項目(標準)'!E9)</f>
        <v>地域維持型維持修繕業務委託元請実績</v>
      </c>
      <c r="F9" s="470">
        <f>+IF(+'評価項目(標準)'!J9="","",+'評価項目(標準)'!J9)</f>
        <v>10</v>
      </c>
      <c r="G9" s="139">
        <f>+IF(+'評価項目(標準)'!I9="","",+'評価項目(標準)'!I9)</f>
        <v>10</v>
      </c>
      <c r="H9" s="475" t="str">
        <f>+IF(+'評価項目(標準)'!F9="","",+'評価項目(標準)'!F9)</f>
        <v>有</v>
      </c>
      <c r="I9" s="476"/>
      <c r="J9" s="455"/>
      <c r="K9" s="432" t="str">
        <f>IF(J9="","",IF(J9=H9,G9,IF(J9=H10,G10)))</f>
        <v/>
      </c>
    </row>
    <row r="10" spans="2:13" ht="24.4" customHeight="1">
      <c r="B10" s="441"/>
      <c r="C10" s="522"/>
      <c r="D10" s="467"/>
      <c r="E10" s="436"/>
      <c r="F10" s="470"/>
      <c r="G10" s="137">
        <f>+IF(+'評価項目(標準)'!I10="","",+'評価項目(標準)'!I10)</f>
        <v>0</v>
      </c>
      <c r="H10" s="475" t="str">
        <f>+IF(+'評価項目(標準)'!F10="","",+'評価項目(標準)'!F10)</f>
        <v>無</v>
      </c>
      <c r="I10" s="476"/>
      <c r="J10" s="455"/>
      <c r="K10" s="432"/>
    </row>
    <row r="11" spans="2:13" ht="24.4" customHeight="1">
      <c r="B11" s="441"/>
      <c r="C11" s="522"/>
      <c r="D11" s="467"/>
      <c r="E11" s="412" t="str">
        <f>IF(+'評価項目(標準)'!E11="","",+'評価項目(標準)'!E11)</f>
        <v>　公共施設美化活動実績</v>
      </c>
      <c r="F11" s="447">
        <f>+IF(+'評価項目(標準)'!J11="","",+'評価項目(標準)'!J11)</f>
        <v>3</v>
      </c>
      <c r="G11" s="137">
        <f>+IF(+'評価項目(標準)'!I11="","",+'評価項目(標準)'!I11)</f>
        <v>3</v>
      </c>
      <c r="H11" s="475" t="str">
        <f>+IF(+'評価項目(標準)'!F11="","",+'評価項目(標準)'!F11)</f>
        <v>有（1,000㎡以上）</v>
      </c>
      <c r="I11" s="476"/>
      <c r="J11" s="454"/>
      <c r="K11" s="430" t="str">
        <f>IF(J11="","",IF(J11=H11,G11,IF(J11=H12,G12,IF(J11=H13,G13))))</f>
        <v/>
      </c>
    </row>
    <row r="12" spans="2:13" ht="24.4" customHeight="1">
      <c r="B12" s="441"/>
      <c r="C12" s="522"/>
      <c r="D12" s="467"/>
      <c r="E12" s="436"/>
      <c r="F12" s="448"/>
      <c r="G12" s="137">
        <f>+IF(+'評価項目(標準)'!I12="","",+'評価項目(標準)'!I12)</f>
        <v>1</v>
      </c>
      <c r="H12" s="475" t="str">
        <f>+IF(+'評価項目(標準)'!F12="","",+'評価項目(標準)'!F12)</f>
        <v>有（1,000㎡未満）</v>
      </c>
      <c r="I12" s="476"/>
      <c r="J12" s="455"/>
      <c r="K12" s="432"/>
    </row>
    <row r="13" spans="2:13" ht="24.4" customHeight="1">
      <c r="B13" s="441"/>
      <c r="C13" s="522"/>
      <c r="D13" s="467"/>
      <c r="E13" s="436"/>
      <c r="F13" s="448"/>
      <c r="G13" s="137">
        <f>+IF(+'評価項目(標準)'!I13="","",+'評価項目(標準)'!I13)</f>
        <v>0</v>
      </c>
      <c r="H13" s="475" t="str">
        <f>+IF(+'評価項目(標準)'!F13="","",+'評価項目(標準)'!F13)</f>
        <v>無</v>
      </c>
      <c r="I13" s="476"/>
      <c r="J13" s="455"/>
      <c r="K13" s="432"/>
    </row>
    <row r="14" spans="2:13" ht="24.4" customHeight="1">
      <c r="B14" s="441"/>
      <c r="C14" s="522"/>
      <c r="D14" s="467"/>
      <c r="E14" s="412" t="str">
        <f>IF(+'評価項目(標準)'!E14="","",+'評価項目(標準)'!E14)</f>
        <v>災害協定の評価</v>
      </c>
      <c r="F14" s="447">
        <f>+IF(+'評価項目(標準)'!J14="","",+'評価項目(標準)'!J14)</f>
        <v>9</v>
      </c>
      <c r="G14" s="187">
        <f>+IF(+'評価項目(標準)'!I14="","",+'評価項目(標準)'!I14)</f>
        <v>9</v>
      </c>
      <c r="H14" s="471" t="str">
        <f>+IF(+'評価項目(標準)'!F14="","",+'評価項目(標準)'!F14)</f>
        <v>災害協定に基づく訓練１への参加実績あり</v>
      </c>
      <c r="I14" s="472"/>
      <c r="J14" s="454"/>
      <c r="K14" s="430" t="str">
        <f>IF(J14="","",VLOOKUP(J14,'評価項目(標準)'!F14:I17,4,FALSE))</f>
        <v/>
      </c>
    </row>
    <row r="15" spans="2:13" ht="24.4" customHeight="1">
      <c r="B15" s="441"/>
      <c r="C15" s="522"/>
      <c r="D15" s="467"/>
      <c r="E15" s="436"/>
      <c r="F15" s="448"/>
      <c r="G15" s="187">
        <f>+IF(+'評価項目(標準)'!I15="","",+'評価項目(標準)'!I15)</f>
        <v>7</v>
      </c>
      <c r="H15" s="471" t="str">
        <f>+IF(+'評価項目(標準)'!F15="","",+'評価項目(標準)'!F15)</f>
        <v>災害協定に基づく訓練２への参加実績あり</v>
      </c>
      <c r="I15" s="472"/>
      <c r="J15" s="455"/>
      <c r="K15" s="432"/>
    </row>
    <row r="16" spans="2:13" ht="24.4" customHeight="1">
      <c r="B16" s="441"/>
      <c r="C16" s="522"/>
      <c r="D16" s="467"/>
      <c r="E16" s="436"/>
      <c r="F16" s="448"/>
      <c r="G16" s="187">
        <f>+IF(+'評価項目(標準)'!I16="","",+'評価項目(標準)'!I16)</f>
        <v>3</v>
      </c>
      <c r="H16" s="473" t="str">
        <f>+IF(+'評価項目(標準)'!F16="","",+'評価項目(標準)'!F16)</f>
        <v>防災協定の締結実績あり</v>
      </c>
      <c r="I16" s="474"/>
      <c r="J16" s="455"/>
      <c r="K16" s="432"/>
    </row>
    <row r="17" spans="2:11" ht="24.4" customHeight="1">
      <c r="B17" s="441"/>
      <c r="C17" s="523"/>
      <c r="D17" s="468"/>
      <c r="E17" s="413"/>
      <c r="F17" s="453"/>
      <c r="G17" s="187">
        <f>+IF(+'評価項目(標準)'!I17="","",+'評価項目(標準)'!I17)</f>
        <v>0</v>
      </c>
      <c r="H17" s="473" t="str">
        <f>+IF(+'評価項目(標準)'!F17="","",+'評価項目(標準)'!F17)</f>
        <v>実績なし</v>
      </c>
      <c r="I17" s="474"/>
      <c r="J17" s="469"/>
      <c r="K17" s="431"/>
    </row>
    <row r="18" spans="2:11" ht="35.65" customHeight="1">
      <c r="B18" s="441"/>
      <c r="C18" s="461" t="str">
        <f>IF(+'評価項目(標準)'!C18="","",+'評価項目(標準)'!C18)</f>
        <v>社会貢献度</v>
      </c>
      <c r="D18" s="418" t="str">
        <f>IF(+'評価項目(標準)'!D18="","",+'評価項目(標準)'!D18)</f>
        <v>社会貢献度</v>
      </c>
      <c r="E18" s="463"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447">
        <f>+IF(+'評価項目(標準)'!J18="","",+'評価項目(標準)'!J18)</f>
        <v>4</v>
      </c>
      <c r="G18" s="414" t="s">
        <v>147</v>
      </c>
      <c r="H18" s="524"/>
      <c r="I18" s="415"/>
      <c r="J18" s="454"/>
      <c r="K18" s="428" t="str">
        <f>IF(J18="","",IF(J18=H19,G19,IF(J18=H20,G20,IF(J18=H21,G21,IF(J18=H22,G22,IF(J18=H23,G23))))))</f>
        <v/>
      </c>
    </row>
    <row r="19" spans="2:11" ht="35.65" customHeight="1">
      <c r="B19" s="441"/>
      <c r="C19" s="441"/>
      <c r="D19" s="451"/>
      <c r="E19" s="464"/>
      <c r="F19" s="448"/>
      <c r="G19" s="139">
        <f>+IF(+'評価項目(標準)'!I19="","",+'評価項目(標準)'!I19)</f>
        <v>4</v>
      </c>
      <c r="H19" s="525" t="str">
        <f>+IF(+'評価項目(標準)'!F19="","",+'評価項目(標準)'!F19)</f>
        <v>４点</v>
      </c>
      <c r="I19" s="526"/>
      <c r="J19" s="455"/>
      <c r="K19" s="470"/>
    </row>
    <row r="20" spans="2:11" ht="35.65" customHeight="1">
      <c r="B20" s="441"/>
      <c r="C20" s="441"/>
      <c r="D20" s="451"/>
      <c r="E20" s="464"/>
      <c r="F20" s="448"/>
      <c r="G20" s="137">
        <f>+IF(+'評価項目(標準)'!I20="","",+'評価項目(標準)'!I20)</f>
        <v>3</v>
      </c>
      <c r="H20" s="420" t="str">
        <f>+IF(+'評価項目(標準)'!F20="","",+'評価項目(標準)'!F20)</f>
        <v>３点</v>
      </c>
      <c r="I20" s="421"/>
      <c r="J20" s="455"/>
      <c r="K20" s="470"/>
    </row>
    <row r="21" spans="2:11" ht="35.65" customHeight="1">
      <c r="B21" s="441"/>
      <c r="C21" s="441"/>
      <c r="D21" s="451"/>
      <c r="E21" s="464"/>
      <c r="F21" s="448"/>
      <c r="G21" s="137">
        <f>+IF(+'評価項目(標準)'!I21="","",+'評価項目(標準)'!I21)</f>
        <v>2</v>
      </c>
      <c r="H21" s="420" t="str">
        <f>+IF(+'評価項目(標準)'!F21="","",+'評価項目(標準)'!F21)</f>
        <v>２点</v>
      </c>
      <c r="I21" s="421"/>
      <c r="J21" s="455"/>
      <c r="K21" s="470"/>
    </row>
    <row r="22" spans="2:11" ht="35.65" customHeight="1">
      <c r="B22" s="441"/>
      <c r="C22" s="441"/>
      <c r="D22" s="451"/>
      <c r="E22" s="464"/>
      <c r="F22" s="448"/>
      <c r="G22" s="137">
        <f>+IF(+'評価項目(標準)'!I22="","",+'評価項目(標準)'!I22)</f>
        <v>1</v>
      </c>
      <c r="H22" s="420" t="str">
        <f>+IF(+'評価項目(標準)'!F22="","",+'評価項目(標準)'!F22)</f>
        <v>１点</v>
      </c>
      <c r="I22" s="421"/>
      <c r="J22" s="455"/>
      <c r="K22" s="470"/>
    </row>
    <row r="23" spans="2:11" ht="35.65" customHeight="1">
      <c r="B23" s="441"/>
      <c r="C23" s="441"/>
      <c r="D23" s="451"/>
      <c r="E23" s="465"/>
      <c r="F23" s="453"/>
      <c r="G23" s="140">
        <f>+IF(+'評価項目(標準)'!I23="","",+'評価項目(標準)'!I23)</f>
        <v>0</v>
      </c>
      <c r="H23" s="420" t="str">
        <f>+IF(+'評価項目(標準)'!F23="","",+'評価項目(標準)'!F23)</f>
        <v>実績（取得点）なし</v>
      </c>
      <c r="I23" s="421"/>
      <c r="J23" s="469"/>
      <c r="K23" s="429"/>
    </row>
    <row r="24" spans="2:11" ht="24.4" customHeight="1">
      <c r="B24" s="441"/>
      <c r="C24" s="441"/>
      <c r="D24" s="451"/>
      <c r="E24" s="412" t="str">
        <f>IF(+'評価項目(標準)'!E24="","",+'評価項目(標準)'!E24)</f>
        <v>県内企業による施工</v>
      </c>
      <c r="F24" s="447">
        <f>+IF(+'評価項目(標準)'!J24="","",+'評価項目(標準)'!J24)</f>
        <v>5</v>
      </c>
      <c r="G24" s="140">
        <f>+IF(+'評価項目(標準)'!I24="","",+'評価項目(標準)'!I24)</f>
        <v>5</v>
      </c>
      <c r="H24" s="424" t="str">
        <f>+IF(+'評価項目(標準)'!F24="","",+'評価項目(標準)'!F24)</f>
        <v>県内企業による施工の割合90％以上</v>
      </c>
      <c r="I24" s="425"/>
      <c r="J24" s="454"/>
      <c r="K24" s="430" t="str">
        <f>IF(J24="","",VLOOKUP(J24,'評価項目(標準)'!F24:I26,4,FALSE))</f>
        <v/>
      </c>
    </row>
    <row r="25" spans="2:11" ht="24.4" customHeight="1">
      <c r="B25" s="441"/>
      <c r="C25" s="441"/>
      <c r="D25" s="451"/>
      <c r="E25" s="436"/>
      <c r="F25" s="448"/>
      <c r="G25" s="140">
        <f>+IF(+'評価項目(標準)'!I25="","",+'評価項目(標準)'!I25)</f>
        <v>3</v>
      </c>
      <c r="H25" s="424" t="str">
        <f>+IF(+'評価項目(標準)'!F25="","",+'評価項目(標準)'!F25)</f>
        <v>県内企業による施工の割合70％以上</v>
      </c>
      <c r="I25" s="425"/>
      <c r="J25" s="455"/>
      <c r="K25" s="432"/>
    </row>
    <row r="26" spans="2:11" ht="24.4" customHeight="1">
      <c r="B26" s="441"/>
      <c r="C26" s="462"/>
      <c r="D26" s="452"/>
      <c r="E26" s="413"/>
      <c r="F26" s="453"/>
      <c r="G26" s="140">
        <f>+IF(+'評価項目(標準)'!I26="","",+'評価項目(標準)'!I26)</f>
        <v>0</v>
      </c>
      <c r="H26" s="424" t="str">
        <f>+IF(+'評価項目(標準)'!F26="","",+'評価項目(標準)'!F26)</f>
        <v>上記以外</v>
      </c>
      <c r="I26" s="425"/>
      <c r="J26" s="469"/>
      <c r="K26" s="431"/>
    </row>
    <row r="27" spans="2:11" ht="32.65" customHeight="1">
      <c r="B27" s="441"/>
      <c r="C27" s="461" t="str">
        <f>IF(+'評価項目(標準)'!C27="","",+'評価項目(標準)'!C27)</f>
        <v>企業の雇用に関する取組</v>
      </c>
      <c r="D27" s="412" t="str">
        <f>IF(+'評価項目(標準)'!D27="","",+'評価項目(標準)'!D27)</f>
        <v>担い手確保・育成への取組</v>
      </c>
      <c r="E27" s="412" t="str">
        <f>IF(+'評価項目(標準)'!E27="","",+'評価項目(標準)'!E27)</f>
        <v>建設業者団体の取組実績</v>
      </c>
      <c r="F27" s="447">
        <f>+IF(+'評価項目(標準)'!J27="","",+'評価項目(標準)'!J27)</f>
        <v>2</v>
      </c>
      <c r="G27" s="140">
        <f>+IF(+'評価項目(標準)'!I27="","",+'評価項目(標準)'!I27)</f>
        <v>2</v>
      </c>
      <c r="H27" s="477" t="str">
        <f>+IF(+'評価項目(標準)'!F27="","",+'評価項目(標準)'!F27)</f>
        <v>取組の実績あり</v>
      </c>
      <c r="I27" s="478"/>
      <c r="J27" s="454"/>
      <c r="K27" s="428" t="str">
        <f>IF(J27="","",IF(J27=H27,G27,IF(J27=H28,G28)))</f>
        <v/>
      </c>
    </row>
    <row r="28" spans="2:11" ht="32.65" customHeight="1">
      <c r="B28" s="441"/>
      <c r="C28" s="441"/>
      <c r="D28" s="436"/>
      <c r="E28" s="436"/>
      <c r="F28" s="448"/>
      <c r="G28" s="140">
        <f>+IF(+'評価項目(標準)'!I28="","",+'評価項目(標準)'!I28)</f>
        <v>0</v>
      </c>
      <c r="H28" s="477" t="str">
        <f>+IF(+'評価項目(標準)'!F28="","",+'評価項目(標準)'!F28)</f>
        <v>取組の実績なし</v>
      </c>
      <c r="I28" s="478"/>
      <c r="J28" s="455"/>
      <c r="K28" s="429"/>
    </row>
    <row r="29" spans="2:11" ht="32.65" customHeight="1">
      <c r="B29" s="441"/>
      <c r="C29" s="441"/>
      <c r="D29" s="436"/>
      <c r="E29" s="412" t="str">
        <f>IF(+'評価項目(標準)'!E29="","",+'評価項目(標準)'!E29)</f>
        <v>建設業者団体地域組織の取組実績</v>
      </c>
      <c r="F29" s="447">
        <f>+IF(+'評価項目(標準)'!J29="","",+'評価項目(標準)'!J29)</f>
        <v>1</v>
      </c>
      <c r="G29" s="140">
        <f>+IF(+'評価項目(標準)'!I29="","",+'評価項目(標準)'!I29)</f>
        <v>1</v>
      </c>
      <c r="H29" s="477" t="str">
        <f>+IF(+'評価項目(標準)'!F29="","",+'評価項目(標準)'!F29)</f>
        <v>取組の実績あり</v>
      </c>
      <c r="I29" s="478"/>
      <c r="J29" s="454"/>
      <c r="K29" s="428" t="str">
        <f t="shared" ref="K29" si="0">IF(J29="","",IF(J29=H29,G29,IF(J29=H30,G30)))</f>
        <v/>
      </c>
    </row>
    <row r="30" spans="2:11" ht="32.65" customHeight="1">
      <c r="B30" s="441"/>
      <c r="C30" s="441"/>
      <c r="D30" s="436"/>
      <c r="E30" s="436"/>
      <c r="F30" s="453"/>
      <c r="G30" s="140">
        <f>+IF(+'評価項目(標準)'!I30="","",+'評価項目(標準)'!I30)</f>
        <v>0</v>
      </c>
      <c r="H30" s="477" t="str">
        <f>+IF(+'評価項目(標準)'!F30="","",+'評価項目(標準)'!F30)</f>
        <v>取組の実績なし</v>
      </c>
      <c r="I30" s="478"/>
      <c r="J30" s="455"/>
      <c r="K30" s="429"/>
    </row>
    <row r="31" spans="2:11" ht="32.65" customHeight="1">
      <c r="B31" s="441"/>
      <c r="C31" s="441"/>
      <c r="D31" s="436"/>
      <c r="E31" s="412" t="str">
        <f>IF(+'評価項目(標準)'!E31="","",+'評価項目(標準)'!E31)</f>
        <v>建設企業の取組実績</v>
      </c>
      <c r="F31" s="447">
        <f>+IF(+'評価項目(標準)'!J31="","",+'評価項目(標準)'!J31)</f>
        <v>1</v>
      </c>
      <c r="G31" s="140">
        <f>+IF(+'評価項目(標準)'!I31="","",+'評価項目(標準)'!I31)</f>
        <v>1</v>
      </c>
      <c r="H31" s="477" t="str">
        <f>+IF(+'評価項目(標準)'!F31="","",+'評価項目(標準)'!F31)</f>
        <v>取組の実績あり</v>
      </c>
      <c r="I31" s="478"/>
      <c r="J31" s="454"/>
      <c r="K31" s="428" t="str">
        <f t="shared" ref="K31" si="1">IF(J31="","",IF(J31=H31,G31,IF(J31=H32,G32)))</f>
        <v/>
      </c>
    </row>
    <row r="32" spans="2:11" ht="32.65" customHeight="1">
      <c r="B32" s="441"/>
      <c r="C32" s="441"/>
      <c r="D32" s="436"/>
      <c r="E32" s="436"/>
      <c r="F32" s="453"/>
      <c r="G32" s="140">
        <f>+IF(+'評価項目(標準)'!I32="","",+'評価項目(標準)'!I32)</f>
        <v>0</v>
      </c>
      <c r="H32" s="477" t="str">
        <f>+IF(+'評価項目(標準)'!F32="","",+'評価項目(標準)'!F32)</f>
        <v>取組の実績なし</v>
      </c>
      <c r="I32" s="478"/>
      <c r="J32" s="455"/>
      <c r="K32" s="429"/>
    </row>
    <row r="33" spans="2:11" ht="24.4" customHeight="1">
      <c r="B33" s="441"/>
      <c r="C33" s="461" t="str">
        <f>IF(+'評価項目(標準)'!C33="","",+'評価項目(標準)'!C33)</f>
        <v>企業の技術力等</v>
      </c>
      <c r="D33" s="418" t="str">
        <f>IF(+'評価項目(標準)'!D33="","",+'評価項目(標準)'!D33)</f>
        <v>工事実績</v>
      </c>
      <c r="E33" s="412" t="str">
        <f>IF(+'評価項目(標準)'!E33="","",+'評価項目(標準)'!E33)</f>
        <v>企業の工事実績</v>
      </c>
      <c r="F33" s="447">
        <f>+IF(+'評価項目(標準)'!J33="","",+'評価項目(標準)'!J33)</f>
        <v>20</v>
      </c>
      <c r="G33" s="140">
        <f>+IF(+'評価項目(標準)'!I33="","",+'評価項目(標準)'!I33)</f>
        <v>20</v>
      </c>
      <c r="H33" s="420" t="str">
        <f>+IF(+'評価項目(標準)'!F33="","",+'評価項目(標準)'!F33)</f>
        <v>評価対象工事①の実績あり</v>
      </c>
      <c r="I33" s="421"/>
      <c r="J33" s="454"/>
      <c r="K33" s="430" t="str">
        <f>IF(J33="","",VLOOKUP(J33,'評価項目(標準)'!F33:I34,4,FALSE))</f>
        <v/>
      </c>
    </row>
    <row r="34" spans="2:11" ht="24.4" customHeight="1">
      <c r="B34" s="441"/>
      <c r="C34" s="441"/>
      <c r="D34" s="452"/>
      <c r="E34" s="413"/>
      <c r="F34" s="453"/>
      <c r="G34" s="140">
        <f>+IF(+'評価項目(標準)'!I34="","",+'評価項目(標準)'!I34)</f>
        <v>0</v>
      </c>
      <c r="H34" s="420" t="str">
        <f>+IF(+'評価項目(標準)'!F34="","",+'評価項目(標準)'!F34)</f>
        <v>評価対象工事の実績なし</v>
      </c>
      <c r="I34" s="421"/>
      <c r="J34" s="469"/>
      <c r="K34" s="431"/>
    </row>
    <row r="35" spans="2:11" ht="25.9" customHeight="1">
      <c r="B35" s="441"/>
      <c r="C35" s="441"/>
      <c r="D35" s="418" t="str">
        <f>IF(+'評価項目(標準)'!D35="","",+'評価項目(標準)'!D35)</f>
        <v>工事成績</v>
      </c>
      <c r="E35" s="412" t="str">
        <f>IF(+'評価項目(標準)'!E35="","",+'評価項目(標準)'!E35)</f>
        <v>申告工事成績点又は総合点</v>
      </c>
      <c r="F35" s="447">
        <f>+IF(+'評価項目(標準)'!J35="","",+'評価項目(標準)'!J35)</f>
        <v>20</v>
      </c>
      <c r="G35" s="137">
        <f>IF(+'評価項目(標準)'!I35="","",+'評価項目(標準)'!I35)</f>
        <v>20</v>
      </c>
      <c r="H35" s="420" t="str">
        <f>IF(+'評価項目(標準)'!F35="","",+'評価項目(標準)'!F35)</f>
        <v xml:space="preserve">申告工事成績点が８５点以上の場合 </v>
      </c>
      <c r="I35" s="421"/>
      <c r="J35" s="141" t="s">
        <v>148</v>
      </c>
      <c r="K35" s="507"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row>
    <row r="36" spans="2:11" ht="25.9" customHeight="1">
      <c r="B36" s="441"/>
      <c r="C36" s="441"/>
      <c r="D36" s="451"/>
      <c r="E36" s="436"/>
      <c r="F36" s="448"/>
      <c r="G36" s="248" t="str">
        <f>IF(+'評価項目(標準)'!I36="","",+'評価項目(標準)'!I36)</f>
        <v/>
      </c>
      <c r="H36" s="414" t="str">
        <f>IF(+'評価項目(標準)'!F36="","",+'評価項目(標準)'!F36)</f>
        <v>申告工事成績点が７５点以上８５点未満の場合
計算式１
（申告工事成績点－７５点）＋１０点</v>
      </c>
      <c r="I36" s="415"/>
      <c r="J36" s="482"/>
      <c r="K36" s="508"/>
    </row>
    <row r="37" spans="2:11" ht="25.9" customHeight="1">
      <c r="B37" s="441"/>
      <c r="C37" s="441"/>
      <c r="D37" s="451"/>
      <c r="E37" s="436"/>
      <c r="F37" s="448"/>
      <c r="G37" s="143" t="str">
        <f>IF(+'評価項目(標準)'!I37="","",+'評価項目(標準)'!I37)</f>
        <v>～</v>
      </c>
      <c r="H37" s="414"/>
      <c r="I37" s="415"/>
      <c r="J37" s="483"/>
      <c r="K37" s="508"/>
    </row>
    <row r="38" spans="2:11" ht="26.25" customHeight="1">
      <c r="B38" s="441"/>
      <c r="C38" s="441"/>
      <c r="D38" s="451"/>
      <c r="E38" s="436"/>
      <c r="F38" s="448"/>
      <c r="G38" s="139" t="str">
        <f>IF(+'評価項目(標準)'!I38="","",+'評価項目(標準)'!I38)</f>
        <v/>
      </c>
      <c r="H38" s="414"/>
      <c r="I38" s="415"/>
      <c r="J38" s="484"/>
      <c r="K38" s="509"/>
    </row>
    <row r="39" spans="2:11" ht="26.25" customHeight="1">
      <c r="B39" s="441"/>
      <c r="C39" s="441"/>
      <c r="D39" s="451"/>
      <c r="E39" s="436"/>
      <c r="F39" s="448"/>
      <c r="G39" s="137">
        <f>IF(+'評価項目(標準)'!I39="","",+'評価項目(標準)'!I39)</f>
        <v>10</v>
      </c>
      <c r="H39" s="420" t="str">
        <f>IF(+'評価項目(標準)'!F39="","",+'評価項目(標準)'!F39)</f>
        <v>申告工事成績点が７５点未満の場合</v>
      </c>
      <c r="I39" s="421"/>
      <c r="J39" s="485"/>
      <c r="K39" s="509"/>
    </row>
    <row r="40" spans="2:11" ht="26.25" customHeight="1">
      <c r="B40" s="441"/>
      <c r="C40" s="441"/>
      <c r="D40" s="451" t="str">
        <f>IF(+'評価項目(標準)'!D45="","",+'評価項目(標準)'!D45)</f>
        <v>品質
マネジメント</v>
      </c>
      <c r="E40" s="436" t="str">
        <f>IF(+'評価項目(標準)'!E45="","",+'評価項目(標準)'!E45)</f>
        <v>品質マネジメントシステムの認証</v>
      </c>
      <c r="F40" s="448"/>
      <c r="G40" s="137">
        <f>IF(+'評価項目(標準)'!I40="","",+'評価項目(標準)'!I40)</f>
        <v>10</v>
      </c>
      <c r="H40" s="420" t="str">
        <f>IF(+'評価項目(標準)'!F40="","",+'評価項目(標準)'!F40)</f>
        <v xml:space="preserve">総合点が９７０点以上の場合 </v>
      </c>
      <c r="I40" s="421"/>
      <c r="J40" s="144" t="s">
        <v>149</v>
      </c>
      <c r="K40" s="509"/>
    </row>
    <row r="41" spans="2:11" ht="26.25" customHeight="1">
      <c r="B41" s="441"/>
      <c r="C41" s="441"/>
      <c r="D41" s="451"/>
      <c r="E41" s="436"/>
      <c r="F41" s="448"/>
      <c r="G41" s="142" t="str">
        <f>IF(+'評価項目(標準)'!I41="","",+'評価項目(標準)'!I41)</f>
        <v/>
      </c>
      <c r="H41" s="414" t="str">
        <f>IF(+'評価項目(標準)'!F41="","",+'評価項目(標準)'!F41)</f>
        <v>総合点が８４０点以上９７０点未満の場合
計算式２
（総合点－８４０）／（９７０－８４０）×１０</v>
      </c>
      <c r="I41" s="415"/>
      <c r="J41" s="487"/>
      <c r="K41" s="509"/>
    </row>
    <row r="42" spans="2:11" ht="26.25" customHeight="1">
      <c r="B42" s="441"/>
      <c r="C42" s="441"/>
      <c r="D42" s="451"/>
      <c r="E42" s="436"/>
      <c r="F42" s="448"/>
      <c r="G42" s="143" t="str">
        <f>IF(+'評価項目(標準)'!I42="","",+'評価項目(標準)'!I42)</f>
        <v>～</v>
      </c>
      <c r="H42" s="414"/>
      <c r="I42" s="415"/>
      <c r="J42" s="487"/>
      <c r="K42" s="509"/>
    </row>
    <row r="43" spans="2:11" ht="26.25" customHeight="1">
      <c r="B43" s="441"/>
      <c r="C43" s="441"/>
      <c r="D43" s="451"/>
      <c r="E43" s="436"/>
      <c r="F43" s="448"/>
      <c r="G43" s="139" t="str">
        <f>IF(+'評価項目(標準)'!I43="","",+'評価項目(標準)'!I43)</f>
        <v/>
      </c>
      <c r="H43" s="414"/>
      <c r="I43" s="415"/>
      <c r="J43" s="487"/>
      <c r="K43" s="509"/>
    </row>
    <row r="44" spans="2:11" ht="25.9" customHeight="1">
      <c r="B44" s="441"/>
      <c r="C44" s="441"/>
      <c r="D44" s="452"/>
      <c r="E44" s="413"/>
      <c r="F44" s="453"/>
      <c r="G44" s="137">
        <f>IF(+'評価項目(標準)'!I44="","",+'評価項目(標準)'!I44)</f>
        <v>0</v>
      </c>
      <c r="H44" s="420" t="str">
        <f>IF(+'評価項目(標準)'!F44="","",+'評価項目(標準)'!F44)</f>
        <v>総合点が８４０点未満の場合</v>
      </c>
      <c r="I44" s="421"/>
      <c r="J44" s="488"/>
      <c r="K44" s="510"/>
    </row>
    <row r="45" spans="2:11" ht="25.9" customHeight="1">
      <c r="B45" s="441"/>
      <c r="C45" s="441"/>
      <c r="D45" s="412" t="str">
        <f>IF(+'評価項目(標準)'!D45="","",+'評価項目(標準)'!D45)</f>
        <v>品質
マネジメント</v>
      </c>
      <c r="E45" s="412" t="str">
        <f>IF(+'評価項目(標準)'!E45="","",+'評価項目(標準)'!E45)</f>
        <v>品質マネジメントシステムの認証</v>
      </c>
      <c r="F45" s="447">
        <f>+IF(+'評価項目(標準)'!J45="","",+'評価項目(標準)'!J45)</f>
        <v>3</v>
      </c>
      <c r="G45" s="140">
        <f>+IF(+'評価項目(標準)'!I45="","",+'評価項目(標準)'!I45)</f>
        <v>3</v>
      </c>
      <c r="H45" s="420" t="str">
        <f>+IF(+'評価項目(標準)'!F45="","",+'評価項目(標準)'!F45)</f>
        <v>有</v>
      </c>
      <c r="I45" s="421"/>
      <c r="J45" s="454"/>
      <c r="K45" s="428" t="str">
        <f>IF(J45="","",IF(J45=H45,G45,IF(J45=H46,G46)))</f>
        <v/>
      </c>
    </row>
    <row r="46" spans="2:11" ht="26.25" customHeight="1">
      <c r="B46" s="441"/>
      <c r="C46" s="441"/>
      <c r="D46" s="451"/>
      <c r="E46" s="413"/>
      <c r="F46" s="453"/>
      <c r="G46" s="140">
        <f>+IF(+'評価項目(標準)'!I46="","",+'評価項目(標準)'!I46)</f>
        <v>0</v>
      </c>
      <c r="H46" s="420" t="str">
        <f>+IF(+'評価項目(標準)'!F46="","",+'評価項目(標準)'!F46)</f>
        <v>無</v>
      </c>
      <c r="I46" s="421"/>
      <c r="J46" s="469"/>
      <c r="K46" s="429"/>
    </row>
    <row r="47" spans="2:11" ht="25.9" customHeight="1">
      <c r="B47" s="441"/>
      <c r="C47" s="441"/>
      <c r="D47" s="418" t="str">
        <f>IF(+'評価項目(標準)'!D47="","",+'評価項目(標準)'!D47)</f>
        <v>労働安全
衛生管理</v>
      </c>
      <c r="E47" s="412" t="str">
        <f>IF(+'評価項目(標準)'!E47="","",+'評価項目(標準)'!E47)</f>
        <v>労働安全衛生マネジメントシステムの認証</v>
      </c>
      <c r="F47" s="447">
        <f>+IF(+'評価項目(標準)'!J47="","",+'評価項目(標準)'!J47)</f>
        <v>5</v>
      </c>
      <c r="G47" s="140">
        <f>+IF(+'評価項目(標準)'!I47="","",+'評価項目(標準)'!I47)</f>
        <v>5</v>
      </c>
      <c r="H47" s="414" t="str">
        <f>IF(+'評価項目(標準)'!F47="","",+'評価項目(標準)'!F47)</f>
        <v>有</v>
      </c>
      <c r="I47" s="415"/>
      <c r="J47" s="486"/>
      <c r="K47" s="428" t="str">
        <f>IF(J47="","",IF(J47=H47,G47,IF(J47=H48,G48)))</f>
        <v/>
      </c>
    </row>
    <row r="48" spans="2:11" ht="25.9" customHeight="1">
      <c r="B48" s="441"/>
      <c r="C48" s="441"/>
      <c r="D48" s="419"/>
      <c r="E48" s="413"/>
      <c r="F48" s="453"/>
      <c r="G48" s="140">
        <f>+IF(+'評価項目(標準)'!I48="","",+'評価項目(標準)'!I48)</f>
        <v>0</v>
      </c>
      <c r="H48" s="414" t="str">
        <f>IF(+'評価項目(標準)'!F48="","",+'評価項目(標準)'!F48)</f>
        <v>無</v>
      </c>
      <c r="I48" s="415"/>
      <c r="J48" s="486"/>
      <c r="K48" s="429"/>
    </row>
    <row r="49" spans="2:11" ht="25.9" customHeight="1">
      <c r="B49" s="441"/>
      <c r="C49" s="441"/>
      <c r="D49" s="412" t="str">
        <f>IF(+'評価項目(標準)'!D49="","",+'評価項目(標準)'!D49)</f>
        <v>受注工事高</v>
      </c>
      <c r="E49" s="412" t="str">
        <f>IF(+'評価項目(標準)'!E49="","",+'評価項目(標準)'!E49)</f>
        <v>１級技術者１人あたりの公共機関等発注の
契約金額２千５百万円以上の土木一式工事の契約金額</v>
      </c>
      <c r="F49" s="447">
        <f>+IF(+'評価項目(標準)'!J49="","",+'評価項目(標準)'!J49)</f>
        <v>10</v>
      </c>
      <c r="G49" s="142">
        <f>IF(+'評価項目(標準)'!I49="","",+'評価項目(標準)'!I49)</f>
        <v>10</v>
      </c>
      <c r="H49" s="414" t="str">
        <f>IF(+'評価項目(標準)'!F49="","",+'評価項目(標準)'!F49)</f>
        <v>５千万円未満の場合</v>
      </c>
      <c r="I49" s="415"/>
      <c r="J49" s="141" t="s">
        <v>150</v>
      </c>
      <c r="K49" s="428" t="str">
        <f>IF(J50="","",IF(J50="－",0,IF(J50&lt;50000000,F49,IF(J50&lt;150000000,ROUNDDOWN(F49-((J50-50000000)*F49/100000000),0),IF(J50&gt;=150000000,0)))))</f>
        <v/>
      </c>
    </row>
    <row r="50" spans="2:11" ht="25.9" customHeight="1">
      <c r="B50" s="441"/>
      <c r="C50" s="441"/>
      <c r="D50" s="436"/>
      <c r="E50" s="436"/>
      <c r="F50" s="448"/>
      <c r="G50" s="142" t="str">
        <f>IF(+'評価項目(標準)'!I50="","",+'評価項目(標準)'!I50)</f>
        <v/>
      </c>
      <c r="H50" s="414" t="str">
        <f>IF(+'評価項目(標準)'!F50="","",+'評価項目(標準)'!F50)</f>
        <v>５千万円以上１億５千万円未満の場合
計算式３
１０－〔受注工事高－５千万円〕×１０/１億円</v>
      </c>
      <c r="I50" s="415"/>
      <c r="J50" s="434"/>
      <c r="K50" s="470"/>
    </row>
    <row r="51" spans="2:11" ht="25.9" customHeight="1">
      <c r="B51" s="441"/>
      <c r="C51" s="441"/>
      <c r="D51" s="436"/>
      <c r="E51" s="436"/>
      <c r="F51" s="448"/>
      <c r="G51" s="446" t="str">
        <f>IF(+'評価項目(標準)'!I51="","",+'評価項目(標準)'!I51)</f>
        <v>～</v>
      </c>
      <c r="H51" s="414"/>
      <c r="I51" s="415"/>
      <c r="J51" s="434"/>
      <c r="K51" s="470"/>
    </row>
    <row r="52" spans="2:11" ht="25.9" customHeight="1">
      <c r="B52" s="441"/>
      <c r="C52" s="441"/>
      <c r="D52" s="436"/>
      <c r="E52" s="436"/>
      <c r="F52" s="448"/>
      <c r="G52" s="446"/>
      <c r="H52" s="414"/>
      <c r="I52" s="415"/>
      <c r="J52" s="434"/>
      <c r="K52" s="470"/>
    </row>
    <row r="53" spans="2:11" ht="26.25" customHeight="1">
      <c r="B53" s="441"/>
      <c r="C53" s="441"/>
      <c r="D53" s="436"/>
      <c r="E53" s="436"/>
      <c r="F53" s="448"/>
      <c r="G53" s="145" t="str">
        <f>IF(+'評価項目(標準)'!I52="","",+'評価項目(標準)'!I52)</f>
        <v/>
      </c>
      <c r="H53" s="414"/>
      <c r="I53" s="415"/>
      <c r="J53" s="434"/>
      <c r="K53" s="470"/>
    </row>
    <row r="54" spans="2:11" ht="26.25" customHeight="1" thickBot="1">
      <c r="B54" s="442"/>
      <c r="C54" s="442"/>
      <c r="D54" s="445"/>
      <c r="E54" s="445"/>
      <c r="F54" s="449"/>
      <c r="G54" s="146">
        <f>IF(+'評価項目(標準)'!I53="","",+'評価項目(標準)'!I53)</f>
        <v>0</v>
      </c>
      <c r="H54" s="416" t="str">
        <f>IF(+'評価項目(標準)'!F53="","",+'評価項目(標準)'!F53)</f>
        <v>１億５千万円以上の場合</v>
      </c>
      <c r="I54" s="417"/>
      <c r="J54" s="435"/>
      <c r="K54" s="517"/>
    </row>
    <row r="55" spans="2:11" ht="25.9" customHeight="1" thickTop="1" thickBot="1">
      <c r="B55" s="513" t="str">
        <f>IF('評価項目(標準)'!B54="","",+'評価項目(標準)'!B54)</f>
        <v>技術者の能力</v>
      </c>
      <c r="C55" s="441" t="str">
        <f>IF(+'評価項目(標準)'!C54="","",+'評価項目(標準)'!C54)</f>
        <v>技術者の能力</v>
      </c>
      <c r="D55" s="436" t="str">
        <f>IF(+'評価項目(標準)'!D54="","",+'評価項目(標準)'!D54)</f>
        <v>配置予定
技術者の
工事実績</v>
      </c>
      <c r="E55" s="436" t="str">
        <f>IF(+'評価項目(標準)'!E54="","",+'評価項目(標準)'!E54)</f>
        <v>主任（監理）技術者又は
現場代理人としての工事実績</v>
      </c>
      <c r="F55" s="448">
        <f>+IF(+'評価項目(標準)'!J54="","",+'評価項目(標準)'!J54)</f>
        <v>20</v>
      </c>
      <c r="G55" s="147">
        <f>+IF(+'評価項目(標準)'!I54="","",+'評価項目(標準)'!I54)</f>
        <v>20</v>
      </c>
      <c r="H55" s="525" t="str">
        <f>+IF(+'評価項目(標準)'!F54="","",+'評価項目(標準)'!F54)</f>
        <v>評価対象工事②の実績あり</v>
      </c>
      <c r="I55" s="526"/>
      <c r="J55" s="443"/>
      <c r="K55" s="432" t="str">
        <f>IF(J55="","",VLOOKUP(J55,'評価項目(標準)'!F54:I55,4,FALSE))</f>
        <v/>
      </c>
    </row>
    <row r="56" spans="2:11" ht="26.25" customHeight="1" thickTop="1">
      <c r="B56" s="513"/>
      <c r="C56" s="441"/>
      <c r="D56" s="413"/>
      <c r="E56" s="413"/>
      <c r="F56" s="453"/>
      <c r="G56" s="140">
        <f>+IF(+'評価項目(標準)'!I55="","",+'評価項目(標準)'!I55)</f>
        <v>0</v>
      </c>
      <c r="H56" s="420" t="str">
        <f>+IF(+'評価項目(標準)'!F55="","",+'評価項目(標準)'!F55)</f>
        <v>評価対象工事の実績なし</v>
      </c>
      <c r="I56" s="421"/>
      <c r="J56" s="444"/>
      <c r="K56" s="431"/>
    </row>
    <row r="57" spans="2:11" ht="66.75" customHeight="1">
      <c r="B57" s="513"/>
      <c r="C57" s="441"/>
      <c r="D57" s="412" t="str">
        <f>IF(+'評価項目(標準)'!D56="","",+'評価項目(標準)'!D56)</f>
        <v>配置予定
技術者の
資格保有状況</v>
      </c>
      <c r="E57" s="412" t="str">
        <f>IF(+'評価項目(標準)'!E56="","",+'評価項目(標準)'!E56)</f>
        <v>技術士、１級土木施工管理技士、
１級建設機械施工管理技士又は
国土交通大臣が建設業法
第１５条２号のイと同等以上の
能力を有するものと認定した者の資格</v>
      </c>
      <c r="F57" s="448">
        <f>+IF(+'評価項目(標準)'!J56="","",+'評価項目(標準)'!J56)</f>
        <v>5</v>
      </c>
      <c r="G57" s="140">
        <f>+IF(+'評価項目(標準)'!I56="","",+'評価項目(標準)'!I56)</f>
        <v>5</v>
      </c>
      <c r="H57" s="424" t="str">
        <f>+IF(+'評価項目(標準)'!F56="","",+'評価項目(標準)'!F56)</f>
        <v>技術士、１級土木施工管理技士、１級建設機械施工管理技士、又は国土交通大臣が建設業法第１５条２号のイと同等以上の能力を有するものと認定した者の資格保有</v>
      </c>
      <c r="I57" s="425"/>
      <c r="J57" s="433"/>
      <c r="K57" s="432" t="str">
        <f>IF(J57="","",IF(J57=H57,G57,IF(J57=H58,G58)))</f>
        <v/>
      </c>
    </row>
    <row r="58" spans="2:11" ht="26.25" customHeight="1">
      <c r="B58" s="513"/>
      <c r="C58" s="441"/>
      <c r="D58" s="436"/>
      <c r="E58" s="436"/>
      <c r="F58" s="448"/>
      <c r="G58" s="140">
        <f>+IF(+'評価項目(標準)'!I57="","",+'評価項目(標準)'!I57)</f>
        <v>0</v>
      </c>
      <c r="H58" s="420" t="str">
        <f>+IF(+'評価項目(標準)'!F57="","",+'評価項目(標準)'!F57)</f>
        <v>上記以外</v>
      </c>
      <c r="I58" s="421"/>
      <c r="J58" s="433"/>
      <c r="K58" s="432"/>
    </row>
    <row r="59" spans="2:11" ht="26.25" customHeight="1">
      <c r="B59" s="513"/>
      <c r="C59" s="441"/>
      <c r="D59" s="412" t="str">
        <f>IF(+'評価項目(標準)'!D58="","",+'評価項目(標準)'!D58)</f>
        <v>配置予定技術者
のCPD
（継続学習制度）
取組実績</v>
      </c>
      <c r="E59" s="412" t="str">
        <f>IF(+'評価項目(標準)'!E58="","",+'評価項目(標準)'!E58)</f>
        <v>各団体が発行するCPDの取組実績</v>
      </c>
      <c r="F59" s="447">
        <f>+IF(+'評価項目(標準)'!J58="","",+'評価項目(標準)'!J58)</f>
        <v>5</v>
      </c>
      <c r="G59" s="140">
        <f>+IF(+'評価項目(標準)'!I58="","",+'評価項目(標準)'!I58)</f>
        <v>5</v>
      </c>
      <c r="H59" s="420" t="str">
        <f>+IF(+'評価項目(標準)'!F58="","",+'評価項目(標準)'!F58)</f>
        <v>換算後の単位数の合計が推奨単位以上</v>
      </c>
      <c r="I59" s="421"/>
      <c r="J59" s="433"/>
      <c r="K59" s="430" t="str">
        <f>IF(J59="","",IF(J59=H59,G59,IF(J59=H60,G60,IF(J59=H61,G61))))</f>
        <v/>
      </c>
    </row>
    <row r="60" spans="2:11" ht="26.25" customHeight="1">
      <c r="B60" s="513"/>
      <c r="C60" s="441"/>
      <c r="D60" s="436"/>
      <c r="E60" s="436"/>
      <c r="F60" s="448"/>
      <c r="G60" s="140">
        <f>+IF(+'評価項目(標準)'!I59="","",+'評価項目(標準)'!I59)</f>
        <v>3</v>
      </c>
      <c r="H60" s="420" t="str">
        <f>+IF(+'評価項目(標準)'!F59="","",+'評価項目(標準)'!F59)</f>
        <v>換算後の単位数の合計が推奨単位の1/2以上</v>
      </c>
      <c r="I60" s="421"/>
      <c r="J60" s="433"/>
      <c r="K60" s="432"/>
    </row>
    <row r="61" spans="2:11" ht="26.25" customHeight="1" thickBot="1">
      <c r="B61" s="514"/>
      <c r="C61" s="442"/>
      <c r="D61" s="445"/>
      <c r="E61" s="445"/>
      <c r="F61" s="449"/>
      <c r="G61" s="148">
        <f>+IF(+'評価項目(標準)'!I60="","",+'評価項目(標準)'!I60)</f>
        <v>0</v>
      </c>
      <c r="H61" s="422" t="str">
        <f>+IF(+'評価項目(標準)'!F60="","",+'評価項目(標準)'!F60)</f>
        <v>換算後の単位数の合計が推奨単位の1/2未満</v>
      </c>
      <c r="I61" s="423"/>
      <c r="J61" s="450"/>
      <c r="K61" s="440"/>
    </row>
    <row r="62" spans="2:11" ht="58.9" customHeight="1" thickTop="1">
      <c r="B62" s="437" t="str">
        <f>IF(+'評価項目(標準)'!B67="","",+'評価項目(標準)'!B67)</f>
        <v>総合評価方式の不履行による
加算点の減点</v>
      </c>
      <c r="C62" s="438"/>
      <c r="D62" s="439"/>
      <c r="E62" s="529"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2" s="530"/>
      <c r="G62" s="531"/>
      <c r="H62" s="518" t="str">
        <f>IF('評価項目(標準)'!I67="","",+'評価項目(標準)'!I67)</f>
        <v>△換算前
加算点満点
×1割
×件数</v>
      </c>
      <c r="I62" s="519"/>
      <c r="J62" s="149"/>
      <c r="K62" s="150" t="str">
        <f>IF(+J62="","",-(+'評価項目(標準)'!J69*0.1*J62))</f>
        <v/>
      </c>
    </row>
    <row r="63" spans="2:11" ht="59.25" customHeight="1">
      <c r="B63" s="426" t="str">
        <f>IF(+'評価項目(標準)'!B68="","",+'評価項目(標準)'!B68)</f>
        <v>指名停止措置による
加算点の減点</v>
      </c>
      <c r="C63" s="426"/>
      <c r="D63" s="426"/>
      <c r="E63" s="427" t="str">
        <f>IF(+'評価項目(標準)'!E68="","",+'評価項目(標準)'!E68)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3" s="427"/>
      <c r="G63" s="427"/>
      <c r="H63" s="414" t="str">
        <f>IF('評価項目(標準)'!I68="","",+'評価項目(標準)'!I68)</f>
        <v>△換算前
加算点満点
×1割</v>
      </c>
      <c r="I63" s="415"/>
      <c r="J63" s="149"/>
      <c r="K63" s="150" t="str">
        <f>IF(+J63="","",-(+'評価項目(標準)'!J69*0.1))</f>
        <v/>
      </c>
    </row>
    <row r="64" spans="2:11" ht="26.25" customHeight="1">
      <c r="E64" s="151"/>
      <c r="F64" s="152"/>
      <c r="G64" s="153"/>
      <c r="J64" s="154" t="s">
        <v>151</v>
      </c>
      <c r="K64" s="155">
        <f>SUM(K5:K63)</f>
        <v>0</v>
      </c>
    </row>
    <row r="65" spans="1:14" ht="14.25" thickBot="1"/>
    <row r="66" spans="1:14" s="156" customFormat="1" ht="21.75" customHeight="1">
      <c r="A66" s="33"/>
      <c r="B66" s="162" t="s">
        <v>152</v>
      </c>
      <c r="C66" s="163"/>
      <c r="D66" s="163"/>
      <c r="E66" s="164"/>
      <c r="F66" s="164"/>
      <c r="G66" s="164"/>
      <c r="H66" s="164"/>
      <c r="I66" s="164"/>
      <c r="J66" s="164"/>
      <c r="K66" s="165"/>
      <c r="L66" s="33"/>
      <c r="M66" s="33"/>
    </row>
    <row r="67" spans="1:14" s="156" customFormat="1" ht="21.75" customHeight="1">
      <c r="A67" s="33"/>
      <c r="B67" s="157" t="s">
        <v>153</v>
      </c>
      <c r="C67" s="166"/>
      <c r="D67" s="511" t="s">
        <v>154</v>
      </c>
      <c r="E67" s="511"/>
      <c r="F67" s="511"/>
      <c r="G67" s="511"/>
      <c r="H67" s="511"/>
      <c r="I67" s="511"/>
      <c r="J67" s="511"/>
      <c r="K67" s="512"/>
      <c r="L67" s="33"/>
      <c r="M67" s="33"/>
    </row>
    <row r="68" spans="1:14" ht="21.75" customHeight="1">
      <c r="B68" s="157" t="s">
        <v>153</v>
      </c>
      <c r="C68" s="167"/>
      <c r="D68" s="511" t="s">
        <v>155</v>
      </c>
      <c r="E68" s="511"/>
      <c r="F68" s="511"/>
      <c r="G68" s="511"/>
      <c r="H68" s="511"/>
      <c r="I68" s="511"/>
      <c r="J68" s="511"/>
      <c r="K68" s="512"/>
    </row>
    <row r="69" spans="1:14" ht="21.75" customHeight="1">
      <c r="B69" s="158" t="s">
        <v>156</v>
      </c>
      <c r="C69" s="168" t="s">
        <v>157</v>
      </c>
      <c r="D69" s="169"/>
      <c r="E69" s="169"/>
      <c r="F69" s="169"/>
      <c r="G69" s="169"/>
      <c r="H69" s="169"/>
      <c r="I69" s="169"/>
      <c r="J69" s="169"/>
      <c r="K69" s="170"/>
    </row>
    <row r="70" spans="1:14" ht="21.75" customHeight="1" thickBot="1">
      <c r="B70" s="159" t="s">
        <v>156</v>
      </c>
      <c r="C70" s="171" t="s">
        <v>158</v>
      </c>
      <c r="D70" s="172"/>
      <c r="E70" s="172"/>
      <c r="F70" s="172"/>
      <c r="G70" s="172"/>
      <c r="H70" s="172"/>
      <c r="I70" s="172"/>
      <c r="J70" s="172"/>
      <c r="K70" s="173"/>
    </row>
    <row r="71" spans="1:14" ht="7.5" customHeight="1">
      <c r="B71" s="160"/>
      <c r="C71" s="160"/>
      <c r="D71" s="160"/>
      <c r="E71" s="161"/>
      <c r="F71" s="161"/>
      <c r="G71" s="161"/>
      <c r="H71" s="161"/>
      <c r="I71" s="161"/>
      <c r="J71" s="161"/>
      <c r="K71" s="161"/>
    </row>
    <row r="72" spans="1:14" ht="24" customHeight="1">
      <c r="A72" s="506"/>
      <c r="B72" s="506"/>
      <c r="C72" s="506"/>
      <c r="D72" s="506"/>
      <c r="E72" s="506"/>
      <c r="F72" s="506"/>
      <c r="G72" s="506"/>
      <c r="H72" s="506"/>
      <c r="I72" s="506"/>
      <c r="J72" s="506"/>
      <c r="K72" s="506"/>
      <c r="L72" s="132"/>
      <c r="M72" s="132"/>
      <c r="N72" s="132"/>
    </row>
  </sheetData>
  <sheetProtection sheet="1" selectLockedCells="1"/>
  <mergeCells count="164">
    <mergeCell ref="H63:I63"/>
    <mergeCell ref="D9:D17"/>
    <mergeCell ref="C5:C17"/>
    <mergeCell ref="E14:E17"/>
    <mergeCell ref="F14:F17"/>
    <mergeCell ref="J14:J17"/>
    <mergeCell ref="K14:K17"/>
    <mergeCell ref="H58:I58"/>
    <mergeCell ref="H24:I24"/>
    <mergeCell ref="H25:I25"/>
    <mergeCell ref="H26:I26"/>
    <mergeCell ref="H33:I33"/>
    <mergeCell ref="H23:I23"/>
    <mergeCell ref="G18:I18"/>
    <mergeCell ref="H19:I19"/>
    <mergeCell ref="H20:I20"/>
    <mergeCell ref="H21:I21"/>
    <mergeCell ref="H22:I22"/>
    <mergeCell ref="H55:I55"/>
    <mergeCell ref="E7:E8"/>
    <mergeCell ref="E62:G62"/>
    <mergeCell ref="J11:J13"/>
    <mergeCell ref="H17:I17"/>
    <mergeCell ref="F11:F13"/>
    <mergeCell ref="A72:K72"/>
    <mergeCell ref="E35:E44"/>
    <mergeCell ref="F35:F44"/>
    <mergeCell ref="K35:K44"/>
    <mergeCell ref="F45:F46"/>
    <mergeCell ref="D67:K67"/>
    <mergeCell ref="D55:D56"/>
    <mergeCell ref="F49:F54"/>
    <mergeCell ref="B55:B61"/>
    <mergeCell ref="E47:E48"/>
    <mergeCell ref="D68:K68"/>
    <mergeCell ref="K45:K46"/>
    <mergeCell ref="D45:D46"/>
    <mergeCell ref="B5:B54"/>
    <mergeCell ref="C33:C54"/>
    <mergeCell ref="D49:D54"/>
    <mergeCell ref="E5:E6"/>
    <mergeCell ref="K49:K54"/>
    <mergeCell ref="H62:I62"/>
    <mergeCell ref="K31:K32"/>
    <mergeCell ref="K27:K28"/>
    <mergeCell ref="K29:K30"/>
    <mergeCell ref="H9:I9"/>
    <mergeCell ref="H10:I10"/>
    <mergeCell ref="H1:K1"/>
    <mergeCell ref="H2:K2"/>
    <mergeCell ref="J3:J4"/>
    <mergeCell ref="K3:K4"/>
    <mergeCell ref="F5:F6"/>
    <mergeCell ref="K5:K6"/>
    <mergeCell ref="F2:G2"/>
    <mergeCell ref="K7:K8"/>
    <mergeCell ref="H4:I4"/>
    <mergeCell ref="H5:I5"/>
    <mergeCell ref="H6:I6"/>
    <mergeCell ref="H7:I7"/>
    <mergeCell ref="H8:I8"/>
    <mergeCell ref="J7:J8"/>
    <mergeCell ref="F7:F8"/>
    <mergeCell ref="F3:F4"/>
    <mergeCell ref="J5:J6"/>
    <mergeCell ref="J45:J46"/>
    <mergeCell ref="H41:I43"/>
    <mergeCell ref="F18:F23"/>
    <mergeCell ref="F24:F26"/>
    <mergeCell ref="J33:J34"/>
    <mergeCell ref="J36:J37"/>
    <mergeCell ref="J38:J39"/>
    <mergeCell ref="J47:J48"/>
    <mergeCell ref="J41:J44"/>
    <mergeCell ref="J27:J28"/>
    <mergeCell ref="G3:I3"/>
    <mergeCell ref="H14:I14"/>
    <mergeCell ref="E11:E13"/>
    <mergeCell ref="H11:I11"/>
    <mergeCell ref="H13:I13"/>
    <mergeCell ref="E33:E34"/>
    <mergeCell ref="H34:I34"/>
    <mergeCell ref="H48:I48"/>
    <mergeCell ref="H35:I35"/>
    <mergeCell ref="H36:I38"/>
    <mergeCell ref="H40:I40"/>
    <mergeCell ref="H39:I39"/>
    <mergeCell ref="F47:F48"/>
    <mergeCell ref="D33:D34"/>
    <mergeCell ref="E27:E28"/>
    <mergeCell ref="E29:E30"/>
    <mergeCell ref="E31:E32"/>
    <mergeCell ref="H28:I28"/>
    <mergeCell ref="H29:I29"/>
    <mergeCell ref="H30:I30"/>
    <mergeCell ref="H31:I31"/>
    <mergeCell ref="H27:I27"/>
    <mergeCell ref="F27:F28"/>
    <mergeCell ref="F29:F30"/>
    <mergeCell ref="F31:F32"/>
    <mergeCell ref="H32:I32"/>
    <mergeCell ref="F33:F34"/>
    <mergeCell ref="J29:J30"/>
    <mergeCell ref="J31:J32"/>
    <mergeCell ref="B3:C4"/>
    <mergeCell ref="D3:D4"/>
    <mergeCell ref="D18:D26"/>
    <mergeCell ref="C18:C26"/>
    <mergeCell ref="K11:K13"/>
    <mergeCell ref="E18:E23"/>
    <mergeCell ref="D5:D8"/>
    <mergeCell ref="K24:K26"/>
    <mergeCell ref="J24:J26"/>
    <mergeCell ref="J18:J23"/>
    <mergeCell ref="E9:E10"/>
    <mergeCell ref="K18:K23"/>
    <mergeCell ref="K9:K10"/>
    <mergeCell ref="E24:E26"/>
    <mergeCell ref="E3:E4"/>
    <mergeCell ref="H15:I15"/>
    <mergeCell ref="H16:I16"/>
    <mergeCell ref="F9:F10"/>
    <mergeCell ref="H12:I12"/>
    <mergeCell ref="C27:C32"/>
    <mergeCell ref="D27:D32"/>
    <mergeCell ref="J9:J10"/>
    <mergeCell ref="B63:D63"/>
    <mergeCell ref="E63:G63"/>
    <mergeCell ref="K47:K48"/>
    <mergeCell ref="K33:K34"/>
    <mergeCell ref="K57:K58"/>
    <mergeCell ref="J57:J58"/>
    <mergeCell ref="K55:K56"/>
    <mergeCell ref="J50:J54"/>
    <mergeCell ref="E57:E58"/>
    <mergeCell ref="B62:D62"/>
    <mergeCell ref="K59:K61"/>
    <mergeCell ref="C55:C61"/>
    <mergeCell ref="D57:D58"/>
    <mergeCell ref="J55:J56"/>
    <mergeCell ref="E49:E54"/>
    <mergeCell ref="G51:G52"/>
    <mergeCell ref="E59:E61"/>
    <mergeCell ref="F59:F61"/>
    <mergeCell ref="J59:J61"/>
    <mergeCell ref="D35:D44"/>
    <mergeCell ref="F57:F58"/>
    <mergeCell ref="D59:D61"/>
    <mergeCell ref="E55:E56"/>
    <mergeCell ref="F55:F56"/>
    <mergeCell ref="E45:E46"/>
    <mergeCell ref="H49:I49"/>
    <mergeCell ref="H50:I53"/>
    <mergeCell ref="H54:I54"/>
    <mergeCell ref="D47:D48"/>
    <mergeCell ref="H59:I59"/>
    <mergeCell ref="H60:I60"/>
    <mergeCell ref="H61:I61"/>
    <mergeCell ref="H44:I44"/>
    <mergeCell ref="H45:I45"/>
    <mergeCell ref="H46:I46"/>
    <mergeCell ref="H47:I47"/>
    <mergeCell ref="H57:I57"/>
    <mergeCell ref="H56:I56"/>
  </mergeCells>
  <phoneticPr fontId="2"/>
  <conditionalFormatting sqref="J5:J6">
    <cfRule type="cellIs" dxfId="48" priority="4" stopIfTrue="1" operator="equal">
      <formula>$F$5</formula>
    </cfRule>
  </conditionalFormatting>
  <conditionalFormatting sqref="J7:J8">
    <cfRule type="cellIs" dxfId="47" priority="12" stopIfTrue="1" operator="equal">
      <formula>$F$7</formula>
    </cfRule>
  </conditionalFormatting>
  <conditionalFormatting sqref="J9:J10">
    <cfRule type="cellIs" dxfId="46" priority="29" stopIfTrue="1" operator="equal">
      <formula>$F$9</formula>
    </cfRule>
  </conditionalFormatting>
  <conditionalFormatting sqref="J11:J13">
    <cfRule type="cellIs" dxfId="45" priority="27" stopIfTrue="1" operator="equal">
      <formula>$F$11</formula>
    </cfRule>
  </conditionalFormatting>
  <conditionalFormatting sqref="J14">
    <cfRule type="cellIs" dxfId="44" priority="26" stopIfTrue="1" operator="equal">
      <formula>$F$14</formula>
    </cfRule>
  </conditionalFormatting>
  <conditionalFormatting sqref="J18:J23">
    <cfRule type="cellIs" dxfId="43" priority="21" stopIfTrue="1" operator="equal">
      <formula>$F$18</formula>
    </cfRule>
  </conditionalFormatting>
  <conditionalFormatting sqref="J24:J27">
    <cfRule type="cellIs" dxfId="42" priority="11" stopIfTrue="1" operator="equal">
      <formula>$F$24</formula>
    </cfRule>
  </conditionalFormatting>
  <conditionalFormatting sqref="J29 J31">
    <cfRule type="cellIs" dxfId="41" priority="31" stopIfTrue="1" operator="equal">
      <formula>$F$24</formula>
    </cfRule>
  </conditionalFormatting>
  <conditionalFormatting sqref="J33:J34">
    <cfRule type="cellIs" dxfId="40" priority="18" stopIfTrue="1" operator="equal">
      <formula>$F$33</formula>
    </cfRule>
  </conditionalFormatting>
  <conditionalFormatting sqref="J35:J36 J40:J41">
    <cfRule type="cellIs" dxfId="39" priority="3" stopIfTrue="1" operator="equal">
      <formula>#REF!</formula>
    </cfRule>
  </conditionalFormatting>
  <conditionalFormatting sqref="J45:J46">
    <cfRule type="cellIs" dxfId="38" priority="19" stopIfTrue="1" operator="equal">
      <formula>$F$45</formula>
    </cfRule>
  </conditionalFormatting>
  <conditionalFormatting sqref="J47:J48">
    <cfRule type="cellIs" dxfId="37" priority="22" stopIfTrue="1" operator="equal">
      <formula>$F$47</formula>
    </cfRule>
  </conditionalFormatting>
  <conditionalFormatting sqref="J55:J56">
    <cfRule type="cellIs" dxfId="36" priority="9" stopIfTrue="1" operator="equal">
      <formula>$F$55</formula>
    </cfRule>
  </conditionalFormatting>
  <conditionalFormatting sqref="J57:J58">
    <cfRule type="cellIs" dxfId="35" priority="8" stopIfTrue="1" operator="equal">
      <formula>$F$57</formula>
    </cfRule>
  </conditionalFormatting>
  <conditionalFormatting sqref="J59:J61">
    <cfRule type="cellIs" dxfId="34" priority="16" stopIfTrue="1" operator="equal">
      <formula>$F$59</formula>
    </cfRule>
  </conditionalFormatting>
  <dataValidations count="17">
    <dataValidation type="list" allowBlank="1" showInputMessage="1" showErrorMessage="1" sqref="J47:J48" xr:uid="{00000000-0002-0000-0300-000000000000}">
      <formula1>$H$47:$H$48</formula1>
    </dataValidation>
    <dataValidation type="list" allowBlank="1" showInputMessage="1" showErrorMessage="1" sqref="J24:J26" xr:uid="{00000000-0002-0000-0300-000002000000}">
      <formula1>$H$24:$H$26</formula1>
    </dataValidation>
    <dataValidation type="list" allowBlank="1" showInputMessage="1" showErrorMessage="1" sqref="J45:J46" xr:uid="{00000000-0002-0000-0300-000003000000}">
      <formula1>$H$45:$H$46</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3" xr:uid="{00000000-0002-0000-0300-00000A000000}">
      <formula1>$H$11:$H$13</formula1>
    </dataValidation>
    <dataValidation type="list" allowBlank="1" showInputMessage="1" showErrorMessage="1" sqref="J57:J58" xr:uid="{00000000-0002-0000-0300-00000C000000}">
      <formula1>$H$57:$H$58</formula1>
    </dataValidation>
    <dataValidation type="list" allowBlank="1" showInputMessage="1" showErrorMessage="1" sqref="J59:J61" xr:uid="{00000000-0002-0000-0300-00000D000000}">
      <formula1>$H$59:$H$61</formula1>
    </dataValidation>
    <dataValidation type="list" allowBlank="1" showInputMessage="1" showErrorMessage="1" sqref="J36"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xr:uid="{00000000-0002-0000-0300-00000F000000}">
      <formula1>0</formula1>
    </dataValidation>
    <dataValidation type="list" allowBlank="1" showInputMessage="1" showErrorMessage="1" sqref="J18:J23" xr:uid="{00000000-0002-0000-0300-000011000000}">
      <formula1>$H$19:$H$23</formula1>
    </dataValidation>
    <dataValidation type="decimal" allowBlank="1" showInputMessage="1" showErrorMessage="1" sqref="J38:J39" xr:uid="{00000000-0002-0000-0300-000012000000}">
      <formula1>1</formula1>
      <formula2>100</formula2>
    </dataValidation>
    <dataValidation type="list" allowBlank="1" showInputMessage="1" showErrorMessage="1" sqref="J27:J32" xr:uid="{00000000-0002-0000-0300-000013000000}">
      <formula1>$H$27:$H$28</formula1>
    </dataValidation>
    <dataValidation type="list" allowBlank="1" showInputMessage="1" showErrorMessage="1" sqref="J14:J17" xr:uid="{A9FAE73B-A603-4554-AF00-7AC03C57FE67}">
      <formula1>$H$14:$H$17</formula1>
    </dataValidation>
    <dataValidation type="list" allowBlank="1" showInputMessage="1" showErrorMessage="1" sqref="J5:J6" xr:uid="{00000000-0002-0000-0300-000006000000}">
      <formula1>$H$5:$H$6</formula1>
    </dataValidation>
    <dataValidation type="list" allowBlank="1" showInputMessage="1" showErrorMessage="1" sqref="J33:J34" xr:uid="{00000000-0002-0000-0300-000004000000}">
      <formula1>$H$33:$H$34</formula1>
    </dataValidation>
    <dataValidation type="list" allowBlank="1" showInputMessage="1" showErrorMessage="1" sqref="J55:J56" xr:uid="{00000000-0002-0000-0300-000005000000}">
      <formula1>$H$55:$H$56</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3"/>
  <sheetViews>
    <sheetView view="pageBreakPreview" topLeftCell="B3" zoomScale="60" zoomScaleNormal="71" workbookViewId="0">
      <selection activeCell="L8" sqref="L8:L9"/>
    </sheetView>
  </sheetViews>
  <sheetFormatPr defaultColWidth="8.75" defaultRowHeight="13.5"/>
  <cols>
    <col min="1" max="1" width="2.5" style="33" customWidth="1"/>
    <col min="2" max="3" width="6.25" style="33" customWidth="1"/>
    <col min="4" max="4" width="17.75" style="33" customWidth="1"/>
    <col min="5" max="5" width="56.5" style="33" customWidth="1"/>
    <col min="6" max="7" width="10.75" style="33" customWidth="1"/>
    <col min="8" max="8" width="32.25" style="33" customWidth="1"/>
    <col min="9" max="9" width="16.75" style="33" customWidth="1"/>
    <col min="10" max="10" width="20.75" style="156" customWidth="1"/>
    <col min="11" max="11" width="15.75" style="33" customWidth="1"/>
    <col min="12" max="12" width="20.75" style="156" customWidth="1"/>
    <col min="13" max="13" width="15.75" style="33" customWidth="1"/>
    <col min="14" max="14" width="20.75" style="33" customWidth="1"/>
    <col min="15" max="16" width="10.75" style="33" customWidth="1"/>
    <col min="17" max="16384" width="8.75" style="33"/>
  </cols>
  <sheetData>
    <row r="1" spans="2:16" ht="36" customHeight="1"/>
    <row r="2" spans="2:16" ht="30.4" customHeight="1">
      <c r="B2" s="34" t="s">
        <v>142</v>
      </c>
      <c r="C2" s="131"/>
      <c r="D2" s="131"/>
      <c r="G2" s="132"/>
      <c r="H2" s="489"/>
      <c r="I2" s="489"/>
      <c r="J2" s="489"/>
      <c r="K2" s="489"/>
      <c r="L2" s="174"/>
      <c r="M2" s="174"/>
      <c r="N2" s="174"/>
    </row>
    <row r="3" spans="2:16" ht="31.5" customHeight="1">
      <c r="B3" s="133"/>
      <c r="C3" s="133"/>
      <c r="D3" s="133"/>
      <c r="E3" s="133"/>
      <c r="F3" s="497" t="s">
        <v>125</v>
      </c>
      <c r="G3" s="498"/>
      <c r="H3" s="490"/>
      <c r="I3" s="491"/>
      <c r="J3" s="491"/>
      <c r="K3" s="491"/>
      <c r="L3" s="491"/>
      <c r="M3" s="491"/>
      <c r="N3" s="492"/>
      <c r="O3" s="134"/>
      <c r="P3" s="134"/>
    </row>
    <row r="4" spans="2:16" ht="27" customHeight="1">
      <c r="B4" s="456" t="s">
        <v>3</v>
      </c>
      <c r="C4" s="457"/>
      <c r="D4" s="418" t="s">
        <v>4</v>
      </c>
      <c r="E4" s="418" t="s">
        <v>5</v>
      </c>
      <c r="F4" s="418" t="s">
        <v>7</v>
      </c>
      <c r="G4" s="479" t="s">
        <v>159</v>
      </c>
      <c r="H4" s="480"/>
      <c r="I4" s="481"/>
      <c r="J4" s="414" t="s">
        <v>160</v>
      </c>
      <c r="K4" s="415"/>
      <c r="L4" s="414" t="s">
        <v>161</v>
      </c>
      <c r="M4" s="524"/>
      <c r="N4" s="541" t="s">
        <v>162</v>
      </c>
    </row>
    <row r="5" spans="2:16" ht="43.5" customHeight="1" thickBot="1">
      <c r="B5" s="458"/>
      <c r="C5" s="459"/>
      <c r="D5" s="460"/>
      <c r="E5" s="460"/>
      <c r="F5" s="460"/>
      <c r="G5" s="218" t="s">
        <v>163</v>
      </c>
      <c r="H5" s="545" t="s">
        <v>164</v>
      </c>
      <c r="I5" s="546"/>
      <c r="J5" s="135" t="s">
        <v>165</v>
      </c>
      <c r="K5" s="219" t="s">
        <v>166</v>
      </c>
      <c r="L5" s="135" t="s">
        <v>165</v>
      </c>
      <c r="M5" s="220" t="s">
        <v>167</v>
      </c>
      <c r="N5" s="542"/>
    </row>
    <row r="6" spans="2:16" ht="26.25" customHeight="1" thickTop="1">
      <c r="B6" s="515" t="str">
        <f>IF('評価項目(標準)'!B5="","",+'評価項目(標準)'!B5)</f>
        <v>企　業　の　能　力　等</v>
      </c>
      <c r="C6" s="521" t="str">
        <f>IF(+'評価項目(標準)'!C5="","",+'評価項目(標準)'!C5)</f>
        <v>地域精通度・貢献度</v>
      </c>
      <c r="D6" s="466" t="str">
        <f>IF(+'評価項目(標準)'!D5="","",+'評価項目(標準)'!D5)</f>
        <v>地域精通度</v>
      </c>
      <c r="E6" s="516" t="str">
        <f>IF(+'評価項目(標準)'!E5="","",+'評価項目(標準)'!E5)</f>
        <v>本店等所在地</v>
      </c>
      <c r="F6" s="495">
        <f>+IF(+'評価項目(標準)'!J5="","",+'評価項目(標準)'!J5)</f>
        <v>10</v>
      </c>
      <c r="G6" s="136">
        <f>+IF(+'評価項目(標準)'!I5="","",+'評価項目(標準)'!I5)</f>
        <v>10</v>
      </c>
      <c r="H6" s="499" t="str">
        <f>+IF(+'評価項目(標準)'!F5="","",+'評価項目(標準)'!F5)</f>
        <v>南牟婁郡紀宝町内</v>
      </c>
      <c r="I6" s="500"/>
      <c r="J6" s="505"/>
      <c r="K6" s="496" t="str">
        <f>IF(J6="","",VLOOKUP(J6,'評価項目(標準)'!F5:I6,4,FALSE))</f>
        <v/>
      </c>
      <c r="L6" s="313" t="s">
        <v>168</v>
      </c>
      <c r="M6" s="543" t="s">
        <v>169</v>
      </c>
      <c r="N6" s="496" t="str">
        <f>K6</f>
        <v/>
      </c>
    </row>
    <row r="7" spans="2:16" ht="26.25" customHeight="1">
      <c r="B7" s="441"/>
      <c r="C7" s="522"/>
      <c r="D7" s="467"/>
      <c r="E7" s="451"/>
      <c r="F7" s="470"/>
      <c r="G7" s="137">
        <f>+IF(+'評価項目(標準)'!I6="","",+'評価項目(標準)'!I6)</f>
        <v>0</v>
      </c>
      <c r="H7" s="475" t="str">
        <f>+IF(+'評価項目(標準)'!F6="","",+'評価項目(標準)'!F6)</f>
        <v>上記以外の熊野建設事務所管内</v>
      </c>
      <c r="I7" s="476"/>
      <c r="J7" s="455"/>
      <c r="K7" s="432"/>
      <c r="L7" s="314"/>
      <c r="M7" s="544"/>
      <c r="N7" s="432"/>
    </row>
    <row r="8" spans="2:16" ht="26.25" customHeight="1">
      <c r="B8" s="441"/>
      <c r="C8" s="522"/>
      <c r="D8" s="467"/>
      <c r="E8" s="527" t="str">
        <f>IF(+'評価項目(標準)'!E7="","",+'評価項目(標準)'!E7)</f>
        <v>施工箇所地域における工事実績</v>
      </c>
      <c r="F8" s="503">
        <f>+IF(+'評価項目(標準)'!J7="","",+'評価項目(標準)'!J7)</f>
        <v>5</v>
      </c>
      <c r="G8" s="138">
        <f>+IF(+'評価項目(標準)'!I7="","",+'評価項目(標準)'!I7)</f>
        <v>5</v>
      </c>
      <c r="H8" s="501" t="str">
        <f>+IF(+'評価項目(標準)'!F7="","",+'評価項目(標準)'!F7)</f>
        <v>南牟婁郡紀宝町内における工事実績あり</v>
      </c>
      <c r="I8" s="502"/>
      <c r="J8" s="454"/>
      <c r="K8" s="428" t="str">
        <f>IF(J8="","",IF(J8=H8,G8,IF(J8=H9,G9)))</f>
        <v/>
      </c>
      <c r="L8" s="454"/>
      <c r="M8" s="428" t="str">
        <f>IF(L8="","",IF(L8=H8,G8,IF(L8=H9,G9)))</f>
        <v/>
      </c>
      <c r="N8" s="428" t="str">
        <f>IF(K8="","",IF(M8="","",ROUNDUP(AVERAGE(K8,M8),1)))</f>
        <v/>
      </c>
    </row>
    <row r="9" spans="2:16" ht="26.25" customHeight="1">
      <c r="B9" s="441"/>
      <c r="C9" s="522"/>
      <c r="D9" s="468"/>
      <c r="E9" s="528"/>
      <c r="F9" s="504"/>
      <c r="G9" s="138">
        <f>+IF(+'評価項目(標準)'!I8="","",+'評価項目(標準)'!I8)</f>
        <v>0</v>
      </c>
      <c r="H9" s="501" t="str">
        <f>+IF(+'評価項目(標準)'!F8="","",+'評価項目(標準)'!F8)</f>
        <v>工事実績なし</v>
      </c>
      <c r="I9" s="502"/>
      <c r="J9" s="469"/>
      <c r="K9" s="429"/>
      <c r="L9" s="469"/>
      <c r="M9" s="429"/>
      <c r="N9" s="429"/>
    </row>
    <row r="10" spans="2:16" ht="26.25" customHeight="1">
      <c r="B10" s="441"/>
      <c r="C10" s="522"/>
      <c r="D10" s="520" t="str">
        <f>IF(+'評価項目(標準)'!D9="","",+'評価項目(標準)'!D9)</f>
        <v>地域貢献度</v>
      </c>
      <c r="E10" s="436" t="str">
        <f>IF(+'評価項目(標準)'!E9="","",+'評価項目(標準)'!E9)</f>
        <v>地域維持型維持修繕業務委託元請実績</v>
      </c>
      <c r="F10" s="470">
        <f>+IF(+'評価項目(標準)'!J9="","",+'評価項目(標準)'!J9)</f>
        <v>10</v>
      </c>
      <c r="G10" s="139">
        <f>+IF(+'評価項目(標準)'!I9="","",+'評価項目(標準)'!I9)</f>
        <v>10</v>
      </c>
      <c r="H10" s="475" t="str">
        <f>+IF(+'評価項目(標準)'!F9="","",+'評価項目(標準)'!F9)</f>
        <v>有</v>
      </c>
      <c r="I10" s="476"/>
      <c r="J10" s="455"/>
      <c r="K10" s="432" t="str">
        <f>IF(J10="","",IF(J10=H10,G10,IF(J10=H11,G11)))</f>
        <v/>
      </c>
      <c r="L10" s="455"/>
      <c r="M10" s="432" t="str">
        <f>IF(L10="","",IF(L10=H10,G10,IF(L10=H11,G11)))</f>
        <v/>
      </c>
      <c r="N10" s="428" t="str">
        <f>IF(K10="","",IF(M10="","",ROUNDUP(AVERAGE(K10,M10),1)))</f>
        <v/>
      </c>
    </row>
    <row r="11" spans="2:16" ht="26.25" customHeight="1">
      <c r="B11" s="441"/>
      <c r="C11" s="522"/>
      <c r="D11" s="467"/>
      <c r="E11" s="436"/>
      <c r="F11" s="470"/>
      <c r="G11" s="137">
        <f>+IF(+'評価項目(標準)'!I10="","",+'評価項目(標準)'!I10)</f>
        <v>0</v>
      </c>
      <c r="H11" s="475" t="str">
        <f>+IF(+'評価項目(標準)'!F10="","",+'評価項目(標準)'!F10)</f>
        <v>無</v>
      </c>
      <c r="I11" s="476"/>
      <c r="J11" s="455"/>
      <c r="K11" s="432"/>
      <c r="L11" s="455"/>
      <c r="M11" s="432"/>
      <c r="N11" s="470"/>
    </row>
    <row r="12" spans="2:16" ht="26.25" customHeight="1">
      <c r="B12" s="441"/>
      <c r="C12" s="522"/>
      <c r="D12" s="467"/>
      <c r="E12" s="412" t="str">
        <f>IF(+'評価項目(標準)'!E11="","",+'評価項目(標準)'!E11)</f>
        <v>　公共施設美化活動実績</v>
      </c>
      <c r="F12" s="447">
        <f>+IF(+'評価項目(標準)'!J11="","",+'評価項目(標準)'!J11)</f>
        <v>3</v>
      </c>
      <c r="G12" s="137">
        <f>+IF(+'評価項目(標準)'!I11="","",+'評価項目(標準)'!I11)</f>
        <v>3</v>
      </c>
      <c r="H12" s="475" t="str">
        <f>+IF(+'評価項目(標準)'!F11="","",+'評価項目(標準)'!F11)</f>
        <v>有（1,000㎡以上）</v>
      </c>
      <c r="I12" s="476"/>
      <c r="J12" s="454"/>
      <c r="K12" s="430" t="str">
        <f>IF(J12="","",IF(J12=H12,G12,IF(J12=H13,G13,IF(J12=H14,G14))))</f>
        <v/>
      </c>
      <c r="L12" s="454"/>
      <c r="M12" s="430" t="str">
        <f>IF(L12="","",IF(L12=H12,G12,IF(L12=H13,G13,IF(L12=H14,G14))))</f>
        <v/>
      </c>
      <c r="N12" s="428" t="str">
        <f>IF(K12="","",IF(M12="","",ROUNDUP(AVERAGE(K12,M12),1)))</f>
        <v/>
      </c>
    </row>
    <row r="13" spans="2:16" ht="26.25" customHeight="1">
      <c r="B13" s="441"/>
      <c r="C13" s="522"/>
      <c r="D13" s="467"/>
      <c r="E13" s="436"/>
      <c r="F13" s="448"/>
      <c r="G13" s="137">
        <f>+IF(+'評価項目(標準)'!I12="","",+'評価項目(標準)'!I12)</f>
        <v>1</v>
      </c>
      <c r="H13" s="475" t="str">
        <f>+IF(+'評価項目(標準)'!F12="","",+'評価項目(標準)'!F12)</f>
        <v>有（1,000㎡未満）</v>
      </c>
      <c r="I13" s="476"/>
      <c r="J13" s="455"/>
      <c r="K13" s="432"/>
      <c r="L13" s="455"/>
      <c r="M13" s="432"/>
      <c r="N13" s="470"/>
    </row>
    <row r="14" spans="2:16" ht="26.25" customHeight="1">
      <c r="B14" s="441"/>
      <c r="C14" s="522"/>
      <c r="D14" s="467"/>
      <c r="E14" s="436"/>
      <c r="F14" s="448"/>
      <c r="G14" s="137">
        <f>+IF(+'評価項目(標準)'!I13="","",+'評価項目(標準)'!I13)</f>
        <v>0</v>
      </c>
      <c r="H14" s="475" t="str">
        <f>+IF(+'評価項目(標準)'!F13="","",+'評価項目(標準)'!F13)</f>
        <v>無</v>
      </c>
      <c r="I14" s="476"/>
      <c r="J14" s="455"/>
      <c r="K14" s="432"/>
      <c r="L14" s="455"/>
      <c r="M14" s="432"/>
      <c r="N14" s="470"/>
    </row>
    <row r="15" spans="2:16" ht="26.25" customHeight="1">
      <c r="B15" s="441"/>
      <c r="C15" s="522"/>
      <c r="D15" s="467"/>
      <c r="E15" s="412" t="str">
        <f>IF(+'評価項目(標準)'!E14="","",+'評価項目(標準)'!E14)</f>
        <v>災害協定の評価</v>
      </c>
      <c r="F15" s="447">
        <f>+IF(+'評価項目(標準)'!J14="","",+'評価項目(標準)'!J14)</f>
        <v>9</v>
      </c>
      <c r="G15" s="187">
        <f>+IF(+'評価項目(標準)'!I14="","",+'評価項目(標準)'!I14)</f>
        <v>9</v>
      </c>
      <c r="H15" s="471" t="str">
        <f>+IF(+'評価項目(標準)'!F14="","",+'評価項目(標準)'!F14)</f>
        <v>災害協定に基づく訓練１への参加実績あり</v>
      </c>
      <c r="I15" s="472"/>
      <c r="J15" s="454"/>
      <c r="K15" s="430" t="str">
        <f>IF(J15="","",VLOOKUP(J15,'評価項目(標準)'!F14:I17,4,FALSE))</f>
        <v/>
      </c>
      <c r="L15" s="454"/>
      <c r="M15" s="430" t="str">
        <f>IF(L15="","",VLOOKUP(L15,'評価項目(標準)'!F14:I17,4,FALSE))</f>
        <v/>
      </c>
      <c r="N15" s="428" t="str">
        <f>IF(K15="","",IF(M15="","",ROUNDUP(AVERAGE(K15,M15),1)))</f>
        <v/>
      </c>
    </row>
    <row r="16" spans="2:16" ht="26.25" customHeight="1">
      <c r="B16" s="441"/>
      <c r="C16" s="522"/>
      <c r="D16" s="467"/>
      <c r="E16" s="436"/>
      <c r="F16" s="448"/>
      <c r="G16" s="187">
        <f>+IF(+'評価項目(標準)'!I15="","",+'評価項目(標準)'!I15)</f>
        <v>7</v>
      </c>
      <c r="H16" s="471" t="str">
        <f>+IF(+'評価項目(標準)'!F15="","",+'評価項目(標準)'!F15)</f>
        <v>災害協定に基づく訓練２への参加実績あり</v>
      </c>
      <c r="I16" s="472"/>
      <c r="J16" s="455"/>
      <c r="K16" s="432"/>
      <c r="L16" s="455"/>
      <c r="M16" s="432"/>
      <c r="N16" s="470"/>
    </row>
    <row r="17" spans="2:14" ht="26.25" customHeight="1">
      <c r="B17" s="441"/>
      <c r="C17" s="522"/>
      <c r="D17" s="467"/>
      <c r="E17" s="436"/>
      <c r="F17" s="448"/>
      <c r="G17" s="187">
        <f>+IF(+'評価項目(標準)'!I16="","",+'評価項目(標準)'!I16)</f>
        <v>3</v>
      </c>
      <c r="H17" s="501" t="str">
        <f>+IF(+'評価項目(標準)'!F16="","",+'評価項目(標準)'!F16)</f>
        <v>防災協定の締結実績あり</v>
      </c>
      <c r="I17" s="502"/>
      <c r="J17" s="455"/>
      <c r="K17" s="432"/>
      <c r="L17" s="455"/>
      <c r="M17" s="432"/>
      <c r="N17" s="470"/>
    </row>
    <row r="18" spans="2:14" ht="26.25" customHeight="1">
      <c r="B18" s="441"/>
      <c r="C18" s="523"/>
      <c r="D18" s="468"/>
      <c r="E18" s="413"/>
      <c r="F18" s="453"/>
      <c r="G18" s="187">
        <f>+IF(+'評価項目(標準)'!I17="","",+'評価項目(標準)'!I17)</f>
        <v>0</v>
      </c>
      <c r="H18" s="501" t="str">
        <f>+IF(+'評価項目(標準)'!F17="","",+'評価項目(標準)'!F17)</f>
        <v>実績なし</v>
      </c>
      <c r="I18" s="502"/>
      <c r="J18" s="469"/>
      <c r="K18" s="431"/>
      <c r="L18" s="469"/>
      <c r="M18" s="431"/>
      <c r="N18" s="429"/>
    </row>
    <row r="19" spans="2:14" ht="40.15" customHeight="1">
      <c r="B19" s="441"/>
      <c r="C19" s="461" t="str">
        <f>IF(+'評価項目(標準)'!C18="","",+'評価項目(標準)'!C18)</f>
        <v>社会貢献度</v>
      </c>
      <c r="D19" s="418" t="str">
        <f>IF(+'評価項目(標準)'!D18="","",+'評価項目(標準)'!D18)</f>
        <v>社会貢献度</v>
      </c>
      <c r="E19" s="463"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447">
        <f>+IF(+'評価項目(標準)'!J18="","",+'評価項目(標準)'!J18)</f>
        <v>4</v>
      </c>
      <c r="G19" s="414" t="s">
        <v>147</v>
      </c>
      <c r="H19" s="524"/>
      <c r="I19" s="415"/>
      <c r="J19" s="454"/>
      <c r="K19" s="428" t="str">
        <f>IF(J19="","",IF(J19=H20,G20,IF(J19=H21,G21,IF(J19=H22,G22,IF(J19=H23,G23,IF(J19=H24,G24))))))</f>
        <v/>
      </c>
      <c r="L19" s="454"/>
      <c r="M19" s="428" t="str">
        <f>IF(L19="","",IF(L19=H20,G20,IF(L19=H21,G21,IF(L19=H22,G22,IF(L19=H23,G23,IF(L19=H24,G24))))))</f>
        <v/>
      </c>
      <c r="N19" s="428" t="str">
        <f>IF(K19="","",IF(M19="","",ROUNDUP(AVERAGE(K19,M19),1)))</f>
        <v/>
      </c>
    </row>
    <row r="20" spans="2:14" ht="40.15" customHeight="1">
      <c r="B20" s="441"/>
      <c r="C20" s="441"/>
      <c r="D20" s="451"/>
      <c r="E20" s="464"/>
      <c r="F20" s="448"/>
      <c r="G20" s="140">
        <f>+IF(+'評価項目(標準)'!I19="","",+'評価項目(標準)'!I19)</f>
        <v>4</v>
      </c>
      <c r="H20" s="420" t="str">
        <f>+IF(+'評価項目(標準)'!F19="","",+'評価項目(標準)'!F19)</f>
        <v>４点</v>
      </c>
      <c r="I20" s="421"/>
      <c r="J20" s="455"/>
      <c r="K20" s="470"/>
      <c r="L20" s="455"/>
      <c r="M20" s="470"/>
      <c r="N20" s="470"/>
    </row>
    <row r="21" spans="2:14" ht="40.15" customHeight="1">
      <c r="B21" s="441"/>
      <c r="C21" s="441"/>
      <c r="D21" s="451"/>
      <c r="E21" s="464"/>
      <c r="F21" s="448"/>
      <c r="G21" s="140">
        <f>+IF(+'評価項目(標準)'!I20="","",+'評価項目(標準)'!I20)</f>
        <v>3</v>
      </c>
      <c r="H21" s="420" t="str">
        <f>+IF(+'評価項目(標準)'!F20="","",+'評価項目(標準)'!F20)</f>
        <v>３点</v>
      </c>
      <c r="I21" s="421"/>
      <c r="J21" s="455"/>
      <c r="K21" s="470"/>
      <c r="L21" s="455"/>
      <c r="M21" s="470"/>
      <c r="N21" s="470"/>
    </row>
    <row r="22" spans="2:14" ht="40.15" customHeight="1">
      <c r="B22" s="441"/>
      <c r="C22" s="441"/>
      <c r="D22" s="451"/>
      <c r="E22" s="464"/>
      <c r="F22" s="448"/>
      <c r="G22" s="140">
        <f>+IF(+'評価項目(標準)'!I21="","",+'評価項目(標準)'!I21)</f>
        <v>2</v>
      </c>
      <c r="H22" s="420" t="str">
        <f>+IF(+'評価項目(標準)'!F21="","",+'評価項目(標準)'!F21)</f>
        <v>２点</v>
      </c>
      <c r="I22" s="421"/>
      <c r="J22" s="455"/>
      <c r="K22" s="470"/>
      <c r="L22" s="455"/>
      <c r="M22" s="470"/>
      <c r="N22" s="470"/>
    </row>
    <row r="23" spans="2:14" ht="40.15" customHeight="1">
      <c r="B23" s="441"/>
      <c r="C23" s="441"/>
      <c r="D23" s="451"/>
      <c r="E23" s="464"/>
      <c r="F23" s="448"/>
      <c r="G23" s="140">
        <f>+IF(+'評価項目(標準)'!I22="","",+'評価項目(標準)'!I22)</f>
        <v>1</v>
      </c>
      <c r="H23" s="420" t="str">
        <f>+IF(+'評価項目(標準)'!F22="","",+'評価項目(標準)'!F22)</f>
        <v>１点</v>
      </c>
      <c r="I23" s="421"/>
      <c r="J23" s="455"/>
      <c r="K23" s="470"/>
      <c r="L23" s="455"/>
      <c r="M23" s="470"/>
      <c r="N23" s="470"/>
    </row>
    <row r="24" spans="2:14" ht="40.15" customHeight="1">
      <c r="B24" s="441"/>
      <c r="C24" s="441"/>
      <c r="D24" s="451"/>
      <c r="E24" s="465"/>
      <c r="F24" s="453"/>
      <c r="G24" s="140">
        <f>+IF(+'評価項目(標準)'!I23="","",+'評価項目(標準)'!I23)</f>
        <v>0</v>
      </c>
      <c r="H24" s="420" t="str">
        <f>+IF(+'評価項目(標準)'!F23="","",+'評価項目(標準)'!F23)</f>
        <v>実績（取得点）なし</v>
      </c>
      <c r="I24" s="421"/>
      <c r="J24" s="469"/>
      <c r="K24" s="429"/>
      <c r="L24" s="469"/>
      <c r="M24" s="429"/>
      <c r="N24" s="429"/>
    </row>
    <row r="25" spans="2:14" ht="25.5" customHeight="1">
      <c r="B25" s="441"/>
      <c r="C25" s="441"/>
      <c r="D25" s="451"/>
      <c r="E25" s="412" t="str">
        <f>IF(+'評価項目(標準)'!E24="","",+'評価項目(標準)'!E24)</f>
        <v>県内企業による施工</v>
      </c>
      <c r="F25" s="447">
        <f>+IF(+'評価項目(標準)'!J24="","",+'評価項目(標準)'!J24)</f>
        <v>5</v>
      </c>
      <c r="G25" s="140">
        <f>+IF(+'評価項目(標準)'!I24="","",+'評価項目(標準)'!I24)</f>
        <v>5</v>
      </c>
      <c r="H25" s="414" t="str">
        <f>+IF(+'評価項目(標準)'!F24="","",+'評価項目(標準)'!F24)</f>
        <v>県内企業による施工の割合90％以上</v>
      </c>
      <c r="I25" s="415"/>
      <c r="J25" s="454"/>
      <c r="K25" s="428" t="str">
        <f>IF(J25="","",VLOOKUP(J25,'評価項目(標準)'!F24:I26,4,FALSE))</f>
        <v/>
      </c>
      <c r="L25" s="340" t="s">
        <v>168</v>
      </c>
      <c r="M25" s="538" t="s">
        <v>169</v>
      </c>
      <c r="N25" s="428" t="str">
        <f>K25</f>
        <v/>
      </c>
    </row>
    <row r="26" spans="2:14" ht="25.5" customHeight="1">
      <c r="B26" s="441"/>
      <c r="C26" s="441"/>
      <c r="D26" s="451"/>
      <c r="E26" s="436"/>
      <c r="F26" s="448"/>
      <c r="G26" s="140">
        <f>+IF(+'評価項目(標準)'!I25="","",+'評価項目(標準)'!I25)</f>
        <v>3</v>
      </c>
      <c r="H26" s="424" t="str">
        <f>+IF(+'評価項目(標準)'!F25="","",+'評価項目(標準)'!F25)</f>
        <v>県内企業による施工の割合70％以上</v>
      </c>
      <c r="I26" s="425"/>
      <c r="J26" s="455"/>
      <c r="K26" s="470"/>
      <c r="L26" s="314"/>
      <c r="M26" s="539"/>
      <c r="N26" s="470"/>
    </row>
    <row r="27" spans="2:14" ht="25.5" customHeight="1">
      <c r="B27" s="441"/>
      <c r="C27" s="462"/>
      <c r="D27" s="452"/>
      <c r="E27" s="413"/>
      <c r="F27" s="453"/>
      <c r="G27" s="140">
        <f>+IF(+'評価項目(標準)'!I26="","",+'評価項目(標準)'!I26)</f>
        <v>0</v>
      </c>
      <c r="H27" s="420" t="str">
        <f>+IF(+'評価項目(標準)'!F26="","",+'評価項目(標準)'!F26)</f>
        <v>上記以外</v>
      </c>
      <c r="I27" s="421"/>
      <c r="J27" s="469"/>
      <c r="K27" s="429"/>
      <c r="L27" s="315"/>
      <c r="M27" s="540"/>
      <c r="N27" s="429"/>
    </row>
    <row r="28" spans="2:14" ht="25.9" customHeight="1">
      <c r="B28" s="441"/>
      <c r="C28" s="461" t="str">
        <f>IF(+'評価項目(標準)'!C27="","",+'評価項目(標準)'!C27)</f>
        <v>企業の雇用に関する取組</v>
      </c>
      <c r="D28" s="412" t="str">
        <f>IF(+'評価項目(標準)'!D27="","",+'評価項目(標準)'!D27)</f>
        <v>担い手確保・育成への取組</v>
      </c>
      <c r="E28" s="412" t="str">
        <f>IF(+'評価項目(標準)'!E27="","",+'評価項目(標準)'!E27)</f>
        <v>建設業者団体の取組実績</v>
      </c>
      <c r="F28" s="447">
        <f>+IF(+'評価項目(標準)'!J27="","",+'評価項目(標準)'!J27)</f>
        <v>2</v>
      </c>
      <c r="G28" s="140">
        <f>+IF(+'評価項目(標準)'!I27="","",+'評価項目(標準)'!I27)</f>
        <v>2</v>
      </c>
      <c r="H28" s="424" t="str">
        <f>+IF(+'評価項目(標準)'!F27="","",+'評価項目(標準)'!F27)</f>
        <v>取組の実績あり</v>
      </c>
      <c r="I28" s="425"/>
      <c r="J28" s="454"/>
      <c r="K28" s="428" t="str">
        <f>IF(J28="","",IF(J28=H28,G28,IF(J28=H29,G29)))</f>
        <v/>
      </c>
      <c r="L28" s="454"/>
      <c r="M28" s="428" t="str">
        <f>IF(L28="","",IF(L28=H28,G28,IF(L28=H29,G29)))</f>
        <v/>
      </c>
      <c r="N28" s="428" t="str">
        <f>IF(K28="","",IF(M28="","",ROUNDUP(AVERAGE(K28,M28),1)))</f>
        <v/>
      </c>
    </row>
    <row r="29" spans="2:14" ht="26.25" customHeight="1">
      <c r="B29" s="441"/>
      <c r="C29" s="441"/>
      <c r="D29" s="436"/>
      <c r="E29" s="436"/>
      <c r="F29" s="448"/>
      <c r="G29" s="140">
        <f>+IF(+'評価項目(標準)'!I28="","",+'評価項目(標準)'!I28)</f>
        <v>0</v>
      </c>
      <c r="H29" s="424" t="str">
        <f>+IF(+'評価項目(標準)'!F28="","",+'評価項目(標準)'!F28)</f>
        <v>取組の実績なし</v>
      </c>
      <c r="I29" s="425"/>
      <c r="J29" s="469"/>
      <c r="K29" s="470"/>
      <c r="L29" s="469"/>
      <c r="M29" s="470"/>
      <c r="N29" s="470"/>
    </row>
    <row r="30" spans="2:14" ht="26.25" customHeight="1">
      <c r="B30" s="441"/>
      <c r="C30" s="441"/>
      <c r="D30" s="436"/>
      <c r="E30" s="412" t="str">
        <f>IF(+'評価項目(標準)'!E29="","",+'評価項目(標準)'!E29)</f>
        <v>建設業者団体地域組織の取組実績</v>
      </c>
      <c r="F30" s="447">
        <f>+IF(+'評価項目(標準)'!J29="","",+'評価項目(標準)'!J29)</f>
        <v>1</v>
      </c>
      <c r="G30" s="140">
        <f>+IF(+'評価項目(標準)'!I29="","",+'評価項目(標準)'!I29)</f>
        <v>1</v>
      </c>
      <c r="H30" s="424" t="str">
        <f>+IF(+'評価項目(標準)'!F29="","",+'評価項目(標準)'!F29)</f>
        <v>取組の実績あり</v>
      </c>
      <c r="I30" s="425"/>
      <c r="J30" s="454"/>
      <c r="K30" s="428" t="str">
        <f t="shared" ref="K30" si="0">IF(J30="","",IF(J30=H30,G30,IF(J30=H31,G31)))</f>
        <v/>
      </c>
      <c r="L30" s="454"/>
      <c r="M30" s="428" t="str">
        <f t="shared" ref="M30" si="1">IF(L30="","",IF(L30=H30,G30,IF(L30=H31,G31)))</f>
        <v/>
      </c>
      <c r="N30" s="428" t="str">
        <f>IF(K30="","",IF(M30="","",ROUNDUP(AVERAGE(K30,M30),1)))</f>
        <v/>
      </c>
    </row>
    <row r="31" spans="2:14" ht="26.25" customHeight="1">
      <c r="B31" s="441"/>
      <c r="C31" s="441"/>
      <c r="D31" s="436"/>
      <c r="E31" s="436"/>
      <c r="F31" s="448"/>
      <c r="G31" s="140">
        <f>+IF(+'評価項目(標準)'!I30="","",+'評価項目(標準)'!I30)</f>
        <v>0</v>
      </c>
      <c r="H31" s="424" t="str">
        <f>+IF(+'評価項目(標準)'!F30="","",+'評価項目(標準)'!F30)</f>
        <v>取組の実績なし</v>
      </c>
      <c r="I31" s="425"/>
      <c r="J31" s="469"/>
      <c r="K31" s="470"/>
      <c r="L31" s="469"/>
      <c r="M31" s="470"/>
      <c r="N31" s="470"/>
    </row>
    <row r="32" spans="2:14" ht="26.25" customHeight="1">
      <c r="B32" s="441"/>
      <c r="C32" s="441"/>
      <c r="D32" s="436"/>
      <c r="E32" s="412" t="str">
        <f>IF(+'評価項目(標準)'!E31="","",+'評価項目(標準)'!E31)</f>
        <v>建設企業の取組実績</v>
      </c>
      <c r="F32" s="447">
        <f>+IF(+'評価項目(標準)'!J31="","",+'評価項目(標準)'!J31)</f>
        <v>1</v>
      </c>
      <c r="G32" s="140">
        <f>+IF(+'評価項目(標準)'!I31="","",+'評価項目(標準)'!I31)</f>
        <v>1</v>
      </c>
      <c r="H32" s="424" t="str">
        <f>+IF(+'評価項目(標準)'!F31="","",+'評価項目(標準)'!F31)</f>
        <v>取組の実績あり</v>
      </c>
      <c r="I32" s="425"/>
      <c r="J32" s="454"/>
      <c r="K32" s="428" t="str">
        <f t="shared" ref="K32" si="2">IF(J32="","",IF(J32=H32,G32,IF(J32=H33,G33)))</f>
        <v/>
      </c>
      <c r="L32" s="454"/>
      <c r="M32" s="428" t="str">
        <f t="shared" ref="M32" si="3">IF(L32="","",IF(L32=H32,G32,IF(L32=H33,G33)))</f>
        <v/>
      </c>
      <c r="N32" s="428" t="str">
        <f>IF(K32="","",IF(M32="","",ROUNDUP(AVERAGE(K32,M32),1)))</f>
        <v/>
      </c>
    </row>
    <row r="33" spans="2:14" ht="26.25" customHeight="1">
      <c r="B33" s="441"/>
      <c r="C33" s="441"/>
      <c r="D33" s="436"/>
      <c r="E33" s="436"/>
      <c r="F33" s="448"/>
      <c r="G33" s="140">
        <f>+IF(+'評価項目(標準)'!I32="","",+'評価項目(標準)'!I32)</f>
        <v>0</v>
      </c>
      <c r="H33" s="424" t="str">
        <f>+IF(+'評価項目(標準)'!F32="","",+'評価項目(標準)'!F32)</f>
        <v>取組の実績なし</v>
      </c>
      <c r="I33" s="425"/>
      <c r="J33" s="469"/>
      <c r="K33" s="470"/>
      <c r="L33" s="469"/>
      <c r="M33" s="470"/>
      <c r="N33" s="470"/>
    </row>
    <row r="34" spans="2:14" ht="26.25" customHeight="1">
      <c r="B34" s="441"/>
      <c r="C34" s="461" t="str">
        <f>IF(+'評価項目(標準)'!C33="","",+'評価項目(標準)'!C33)</f>
        <v>企業の技術力等</v>
      </c>
      <c r="D34" s="418" t="str">
        <f>IF(+'評価項目(標準)'!D33="","",+'評価項目(標準)'!D33)</f>
        <v>工事実績</v>
      </c>
      <c r="E34" s="412" t="str">
        <f>IF(+'評価項目(標準)'!E33="","",+'評価項目(標準)'!E33)</f>
        <v>企業の工事実績</v>
      </c>
      <c r="F34" s="447">
        <f>+IF(+'評価項目(標準)'!J33="","",+'評価項目(標準)'!J33)</f>
        <v>20</v>
      </c>
      <c r="G34" s="140">
        <f>+IF(+'評価項目(標準)'!I33="","",+'評価項目(標準)'!I33)</f>
        <v>20</v>
      </c>
      <c r="H34" s="420" t="str">
        <f>+IF(+'評価項目(標準)'!F33="","",+'評価項目(標準)'!F33)</f>
        <v>評価対象工事①の実績あり</v>
      </c>
      <c r="I34" s="421"/>
      <c r="J34" s="454"/>
      <c r="K34" s="430" t="str">
        <f>IF(J34="","",VLOOKUP(J34,'評価項目(標準)'!F33:I34,4,FALSE))</f>
        <v/>
      </c>
      <c r="L34" s="454"/>
      <c r="M34" s="430" t="str">
        <f>IF(L34="","",VLOOKUP(L34,'評価項目(標準)'!F33:I34,4,FALSE))</f>
        <v/>
      </c>
      <c r="N34" s="428" t="str">
        <f>IF(K34="","",IF(M34="","",ROUNDUP(AVERAGE(K34,M34),1)))</f>
        <v/>
      </c>
    </row>
    <row r="35" spans="2:14" ht="25.9" customHeight="1">
      <c r="B35" s="441"/>
      <c r="C35" s="441"/>
      <c r="D35" s="452"/>
      <c r="E35" s="413"/>
      <c r="F35" s="453"/>
      <c r="G35" s="140">
        <f>+IF(+'評価項目(標準)'!I34="","",+'評価項目(標準)'!I34)</f>
        <v>0</v>
      </c>
      <c r="H35" s="420" t="str">
        <f>+IF(+'評価項目(標準)'!F34="","",+'評価項目(標準)'!F34)</f>
        <v>評価対象工事の実績なし</v>
      </c>
      <c r="I35" s="421"/>
      <c r="J35" s="469"/>
      <c r="K35" s="431"/>
      <c r="L35" s="469"/>
      <c r="M35" s="431"/>
      <c r="N35" s="429"/>
    </row>
    <row r="36" spans="2:14" ht="26.25" customHeight="1">
      <c r="B36" s="441"/>
      <c r="C36" s="441"/>
      <c r="D36" s="418" t="str">
        <f>IF(+'評価項目(標準)'!D35="","",+'評価項目(標準)'!D35)</f>
        <v>工事成績</v>
      </c>
      <c r="E36" s="412" t="str">
        <f>IF(+'評価項目(標準)'!E35="","",+'評価項目(標準)'!E35)</f>
        <v>申告工事成績点又は総合点</v>
      </c>
      <c r="F36" s="447">
        <f>+IF(+'評価項目(標準)'!J35="","",+'評価項目(標準)'!J35)</f>
        <v>20</v>
      </c>
      <c r="G36" s="137">
        <f>IF(+'評価項目(標準)'!I35="","",+'評価項目(標準)'!I35)</f>
        <v>20</v>
      </c>
      <c r="H36" s="420" t="str">
        <f>IF(+'評価項目(標準)'!F35="","",+'評価項目(標準)'!F35)</f>
        <v xml:space="preserve">申告工事成績点が８５点以上の場合 </v>
      </c>
      <c r="I36" s="421"/>
      <c r="J36" s="141" t="s">
        <v>148</v>
      </c>
      <c r="K36" s="507"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c r="L36" s="141" t="s">
        <v>148</v>
      </c>
      <c r="M36" s="507" t="str">
        <f>IF(COUNTA(L39,L42)=0,"",IF(COUNTA(L39,L42)=2,"入力は【申告工事成績点】、【総合点】のいずれかにして下さい",IF(AND(COUNTA(L39)=1,L37=""),"いずれの【申告工事成績点】なのか、「三重県、中部地整、近畿地整」より選択してください",IF(L42&gt;=970,10,IF(AND(L42&lt;970,L42&gt;=840),ROUNDDOWN((L42-840)/(970-840)*10,1),IF(L42&lt;840,0,)))+IF(L39&gt;=85,F36,IF(AND(L39&lt;75,L39&gt;=1),10,IF(AND(L39&lt;85,L39&gt;=75),(L39-75)+10))))))</f>
        <v/>
      </c>
      <c r="N36" s="547" t="str">
        <f>IF(K36="","",IF(M36="","",ROUNDUP(AVERAGE(K36,M36),1)))</f>
        <v/>
      </c>
    </row>
    <row r="37" spans="2:14" ht="26.25" customHeight="1">
      <c r="B37" s="441"/>
      <c r="C37" s="441"/>
      <c r="D37" s="451"/>
      <c r="E37" s="436"/>
      <c r="F37" s="448"/>
      <c r="G37" s="248" t="str">
        <f>IF(+'評価項目(標準)'!I36="","",+'評価項目(標準)'!I36)</f>
        <v/>
      </c>
      <c r="H37" s="414" t="str">
        <f>IF(+'評価項目(標準)'!F36="","",+'評価項目(標準)'!F36)</f>
        <v>申告工事成績点が７５点以上８５点未満の場合
計算式１
（申告工事成績点－７５点）＋１０点</v>
      </c>
      <c r="I37" s="415"/>
      <c r="J37" s="482"/>
      <c r="K37" s="509"/>
      <c r="L37" s="482"/>
      <c r="M37" s="509"/>
      <c r="N37" s="547"/>
    </row>
    <row r="38" spans="2:14" ht="25.9" customHeight="1">
      <c r="B38" s="441"/>
      <c r="C38" s="441"/>
      <c r="D38" s="451"/>
      <c r="E38" s="436"/>
      <c r="F38" s="448"/>
      <c r="G38" s="143" t="str">
        <f>IF(+'評価項目(標準)'!I37="","",+'評価項目(標準)'!I37)</f>
        <v>～</v>
      </c>
      <c r="H38" s="414"/>
      <c r="I38" s="415"/>
      <c r="J38" s="483"/>
      <c r="K38" s="509"/>
      <c r="L38" s="483"/>
      <c r="M38" s="509"/>
      <c r="N38" s="547">
        <f>K38</f>
        <v>0</v>
      </c>
    </row>
    <row r="39" spans="2:14" ht="26.25" customHeight="1">
      <c r="B39" s="441"/>
      <c r="C39" s="441"/>
      <c r="D39" s="451"/>
      <c r="E39" s="436"/>
      <c r="F39" s="448"/>
      <c r="G39" s="139" t="str">
        <f>IF(+'評価項目(標準)'!I38="","",+'評価項目(標準)'!I38)</f>
        <v/>
      </c>
      <c r="H39" s="414"/>
      <c r="I39" s="415"/>
      <c r="J39" s="484"/>
      <c r="K39" s="509"/>
      <c r="L39" s="484"/>
      <c r="M39" s="509"/>
      <c r="N39" s="547"/>
    </row>
    <row r="40" spans="2:14" ht="26.25" customHeight="1">
      <c r="B40" s="441"/>
      <c r="C40" s="441"/>
      <c r="D40" s="451"/>
      <c r="E40" s="436"/>
      <c r="F40" s="448"/>
      <c r="G40" s="137">
        <f>IF(+'評価項目(標準)'!I39="","",+'評価項目(標準)'!I39)</f>
        <v>10</v>
      </c>
      <c r="H40" s="420" t="str">
        <f>IF(+'評価項目(標準)'!F39="","",+'評価項目(標準)'!F39)</f>
        <v>申告工事成績点が７５点未満の場合</v>
      </c>
      <c r="I40" s="421"/>
      <c r="J40" s="485"/>
      <c r="K40" s="509"/>
      <c r="L40" s="485"/>
      <c r="M40" s="509"/>
      <c r="N40" s="547">
        <f>K40</f>
        <v>0</v>
      </c>
    </row>
    <row r="41" spans="2:14" ht="26.25" customHeight="1">
      <c r="B41" s="441"/>
      <c r="C41" s="441"/>
      <c r="D41" s="451" t="str">
        <f>IF(+'評価項目(標準)'!D50="","",+'評価項目(標準)'!D50)</f>
        <v/>
      </c>
      <c r="E41" s="436" t="str">
        <f>IF(+'評価項目(標準)'!E50="","",+'評価項目(標準)'!E50)</f>
        <v/>
      </c>
      <c r="F41" s="448"/>
      <c r="G41" s="137">
        <f>IF(+'評価項目(標準)'!I40="","",+'評価項目(標準)'!I40)</f>
        <v>10</v>
      </c>
      <c r="H41" s="420" t="str">
        <f>IF(+'評価項目(標準)'!F40="","",+'評価項目(標準)'!F40)</f>
        <v xml:space="preserve">総合点が９７０点以上の場合 </v>
      </c>
      <c r="I41" s="421"/>
      <c r="J41" s="144" t="s">
        <v>149</v>
      </c>
      <c r="K41" s="509"/>
      <c r="L41" s="221" t="s">
        <v>149</v>
      </c>
      <c r="M41" s="509"/>
      <c r="N41" s="547"/>
    </row>
    <row r="42" spans="2:14" ht="26.25" customHeight="1">
      <c r="B42" s="441"/>
      <c r="C42" s="441"/>
      <c r="D42" s="451"/>
      <c r="E42" s="436"/>
      <c r="F42" s="448"/>
      <c r="G42" s="142" t="str">
        <f>IF(+'評価項目(標準)'!I41="","",+'評価項目(標準)'!I41)</f>
        <v/>
      </c>
      <c r="H42" s="414" t="str">
        <f>IF(+'評価項目(標準)'!F41="","",+'評価項目(標準)'!F41)</f>
        <v>総合点が８４０点以上９７０点未満の場合
計算式２
（総合点－８４０）／（９７０－８４０）×１０</v>
      </c>
      <c r="I42" s="415"/>
      <c r="J42" s="487"/>
      <c r="K42" s="509"/>
      <c r="L42" s="487"/>
      <c r="M42" s="509"/>
      <c r="N42" s="547">
        <f>K42</f>
        <v>0</v>
      </c>
    </row>
    <row r="43" spans="2:14" ht="26.25" customHeight="1">
      <c r="B43" s="441"/>
      <c r="C43" s="441"/>
      <c r="D43" s="451"/>
      <c r="E43" s="436"/>
      <c r="F43" s="448"/>
      <c r="G43" s="143" t="str">
        <f>IF(+'評価項目(標準)'!I42="","",+'評価項目(標準)'!I42)</f>
        <v>～</v>
      </c>
      <c r="H43" s="414"/>
      <c r="I43" s="415"/>
      <c r="J43" s="487"/>
      <c r="K43" s="509"/>
      <c r="L43" s="487"/>
      <c r="M43" s="509"/>
      <c r="N43" s="547"/>
    </row>
    <row r="44" spans="2:14" ht="26.25" customHeight="1">
      <c r="B44" s="441"/>
      <c r="C44" s="441"/>
      <c r="D44" s="451"/>
      <c r="E44" s="436"/>
      <c r="F44" s="448"/>
      <c r="G44" s="139" t="str">
        <f>IF(+'評価項目(標準)'!I43="","",+'評価項目(標準)'!I43)</f>
        <v/>
      </c>
      <c r="H44" s="414"/>
      <c r="I44" s="415"/>
      <c r="J44" s="487"/>
      <c r="K44" s="509"/>
      <c r="L44" s="487"/>
      <c r="M44" s="509"/>
      <c r="N44" s="547">
        <f>K44</f>
        <v>0</v>
      </c>
    </row>
    <row r="45" spans="2:14" ht="26.25" customHeight="1">
      <c r="B45" s="441"/>
      <c r="C45" s="441"/>
      <c r="D45" s="452"/>
      <c r="E45" s="413"/>
      <c r="F45" s="453"/>
      <c r="G45" s="137">
        <f>IF(+'評価項目(標準)'!I44="","",+'評価項目(標準)'!I44)</f>
        <v>0</v>
      </c>
      <c r="H45" s="420" t="str">
        <f>IF(+'評価項目(標準)'!F44="","",+'評価項目(標準)'!F44)</f>
        <v>総合点が８４０点未満の場合</v>
      </c>
      <c r="I45" s="421"/>
      <c r="J45" s="488"/>
      <c r="K45" s="510"/>
      <c r="L45" s="488"/>
      <c r="M45" s="510"/>
      <c r="N45" s="547"/>
    </row>
    <row r="46" spans="2:14" ht="26.25" customHeight="1">
      <c r="B46" s="441"/>
      <c r="C46" s="441"/>
      <c r="D46" s="412" t="str">
        <f>IF(+'評価項目(標準)'!D45="","",+'評価項目(標準)'!D45)</f>
        <v>品質
マネジメント</v>
      </c>
      <c r="E46" s="412" t="str">
        <f>IF(+'評価項目(標準)'!E45="","",+'評価項目(標準)'!E45)</f>
        <v>品質マネジメントシステムの認証</v>
      </c>
      <c r="F46" s="447">
        <f>+IF(+'評価項目(標準)'!J45="","",+'評価項目(標準)'!J45)</f>
        <v>3</v>
      </c>
      <c r="G46" s="140">
        <f>+IF(+'評価項目(標準)'!I45="","",+'評価項目(標準)'!I45)</f>
        <v>3</v>
      </c>
      <c r="H46" s="420" t="str">
        <f>+IF(+'評価項目(標準)'!F45="","",+'評価項目(標準)'!F45)</f>
        <v>有</v>
      </c>
      <c r="I46" s="421"/>
      <c r="J46" s="454"/>
      <c r="K46" s="428" t="str">
        <f>IF(J46="","",IF(J46=H46,G46,IF(J46=H47,G47)))</f>
        <v/>
      </c>
      <c r="L46" s="454"/>
      <c r="M46" s="428" t="str">
        <f>IF(L46="","",IF(L46=H46,G46,IF(L46=H47,G47)))</f>
        <v/>
      </c>
      <c r="N46" s="428" t="str">
        <f>IF(K46="","",IF(M46="","",ROUNDUP(AVERAGE(K46,M46),1)))</f>
        <v/>
      </c>
    </row>
    <row r="47" spans="2:14" ht="26.25" customHeight="1">
      <c r="B47" s="441"/>
      <c r="C47" s="441"/>
      <c r="D47" s="436"/>
      <c r="E47" s="413"/>
      <c r="F47" s="453"/>
      <c r="G47" s="140">
        <f>+IF(+'評価項目(標準)'!I46="","",+'評価項目(標準)'!I46)</f>
        <v>0</v>
      </c>
      <c r="H47" s="420" t="str">
        <f>+IF(+'評価項目(標準)'!F46="","",+'評価項目(標準)'!F46)</f>
        <v>無</v>
      </c>
      <c r="I47" s="421"/>
      <c r="J47" s="469"/>
      <c r="K47" s="429"/>
      <c r="L47" s="469"/>
      <c r="M47" s="429"/>
      <c r="N47" s="429"/>
    </row>
    <row r="48" spans="2:14" ht="26.25" customHeight="1">
      <c r="B48" s="441"/>
      <c r="C48" s="441"/>
      <c r="D48" s="412" t="str">
        <f>IF(+'評価項目(標準)'!D47="","",+'評価項目(標準)'!D47)</f>
        <v>労働安全
衛生管理</v>
      </c>
      <c r="E48" s="412" t="str">
        <f>IF(+'評価項目(標準)'!E47="","",+'評価項目(標準)'!E47)</f>
        <v>労働安全衛生マネジメントシステムの認証</v>
      </c>
      <c r="F48" s="447">
        <f>+IF(+'評価項目(標準)'!J47="","",+'評価項目(標準)'!J47)</f>
        <v>5</v>
      </c>
      <c r="G48" s="140">
        <f>+IF(+'評価項目(標準)'!I47="","",+'評価項目(標準)'!I47)</f>
        <v>5</v>
      </c>
      <c r="H48" s="414" t="str">
        <f>IF(+'評価項目(標準)'!F47="","",+'評価項目(標準)'!F47)</f>
        <v>有</v>
      </c>
      <c r="I48" s="415"/>
      <c r="J48" s="486"/>
      <c r="K48" s="428" t="str">
        <f>IF(J48="","",IF(J48=H48,G48,IF(J48=H49,G49)))</f>
        <v/>
      </c>
      <c r="L48" s="486"/>
      <c r="M48" s="428" t="str">
        <f>IF(L48="","",IF(L48=H48,G48,IF(L48=H49,G49)))</f>
        <v/>
      </c>
      <c r="N48" s="428" t="str">
        <f>IF(K48="","",IF(M48="","",ROUNDUP(AVERAGE(K48,M48),1)))</f>
        <v/>
      </c>
    </row>
    <row r="49" spans="2:14" ht="26.25" customHeight="1">
      <c r="B49" s="441"/>
      <c r="C49" s="441"/>
      <c r="D49" s="468"/>
      <c r="E49" s="413"/>
      <c r="F49" s="453"/>
      <c r="G49" s="140">
        <f>+IF(+'評価項目(標準)'!I48="","",+'評価項目(標準)'!I48)</f>
        <v>0</v>
      </c>
      <c r="H49" s="414" t="str">
        <f>IF(+'評価項目(標準)'!F48="","",+'評価項目(標準)'!F48)</f>
        <v>無</v>
      </c>
      <c r="I49" s="415"/>
      <c r="J49" s="486"/>
      <c r="K49" s="429"/>
      <c r="L49" s="486"/>
      <c r="M49" s="429"/>
      <c r="N49" s="429"/>
    </row>
    <row r="50" spans="2:14" ht="26.25" customHeight="1">
      <c r="B50" s="441"/>
      <c r="C50" s="441"/>
      <c r="D50" s="412" t="str">
        <f>IF(+'評価項目(標準)'!D49="","",+'評価項目(標準)'!D49)</f>
        <v>受注工事高</v>
      </c>
      <c r="E50" s="412" t="str">
        <f>IF(+'評価項目(標準)'!E49="","",+'評価項目(標準)'!E49)</f>
        <v>１級技術者１人あたりの公共機関等発注の
契約金額２千５百万円以上の土木一式工事の契約金額</v>
      </c>
      <c r="F50" s="447">
        <f>+IF(+'評価項目(標準)'!J49="","",+'評価項目(標準)'!J49)</f>
        <v>10</v>
      </c>
      <c r="G50" s="137">
        <f>IF(+'評価項目(標準)'!I49="","",+'評価項目(標準)'!I49)</f>
        <v>10</v>
      </c>
      <c r="H50" s="414" t="str">
        <f>IF(+'評価項目(標準)'!F49="","",+'評価項目(標準)'!F49)</f>
        <v>５千万円未満の場合</v>
      </c>
      <c r="I50" s="415"/>
      <c r="J50" s="141" t="s">
        <v>150</v>
      </c>
      <c r="K50" s="428" t="str">
        <f>IF(J51="","",IF(J51="－",0,IF(J51&lt;50000000,F50,IF(J51&lt;150000000,ROUNDDOWN(F50-((J51-50000000)*F50/100000000),0),IF(J51&gt;=150000000,0)))))</f>
        <v/>
      </c>
      <c r="L50" s="141" t="s">
        <v>150</v>
      </c>
      <c r="M50" s="428" t="str">
        <f>IF(L51="","",IF(L51="－",0,IF(L51&lt;50000000,F50,IF(L51&lt;150000000,ROUNDDOWN(F50-((L51-50000000)*F50/100000000),0),IF(L51&gt;=150000000,0)))))</f>
        <v/>
      </c>
      <c r="N50" s="428" t="str">
        <f>IF(K50="","",IF(M50="","",ROUNDUP(AVERAGE(K50,M50),1)))</f>
        <v/>
      </c>
    </row>
    <row r="51" spans="2:14" ht="26.25" customHeight="1">
      <c r="B51" s="441"/>
      <c r="C51" s="441"/>
      <c r="D51" s="436"/>
      <c r="E51" s="436"/>
      <c r="F51" s="448"/>
      <c r="G51" s="142" t="str">
        <f>IF(+'評価項目(標準)'!I50="","",+'評価項目(標準)'!I50)</f>
        <v/>
      </c>
      <c r="H51" s="414" t="str">
        <f>IF(+'評価項目(標準)'!F50="","",+'評価項目(標準)'!F50)</f>
        <v>５千万円以上１億５千万円未満の場合
計算式３
１０－〔受注工事高－５千万円〕×１０/１億円</v>
      </c>
      <c r="I51" s="415"/>
      <c r="J51" s="434"/>
      <c r="K51" s="470"/>
      <c r="L51" s="434"/>
      <c r="M51" s="470"/>
      <c r="N51" s="470"/>
    </row>
    <row r="52" spans="2:14" ht="26.25" customHeight="1">
      <c r="B52" s="441"/>
      <c r="C52" s="441"/>
      <c r="D52" s="436"/>
      <c r="E52" s="436"/>
      <c r="F52" s="448"/>
      <c r="G52" s="446" t="str">
        <f>IF(+'評価項目(標準)'!I51="","",+'評価項目(標準)'!I51)</f>
        <v>～</v>
      </c>
      <c r="H52" s="414"/>
      <c r="I52" s="415"/>
      <c r="J52" s="434"/>
      <c r="K52" s="470"/>
      <c r="L52" s="434"/>
      <c r="M52" s="470"/>
      <c r="N52" s="470"/>
    </row>
    <row r="53" spans="2:14" ht="26.25" customHeight="1">
      <c r="B53" s="441"/>
      <c r="C53" s="441"/>
      <c r="D53" s="436"/>
      <c r="E53" s="436"/>
      <c r="F53" s="448"/>
      <c r="G53" s="446"/>
      <c r="H53" s="414"/>
      <c r="I53" s="415"/>
      <c r="J53" s="434"/>
      <c r="K53" s="470"/>
      <c r="L53" s="434"/>
      <c r="M53" s="470"/>
      <c r="N53" s="470"/>
    </row>
    <row r="54" spans="2:14" ht="26.25" customHeight="1">
      <c r="B54" s="441"/>
      <c r="C54" s="441"/>
      <c r="D54" s="436"/>
      <c r="E54" s="436"/>
      <c r="F54" s="448"/>
      <c r="G54" s="145" t="str">
        <f>IF(+'評価項目(標準)'!I52="","",+'評価項目(標準)'!I52)</f>
        <v/>
      </c>
      <c r="H54" s="414"/>
      <c r="I54" s="415"/>
      <c r="J54" s="434"/>
      <c r="K54" s="470"/>
      <c r="L54" s="434"/>
      <c r="M54" s="470"/>
      <c r="N54" s="470"/>
    </row>
    <row r="55" spans="2:14" ht="26.25" customHeight="1" thickBot="1">
      <c r="B55" s="441"/>
      <c r="C55" s="441"/>
      <c r="D55" s="436"/>
      <c r="E55" s="413"/>
      <c r="F55" s="453"/>
      <c r="G55" s="137">
        <f>IF(+'評価項目(標準)'!I53="","",+'評価項目(標準)'!I53)</f>
        <v>0</v>
      </c>
      <c r="H55" s="414" t="str">
        <f>IF(+'評価項目(標準)'!F53="","",+'評価項目(標準)'!F53)</f>
        <v>１億５千万円以上の場合</v>
      </c>
      <c r="I55" s="415"/>
      <c r="J55" s="535"/>
      <c r="K55" s="429"/>
      <c r="L55" s="535"/>
      <c r="M55" s="429"/>
      <c r="N55" s="429"/>
    </row>
    <row r="56" spans="2:14" ht="26.25" customHeight="1" thickTop="1">
      <c r="B56" s="532" t="str">
        <f>IF('評価項目(標準)'!B54="","",+'評価項目(標準)'!B54)</f>
        <v>技術者の能力</v>
      </c>
      <c r="C56" s="515" t="str">
        <f>IF(+'評価項目(標準)'!C54="","",+'評価項目(標準)'!C54)</f>
        <v>技術者の能力</v>
      </c>
      <c r="D56" s="536" t="str">
        <f>IF(+'評価項目(標準)'!D54="","",+'評価項目(標準)'!D54)</f>
        <v>配置予定
技術者の
工事実績</v>
      </c>
      <c r="E56" s="536" t="str">
        <f>IF(+'評価項目(標準)'!E54="","",+'評価項目(標準)'!E54)</f>
        <v>主任（監理）技術者又は
現場代理人としての工事実績</v>
      </c>
      <c r="F56" s="537">
        <f>+IF(+'評価項目(標準)'!J54="","",+'評価項目(標準)'!J54)</f>
        <v>20</v>
      </c>
      <c r="G56" s="222">
        <f>+IF(+'評価項目(標準)'!I54="","",+'評価項目(標準)'!I54)</f>
        <v>20</v>
      </c>
      <c r="H56" s="549" t="str">
        <f>+IF(+'評価項目(標準)'!F54="","",+'評価項目(標準)'!F54)</f>
        <v>評価対象工事②の実績あり</v>
      </c>
      <c r="I56" s="550"/>
      <c r="J56" s="444"/>
      <c r="K56" s="496" t="str">
        <f>IF(J56="","",VLOOKUP(J56,'評価項目(標準)'!F54:I55,4,FALSE))</f>
        <v/>
      </c>
      <c r="L56" s="444"/>
      <c r="M56" s="496" t="str">
        <f>IF(L56="","",VLOOKUP(L56,'評価項目(標準)'!F54:I55,4,FALSE))</f>
        <v/>
      </c>
      <c r="N56" s="534" t="str">
        <f>IF(K56="","",IF(M56="","",ROUNDUP(AVERAGE(K56,M56),1)))</f>
        <v/>
      </c>
    </row>
    <row r="57" spans="2:14" ht="26.25" customHeight="1">
      <c r="B57" s="513"/>
      <c r="C57" s="441"/>
      <c r="D57" s="413"/>
      <c r="E57" s="413"/>
      <c r="F57" s="453"/>
      <c r="G57" s="140">
        <f>+IF(+'評価項目(標準)'!I55="","",+'評価項目(標準)'!I55)</f>
        <v>0</v>
      </c>
      <c r="H57" s="420" t="str">
        <f>+IF(+'評価項目(標準)'!F55="","",+'評価項目(標準)'!F55)</f>
        <v>評価対象工事の実績なし</v>
      </c>
      <c r="I57" s="421"/>
      <c r="J57" s="433"/>
      <c r="K57" s="431"/>
      <c r="L57" s="433"/>
      <c r="M57" s="431"/>
      <c r="N57" s="533"/>
    </row>
    <row r="58" spans="2:14" ht="72.75" customHeight="1">
      <c r="B58" s="513"/>
      <c r="C58" s="441"/>
      <c r="D58" s="412" t="str">
        <f>IF(+'評価項目(標準)'!D56="","",+'評価項目(標準)'!D56)</f>
        <v>配置予定
技術者の
資格保有状況</v>
      </c>
      <c r="E58" s="412" t="str">
        <f>IF(+'評価項目(標準)'!E56="","",+'評価項目(標準)'!E56)</f>
        <v>技術士、１級土木施工管理技士、
１級建設機械施工管理技士又は
国土交通大臣が建設業法
第１５条２号のイと同等以上の
能力を有するものと認定した者の資格</v>
      </c>
      <c r="F58" s="448">
        <f>+IF(+'評価項目(標準)'!J56="","",+'評価項目(標準)'!J56)</f>
        <v>5</v>
      </c>
      <c r="G58" s="140">
        <f>+IF(+'評価項目(標準)'!I56="","",+'評価項目(標準)'!I56)</f>
        <v>5</v>
      </c>
      <c r="H58" s="424" t="str">
        <f>+IF(+'評価項目(標準)'!F56="","",+'評価項目(標準)'!F56)</f>
        <v>技術士、１級土木施工管理技士、１級建設機械施工管理技士、又は国土交通大臣が建設業法第１５条２号のイと同等以上の能力を有するものと認定した者の資格保有</v>
      </c>
      <c r="I58" s="425"/>
      <c r="J58" s="433"/>
      <c r="K58" s="432" t="str">
        <f>IF(J58="","",IF(J58=H58,G58,IF(J58=H59,G59)))</f>
        <v/>
      </c>
      <c r="L58" s="433"/>
      <c r="M58" s="432" t="str">
        <f>IF(L58="","",IF(L58=H58,G58,IF(L58=H59,G59)))</f>
        <v/>
      </c>
      <c r="N58" s="533" t="str">
        <f>IF(K58="","",IF(M58="","",ROUNDUP(AVERAGE(K58,M58),1)))</f>
        <v/>
      </c>
    </row>
    <row r="59" spans="2:14" ht="26.25" customHeight="1">
      <c r="B59" s="513"/>
      <c r="C59" s="441"/>
      <c r="D59" s="436"/>
      <c r="E59" s="436"/>
      <c r="F59" s="448"/>
      <c r="G59" s="140">
        <f>+IF(+'評価項目(標準)'!I57="","",+'評価項目(標準)'!I57)</f>
        <v>0</v>
      </c>
      <c r="H59" s="420" t="str">
        <f>+IF(+'評価項目(標準)'!F57="","",+'評価項目(標準)'!F57)</f>
        <v>上記以外</v>
      </c>
      <c r="I59" s="421"/>
      <c r="J59" s="433"/>
      <c r="K59" s="432"/>
      <c r="L59" s="433"/>
      <c r="M59" s="432"/>
      <c r="N59" s="533"/>
    </row>
    <row r="60" spans="2:14" ht="26.25" customHeight="1">
      <c r="B60" s="513"/>
      <c r="C60" s="441"/>
      <c r="D60" s="412" t="str">
        <f>IF(+'評価項目(標準)'!D58="","",+'評価項目(標準)'!D58)</f>
        <v>配置予定技術者
のCPD
（継続学習制度）
取組実績</v>
      </c>
      <c r="E60" s="412" t="str">
        <f>IF(+'評価項目(標準)'!E58="","",+'評価項目(標準)'!E58)</f>
        <v>各団体が発行するCPDの取組実績</v>
      </c>
      <c r="F60" s="447">
        <f>+IF(+'評価項目(標準)'!J58="","",+'評価項目(標準)'!J58)</f>
        <v>5</v>
      </c>
      <c r="G60" s="140">
        <f>+IF(+'評価項目(標準)'!I58="","",+'評価項目(標準)'!I58)</f>
        <v>5</v>
      </c>
      <c r="H60" s="420" t="str">
        <f>+IF(+'評価項目(標準)'!F58="","",+'評価項目(標準)'!F58)</f>
        <v>換算後の単位数の合計が推奨単位以上</v>
      </c>
      <c r="I60" s="421"/>
      <c r="J60" s="433"/>
      <c r="K60" s="430" t="str">
        <f>IF(J60="","",IF(J60=H60,G60,IF(J60=H61,G61,IF(J60=H62,G62))))</f>
        <v/>
      </c>
      <c r="L60" s="433"/>
      <c r="M60" s="430" t="str">
        <f>IF(L60="","",IF(L60=H60,G60,IF(L60=H61,G61,IF(L60=H62,G62))))</f>
        <v/>
      </c>
      <c r="N60" s="428" t="str">
        <f>IF(K60="","",IF(M60="","",ROUNDUP(AVERAGE(K60,M60),1)))</f>
        <v/>
      </c>
    </row>
    <row r="61" spans="2:14" ht="26.25" customHeight="1">
      <c r="B61" s="513"/>
      <c r="C61" s="441"/>
      <c r="D61" s="436"/>
      <c r="E61" s="436"/>
      <c r="F61" s="448"/>
      <c r="G61" s="140">
        <f>+IF(+'評価項目(標準)'!I59="","",+'評価項目(標準)'!I59)</f>
        <v>3</v>
      </c>
      <c r="H61" s="420" t="str">
        <f>+IF(+'評価項目(標準)'!F59="","",+'評価項目(標準)'!F59)</f>
        <v>換算後の単位数の合計が推奨単位の1/2以上</v>
      </c>
      <c r="I61" s="421"/>
      <c r="J61" s="433"/>
      <c r="K61" s="432"/>
      <c r="L61" s="433"/>
      <c r="M61" s="432"/>
      <c r="N61" s="470"/>
    </row>
    <row r="62" spans="2:14" ht="26.25" customHeight="1" thickBot="1">
      <c r="B62" s="514"/>
      <c r="C62" s="442"/>
      <c r="D62" s="445"/>
      <c r="E62" s="445"/>
      <c r="F62" s="449"/>
      <c r="G62" s="148">
        <f>+IF(+'評価項目(標準)'!I60="","",+'評価項目(標準)'!I60)</f>
        <v>0</v>
      </c>
      <c r="H62" s="422" t="str">
        <f>+IF(+'評価項目(標準)'!F60="","",+'評価項目(標準)'!F60)</f>
        <v>換算後の単位数の合計が推奨単位の1/2未満</v>
      </c>
      <c r="I62" s="423"/>
      <c r="J62" s="450"/>
      <c r="K62" s="440"/>
      <c r="L62" s="450"/>
      <c r="M62" s="440"/>
      <c r="N62" s="517"/>
    </row>
    <row r="63" spans="2:14" ht="61.5" customHeight="1" thickTop="1">
      <c r="B63" s="518" t="str">
        <f>IF(+'評価項目(標準)'!B67="","",+'評価項目(標準)'!B67)</f>
        <v>総合評価方式の不履行による
加算点の減点</v>
      </c>
      <c r="C63" s="548"/>
      <c r="D63" s="519"/>
      <c r="E63" s="529"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3" s="530"/>
      <c r="G63" s="531"/>
      <c r="H63" s="437" t="str">
        <f>IF('評価項目(標準)'!I67="","",+'評価項目(標準)'!I67)</f>
        <v>△換算前
加算点満点
×1割
×件数</v>
      </c>
      <c r="I63" s="439"/>
      <c r="J63" s="149"/>
      <c r="K63" s="150">
        <f>IF(+J63="",0,-(+'評価項目(標準)'!J69*0.1*J63))</f>
        <v>0</v>
      </c>
      <c r="L63" s="149"/>
      <c r="M63" s="223">
        <f>IF(+L63="",0,-(+'評価項目(標準)'!J69*0.1*L63))</f>
        <v>0</v>
      </c>
      <c r="N63" s="224" t="str">
        <f>IF(K63+M63=0,"",K63+M63)</f>
        <v/>
      </c>
    </row>
    <row r="64" spans="2:14" ht="61.5" customHeight="1" thickBot="1">
      <c r="B64" s="426" t="s">
        <v>170</v>
      </c>
      <c r="C64" s="426"/>
      <c r="D64" s="426"/>
      <c r="E64" s="427" t="s">
        <v>171</v>
      </c>
      <c r="F64" s="427"/>
      <c r="G64" s="427"/>
      <c r="H64" s="414" t="s">
        <v>172</v>
      </c>
      <c r="I64" s="415"/>
      <c r="J64" s="149"/>
      <c r="K64" s="150"/>
      <c r="L64" s="149"/>
      <c r="M64" s="225"/>
      <c r="N64" s="226" t="str">
        <f>IF(J64+L64&gt;0,-('評価項目(標準)'!J69*0.1),"")</f>
        <v/>
      </c>
    </row>
    <row r="65" spans="1:16" ht="26.25" customHeight="1" thickBot="1">
      <c r="E65" s="151"/>
      <c r="F65" s="152"/>
      <c r="G65" s="153"/>
      <c r="J65" s="227"/>
      <c r="K65" s="228"/>
      <c r="L65" s="229"/>
      <c r="M65" s="230" t="s">
        <v>151</v>
      </c>
      <c r="N65" s="231">
        <f>ROUNDDOWN(SUM(N6:N62),0)+SUM(N63:N64)</f>
        <v>0</v>
      </c>
    </row>
    <row r="66" spans="1:16" ht="14.25" thickBot="1"/>
    <row r="67" spans="1:16" s="156" customFormat="1" ht="21.75" customHeight="1">
      <c r="A67" s="33"/>
      <c r="B67" s="162" t="s">
        <v>152</v>
      </c>
      <c r="C67" s="163"/>
      <c r="D67" s="163"/>
      <c r="E67" s="164"/>
      <c r="F67" s="164"/>
      <c r="G67" s="164"/>
      <c r="H67" s="164"/>
      <c r="I67" s="164"/>
      <c r="J67" s="164"/>
      <c r="K67" s="164"/>
      <c r="L67" s="164"/>
      <c r="M67" s="165"/>
      <c r="N67" s="33"/>
      <c r="O67" s="33"/>
      <c r="P67" s="33"/>
    </row>
    <row r="68" spans="1:16" s="156" customFormat="1" ht="21.75" customHeight="1">
      <c r="A68" s="33"/>
      <c r="B68" s="157" t="s">
        <v>153</v>
      </c>
      <c r="C68" s="166"/>
      <c r="D68" s="511" t="s">
        <v>154</v>
      </c>
      <c r="E68" s="511"/>
      <c r="F68" s="511"/>
      <c r="G68" s="511"/>
      <c r="H68" s="511"/>
      <c r="I68" s="511"/>
      <c r="J68" s="511"/>
      <c r="K68" s="511"/>
      <c r="L68" s="232"/>
      <c r="M68" s="233"/>
      <c r="N68" s="33"/>
      <c r="O68" s="33"/>
      <c r="P68" s="33"/>
    </row>
    <row r="69" spans="1:16" ht="21.75" customHeight="1">
      <c r="B69" s="157" t="s">
        <v>153</v>
      </c>
      <c r="C69" s="167"/>
      <c r="D69" s="511" t="s">
        <v>155</v>
      </c>
      <c r="E69" s="511"/>
      <c r="F69" s="511"/>
      <c r="G69" s="511"/>
      <c r="H69" s="511"/>
      <c r="I69" s="511"/>
      <c r="J69" s="511"/>
      <c r="K69" s="511"/>
      <c r="L69" s="232"/>
      <c r="M69" s="233"/>
    </row>
    <row r="70" spans="1:16" ht="21.75" customHeight="1">
      <c r="B70" s="158" t="s">
        <v>156</v>
      </c>
      <c r="C70" s="168" t="s">
        <v>157</v>
      </c>
      <c r="D70" s="169"/>
      <c r="E70" s="169"/>
      <c r="F70" s="169"/>
      <c r="G70" s="169"/>
      <c r="H70" s="169"/>
      <c r="I70" s="169"/>
      <c r="J70" s="169"/>
      <c r="K70" s="169"/>
      <c r="L70" s="234"/>
      <c r="M70" s="235"/>
    </row>
    <row r="71" spans="1:16" ht="21.75" customHeight="1" thickBot="1">
      <c r="B71" s="159" t="s">
        <v>156</v>
      </c>
      <c r="C71" s="171" t="s">
        <v>173</v>
      </c>
      <c r="D71" s="172"/>
      <c r="E71" s="172"/>
      <c r="F71" s="172"/>
      <c r="G71" s="172"/>
      <c r="H71" s="172"/>
      <c r="I71" s="172"/>
      <c r="J71" s="172"/>
      <c r="K71" s="172"/>
      <c r="L71" s="236"/>
      <c r="M71" s="237"/>
    </row>
    <row r="72" spans="1:16" ht="7.5" customHeight="1">
      <c r="B72" s="160"/>
      <c r="C72" s="160"/>
      <c r="D72" s="160"/>
      <c r="E72" s="161"/>
      <c r="F72" s="161"/>
      <c r="G72" s="161"/>
      <c r="H72" s="161"/>
      <c r="I72" s="161"/>
      <c r="J72" s="161"/>
      <c r="K72" s="161"/>
      <c r="L72" s="161"/>
      <c r="M72" s="161"/>
    </row>
    <row r="73" spans="1:16" ht="23.25" customHeight="1">
      <c r="A73" s="506"/>
      <c r="B73" s="506"/>
      <c r="C73" s="506"/>
      <c r="D73" s="506"/>
      <c r="E73" s="506"/>
      <c r="F73" s="506"/>
      <c r="G73" s="506"/>
      <c r="H73" s="506"/>
      <c r="I73" s="506"/>
      <c r="J73" s="506"/>
      <c r="K73" s="506"/>
      <c r="L73" s="506"/>
      <c r="M73" s="506"/>
      <c r="N73" s="506"/>
    </row>
  </sheetData>
  <sheetProtection sheet="1" selectLockedCells="1"/>
  <mergeCells count="221">
    <mergeCell ref="H62:I62"/>
    <mergeCell ref="H22:I22"/>
    <mergeCell ref="H23:I23"/>
    <mergeCell ref="H24:I24"/>
    <mergeCell ref="H25:I25"/>
    <mergeCell ref="H26:I26"/>
    <mergeCell ref="H27:I27"/>
    <mergeCell ref="H42:I44"/>
    <mergeCell ref="H45:I45"/>
    <mergeCell ref="H46:I46"/>
    <mergeCell ref="H47:I47"/>
    <mergeCell ref="H48:I48"/>
    <mergeCell ref="H49:I49"/>
    <mergeCell ref="H32:I32"/>
    <mergeCell ref="H33:I33"/>
    <mergeCell ref="H60:I60"/>
    <mergeCell ref="H61:I61"/>
    <mergeCell ref="C6:C18"/>
    <mergeCell ref="E15:E18"/>
    <mergeCell ref="F15:F18"/>
    <mergeCell ref="J15:J18"/>
    <mergeCell ref="L15:L18"/>
    <mergeCell ref="K15:K18"/>
    <mergeCell ref="M15:M18"/>
    <mergeCell ref="H13:I13"/>
    <mergeCell ref="A73:N73"/>
    <mergeCell ref="N36:N45"/>
    <mergeCell ref="K36:K45"/>
    <mergeCell ref="J42:J45"/>
    <mergeCell ref="L42:L45"/>
    <mergeCell ref="J37:J38"/>
    <mergeCell ref="J39:J40"/>
    <mergeCell ref="F46:F47"/>
    <mergeCell ref="J46:J47"/>
    <mergeCell ref="F48:F49"/>
    <mergeCell ref="G52:G53"/>
    <mergeCell ref="F36:F45"/>
    <mergeCell ref="D48:D49"/>
    <mergeCell ref="B63:D63"/>
    <mergeCell ref="J51:J55"/>
    <mergeCell ref="K50:K55"/>
    <mergeCell ref="H63:I63"/>
    <mergeCell ref="H64:I64"/>
    <mergeCell ref="H51:I54"/>
    <mergeCell ref="H55:I55"/>
    <mergeCell ref="H56:I56"/>
    <mergeCell ref="H57:I57"/>
    <mergeCell ref="H58:I58"/>
    <mergeCell ref="H59:I59"/>
    <mergeCell ref="D50:D55"/>
    <mergeCell ref="J56:J57"/>
    <mergeCell ref="K56:K57"/>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G4:I4"/>
    <mergeCell ref="H5:I5"/>
    <mergeCell ref="H6:I6"/>
    <mergeCell ref="H7:I7"/>
    <mergeCell ref="H8:I8"/>
    <mergeCell ref="H12:I12"/>
    <mergeCell ref="H2:K2"/>
    <mergeCell ref="H3:N3"/>
    <mergeCell ref="N4:N5"/>
    <mergeCell ref="L4:M4"/>
    <mergeCell ref="K34:K35"/>
    <mergeCell ref="J6:J7"/>
    <mergeCell ref="N6:N7"/>
    <mergeCell ref="N8:N9"/>
    <mergeCell ref="N10:N11"/>
    <mergeCell ref="M12:M14"/>
    <mergeCell ref="N34:N35"/>
    <mergeCell ref="L6:L7"/>
    <mergeCell ref="M6:M7"/>
    <mergeCell ref="L8:L9"/>
    <mergeCell ref="M8:M9"/>
    <mergeCell ref="L10:L11"/>
    <mergeCell ref="M10:M11"/>
    <mergeCell ref="H14:I14"/>
    <mergeCell ref="H15:I15"/>
    <mergeCell ref="H16:I16"/>
    <mergeCell ref="H17:I17"/>
    <mergeCell ref="G19:I19"/>
    <mergeCell ref="H20:I20"/>
    <mergeCell ref="H18:I18"/>
    <mergeCell ref="F3:G3"/>
    <mergeCell ref="F28:F29"/>
    <mergeCell ref="F30:F31"/>
    <mergeCell ref="J30:J31"/>
    <mergeCell ref="J32:J33"/>
    <mergeCell ref="K28:K29"/>
    <mergeCell ref="K30:K31"/>
    <mergeCell ref="H9:I9"/>
    <mergeCell ref="H10:I10"/>
    <mergeCell ref="H11:I11"/>
    <mergeCell ref="J28:J29"/>
    <mergeCell ref="K25:K27"/>
    <mergeCell ref="E6:E7"/>
    <mergeCell ref="F6:F7"/>
    <mergeCell ref="D19:D27"/>
    <mergeCell ref="E19:E24"/>
    <mergeCell ref="F19:F24"/>
    <mergeCell ref="E25:E27"/>
    <mergeCell ref="E36:E45"/>
    <mergeCell ref="E34:E35"/>
    <mergeCell ref="F34:F35"/>
    <mergeCell ref="E28:E29"/>
    <mergeCell ref="E30:E31"/>
    <mergeCell ref="E32:E33"/>
    <mergeCell ref="F32:F33"/>
    <mergeCell ref="D10:D18"/>
    <mergeCell ref="F12:F14"/>
    <mergeCell ref="D28:D33"/>
    <mergeCell ref="L19:L24"/>
    <mergeCell ref="M19:M24"/>
    <mergeCell ref="L12:L14"/>
    <mergeCell ref="M30:M31"/>
    <mergeCell ref="L32:L33"/>
    <mergeCell ref="M32:M33"/>
    <mergeCell ref="N30:N31"/>
    <mergeCell ref="N32:N33"/>
    <mergeCell ref="M28:M29"/>
    <mergeCell ref="L30:L31"/>
    <mergeCell ref="L28:L29"/>
    <mergeCell ref="L25:L27"/>
    <mergeCell ref="M25:M27"/>
    <mergeCell ref="N15:N18"/>
    <mergeCell ref="C19:C27"/>
    <mergeCell ref="E12:E14"/>
    <mergeCell ref="D34:D35"/>
    <mergeCell ref="D69:K69"/>
    <mergeCell ref="E63:G63"/>
    <mergeCell ref="D68:K68"/>
    <mergeCell ref="E60:E62"/>
    <mergeCell ref="F60:F62"/>
    <mergeCell ref="J60:J62"/>
    <mergeCell ref="K60:K62"/>
    <mergeCell ref="D58:D59"/>
    <mergeCell ref="E58:E59"/>
    <mergeCell ref="K32:K33"/>
    <mergeCell ref="J12:J14"/>
    <mergeCell ref="K12:K14"/>
    <mergeCell ref="H28:I28"/>
    <mergeCell ref="H29:I29"/>
    <mergeCell ref="H30:I30"/>
    <mergeCell ref="H31:I31"/>
    <mergeCell ref="C56:C62"/>
    <mergeCell ref="D56:D57"/>
    <mergeCell ref="E56:E57"/>
    <mergeCell ref="F56:F57"/>
    <mergeCell ref="C28:C33"/>
    <mergeCell ref="M60:M62"/>
    <mergeCell ref="L60:L62"/>
    <mergeCell ref="N46:N47"/>
    <mergeCell ref="L58:L59"/>
    <mergeCell ref="M58:M59"/>
    <mergeCell ref="N58:N59"/>
    <mergeCell ref="N50:N55"/>
    <mergeCell ref="N48:N49"/>
    <mergeCell ref="N56:N57"/>
    <mergeCell ref="L51:L55"/>
    <mergeCell ref="H21:I21"/>
    <mergeCell ref="N28:N29"/>
    <mergeCell ref="B64:D64"/>
    <mergeCell ref="E64:G64"/>
    <mergeCell ref="L37:L38"/>
    <mergeCell ref="L39:L40"/>
    <mergeCell ref="L48:L49"/>
    <mergeCell ref="M48:M49"/>
    <mergeCell ref="M50:M55"/>
    <mergeCell ref="L46:L47"/>
    <mergeCell ref="F58:F59"/>
    <mergeCell ref="D60:D62"/>
    <mergeCell ref="F50:F55"/>
    <mergeCell ref="B6:B55"/>
    <mergeCell ref="C34:C55"/>
    <mergeCell ref="B56:B62"/>
    <mergeCell ref="N12:N14"/>
    <mergeCell ref="N19:N24"/>
    <mergeCell ref="N25:N27"/>
    <mergeCell ref="F25:F27"/>
    <mergeCell ref="J19:J24"/>
    <mergeCell ref="K19:K24"/>
    <mergeCell ref="J25:J27"/>
    <mergeCell ref="N60:N62"/>
    <mergeCell ref="D46:D47"/>
    <mergeCell ref="J58:J59"/>
    <mergeCell ref="K58:K59"/>
    <mergeCell ref="K46:K47"/>
    <mergeCell ref="J48:J49"/>
    <mergeCell ref="K48:K49"/>
    <mergeCell ref="M34:M35"/>
    <mergeCell ref="L56:L57"/>
    <mergeCell ref="H35:I35"/>
    <mergeCell ref="H36:I36"/>
    <mergeCell ref="H37:I39"/>
    <mergeCell ref="H40:I40"/>
    <mergeCell ref="H41:I41"/>
    <mergeCell ref="J34:J35"/>
    <mergeCell ref="E50:E55"/>
    <mergeCell ref="D36:D45"/>
    <mergeCell ref="M46:M47"/>
    <mergeCell ref="H50:I50"/>
    <mergeCell ref="H34:I34"/>
    <mergeCell ref="E46:E47"/>
    <mergeCell ref="M56:M57"/>
    <mergeCell ref="L34:L35"/>
    <mergeCell ref="M36:M45"/>
    <mergeCell ref="E48:E49"/>
  </mergeCells>
  <phoneticPr fontId="2"/>
  <conditionalFormatting sqref="J6:J7">
    <cfRule type="cellIs" dxfId="33" priority="18" stopIfTrue="1" operator="equal">
      <formula>$F$6</formula>
    </cfRule>
  </conditionalFormatting>
  <conditionalFormatting sqref="J8:J9">
    <cfRule type="cellIs" dxfId="32" priority="33" stopIfTrue="1" operator="equal">
      <formula>$F$8</formula>
    </cfRule>
  </conditionalFormatting>
  <conditionalFormatting sqref="J10:J11">
    <cfRule type="cellIs" dxfId="31" priority="60" stopIfTrue="1" operator="equal">
      <formula>$F$10</formula>
    </cfRule>
  </conditionalFormatting>
  <conditionalFormatting sqref="J12:J14">
    <cfRule type="cellIs" dxfId="30" priority="58" stopIfTrue="1" operator="equal">
      <formula>$F$12</formula>
    </cfRule>
  </conditionalFormatting>
  <conditionalFormatting sqref="J15">
    <cfRule type="cellIs" dxfId="29" priority="57" stopIfTrue="1" operator="equal">
      <formula>$F$15</formula>
    </cfRule>
  </conditionalFormatting>
  <conditionalFormatting sqref="J19:J24 L19:L24">
    <cfRule type="cellIs" dxfId="28" priority="55" stopIfTrue="1" operator="equal">
      <formula>$F$19</formula>
    </cfRule>
  </conditionalFormatting>
  <conditionalFormatting sqref="J25:J28">
    <cfRule type="cellIs" dxfId="27" priority="32" stopIfTrue="1" operator="equal">
      <formula>$F$25</formula>
    </cfRule>
  </conditionalFormatting>
  <conditionalFormatting sqref="J30 L30 J32 L32">
    <cfRule type="cellIs" dxfId="26" priority="62" stopIfTrue="1" operator="equal">
      <formula>$F$25</formula>
    </cfRule>
  </conditionalFormatting>
  <conditionalFormatting sqref="J34:J35 L34:L35">
    <cfRule type="cellIs" dxfId="25" priority="52" stopIfTrue="1" operator="equal">
      <formula>$F$34</formula>
    </cfRule>
  </conditionalFormatting>
  <conditionalFormatting sqref="J36:J37">
    <cfRule type="cellIs" dxfId="24" priority="12" stopIfTrue="1" operator="equal">
      <formula>#REF!</formula>
    </cfRule>
  </conditionalFormatting>
  <conditionalFormatting sqref="J42">
    <cfRule type="cellIs" dxfId="23" priority="14" stopIfTrue="1" operator="equal">
      <formula>#REF!</formula>
    </cfRule>
  </conditionalFormatting>
  <conditionalFormatting sqref="J46:J47">
    <cfRule type="cellIs" dxfId="22" priority="53" stopIfTrue="1" operator="equal">
      <formula>$F$46</formula>
    </cfRule>
  </conditionalFormatting>
  <conditionalFormatting sqref="J48:J49">
    <cfRule type="cellIs" dxfId="21" priority="56" stopIfTrue="1" operator="equal">
      <formula>$F$48</formula>
    </cfRule>
  </conditionalFormatting>
  <conditionalFormatting sqref="J56:J57 L56:L57">
    <cfRule type="cellIs" dxfId="20" priority="27" stopIfTrue="1" operator="equal">
      <formula>$F$56</formula>
    </cfRule>
  </conditionalFormatting>
  <conditionalFormatting sqref="J58:J59">
    <cfRule type="cellIs" dxfId="19" priority="26" stopIfTrue="1" operator="equal">
      <formula>$F$58</formula>
    </cfRule>
  </conditionalFormatting>
  <conditionalFormatting sqref="J60:J62">
    <cfRule type="cellIs" dxfId="18" priority="51" stopIfTrue="1" operator="equal">
      <formula>$F$60</formula>
    </cfRule>
  </conditionalFormatting>
  <conditionalFormatting sqref="L6">
    <cfRule type="cellIs" dxfId="17" priority="38" stopIfTrue="1" operator="equal">
      <formula>$F$6</formula>
    </cfRule>
  </conditionalFormatting>
  <conditionalFormatting sqref="L8:L9">
    <cfRule type="cellIs" dxfId="16" priority="24" stopIfTrue="1" operator="equal">
      <formula>$F$8</formula>
    </cfRule>
  </conditionalFormatting>
  <conditionalFormatting sqref="L10:L11">
    <cfRule type="cellIs" dxfId="15" priority="48" stopIfTrue="1" operator="equal">
      <formula>$F$10</formula>
    </cfRule>
  </conditionalFormatting>
  <conditionalFormatting sqref="L12:L14">
    <cfRule type="cellIs" dxfId="14" priority="46" stopIfTrue="1" operator="equal">
      <formula>$F$12</formula>
    </cfRule>
  </conditionalFormatting>
  <conditionalFormatting sqref="L15">
    <cfRule type="cellIs" dxfId="13" priority="1" stopIfTrue="1" operator="equal">
      <formula>$F$15</formula>
    </cfRule>
  </conditionalFormatting>
  <conditionalFormatting sqref="L25:L27">
    <cfRule type="cellIs" dxfId="12" priority="67" stopIfTrue="1" operator="equal">
      <formula>#REF!</formula>
    </cfRule>
  </conditionalFormatting>
  <conditionalFormatting sqref="L28">
    <cfRule type="cellIs" dxfId="11" priority="2" stopIfTrue="1" operator="equal">
      <formula>$F$25</formula>
    </cfRule>
  </conditionalFormatting>
  <conditionalFormatting sqref="L36:L37">
    <cfRule type="cellIs" dxfId="10" priority="11" stopIfTrue="1" operator="equal">
      <formula>#REF!</formula>
    </cfRule>
  </conditionalFormatting>
  <conditionalFormatting sqref="L42">
    <cfRule type="cellIs" dxfId="9" priority="13" stopIfTrue="1" operator="equal">
      <formula>#REF!</formula>
    </cfRule>
  </conditionalFormatting>
  <conditionalFormatting sqref="L46:L47">
    <cfRule type="cellIs" dxfId="8" priority="41" stopIfTrue="1" operator="equal">
      <formula>$F$46</formula>
    </cfRule>
  </conditionalFormatting>
  <conditionalFormatting sqref="L48:L49">
    <cfRule type="cellIs" dxfId="7" priority="5" stopIfTrue="1" operator="equal">
      <formula>$F$48</formula>
    </cfRule>
  </conditionalFormatting>
  <conditionalFormatting sqref="L58:L59">
    <cfRule type="cellIs" dxfId="6" priority="20" stopIfTrue="1" operator="equal">
      <formula>$F$58</formula>
    </cfRule>
  </conditionalFormatting>
  <conditionalFormatting sqref="L60:L62">
    <cfRule type="cellIs" dxfId="5" priority="39" stopIfTrue="1" operator="equal">
      <formula>$F$60</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6:J47 L46:L47" xr:uid="{00000000-0002-0000-0400-000004000000}">
      <formula1>$H$46:$H$47</formula1>
    </dataValidation>
    <dataValidation type="list" allowBlank="1" showInputMessage="1" showErrorMessage="1" sqref="J25:J27" xr:uid="{00000000-0002-0000-0400-000005000000}">
      <formula1>$H$25:$H$27</formula1>
    </dataValidation>
    <dataValidation type="list" allowBlank="1" showInputMessage="1" showErrorMessage="1" sqref="J48:J49 L48:L49" xr:uid="{00000000-0002-0000-0400-000007000000}">
      <formula1>$H$48:$H$49</formula1>
    </dataValidation>
    <dataValidation type="list" allowBlank="1" showInputMessage="1" showErrorMessage="1" sqref="J12:J14 L12:L14" xr:uid="{00000000-0002-0000-0400-000008000000}">
      <formula1>$H$12:$H$14</formula1>
    </dataValidation>
    <dataValidation type="list" allowBlank="1" showInputMessage="1" showErrorMessage="1" sqref="J10:J11 L10:L11" xr:uid="{00000000-0002-0000-0400-00000A000000}">
      <formula1>$H$10:$H$11</formula1>
    </dataValidation>
    <dataValidation type="list" allowBlank="1" showInputMessage="1" showErrorMessage="1" sqref="J60:J62 L60:L62" xr:uid="{00000000-0002-0000-0400-00000C000000}">
      <formula1>$H$60:$H$62</formula1>
    </dataValidation>
    <dataValidation type="list" allowBlank="1" showInputMessage="1" showErrorMessage="1" sqref="J58:J59 L58:L59" xr:uid="{00000000-0002-0000-0400-00000D000000}">
      <formula1>$H$58:$H$59</formula1>
    </dataValidation>
    <dataValidation type="list" allowBlank="1" showInputMessage="1" showErrorMessage="1" sqref="J37 L37"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L42:L45" xr:uid="{00000000-0002-0000-0400-00000F000000}">
      <formula1>0</formula1>
    </dataValidation>
    <dataValidation type="list" allowBlank="1" showInputMessage="1" showErrorMessage="1" sqref="J19:J24 L19:L24" xr:uid="{00000000-0002-0000-0400-000011000000}">
      <formula1>$H$20:$H$24</formula1>
    </dataValidation>
    <dataValidation type="decimal" allowBlank="1" showInputMessage="1" showErrorMessage="1" sqref="J39:J40 L39:L40" xr:uid="{00000000-0002-0000-0400-000012000000}">
      <formula1>1</formula1>
      <formula2>100</formula2>
    </dataValidation>
    <dataValidation type="list" allowBlank="1" showInputMessage="1" showErrorMessage="1" sqref="L28:L33 J28:J33" xr:uid="{00000000-0002-0000-0400-000013000000}">
      <formula1>$H$28:$H$29</formula1>
    </dataValidation>
    <dataValidation type="list" allowBlank="1" showInputMessage="1" showErrorMessage="1" sqref="J15:J18 L15:L18" xr:uid="{2C52DFEB-0E84-4B44-9AD3-E9CD110DF20D}">
      <formula1>$H$15:$H$18</formula1>
    </dataValidation>
    <dataValidation type="list" allowBlank="1" showInputMessage="1" showErrorMessage="1" sqref="J6:J7" xr:uid="{00000000-0002-0000-0400-000001000000}">
      <formula1>$H$6:$H$7</formula1>
    </dataValidation>
    <dataValidation type="list" allowBlank="1" showInputMessage="1" showErrorMessage="1" sqref="L34:L35 J34:J35" xr:uid="{00000000-0002-0000-0400-000003000000}">
      <formula1>$H$34:$H$35</formula1>
    </dataValidation>
    <dataValidation type="list" allowBlank="1" showInputMessage="1" showErrorMessage="1" sqref="L56:L57 J56:J57" xr:uid="{00000000-0002-0000-0400-000002000000}">
      <formula1>$H$56:$H$57</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85" zoomScaleNormal="60" zoomScaleSheetLayoutView="85" workbookViewId="0">
      <selection activeCell="J2" sqref="J2"/>
    </sheetView>
  </sheetViews>
  <sheetFormatPr defaultColWidth="3.125" defaultRowHeight="18" customHeight="1"/>
  <cols>
    <col min="1" max="34" width="3.875" style="39" customWidth="1"/>
    <col min="35" max="35" width="4.25" style="39" customWidth="1"/>
    <col min="36" max="86" width="3.875" style="39" customWidth="1"/>
    <col min="87" max="16384" width="3.125" style="39"/>
  </cols>
  <sheetData>
    <row r="1" spans="1:71" ht="22.5" customHeight="1">
      <c r="A1" s="102" t="s">
        <v>174</v>
      </c>
      <c r="O1" s="40"/>
      <c r="P1" s="40"/>
      <c r="Q1" s="40"/>
      <c r="R1" s="41"/>
      <c r="S1" s="41"/>
      <c r="T1" s="41"/>
      <c r="U1" s="41"/>
      <c r="V1" s="41"/>
      <c r="W1" s="41"/>
      <c r="X1" s="41"/>
      <c r="Y1" s="41"/>
      <c r="Z1" s="41"/>
      <c r="AA1" s="41"/>
      <c r="AB1" s="41"/>
      <c r="AC1" s="41"/>
      <c r="AD1" s="41"/>
      <c r="AE1" s="41"/>
      <c r="AF1" s="41"/>
      <c r="AG1" s="41"/>
      <c r="AH1" s="41"/>
      <c r="AI1" s="41"/>
      <c r="AJ1" s="639" t="s">
        <v>175</v>
      </c>
      <c r="AK1" s="640"/>
      <c r="AL1" s="640"/>
      <c r="AM1" s="640"/>
      <c r="AN1" s="640"/>
      <c r="AO1" s="640"/>
      <c r="AP1" s="640"/>
      <c r="AQ1" s="640"/>
      <c r="AR1" s="640"/>
      <c r="AS1" s="640"/>
      <c r="AT1" s="640"/>
      <c r="AU1" s="640"/>
      <c r="AV1" s="640"/>
      <c r="AW1" s="640"/>
      <c r="AX1" s="640"/>
      <c r="AY1" s="640"/>
      <c r="AZ1" s="640"/>
      <c r="BA1" s="640"/>
      <c r="BB1" s="640"/>
      <c r="BC1" s="640"/>
      <c r="BD1" s="640"/>
      <c r="BE1" s="640"/>
      <c r="BF1" s="640"/>
      <c r="BG1" s="640"/>
      <c r="BH1" s="640"/>
      <c r="BI1" s="640"/>
      <c r="BJ1" s="640"/>
      <c r="BK1" s="640"/>
      <c r="BL1" s="640"/>
      <c r="BM1" s="640"/>
      <c r="BN1" s="640"/>
      <c r="BO1" s="640"/>
      <c r="BP1" s="640"/>
      <c r="BQ1" s="640"/>
      <c r="BR1" s="640"/>
    </row>
    <row r="2" spans="1:71" ht="22.5" customHeight="1" thickBot="1">
      <c r="O2" s="642" t="s">
        <v>176</v>
      </c>
      <c r="P2" s="643"/>
      <c r="Q2" s="644"/>
      <c r="R2" s="645"/>
      <c r="S2" s="646"/>
      <c r="T2" s="646"/>
      <c r="U2" s="646"/>
      <c r="V2" s="646"/>
      <c r="W2" s="646"/>
      <c r="X2" s="646"/>
      <c r="Y2" s="646"/>
      <c r="Z2" s="646"/>
      <c r="AA2" s="646"/>
      <c r="AB2" s="646"/>
      <c r="AC2" s="646"/>
      <c r="AD2" s="646"/>
      <c r="AE2" s="646"/>
      <c r="AF2" s="646"/>
      <c r="AG2" s="646"/>
      <c r="AH2" s="646"/>
      <c r="AI2" s="647"/>
      <c r="AJ2" s="641"/>
      <c r="AK2" s="641"/>
      <c r="AL2" s="641"/>
      <c r="AM2" s="641"/>
      <c r="AN2" s="641"/>
      <c r="AO2" s="641"/>
      <c r="AP2" s="641"/>
      <c r="AQ2" s="641"/>
      <c r="AR2" s="641"/>
      <c r="AS2" s="641"/>
      <c r="AT2" s="641"/>
      <c r="AU2" s="641"/>
      <c r="AV2" s="641"/>
      <c r="AW2" s="641"/>
      <c r="AX2" s="641"/>
      <c r="AY2" s="641"/>
      <c r="AZ2" s="641"/>
      <c r="BA2" s="641"/>
      <c r="BB2" s="641"/>
      <c r="BC2" s="641"/>
      <c r="BD2" s="641"/>
      <c r="BE2" s="641"/>
      <c r="BF2" s="641"/>
      <c r="BG2" s="641"/>
      <c r="BH2" s="641"/>
      <c r="BI2" s="641"/>
      <c r="BJ2" s="641"/>
      <c r="BK2" s="641"/>
      <c r="BL2" s="641"/>
      <c r="BM2" s="641"/>
      <c r="BN2" s="641"/>
      <c r="BO2" s="641"/>
      <c r="BP2" s="641"/>
      <c r="BQ2" s="641"/>
      <c r="BR2" s="641"/>
    </row>
    <row r="3" spans="1:71" ht="15" customHeight="1">
      <c r="A3" s="648" t="s">
        <v>177</v>
      </c>
      <c r="B3" s="649"/>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50"/>
      <c r="AJ3" s="648" t="s">
        <v>178</v>
      </c>
      <c r="AK3" s="649"/>
      <c r="AL3" s="649"/>
      <c r="AM3" s="649"/>
      <c r="AN3" s="649"/>
      <c r="AO3" s="649"/>
      <c r="AP3" s="649"/>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50"/>
    </row>
    <row r="4" spans="1:71" ht="15" customHeight="1">
      <c r="A4" s="651"/>
      <c r="B4" s="652"/>
      <c r="C4" s="652"/>
      <c r="D4" s="652"/>
      <c r="E4" s="652"/>
      <c r="F4" s="652"/>
      <c r="G4" s="652"/>
      <c r="H4" s="652"/>
      <c r="I4" s="652"/>
      <c r="J4" s="652"/>
      <c r="K4" s="652"/>
      <c r="L4" s="652"/>
      <c r="M4" s="652"/>
      <c r="N4" s="652"/>
      <c r="O4" s="652"/>
      <c r="P4" s="652"/>
      <c r="Q4" s="652"/>
      <c r="R4" s="652"/>
      <c r="S4" s="652"/>
      <c r="T4" s="652"/>
      <c r="U4" s="652"/>
      <c r="V4" s="652"/>
      <c r="W4" s="652"/>
      <c r="X4" s="652"/>
      <c r="Y4" s="652"/>
      <c r="Z4" s="652"/>
      <c r="AA4" s="652"/>
      <c r="AB4" s="652"/>
      <c r="AC4" s="652"/>
      <c r="AD4" s="652"/>
      <c r="AE4" s="652"/>
      <c r="AF4" s="652"/>
      <c r="AG4" s="652"/>
      <c r="AH4" s="652"/>
      <c r="AI4" s="653"/>
      <c r="AJ4" s="651"/>
      <c r="AK4" s="652"/>
      <c r="AL4" s="652"/>
      <c r="AM4" s="652"/>
      <c r="AN4" s="652"/>
      <c r="AO4" s="652"/>
      <c r="AP4" s="652"/>
      <c r="AQ4" s="652"/>
      <c r="AR4" s="652"/>
      <c r="AS4" s="652"/>
      <c r="AT4" s="652"/>
      <c r="AU4" s="652"/>
      <c r="AV4" s="652"/>
      <c r="AW4" s="652"/>
      <c r="AX4" s="652"/>
      <c r="AY4" s="652"/>
      <c r="AZ4" s="652"/>
      <c r="BA4" s="652"/>
      <c r="BB4" s="652"/>
      <c r="BC4" s="652"/>
      <c r="BD4" s="652"/>
      <c r="BE4" s="652"/>
      <c r="BF4" s="652"/>
      <c r="BG4" s="652"/>
      <c r="BH4" s="652"/>
      <c r="BI4" s="652"/>
      <c r="BJ4" s="652"/>
      <c r="BK4" s="652"/>
      <c r="BL4" s="652"/>
      <c r="BM4" s="652"/>
      <c r="BN4" s="652"/>
      <c r="BO4" s="652"/>
      <c r="BP4" s="652"/>
      <c r="BQ4" s="652"/>
      <c r="BR4" s="653"/>
    </row>
    <row r="5" spans="1:71" ht="16.149999999999999" customHeight="1">
      <c r="A5" s="574" t="s">
        <v>16</v>
      </c>
      <c r="B5" s="575"/>
      <c r="C5" s="575"/>
      <c r="D5" s="576"/>
      <c r="E5" s="672" t="s">
        <v>179</v>
      </c>
      <c r="F5" s="673"/>
      <c r="G5" s="673"/>
      <c r="H5" s="673"/>
      <c r="I5" s="674"/>
      <c r="J5" s="704"/>
      <c r="K5" s="704"/>
      <c r="L5" s="704"/>
      <c r="M5" s="704"/>
      <c r="N5" s="704"/>
      <c r="O5" s="704"/>
      <c r="P5" s="704"/>
      <c r="Q5" s="704"/>
      <c r="R5" s="704"/>
      <c r="S5" s="704"/>
      <c r="T5" s="704"/>
      <c r="U5" s="704"/>
      <c r="V5" s="704"/>
      <c r="W5" s="704"/>
      <c r="X5" s="704"/>
      <c r="Y5" s="704"/>
      <c r="Z5" s="704"/>
      <c r="AA5" s="704"/>
      <c r="AB5" s="704"/>
      <c r="AC5" s="704"/>
      <c r="AD5" s="704"/>
      <c r="AE5" s="704"/>
      <c r="AF5" s="704"/>
      <c r="AG5" s="704"/>
      <c r="AH5" s="704"/>
      <c r="AI5" s="705"/>
      <c r="AJ5" s="660" t="s">
        <v>180</v>
      </c>
      <c r="AK5" s="661"/>
      <c r="AL5" s="728" t="s">
        <v>181</v>
      </c>
      <c r="AM5" s="664"/>
      <c r="AN5" s="664"/>
      <c r="AO5" s="664"/>
      <c r="AP5" s="664"/>
      <c r="AQ5" s="664"/>
      <c r="AR5" s="664"/>
      <c r="AS5" s="664"/>
      <c r="AT5" s="664"/>
      <c r="AU5" s="664"/>
      <c r="AV5" s="664"/>
      <c r="AW5" s="664"/>
      <c r="AX5" s="664"/>
      <c r="AY5" s="664"/>
      <c r="AZ5" s="664"/>
      <c r="BA5" s="664"/>
      <c r="BB5" s="664"/>
      <c r="BC5" s="664"/>
      <c r="BD5" s="664"/>
      <c r="BE5" s="664"/>
      <c r="BF5" s="664"/>
      <c r="BG5" s="664"/>
      <c r="BH5" s="664"/>
      <c r="BI5" s="664"/>
      <c r="BJ5" s="664"/>
      <c r="BK5" s="664"/>
      <c r="BL5" s="664"/>
      <c r="BM5" s="664"/>
      <c r="BN5" s="664"/>
      <c r="BO5" s="664"/>
      <c r="BP5" s="664"/>
      <c r="BQ5" s="664"/>
      <c r="BR5" s="665"/>
    </row>
    <row r="6" spans="1:71" ht="16.149999999999999" customHeight="1">
      <c r="A6" s="577"/>
      <c r="B6" s="578"/>
      <c r="C6" s="578"/>
      <c r="D6" s="579"/>
      <c r="E6" s="675"/>
      <c r="F6" s="676"/>
      <c r="G6" s="676"/>
      <c r="H6" s="676"/>
      <c r="I6" s="677"/>
      <c r="J6" s="706"/>
      <c r="K6" s="706"/>
      <c r="L6" s="706"/>
      <c r="M6" s="706"/>
      <c r="N6" s="706"/>
      <c r="O6" s="706"/>
      <c r="P6" s="706"/>
      <c r="Q6" s="706"/>
      <c r="R6" s="706"/>
      <c r="S6" s="706"/>
      <c r="T6" s="706"/>
      <c r="U6" s="706"/>
      <c r="V6" s="706"/>
      <c r="W6" s="706"/>
      <c r="X6" s="706"/>
      <c r="Y6" s="706"/>
      <c r="Z6" s="706"/>
      <c r="AA6" s="706"/>
      <c r="AB6" s="706"/>
      <c r="AC6" s="706"/>
      <c r="AD6" s="706"/>
      <c r="AE6" s="706"/>
      <c r="AF6" s="706"/>
      <c r="AG6" s="706"/>
      <c r="AH6" s="706"/>
      <c r="AI6" s="707"/>
      <c r="AJ6" s="662"/>
      <c r="AK6" s="663"/>
      <c r="AL6" s="656"/>
      <c r="AM6" s="656"/>
      <c r="AN6" s="656"/>
      <c r="AO6" s="656"/>
      <c r="AP6" s="656"/>
      <c r="AQ6" s="656"/>
      <c r="AR6" s="656"/>
      <c r="AS6" s="656"/>
      <c r="AT6" s="656"/>
      <c r="AU6" s="656"/>
      <c r="AV6" s="656"/>
      <c r="AW6" s="656"/>
      <c r="AX6" s="656"/>
      <c r="AY6" s="656"/>
      <c r="AZ6" s="656"/>
      <c r="BA6" s="656"/>
      <c r="BB6" s="656"/>
      <c r="BC6" s="656"/>
      <c r="BD6" s="656"/>
      <c r="BE6" s="656"/>
      <c r="BF6" s="656"/>
      <c r="BG6" s="656"/>
      <c r="BH6" s="656"/>
      <c r="BI6" s="656"/>
      <c r="BJ6" s="656"/>
      <c r="BK6" s="656"/>
      <c r="BL6" s="656"/>
      <c r="BM6" s="656"/>
      <c r="BN6" s="656"/>
      <c r="BO6" s="656"/>
      <c r="BP6" s="656"/>
      <c r="BQ6" s="656"/>
      <c r="BR6" s="657"/>
    </row>
    <row r="7" spans="1:71" ht="16.149999999999999" customHeight="1">
      <c r="A7" s="577"/>
      <c r="B7" s="578"/>
      <c r="C7" s="578"/>
      <c r="D7" s="579"/>
      <c r="E7" s="580" t="s">
        <v>182</v>
      </c>
      <c r="F7" s="557"/>
      <c r="G7" s="557"/>
      <c r="H7" s="557"/>
      <c r="I7" s="581"/>
      <c r="J7" s="710" t="s">
        <v>183</v>
      </c>
      <c r="K7" s="711"/>
      <c r="L7" s="711"/>
      <c r="M7" s="711"/>
      <c r="N7" s="711"/>
      <c r="O7" s="711"/>
      <c r="P7" s="711"/>
      <c r="Q7" s="711"/>
      <c r="R7" s="711"/>
      <c r="S7" s="711"/>
      <c r="T7" s="711"/>
      <c r="U7" s="711"/>
      <c r="V7" s="711"/>
      <c r="W7" s="711"/>
      <c r="X7" s="711"/>
      <c r="Y7" s="711"/>
      <c r="Z7" s="711"/>
      <c r="AA7" s="711"/>
      <c r="AB7" s="711"/>
      <c r="AC7" s="711"/>
      <c r="AD7" s="711"/>
      <c r="AE7" s="711"/>
      <c r="AF7" s="711"/>
      <c r="AG7" s="711"/>
      <c r="AH7" s="711"/>
      <c r="AI7" s="712"/>
      <c r="AJ7" s="703" t="s">
        <v>184</v>
      </c>
      <c r="AK7" s="663"/>
      <c r="AL7" s="721" t="s">
        <v>185</v>
      </c>
      <c r="AM7" s="721"/>
      <c r="AN7" s="721"/>
      <c r="AO7" s="721"/>
      <c r="AP7" s="721"/>
      <c r="AQ7" s="721"/>
      <c r="AR7" s="721"/>
      <c r="AS7" s="721"/>
      <c r="AT7" s="721"/>
      <c r="AU7" s="721"/>
      <c r="AV7" s="721"/>
      <c r="AW7" s="721"/>
      <c r="AX7" s="721"/>
      <c r="AY7" s="721"/>
      <c r="AZ7" s="721"/>
      <c r="BA7" s="721"/>
      <c r="BB7" s="721"/>
      <c r="BC7" s="721"/>
      <c r="BD7" s="721"/>
      <c r="BE7" s="721"/>
      <c r="BF7" s="721"/>
      <c r="BG7" s="721"/>
      <c r="BH7" s="721"/>
      <c r="BI7" s="721"/>
      <c r="BJ7" s="721"/>
      <c r="BK7" s="721"/>
      <c r="BL7" s="721"/>
      <c r="BM7" s="721"/>
      <c r="BN7" s="721"/>
      <c r="BO7" s="721"/>
      <c r="BP7" s="721"/>
      <c r="BQ7" s="721"/>
      <c r="BR7" s="729"/>
    </row>
    <row r="8" spans="1:71" ht="16.149999999999999" customHeight="1">
      <c r="A8" s="577"/>
      <c r="B8" s="578"/>
      <c r="C8" s="578"/>
      <c r="D8" s="579"/>
      <c r="E8" s="730" t="s">
        <v>186</v>
      </c>
      <c r="F8" s="731"/>
      <c r="G8" s="731"/>
      <c r="H8" s="731"/>
      <c r="I8" s="732"/>
      <c r="J8" s="726"/>
      <c r="K8" s="726"/>
      <c r="L8" s="726"/>
      <c r="M8" s="726"/>
      <c r="N8" s="726"/>
      <c r="O8" s="726"/>
      <c r="P8" s="726"/>
      <c r="Q8" s="726"/>
      <c r="R8" s="726"/>
      <c r="S8" s="726"/>
      <c r="T8" s="726"/>
      <c r="U8" s="726"/>
      <c r="V8" s="726"/>
      <c r="W8" s="726"/>
      <c r="X8" s="726"/>
      <c r="Y8" s="726"/>
      <c r="Z8" s="726"/>
      <c r="AA8" s="726"/>
      <c r="AB8" s="726"/>
      <c r="AC8" s="726"/>
      <c r="AD8" s="726"/>
      <c r="AE8" s="726"/>
      <c r="AF8" s="726"/>
      <c r="AG8" s="726"/>
      <c r="AH8" s="726"/>
      <c r="AI8" s="727"/>
      <c r="AJ8" s="662"/>
      <c r="AK8" s="663"/>
      <c r="AL8" s="721"/>
      <c r="AM8" s="721"/>
      <c r="AN8" s="721"/>
      <c r="AO8" s="721"/>
      <c r="AP8" s="721"/>
      <c r="AQ8" s="721"/>
      <c r="AR8" s="721"/>
      <c r="AS8" s="721"/>
      <c r="AT8" s="721"/>
      <c r="AU8" s="721"/>
      <c r="AV8" s="721"/>
      <c r="AW8" s="721"/>
      <c r="AX8" s="721"/>
      <c r="AY8" s="721"/>
      <c r="AZ8" s="721"/>
      <c r="BA8" s="721"/>
      <c r="BB8" s="721"/>
      <c r="BC8" s="721"/>
      <c r="BD8" s="721"/>
      <c r="BE8" s="721"/>
      <c r="BF8" s="721"/>
      <c r="BG8" s="721"/>
      <c r="BH8" s="721"/>
      <c r="BI8" s="721"/>
      <c r="BJ8" s="721"/>
      <c r="BK8" s="721"/>
      <c r="BL8" s="721"/>
      <c r="BM8" s="721"/>
      <c r="BN8" s="721"/>
      <c r="BO8" s="721"/>
      <c r="BP8" s="721"/>
      <c r="BQ8" s="721"/>
      <c r="BR8" s="729"/>
    </row>
    <row r="9" spans="1:71" ht="16.149999999999999" customHeight="1">
      <c r="A9" s="577"/>
      <c r="B9" s="578"/>
      <c r="C9" s="578"/>
      <c r="D9" s="579"/>
      <c r="E9" s="675"/>
      <c r="F9" s="676"/>
      <c r="G9" s="676"/>
      <c r="H9" s="676"/>
      <c r="I9" s="677"/>
      <c r="J9" s="706"/>
      <c r="K9" s="706"/>
      <c r="L9" s="706"/>
      <c r="M9" s="706"/>
      <c r="N9" s="706"/>
      <c r="O9" s="706"/>
      <c r="P9" s="706"/>
      <c r="Q9" s="706"/>
      <c r="R9" s="706"/>
      <c r="S9" s="706"/>
      <c r="T9" s="706"/>
      <c r="U9" s="706"/>
      <c r="V9" s="706"/>
      <c r="W9" s="706"/>
      <c r="X9" s="706"/>
      <c r="Y9" s="706"/>
      <c r="Z9" s="706"/>
      <c r="AA9" s="706"/>
      <c r="AB9" s="706"/>
      <c r="AC9" s="706"/>
      <c r="AD9" s="706"/>
      <c r="AE9" s="706"/>
      <c r="AF9" s="706"/>
      <c r="AG9" s="706"/>
      <c r="AH9" s="706"/>
      <c r="AI9" s="707"/>
      <c r="AJ9" s="662"/>
      <c r="AK9" s="663"/>
      <c r="AL9" s="721"/>
      <c r="AM9" s="721"/>
      <c r="AN9" s="721"/>
      <c r="AO9" s="721"/>
      <c r="AP9" s="721"/>
      <c r="AQ9" s="721"/>
      <c r="AR9" s="721"/>
      <c r="AS9" s="721"/>
      <c r="AT9" s="721"/>
      <c r="AU9" s="721"/>
      <c r="AV9" s="721"/>
      <c r="AW9" s="721"/>
      <c r="AX9" s="721"/>
      <c r="AY9" s="721"/>
      <c r="AZ9" s="721"/>
      <c r="BA9" s="721"/>
      <c r="BB9" s="721"/>
      <c r="BC9" s="721"/>
      <c r="BD9" s="721"/>
      <c r="BE9" s="721"/>
      <c r="BF9" s="721"/>
      <c r="BG9" s="721"/>
      <c r="BH9" s="721"/>
      <c r="BI9" s="721"/>
      <c r="BJ9" s="721"/>
      <c r="BK9" s="721"/>
      <c r="BL9" s="721"/>
      <c r="BM9" s="721"/>
      <c r="BN9" s="721"/>
      <c r="BO9" s="721"/>
      <c r="BP9" s="721"/>
      <c r="BQ9" s="721"/>
      <c r="BR9" s="729"/>
    </row>
    <row r="10" spans="1:71" ht="16.149999999999999" customHeight="1">
      <c r="A10" s="577"/>
      <c r="B10" s="578"/>
      <c r="C10" s="578"/>
      <c r="D10" s="579"/>
      <c r="E10" s="582" t="s">
        <v>187</v>
      </c>
      <c r="F10" s="578"/>
      <c r="G10" s="578"/>
      <c r="H10" s="578"/>
      <c r="I10" s="579"/>
      <c r="J10" s="656"/>
      <c r="K10" s="656"/>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7"/>
      <c r="AJ10" s="662" t="s">
        <v>188</v>
      </c>
      <c r="AK10" s="663"/>
      <c r="AL10" s="721" t="s">
        <v>189</v>
      </c>
      <c r="AM10" s="656"/>
      <c r="AN10" s="656"/>
      <c r="AO10" s="656"/>
      <c r="AP10" s="656"/>
      <c r="AQ10" s="656"/>
      <c r="AR10" s="656"/>
      <c r="AS10" s="656"/>
      <c r="AT10" s="656"/>
      <c r="AU10" s="656"/>
      <c r="AV10" s="656"/>
      <c r="AW10" s="656"/>
      <c r="AX10" s="656"/>
      <c r="AY10" s="656"/>
      <c r="AZ10" s="656"/>
      <c r="BA10" s="656"/>
      <c r="BB10" s="656"/>
      <c r="BC10" s="656"/>
      <c r="BD10" s="656"/>
      <c r="BE10" s="656"/>
      <c r="BF10" s="656"/>
      <c r="BG10" s="656"/>
      <c r="BH10" s="656"/>
      <c r="BI10" s="656"/>
      <c r="BJ10" s="656"/>
      <c r="BK10" s="656"/>
      <c r="BL10" s="656"/>
      <c r="BM10" s="656"/>
      <c r="BN10" s="656"/>
      <c r="BO10" s="656"/>
      <c r="BP10" s="656"/>
      <c r="BQ10" s="656"/>
      <c r="BR10" s="657"/>
    </row>
    <row r="11" spans="1:71" ht="16.149999999999999" customHeight="1">
      <c r="A11" s="595"/>
      <c r="B11" s="596"/>
      <c r="C11" s="596"/>
      <c r="D11" s="671"/>
      <c r="E11" s="733"/>
      <c r="F11" s="596"/>
      <c r="G11" s="596"/>
      <c r="H11" s="596"/>
      <c r="I11" s="671"/>
      <c r="J11" s="708"/>
      <c r="K11" s="708"/>
      <c r="L11" s="708"/>
      <c r="M11" s="708"/>
      <c r="N11" s="708"/>
      <c r="O11" s="708"/>
      <c r="P11" s="708"/>
      <c r="Q11" s="708"/>
      <c r="R11" s="708"/>
      <c r="S11" s="708"/>
      <c r="T11" s="708"/>
      <c r="U11" s="708"/>
      <c r="V11" s="708"/>
      <c r="W11" s="708"/>
      <c r="X11" s="708"/>
      <c r="Y11" s="708"/>
      <c r="Z11" s="708"/>
      <c r="AA11" s="708"/>
      <c r="AB11" s="708"/>
      <c r="AC11" s="708"/>
      <c r="AD11" s="708"/>
      <c r="AE11" s="708"/>
      <c r="AF11" s="708"/>
      <c r="AG11" s="708"/>
      <c r="AH11" s="708"/>
      <c r="AI11" s="709"/>
      <c r="AJ11" s="662"/>
      <c r="AK11" s="663"/>
      <c r="AL11" s="656"/>
      <c r="AM11" s="656"/>
      <c r="AN11" s="656"/>
      <c r="AO11" s="656"/>
      <c r="AP11" s="656"/>
      <c r="AQ11" s="656"/>
      <c r="AR11" s="656"/>
      <c r="AS11" s="656"/>
      <c r="AT11" s="656"/>
      <c r="AU11" s="656"/>
      <c r="AV11" s="656"/>
      <c r="AW11" s="656"/>
      <c r="AX11" s="656"/>
      <c r="AY11" s="656"/>
      <c r="AZ11" s="656"/>
      <c r="BA11" s="656"/>
      <c r="BB11" s="656"/>
      <c r="BC11" s="656"/>
      <c r="BD11" s="656"/>
      <c r="BE11" s="656"/>
      <c r="BF11" s="656"/>
      <c r="BG11" s="656"/>
      <c r="BH11" s="656"/>
      <c r="BI11" s="656"/>
      <c r="BJ11" s="656"/>
      <c r="BK11" s="656"/>
      <c r="BL11" s="656"/>
      <c r="BM11" s="656"/>
      <c r="BN11" s="656"/>
      <c r="BO11" s="656"/>
      <c r="BP11" s="656"/>
      <c r="BQ11" s="656"/>
      <c r="BR11" s="657"/>
    </row>
    <row r="12" spans="1:71" ht="16.149999999999999" customHeight="1">
      <c r="A12" s="574" t="s">
        <v>190</v>
      </c>
      <c r="B12" s="575"/>
      <c r="C12" s="575"/>
      <c r="D12" s="576"/>
      <c r="E12" s="580" t="s">
        <v>191</v>
      </c>
      <c r="F12" s="557"/>
      <c r="G12" s="557"/>
      <c r="H12" s="557"/>
      <c r="I12" s="581"/>
      <c r="J12" s="654"/>
      <c r="K12" s="654"/>
      <c r="L12" s="654"/>
      <c r="M12" s="654"/>
      <c r="N12" s="654"/>
      <c r="O12" s="654"/>
      <c r="P12" s="654"/>
      <c r="Q12" s="654"/>
      <c r="R12" s="654"/>
      <c r="S12" s="654"/>
      <c r="T12" s="654"/>
      <c r="U12" s="654"/>
      <c r="V12" s="654"/>
      <c r="W12" s="654"/>
      <c r="X12" s="654"/>
      <c r="Y12" s="654"/>
      <c r="Z12" s="654"/>
      <c r="AA12" s="654"/>
      <c r="AB12" s="654"/>
      <c r="AC12" s="654"/>
      <c r="AD12" s="654"/>
      <c r="AE12" s="654"/>
      <c r="AF12" s="654"/>
      <c r="AG12" s="654"/>
      <c r="AH12" s="654"/>
      <c r="AI12" s="655"/>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6.149999999999999" customHeight="1">
      <c r="A13" s="577"/>
      <c r="B13" s="578"/>
      <c r="C13" s="578"/>
      <c r="D13" s="579"/>
      <c r="E13" s="582" t="s">
        <v>192</v>
      </c>
      <c r="F13" s="578"/>
      <c r="G13" s="578"/>
      <c r="H13" s="578"/>
      <c r="I13" s="579"/>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c r="AI13" s="657"/>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6.149999999999999" customHeight="1">
      <c r="A14" s="577"/>
      <c r="B14" s="578"/>
      <c r="C14" s="578"/>
      <c r="D14" s="579"/>
      <c r="E14" s="582"/>
      <c r="F14" s="578"/>
      <c r="G14" s="578"/>
      <c r="H14" s="578"/>
      <c r="I14" s="579"/>
      <c r="J14" s="656"/>
      <c r="K14" s="656"/>
      <c r="L14" s="656"/>
      <c r="M14" s="656"/>
      <c r="N14" s="656"/>
      <c r="O14" s="656"/>
      <c r="P14" s="656"/>
      <c r="Q14" s="656"/>
      <c r="R14" s="656"/>
      <c r="S14" s="656"/>
      <c r="T14" s="656"/>
      <c r="U14" s="656"/>
      <c r="V14" s="656"/>
      <c r="W14" s="656"/>
      <c r="X14" s="656"/>
      <c r="Y14" s="656"/>
      <c r="Z14" s="656"/>
      <c r="AA14" s="656"/>
      <c r="AB14" s="656"/>
      <c r="AC14" s="656"/>
      <c r="AD14" s="656"/>
      <c r="AE14" s="656"/>
      <c r="AF14" s="656"/>
      <c r="AG14" s="656"/>
      <c r="AH14" s="656"/>
      <c r="AI14" s="657"/>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6.149999999999999" customHeight="1" thickBot="1">
      <c r="A15" s="577"/>
      <c r="B15" s="578"/>
      <c r="C15" s="578"/>
      <c r="D15" s="579"/>
      <c r="E15" s="583"/>
      <c r="F15" s="584"/>
      <c r="G15" s="584"/>
      <c r="H15" s="584"/>
      <c r="I15" s="585"/>
      <c r="J15" s="658"/>
      <c r="K15" s="658"/>
      <c r="L15" s="658"/>
      <c r="M15" s="658"/>
      <c r="N15" s="658"/>
      <c r="O15" s="658"/>
      <c r="P15" s="658"/>
      <c r="Q15" s="658"/>
      <c r="R15" s="658"/>
      <c r="S15" s="658"/>
      <c r="T15" s="658"/>
      <c r="U15" s="658"/>
      <c r="V15" s="658"/>
      <c r="W15" s="658"/>
      <c r="X15" s="658"/>
      <c r="Y15" s="658"/>
      <c r="Z15" s="658"/>
      <c r="AA15" s="658"/>
      <c r="AB15" s="658"/>
      <c r="AC15" s="658"/>
      <c r="AD15" s="658"/>
      <c r="AE15" s="658"/>
      <c r="AF15" s="658"/>
      <c r="AG15" s="658"/>
      <c r="AH15" s="658"/>
      <c r="AI15" s="659"/>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c r="A16" s="106"/>
      <c r="B16" s="107"/>
      <c r="C16" s="107"/>
      <c r="D16" s="107"/>
      <c r="E16" s="107"/>
      <c r="F16" s="107"/>
      <c r="G16" s="714" t="s">
        <v>193</v>
      </c>
      <c r="H16" s="714"/>
      <c r="I16" s="714"/>
      <c r="J16" s="714"/>
      <c r="K16" s="714"/>
      <c r="L16" s="714"/>
      <c r="M16" s="714"/>
      <c r="N16" s="714"/>
      <c r="O16" s="714"/>
      <c r="P16" s="714"/>
      <c r="Q16" s="714"/>
      <c r="R16" s="714"/>
      <c r="S16" s="714"/>
      <c r="T16" s="714"/>
      <c r="U16" s="714"/>
      <c r="V16" s="714"/>
      <c r="W16" s="714"/>
      <c r="X16" s="714"/>
      <c r="Y16" s="714"/>
      <c r="Z16" s="714"/>
      <c r="AA16" s="714"/>
      <c r="AB16" s="714"/>
      <c r="AC16" s="714"/>
      <c r="AD16" s="52"/>
      <c r="AE16" s="52"/>
      <c r="AF16" s="52"/>
      <c r="AG16" s="52"/>
      <c r="AH16" s="52"/>
      <c r="AI16" s="53"/>
      <c r="AJ16" s="722" t="s">
        <v>194</v>
      </c>
      <c r="AK16" s="714"/>
      <c r="AL16" s="714"/>
      <c r="AM16" s="714"/>
      <c r="AN16" s="714"/>
      <c r="AO16" s="714"/>
      <c r="AP16" s="714"/>
      <c r="AQ16" s="714"/>
      <c r="AR16" s="714"/>
      <c r="AS16" s="714"/>
      <c r="AT16" s="714"/>
      <c r="AU16" s="714"/>
      <c r="AV16" s="714"/>
      <c r="AW16" s="714"/>
      <c r="AX16" s="714"/>
      <c r="AY16" s="714"/>
      <c r="AZ16" s="714"/>
      <c r="BA16" s="714"/>
      <c r="BB16" s="714"/>
      <c r="BC16" s="714"/>
      <c r="BD16" s="714"/>
      <c r="BE16" s="714"/>
      <c r="BF16" s="714"/>
      <c r="BG16" s="714"/>
      <c r="BH16" s="714"/>
      <c r="BI16" s="714"/>
      <c r="BJ16" s="714"/>
      <c r="BK16" s="714"/>
      <c r="BL16" s="714"/>
      <c r="BM16" s="714"/>
      <c r="BN16" s="714"/>
      <c r="BO16" s="714"/>
      <c r="BP16" s="714"/>
      <c r="BQ16" s="714"/>
      <c r="BR16" s="723"/>
      <c r="BS16" s="41"/>
    </row>
    <row r="17" spans="1:77" ht="15" customHeight="1">
      <c r="A17" s="108"/>
      <c r="B17" s="109"/>
      <c r="C17" s="109"/>
      <c r="D17" s="109"/>
      <c r="E17" s="109"/>
      <c r="F17" s="109"/>
      <c r="G17" s="715"/>
      <c r="H17" s="715"/>
      <c r="I17" s="715"/>
      <c r="J17" s="715"/>
      <c r="K17" s="715"/>
      <c r="L17" s="715"/>
      <c r="M17" s="715"/>
      <c r="N17" s="715"/>
      <c r="O17" s="715"/>
      <c r="P17" s="715"/>
      <c r="Q17" s="715"/>
      <c r="R17" s="715"/>
      <c r="S17" s="715"/>
      <c r="T17" s="715"/>
      <c r="U17" s="715"/>
      <c r="V17" s="715"/>
      <c r="W17" s="715"/>
      <c r="X17" s="715"/>
      <c r="Y17" s="715"/>
      <c r="Z17" s="715"/>
      <c r="AA17" s="715"/>
      <c r="AB17" s="715"/>
      <c r="AC17" s="715"/>
      <c r="AD17" s="666" t="s">
        <v>195</v>
      </c>
      <c r="AE17" s="666"/>
      <c r="AF17" s="666"/>
      <c r="AG17" s="580" t="s">
        <v>196</v>
      </c>
      <c r="AH17" s="557"/>
      <c r="AI17" s="670"/>
      <c r="AJ17" s="724"/>
      <c r="AK17" s="715"/>
      <c r="AL17" s="715"/>
      <c r="AM17" s="715"/>
      <c r="AN17" s="715"/>
      <c r="AO17" s="715"/>
      <c r="AP17" s="715"/>
      <c r="AQ17" s="715"/>
      <c r="AR17" s="715"/>
      <c r="AS17" s="715"/>
      <c r="AT17" s="715"/>
      <c r="AU17" s="715"/>
      <c r="AV17" s="715"/>
      <c r="AW17" s="715"/>
      <c r="AX17" s="715"/>
      <c r="AY17" s="715"/>
      <c r="AZ17" s="715"/>
      <c r="BA17" s="715"/>
      <c r="BB17" s="715"/>
      <c r="BC17" s="715"/>
      <c r="BD17" s="715"/>
      <c r="BE17" s="715"/>
      <c r="BF17" s="715"/>
      <c r="BG17" s="715"/>
      <c r="BH17" s="715"/>
      <c r="BI17" s="715"/>
      <c r="BJ17" s="715"/>
      <c r="BK17" s="715"/>
      <c r="BL17" s="715"/>
      <c r="BM17" s="715"/>
      <c r="BN17" s="715"/>
      <c r="BO17" s="715"/>
      <c r="BP17" s="715"/>
      <c r="BQ17" s="715"/>
      <c r="BR17" s="725"/>
      <c r="BS17" s="41"/>
      <c r="BU17" s="54"/>
      <c r="BV17" s="54"/>
      <c r="BW17" s="54"/>
      <c r="BX17" s="54"/>
      <c r="BY17" s="54"/>
    </row>
    <row r="18" spans="1:77" ht="22.5" customHeight="1">
      <c r="A18" s="586" t="s">
        <v>32</v>
      </c>
      <c r="B18" s="587"/>
      <c r="C18" s="587"/>
      <c r="D18" s="587"/>
      <c r="E18" s="243" t="s">
        <v>197</v>
      </c>
      <c r="F18" s="56" t="s">
        <v>198</v>
      </c>
      <c r="G18" s="56"/>
      <c r="H18" s="55"/>
      <c r="I18" s="55"/>
      <c r="J18" s="55"/>
      <c r="K18" s="55"/>
      <c r="L18" s="55"/>
      <c r="M18" s="55"/>
      <c r="N18" s="55"/>
      <c r="O18" s="55"/>
      <c r="P18" s="55"/>
      <c r="Q18" s="55"/>
      <c r="R18" s="55"/>
      <c r="S18" s="55"/>
      <c r="T18" s="55"/>
      <c r="U18" s="55"/>
      <c r="V18" s="55"/>
      <c r="W18" s="55"/>
      <c r="X18" s="55"/>
      <c r="Y18" s="55"/>
      <c r="Z18" s="55"/>
      <c r="AA18" s="55"/>
      <c r="AB18" s="55"/>
      <c r="AC18" s="55"/>
      <c r="AD18" s="580"/>
      <c r="AE18" s="557"/>
      <c r="AF18" s="581"/>
      <c r="AG18" s="580"/>
      <c r="AH18" s="557"/>
      <c r="AI18" s="670"/>
      <c r="AJ18" s="660" t="s">
        <v>180</v>
      </c>
      <c r="AK18" s="661"/>
      <c r="AL18" s="664" t="s">
        <v>199</v>
      </c>
      <c r="AM18" s="664"/>
      <c r="AN18" s="664"/>
      <c r="AO18" s="664"/>
      <c r="AP18" s="664"/>
      <c r="AQ18" s="664"/>
      <c r="AR18" s="664"/>
      <c r="AS18" s="664"/>
      <c r="AT18" s="664"/>
      <c r="AU18" s="664"/>
      <c r="AV18" s="664"/>
      <c r="AW18" s="664"/>
      <c r="AX18" s="664"/>
      <c r="AY18" s="664"/>
      <c r="AZ18" s="664"/>
      <c r="BA18" s="664"/>
      <c r="BB18" s="664"/>
      <c r="BC18" s="664"/>
      <c r="BD18" s="664"/>
      <c r="BE18" s="664"/>
      <c r="BF18" s="664"/>
      <c r="BG18" s="664"/>
      <c r="BH18" s="664"/>
      <c r="BI18" s="664"/>
      <c r="BJ18" s="664"/>
      <c r="BK18" s="664"/>
      <c r="BL18" s="664"/>
      <c r="BM18" s="664"/>
      <c r="BN18" s="664"/>
      <c r="BO18" s="664"/>
      <c r="BP18" s="664"/>
      <c r="BQ18" s="664"/>
      <c r="BR18" s="665"/>
      <c r="BS18" s="40"/>
      <c r="BW18" s="54"/>
      <c r="BX18" s="54"/>
      <c r="BY18" s="54"/>
    </row>
    <row r="19" spans="1:77" ht="22.5" customHeight="1">
      <c r="A19" s="588"/>
      <c r="B19" s="589"/>
      <c r="C19" s="589"/>
      <c r="D19" s="589"/>
      <c r="E19" s="243" t="s">
        <v>200</v>
      </c>
      <c r="F19" s="56" t="s">
        <v>201</v>
      </c>
      <c r="G19" s="56"/>
      <c r="H19" s="55"/>
      <c r="I19" s="55"/>
      <c r="J19" s="55"/>
      <c r="K19" s="55"/>
      <c r="L19" s="55"/>
      <c r="M19" s="55"/>
      <c r="N19" s="55"/>
      <c r="O19" s="55"/>
      <c r="P19" s="55"/>
      <c r="Q19" s="55"/>
      <c r="R19" s="55"/>
      <c r="S19" s="55"/>
      <c r="T19" s="55"/>
      <c r="U19" s="55"/>
      <c r="V19" s="55"/>
      <c r="W19" s="55"/>
      <c r="X19" s="55"/>
      <c r="Y19" s="55"/>
      <c r="Z19" s="55"/>
      <c r="AA19" s="55"/>
      <c r="AB19" s="55"/>
      <c r="AC19" s="55"/>
      <c r="AD19" s="580"/>
      <c r="AE19" s="557"/>
      <c r="AF19" s="581"/>
      <c r="AG19" s="580"/>
      <c r="AH19" s="557"/>
      <c r="AI19" s="670"/>
      <c r="AJ19" s="662"/>
      <c r="AK19" s="663"/>
      <c r="AL19" s="656"/>
      <c r="AM19" s="656"/>
      <c r="AN19" s="656"/>
      <c r="AO19" s="656"/>
      <c r="AP19" s="656"/>
      <c r="AQ19" s="656"/>
      <c r="AR19" s="656"/>
      <c r="AS19" s="656"/>
      <c r="AT19" s="656"/>
      <c r="AU19" s="656"/>
      <c r="AV19" s="656"/>
      <c r="AW19" s="656"/>
      <c r="AX19" s="656"/>
      <c r="AY19" s="656"/>
      <c r="AZ19" s="656"/>
      <c r="BA19" s="656"/>
      <c r="BB19" s="656"/>
      <c r="BC19" s="656"/>
      <c r="BD19" s="656"/>
      <c r="BE19" s="656"/>
      <c r="BF19" s="656"/>
      <c r="BG19" s="656"/>
      <c r="BH19" s="656"/>
      <c r="BI19" s="656"/>
      <c r="BJ19" s="656"/>
      <c r="BK19" s="656"/>
      <c r="BL19" s="656"/>
      <c r="BM19" s="656"/>
      <c r="BN19" s="656"/>
      <c r="BO19" s="656"/>
      <c r="BP19" s="656"/>
      <c r="BQ19" s="656"/>
      <c r="BR19" s="657"/>
      <c r="BS19" s="40"/>
      <c r="BW19" s="54"/>
      <c r="BX19" s="54"/>
      <c r="BY19" s="54"/>
    </row>
    <row r="20" spans="1:77" ht="22.5" customHeight="1">
      <c r="A20" s="588"/>
      <c r="B20" s="589"/>
      <c r="C20" s="589"/>
      <c r="D20" s="589"/>
      <c r="E20" s="243" t="s">
        <v>202</v>
      </c>
      <c r="F20" s="56" t="s">
        <v>203</v>
      </c>
      <c r="G20" s="56"/>
      <c r="H20" s="55"/>
      <c r="I20" s="55"/>
      <c r="J20" s="55"/>
      <c r="K20" s="55"/>
      <c r="L20" s="55"/>
      <c r="M20" s="55"/>
      <c r="N20" s="55"/>
      <c r="O20" s="55"/>
      <c r="P20" s="55"/>
      <c r="Q20" s="55"/>
      <c r="R20" s="55"/>
      <c r="S20" s="55"/>
      <c r="T20" s="55"/>
      <c r="U20" s="55"/>
      <c r="V20" s="55"/>
      <c r="W20" s="55"/>
      <c r="X20" s="55"/>
      <c r="Y20" s="55"/>
      <c r="Z20" s="55"/>
      <c r="AA20" s="55"/>
      <c r="AB20" s="55"/>
      <c r="AC20" s="55"/>
      <c r="AD20" s="580"/>
      <c r="AE20" s="557"/>
      <c r="AF20" s="581"/>
      <c r="AG20" s="667"/>
      <c r="AH20" s="668"/>
      <c r="AI20" s="669"/>
      <c r="AJ20" s="662" t="s">
        <v>204</v>
      </c>
      <c r="AK20" s="663"/>
      <c r="AL20" s="721" t="s">
        <v>205</v>
      </c>
      <c r="AM20" s="656"/>
      <c r="AN20" s="656"/>
      <c r="AO20" s="656"/>
      <c r="AP20" s="656"/>
      <c r="AQ20" s="656"/>
      <c r="AR20" s="656"/>
      <c r="AS20" s="656"/>
      <c r="AT20" s="656"/>
      <c r="AU20" s="656"/>
      <c r="AV20" s="656"/>
      <c r="AW20" s="656"/>
      <c r="AX20" s="656"/>
      <c r="AY20" s="656"/>
      <c r="AZ20" s="656"/>
      <c r="BA20" s="656"/>
      <c r="BB20" s="656"/>
      <c r="BC20" s="656"/>
      <c r="BD20" s="656"/>
      <c r="BE20" s="656"/>
      <c r="BF20" s="656"/>
      <c r="BG20" s="656"/>
      <c r="BH20" s="656"/>
      <c r="BI20" s="656"/>
      <c r="BJ20" s="656"/>
      <c r="BK20" s="656"/>
      <c r="BL20" s="656"/>
      <c r="BM20" s="656"/>
      <c r="BN20" s="656"/>
      <c r="BO20" s="656"/>
      <c r="BP20" s="656"/>
      <c r="BQ20" s="656"/>
      <c r="BR20" s="657"/>
      <c r="BW20" s="54"/>
      <c r="BX20" s="54"/>
      <c r="BY20" s="54"/>
    </row>
    <row r="21" spans="1:77" ht="22.5" customHeight="1">
      <c r="A21" s="588"/>
      <c r="B21" s="589"/>
      <c r="C21" s="589"/>
      <c r="D21" s="589"/>
      <c r="E21" s="243" t="s">
        <v>206</v>
      </c>
      <c r="F21" s="56" t="s">
        <v>207</v>
      </c>
      <c r="G21" s="56"/>
      <c r="H21" s="57"/>
      <c r="I21" s="57"/>
      <c r="J21" s="57"/>
      <c r="K21" s="57"/>
      <c r="L21" s="57"/>
      <c r="M21" s="244"/>
      <c r="N21" s="244"/>
      <c r="O21" s="244"/>
      <c r="P21" s="244"/>
      <c r="Q21" s="244"/>
      <c r="R21" s="244"/>
      <c r="S21" s="244"/>
      <c r="T21" s="244"/>
      <c r="U21" s="244"/>
      <c r="V21" s="244"/>
      <c r="W21" s="244"/>
      <c r="X21" s="244"/>
      <c r="Y21" s="244"/>
      <c r="Z21" s="244"/>
      <c r="AA21" s="244"/>
      <c r="AB21" s="244"/>
      <c r="AC21" s="244"/>
      <c r="AD21" s="580"/>
      <c r="AE21" s="557"/>
      <c r="AF21" s="581"/>
      <c r="AG21" s="580"/>
      <c r="AH21" s="557"/>
      <c r="AI21" s="670"/>
      <c r="AJ21" s="662"/>
      <c r="AK21" s="663"/>
      <c r="AL21" s="656"/>
      <c r="AM21" s="656"/>
      <c r="AN21" s="656"/>
      <c r="AO21" s="656"/>
      <c r="AP21" s="656"/>
      <c r="AQ21" s="656"/>
      <c r="AR21" s="656"/>
      <c r="AS21" s="656"/>
      <c r="AT21" s="656"/>
      <c r="AU21" s="656"/>
      <c r="AV21" s="656"/>
      <c r="AW21" s="656"/>
      <c r="AX21" s="656"/>
      <c r="AY21" s="656"/>
      <c r="AZ21" s="656"/>
      <c r="BA21" s="656"/>
      <c r="BB21" s="656"/>
      <c r="BC21" s="656"/>
      <c r="BD21" s="656"/>
      <c r="BE21" s="656"/>
      <c r="BF21" s="656"/>
      <c r="BG21" s="656"/>
      <c r="BH21" s="656"/>
      <c r="BI21" s="656"/>
      <c r="BJ21" s="656"/>
      <c r="BK21" s="656"/>
      <c r="BL21" s="656"/>
      <c r="BM21" s="656"/>
      <c r="BN21" s="656"/>
      <c r="BO21" s="656"/>
      <c r="BP21" s="656"/>
      <c r="BQ21" s="656"/>
      <c r="BR21" s="657"/>
      <c r="BW21" s="54"/>
      <c r="BX21" s="54"/>
      <c r="BY21" s="54"/>
    </row>
    <row r="22" spans="1:77" ht="22.5" customHeight="1">
      <c r="A22" s="588"/>
      <c r="B22" s="589"/>
      <c r="C22" s="589"/>
      <c r="D22" s="589"/>
      <c r="E22" s="243" t="s">
        <v>208</v>
      </c>
      <c r="F22" s="56" t="s">
        <v>209</v>
      </c>
      <c r="G22" s="56"/>
      <c r="H22" s="57"/>
      <c r="I22" s="57"/>
      <c r="J22" s="57"/>
      <c r="K22" s="57"/>
      <c r="L22" s="57"/>
      <c r="M22" s="244"/>
      <c r="N22" s="244"/>
      <c r="O22" s="244"/>
      <c r="P22" s="244"/>
      <c r="Q22" s="244"/>
      <c r="R22" s="244"/>
      <c r="S22" s="244"/>
      <c r="T22" s="244"/>
      <c r="U22" s="244"/>
      <c r="V22" s="244"/>
      <c r="W22" s="244"/>
      <c r="X22" s="244"/>
      <c r="Y22" s="244"/>
      <c r="Z22" s="244"/>
      <c r="AA22" s="244"/>
      <c r="AB22" s="244"/>
      <c r="AC22" s="244"/>
      <c r="AD22" s="580"/>
      <c r="AE22" s="557"/>
      <c r="AF22" s="581"/>
      <c r="AG22" s="580"/>
      <c r="AH22" s="557"/>
      <c r="AI22" s="670"/>
      <c r="AJ22" s="58"/>
      <c r="AK22" s="47"/>
      <c r="AL22" s="41"/>
      <c r="BR22" s="59"/>
      <c r="BW22" s="54"/>
      <c r="BX22" s="54"/>
      <c r="BY22" s="54"/>
    </row>
    <row r="23" spans="1:77" ht="22.5" customHeight="1">
      <c r="A23" s="588"/>
      <c r="B23" s="589"/>
      <c r="C23" s="589"/>
      <c r="D23" s="589"/>
      <c r="E23" s="243" t="s">
        <v>210</v>
      </c>
      <c r="F23" s="56" t="s">
        <v>211</v>
      </c>
      <c r="G23" s="56"/>
      <c r="H23" s="57"/>
      <c r="I23" s="57"/>
      <c r="J23" s="57"/>
      <c r="K23" s="57"/>
      <c r="L23" s="57"/>
      <c r="M23" s="244"/>
      <c r="N23" s="244"/>
      <c r="O23" s="244"/>
      <c r="P23" s="244"/>
      <c r="Q23" s="244"/>
      <c r="R23" s="244"/>
      <c r="S23" s="244"/>
      <c r="T23" s="244"/>
      <c r="U23" s="244"/>
      <c r="V23" s="244"/>
      <c r="W23" s="244"/>
      <c r="X23" s="244"/>
      <c r="Y23" s="244"/>
      <c r="Z23" s="244"/>
      <c r="AA23" s="244"/>
      <c r="AB23" s="244"/>
      <c r="AC23" s="244"/>
      <c r="AD23" s="580"/>
      <c r="AE23" s="557"/>
      <c r="AF23" s="581"/>
      <c r="AG23" s="580"/>
      <c r="AH23" s="557"/>
      <c r="AI23" s="670"/>
      <c r="AJ23" s="58"/>
      <c r="AK23" s="47"/>
      <c r="AL23" s="41"/>
      <c r="BR23" s="59"/>
      <c r="BW23" s="54"/>
      <c r="BX23" s="54"/>
      <c r="BY23" s="54"/>
    </row>
    <row r="24" spans="1:77" ht="22.5" customHeight="1">
      <c r="A24" s="588"/>
      <c r="B24" s="589"/>
      <c r="C24" s="589"/>
      <c r="D24" s="589"/>
      <c r="E24" s="590" t="s">
        <v>212</v>
      </c>
      <c r="F24" s="55" t="s">
        <v>213</v>
      </c>
      <c r="G24" s="55"/>
      <c r="H24" s="57"/>
      <c r="I24" s="57"/>
      <c r="J24" s="57"/>
      <c r="K24" s="57"/>
      <c r="L24" s="57"/>
      <c r="M24" s="244"/>
      <c r="N24" s="244"/>
      <c r="O24" s="244"/>
      <c r="P24" s="244"/>
      <c r="Q24" s="244"/>
      <c r="R24" s="244"/>
      <c r="S24" s="244"/>
      <c r="T24" s="244"/>
      <c r="U24" s="244"/>
      <c r="V24" s="244"/>
      <c r="W24" s="244"/>
      <c r="X24" s="244"/>
      <c r="Y24" s="244"/>
      <c r="Z24" s="244"/>
      <c r="AA24" s="244"/>
      <c r="AB24" s="244"/>
      <c r="AC24" s="244"/>
      <c r="AD24" s="580"/>
      <c r="AE24" s="557"/>
      <c r="AF24" s="581"/>
      <c r="AG24" s="580"/>
      <c r="AH24" s="557"/>
      <c r="AI24" s="670"/>
      <c r="AJ24" s="58"/>
      <c r="AK24" s="47"/>
      <c r="AL24" s="41"/>
      <c r="BR24" s="59"/>
      <c r="BW24" s="54"/>
      <c r="BX24" s="54"/>
      <c r="BY24" s="54"/>
    </row>
    <row r="25" spans="1:77" ht="22.5" customHeight="1" thickBot="1">
      <c r="A25" s="588"/>
      <c r="B25" s="589"/>
      <c r="C25" s="589"/>
      <c r="D25" s="589"/>
      <c r="E25" s="591"/>
      <c r="F25" s="64" t="s">
        <v>214</v>
      </c>
      <c r="G25" s="64"/>
      <c r="H25" s="246"/>
      <c r="I25" s="57"/>
      <c r="J25" s="57"/>
      <c r="K25" s="57"/>
      <c r="L25" s="57"/>
      <c r="M25" s="244"/>
      <c r="N25" s="244"/>
      <c r="O25" s="244"/>
      <c r="P25" s="244"/>
      <c r="Q25" s="244"/>
      <c r="R25" s="244"/>
      <c r="S25" s="244"/>
      <c r="T25" s="244"/>
      <c r="U25" s="244"/>
      <c r="V25" s="244"/>
      <c r="W25" s="244"/>
      <c r="X25" s="244"/>
      <c r="Y25" s="244"/>
      <c r="Z25" s="244"/>
      <c r="AA25" s="244"/>
      <c r="AB25" s="244"/>
      <c r="AC25" s="244"/>
      <c r="AD25" s="590"/>
      <c r="AE25" s="587"/>
      <c r="AF25" s="602"/>
      <c r="AG25" s="580"/>
      <c r="AH25" s="557"/>
      <c r="AI25" s="670"/>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c r="A26" s="106"/>
      <c r="B26" s="107"/>
      <c r="C26" s="107"/>
      <c r="D26" s="107"/>
      <c r="E26" s="107"/>
      <c r="F26" s="107"/>
      <c r="G26" s="713" t="s">
        <v>215</v>
      </c>
      <c r="H26" s="714"/>
      <c r="I26" s="714"/>
      <c r="J26" s="714"/>
      <c r="K26" s="714"/>
      <c r="L26" s="714"/>
      <c r="M26" s="714"/>
      <c r="N26" s="714"/>
      <c r="O26" s="714"/>
      <c r="P26" s="714"/>
      <c r="Q26" s="714"/>
      <c r="R26" s="714"/>
      <c r="S26" s="714"/>
      <c r="T26" s="714"/>
      <c r="U26" s="714"/>
      <c r="V26" s="714"/>
      <c r="W26" s="714"/>
      <c r="X26" s="714"/>
      <c r="Y26" s="714"/>
      <c r="Z26" s="714"/>
      <c r="AA26" s="714"/>
      <c r="AB26" s="714"/>
      <c r="AC26" s="714"/>
      <c r="AD26" s="52"/>
      <c r="AE26" s="52"/>
      <c r="AF26" s="52"/>
      <c r="AG26" s="52"/>
      <c r="AH26" s="52"/>
      <c r="AI26" s="53"/>
      <c r="AJ26" s="722" t="s">
        <v>215</v>
      </c>
      <c r="AK26" s="714"/>
      <c r="AL26" s="714"/>
      <c r="AM26" s="714"/>
      <c r="AN26" s="714"/>
      <c r="AO26" s="714"/>
      <c r="AP26" s="714"/>
      <c r="AQ26" s="714"/>
      <c r="AR26" s="714"/>
      <c r="AS26" s="714"/>
      <c r="AT26" s="714"/>
      <c r="AU26" s="714"/>
      <c r="AV26" s="714"/>
      <c r="AW26" s="714"/>
      <c r="AX26" s="714"/>
      <c r="AY26" s="714"/>
      <c r="AZ26" s="714"/>
      <c r="BA26" s="714"/>
      <c r="BB26" s="714"/>
      <c r="BC26" s="714"/>
      <c r="BD26" s="714"/>
      <c r="BE26" s="714"/>
      <c r="BF26" s="714"/>
      <c r="BG26" s="714"/>
      <c r="BH26" s="714"/>
      <c r="BI26" s="714"/>
      <c r="BJ26" s="714"/>
      <c r="BK26" s="714"/>
      <c r="BL26" s="714"/>
      <c r="BM26" s="714"/>
      <c r="BN26" s="714"/>
      <c r="BO26" s="714"/>
      <c r="BP26" s="714"/>
      <c r="BQ26" s="714"/>
      <c r="BR26" s="723"/>
    </row>
    <row r="27" spans="1:77" ht="15" customHeight="1">
      <c r="A27" s="108"/>
      <c r="B27" s="109"/>
      <c r="C27" s="109"/>
      <c r="D27" s="109"/>
      <c r="E27" s="109"/>
      <c r="F27" s="109"/>
      <c r="G27" s="715"/>
      <c r="H27" s="715"/>
      <c r="I27" s="715"/>
      <c r="J27" s="715"/>
      <c r="K27" s="715"/>
      <c r="L27" s="715"/>
      <c r="M27" s="715"/>
      <c r="N27" s="715"/>
      <c r="O27" s="715"/>
      <c r="P27" s="715"/>
      <c r="Q27" s="715"/>
      <c r="R27" s="715"/>
      <c r="S27" s="715"/>
      <c r="T27" s="715"/>
      <c r="U27" s="715"/>
      <c r="V27" s="715"/>
      <c r="W27" s="715"/>
      <c r="X27" s="715"/>
      <c r="Y27" s="715"/>
      <c r="Z27" s="715"/>
      <c r="AA27" s="715"/>
      <c r="AB27" s="715"/>
      <c r="AC27" s="715"/>
      <c r="AD27" s="666" t="s">
        <v>195</v>
      </c>
      <c r="AE27" s="666"/>
      <c r="AF27" s="666"/>
      <c r="AG27" s="580" t="s">
        <v>196</v>
      </c>
      <c r="AH27" s="557"/>
      <c r="AI27" s="670"/>
      <c r="AJ27" s="724"/>
      <c r="AK27" s="715"/>
      <c r="AL27" s="715"/>
      <c r="AM27" s="715"/>
      <c r="AN27" s="715"/>
      <c r="AO27" s="715"/>
      <c r="AP27" s="715"/>
      <c r="AQ27" s="715"/>
      <c r="AR27" s="715"/>
      <c r="AS27" s="715"/>
      <c r="AT27" s="715"/>
      <c r="AU27" s="715"/>
      <c r="AV27" s="715"/>
      <c r="AW27" s="715"/>
      <c r="AX27" s="715"/>
      <c r="AY27" s="715"/>
      <c r="AZ27" s="715"/>
      <c r="BA27" s="715"/>
      <c r="BB27" s="715"/>
      <c r="BC27" s="715"/>
      <c r="BD27" s="715"/>
      <c r="BE27" s="715"/>
      <c r="BF27" s="715"/>
      <c r="BG27" s="715"/>
      <c r="BH27" s="715"/>
      <c r="BI27" s="715"/>
      <c r="BJ27" s="715"/>
      <c r="BK27" s="715"/>
      <c r="BL27" s="715"/>
      <c r="BM27" s="715"/>
      <c r="BN27" s="715"/>
      <c r="BO27" s="715"/>
      <c r="BP27" s="715"/>
      <c r="BQ27" s="715"/>
      <c r="BR27" s="725"/>
    </row>
    <row r="28" spans="1:77" ht="20.65" customHeight="1">
      <c r="A28" s="574" t="s">
        <v>216</v>
      </c>
      <c r="B28" s="587"/>
      <c r="C28" s="587"/>
      <c r="D28" s="602"/>
      <c r="E28" s="243" t="s">
        <v>197</v>
      </c>
      <c r="F28" s="56" t="s">
        <v>217</v>
      </c>
      <c r="G28" s="249"/>
      <c r="H28" s="250"/>
      <c r="I28" s="250"/>
      <c r="J28" s="250"/>
      <c r="K28" s="250"/>
      <c r="L28" s="250"/>
      <c r="M28" s="250"/>
      <c r="N28" s="250"/>
      <c r="O28" s="250"/>
      <c r="P28" s="250"/>
      <c r="Q28" s="250"/>
      <c r="R28" s="250"/>
      <c r="S28" s="250"/>
      <c r="T28" s="250"/>
      <c r="U28" s="250"/>
      <c r="V28" s="250"/>
      <c r="W28" s="250"/>
      <c r="X28" s="250"/>
      <c r="Y28" s="250"/>
      <c r="Z28" s="250"/>
      <c r="AA28" s="250"/>
      <c r="AB28" s="250"/>
      <c r="AC28" s="55"/>
      <c r="AD28" s="580"/>
      <c r="AE28" s="557"/>
      <c r="AF28" s="581"/>
      <c r="AG28" s="580"/>
      <c r="AH28" s="557"/>
      <c r="AI28" s="670"/>
      <c r="AJ28" s="660" t="s">
        <v>180</v>
      </c>
      <c r="AK28" s="661"/>
      <c r="AL28" s="664" t="s">
        <v>218</v>
      </c>
      <c r="AM28" s="664"/>
      <c r="AN28" s="664"/>
      <c r="AO28" s="664"/>
      <c r="AP28" s="664"/>
      <c r="AQ28" s="664"/>
      <c r="AR28" s="664"/>
      <c r="AS28" s="664"/>
      <c r="AT28" s="664"/>
      <c r="AU28" s="664"/>
      <c r="AV28" s="664"/>
      <c r="AW28" s="664"/>
      <c r="AX28" s="664"/>
      <c r="AY28" s="664"/>
      <c r="AZ28" s="664"/>
      <c r="BA28" s="664"/>
      <c r="BB28" s="664"/>
      <c r="BC28" s="664"/>
      <c r="BD28" s="664"/>
      <c r="BE28" s="664"/>
      <c r="BF28" s="664"/>
      <c r="BG28" s="664"/>
      <c r="BH28" s="664"/>
      <c r="BI28" s="664"/>
      <c r="BJ28" s="664"/>
      <c r="BK28" s="664"/>
      <c r="BL28" s="664"/>
      <c r="BM28" s="664"/>
      <c r="BN28" s="664"/>
      <c r="BO28" s="664"/>
      <c r="BP28" s="664"/>
      <c r="BQ28" s="664"/>
      <c r="BR28" s="665"/>
    </row>
    <row r="29" spans="1:77" ht="20.65" customHeight="1">
      <c r="A29" s="588"/>
      <c r="B29" s="589"/>
      <c r="C29" s="589"/>
      <c r="D29" s="603"/>
      <c r="E29" s="243" t="s">
        <v>200</v>
      </c>
      <c r="F29" s="56" t="s">
        <v>219</v>
      </c>
      <c r="G29" s="249"/>
      <c r="H29" s="250"/>
      <c r="I29" s="250"/>
      <c r="J29" s="250"/>
      <c r="K29" s="250"/>
      <c r="L29" s="250"/>
      <c r="M29" s="250"/>
      <c r="N29" s="250"/>
      <c r="O29" s="250"/>
      <c r="P29" s="250"/>
      <c r="Q29" s="250"/>
      <c r="R29" s="250"/>
      <c r="S29" s="250"/>
      <c r="T29" s="250"/>
      <c r="U29" s="250"/>
      <c r="V29" s="250"/>
      <c r="W29" s="250"/>
      <c r="X29" s="250"/>
      <c r="Y29" s="250"/>
      <c r="Z29" s="250"/>
      <c r="AA29" s="250"/>
      <c r="AB29" s="250"/>
      <c r="AC29" s="55"/>
      <c r="AD29" s="580"/>
      <c r="AE29" s="557"/>
      <c r="AF29" s="581"/>
      <c r="AG29" s="580"/>
      <c r="AH29" s="557"/>
      <c r="AI29" s="670"/>
      <c r="AJ29" s="662"/>
      <c r="AK29" s="663"/>
      <c r="AL29" s="656"/>
      <c r="AM29" s="656"/>
      <c r="AN29" s="656"/>
      <c r="AO29" s="656"/>
      <c r="AP29" s="656"/>
      <c r="AQ29" s="656"/>
      <c r="AR29" s="656"/>
      <c r="AS29" s="656"/>
      <c r="AT29" s="656"/>
      <c r="AU29" s="656"/>
      <c r="AV29" s="656"/>
      <c r="AW29" s="656"/>
      <c r="AX29" s="656"/>
      <c r="AY29" s="656"/>
      <c r="AZ29" s="656"/>
      <c r="BA29" s="656"/>
      <c r="BB29" s="656"/>
      <c r="BC29" s="656"/>
      <c r="BD29" s="656"/>
      <c r="BE29" s="656"/>
      <c r="BF29" s="656"/>
      <c r="BG29" s="656"/>
      <c r="BH29" s="656"/>
      <c r="BI29" s="656"/>
      <c r="BJ29" s="656"/>
      <c r="BK29" s="656"/>
      <c r="BL29" s="656"/>
      <c r="BM29" s="656"/>
      <c r="BN29" s="656"/>
      <c r="BO29" s="656"/>
      <c r="BP29" s="656"/>
      <c r="BQ29" s="656"/>
      <c r="BR29" s="657"/>
    </row>
    <row r="30" spans="1:77" ht="20.65" customHeight="1">
      <c r="A30" s="588"/>
      <c r="B30" s="589"/>
      <c r="C30" s="589"/>
      <c r="D30" s="603"/>
      <c r="E30" s="243" t="s">
        <v>202</v>
      </c>
      <c r="F30" s="56" t="s">
        <v>220</v>
      </c>
      <c r="G30" s="249"/>
      <c r="H30" s="250"/>
      <c r="I30" s="250"/>
      <c r="J30" s="250"/>
      <c r="K30" s="250"/>
      <c r="L30" s="250"/>
      <c r="M30" s="250"/>
      <c r="N30" s="250"/>
      <c r="O30" s="250"/>
      <c r="P30" s="250"/>
      <c r="Q30" s="250"/>
      <c r="R30" s="250"/>
      <c r="S30" s="250"/>
      <c r="T30" s="250"/>
      <c r="U30" s="250"/>
      <c r="V30" s="250"/>
      <c r="W30" s="250"/>
      <c r="X30" s="250"/>
      <c r="Y30" s="250"/>
      <c r="Z30" s="250"/>
      <c r="AA30" s="250"/>
      <c r="AB30" s="250"/>
      <c r="AC30" s="55"/>
      <c r="AD30" s="580"/>
      <c r="AE30" s="557"/>
      <c r="AF30" s="581"/>
      <c r="AG30" s="580"/>
      <c r="AH30" s="557"/>
      <c r="AI30" s="670"/>
      <c r="AJ30" s="662" t="s">
        <v>204</v>
      </c>
      <c r="AK30" s="663"/>
      <c r="AL30" s="721" t="s">
        <v>205</v>
      </c>
      <c r="AM30" s="656"/>
      <c r="AN30" s="656"/>
      <c r="AO30" s="656"/>
      <c r="AP30" s="656"/>
      <c r="AQ30" s="656"/>
      <c r="AR30" s="656"/>
      <c r="AS30" s="656"/>
      <c r="AT30" s="656"/>
      <c r="AU30" s="656"/>
      <c r="AV30" s="656"/>
      <c r="AW30" s="656"/>
      <c r="AX30" s="656"/>
      <c r="AY30" s="656"/>
      <c r="AZ30" s="656"/>
      <c r="BA30" s="656"/>
      <c r="BB30" s="656"/>
      <c r="BC30" s="656"/>
      <c r="BD30" s="656"/>
      <c r="BE30" s="656"/>
      <c r="BF30" s="656"/>
      <c r="BG30" s="656"/>
      <c r="BH30" s="656"/>
      <c r="BI30" s="656"/>
      <c r="BJ30" s="656"/>
      <c r="BK30" s="656"/>
      <c r="BL30" s="656"/>
      <c r="BM30" s="656"/>
      <c r="BN30" s="656"/>
      <c r="BO30" s="656"/>
      <c r="BP30" s="656"/>
      <c r="BQ30" s="656"/>
      <c r="BR30" s="657"/>
    </row>
    <row r="31" spans="1:77" ht="20.65" customHeight="1" thickBot="1">
      <c r="A31" s="604"/>
      <c r="B31" s="605"/>
      <c r="C31" s="605"/>
      <c r="D31" s="606"/>
      <c r="E31" s="243" t="s">
        <v>206</v>
      </c>
      <c r="F31" s="56" t="s">
        <v>221</v>
      </c>
      <c r="G31" s="249"/>
      <c r="H31" s="251"/>
      <c r="I31" s="251"/>
      <c r="J31" s="251"/>
      <c r="K31" s="251"/>
      <c r="L31" s="251"/>
      <c r="M31" s="252"/>
      <c r="N31" s="252"/>
      <c r="O31" s="252"/>
      <c r="P31" s="252"/>
      <c r="Q31" s="252"/>
      <c r="R31" s="252"/>
      <c r="S31" s="252"/>
      <c r="T31" s="252"/>
      <c r="U31" s="252"/>
      <c r="V31" s="252"/>
      <c r="W31" s="252"/>
      <c r="X31" s="252"/>
      <c r="Y31" s="252"/>
      <c r="Z31" s="252"/>
      <c r="AA31" s="252"/>
      <c r="AB31" s="252"/>
      <c r="AC31" s="244"/>
      <c r="AD31" s="580"/>
      <c r="AE31" s="557"/>
      <c r="AF31" s="581"/>
      <c r="AG31" s="580"/>
      <c r="AH31" s="557"/>
      <c r="AI31" s="670"/>
      <c r="AJ31" s="662"/>
      <c r="AK31" s="663"/>
      <c r="AL31" s="656"/>
      <c r="AM31" s="656"/>
      <c r="AN31" s="656"/>
      <c r="AO31" s="656"/>
      <c r="AP31" s="656"/>
      <c r="AQ31" s="656"/>
      <c r="AR31" s="656"/>
      <c r="AS31" s="656"/>
      <c r="AT31" s="656"/>
      <c r="AU31" s="656"/>
      <c r="AV31" s="656"/>
      <c r="AW31" s="656"/>
      <c r="AX31" s="656"/>
      <c r="AY31" s="656"/>
      <c r="AZ31" s="656"/>
      <c r="BA31" s="656"/>
      <c r="BB31" s="656"/>
      <c r="BC31" s="656"/>
      <c r="BD31" s="656"/>
      <c r="BE31" s="656"/>
      <c r="BF31" s="656"/>
      <c r="BG31" s="656"/>
      <c r="BH31" s="656"/>
      <c r="BI31" s="656"/>
      <c r="BJ31" s="656"/>
      <c r="BK31" s="656"/>
      <c r="BL31" s="656"/>
      <c r="BM31" s="656"/>
      <c r="BN31" s="656"/>
      <c r="BO31" s="656"/>
      <c r="BP31" s="656"/>
      <c r="BQ31" s="656"/>
      <c r="BR31" s="657"/>
    </row>
    <row r="32" spans="1:77" ht="15" customHeight="1" thickTop="1" thickBot="1">
      <c r="A32" s="697" t="s">
        <v>222</v>
      </c>
      <c r="B32" s="698"/>
      <c r="C32" s="698"/>
      <c r="D32" s="698"/>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8"/>
      <c r="AC32" s="698"/>
      <c r="AD32" s="698"/>
      <c r="AE32" s="698"/>
      <c r="AF32" s="698"/>
      <c r="AG32" s="698"/>
      <c r="AH32" s="698"/>
      <c r="AI32" s="699"/>
      <c r="AJ32" s="682" t="s">
        <v>223</v>
      </c>
      <c r="AK32" s="683"/>
      <c r="AL32" s="683"/>
      <c r="AM32" s="683"/>
      <c r="AN32" s="683"/>
      <c r="AO32" s="683"/>
      <c r="AP32" s="683"/>
      <c r="AQ32" s="683"/>
      <c r="AR32" s="683"/>
      <c r="AS32" s="683"/>
      <c r="AT32" s="683"/>
      <c r="AU32" s="683"/>
      <c r="AV32" s="683"/>
      <c r="AW32" s="683"/>
      <c r="AX32" s="683"/>
      <c r="AY32" s="683"/>
      <c r="AZ32" s="683"/>
      <c r="BA32" s="683"/>
      <c r="BB32" s="683"/>
      <c r="BC32" s="683"/>
      <c r="BD32" s="683"/>
      <c r="BE32" s="683"/>
      <c r="BF32" s="683"/>
      <c r="BG32" s="683"/>
      <c r="BH32" s="683"/>
      <c r="BI32" s="683"/>
      <c r="BJ32" s="683"/>
      <c r="BK32" s="683"/>
      <c r="BL32" s="683"/>
      <c r="BM32" s="683"/>
      <c r="BN32" s="683"/>
      <c r="BO32" s="683"/>
      <c r="BP32" s="683"/>
      <c r="BQ32" s="683"/>
      <c r="BR32" s="684"/>
    </row>
    <row r="33" spans="1:70" ht="15" customHeight="1" thickTop="1">
      <c r="A33" s="700"/>
      <c r="B33" s="701"/>
      <c r="C33" s="701"/>
      <c r="D33" s="701"/>
      <c r="E33" s="701"/>
      <c r="F33" s="701"/>
      <c r="G33" s="701"/>
      <c r="H33" s="701"/>
      <c r="I33" s="701"/>
      <c r="J33" s="701"/>
      <c r="K33" s="701"/>
      <c r="L33" s="701"/>
      <c r="M33" s="701"/>
      <c r="N33" s="701"/>
      <c r="O33" s="701"/>
      <c r="P33" s="701"/>
      <c r="Q33" s="701"/>
      <c r="R33" s="701"/>
      <c r="S33" s="701"/>
      <c r="T33" s="701"/>
      <c r="U33" s="701"/>
      <c r="V33" s="701"/>
      <c r="W33" s="701"/>
      <c r="X33" s="701"/>
      <c r="Y33" s="701"/>
      <c r="Z33" s="701"/>
      <c r="AA33" s="701"/>
      <c r="AB33" s="701"/>
      <c r="AC33" s="701"/>
      <c r="AD33" s="701"/>
      <c r="AE33" s="701"/>
      <c r="AF33" s="701"/>
      <c r="AG33" s="701"/>
      <c r="AH33" s="701"/>
      <c r="AI33" s="702"/>
      <c r="AJ33" s="651"/>
      <c r="AK33" s="652"/>
      <c r="AL33" s="652"/>
      <c r="AM33" s="652"/>
      <c r="AN33" s="652"/>
      <c r="AO33" s="652"/>
      <c r="AP33" s="652"/>
      <c r="AQ33" s="652"/>
      <c r="AR33" s="652"/>
      <c r="AS33" s="652"/>
      <c r="AT33" s="652"/>
      <c r="AU33" s="652"/>
      <c r="AV33" s="652"/>
      <c r="AW33" s="652"/>
      <c r="AX33" s="652"/>
      <c r="AY33" s="652"/>
      <c r="AZ33" s="652"/>
      <c r="BA33" s="652"/>
      <c r="BB33" s="652"/>
      <c r="BC33" s="652"/>
      <c r="BD33" s="652"/>
      <c r="BE33" s="652"/>
      <c r="BF33" s="652"/>
      <c r="BG33" s="652"/>
      <c r="BH33" s="652"/>
      <c r="BI33" s="652"/>
      <c r="BJ33" s="652"/>
      <c r="BK33" s="652"/>
      <c r="BL33" s="652"/>
      <c r="BM33" s="652"/>
      <c r="BN33" s="652"/>
      <c r="BO33" s="652"/>
      <c r="BP33" s="652"/>
      <c r="BQ33" s="652"/>
      <c r="BR33" s="653"/>
    </row>
    <row r="34" spans="1:70" ht="15" customHeight="1">
      <c r="A34" s="574" t="s">
        <v>53</v>
      </c>
      <c r="B34" s="575"/>
      <c r="C34" s="575"/>
      <c r="D34" s="575"/>
      <c r="E34" s="597" t="s">
        <v>191</v>
      </c>
      <c r="F34" s="597"/>
      <c r="G34" s="597"/>
      <c r="H34" s="597"/>
      <c r="I34" s="597"/>
      <c r="J34" s="690"/>
      <c r="K34" s="690"/>
      <c r="L34" s="690"/>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1"/>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c r="A35" s="577"/>
      <c r="B35" s="578"/>
      <c r="C35" s="578"/>
      <c r="D35" s="578"/>
      <c r="E35" s="597" t="s">
        <v>192</v>
      </c>
      <c r="F35" s="597"/>
      <c r="G35" s="597"/>
      <c r="H35" s="597"/>
      <c r="I35" s="597"/>
      <c r="J35" s="692"/>
      <c r="K35" s="692"/>
      <c r="L35" s="692"/>
      <c r="M35" s="692"/>
      <c r="N35" s="692"/>
      <c r="O35" s="692"/>
      <c r="P35" s="692"/>
      <c r="Q35" s="692"/>
      <c r="R35" s="692"/>
      <c r="S35" s="692"/>
      <c r="T35" s="692"/>
      <c r="U35" s="692"/>
      <c r="V35" s="692"/>
      <c r="W35" s="692"/>
      <c r="X35" s="692"/>
      <c r="Y35" s="692"/>
      <c r="Z35" s="692"/>
      <c r="AA35" s="692"/>
      <c r="AB35" s="692"/>
      <c r="AC35" s="692"/>
      <c r="AD35" s="692"/>
      <c r="AE35" s="692"/>
      <c r="AF35" s="692"/>
      <c r="AG35" s="692"/>
      <c r="AH35" s="692"/>
      <c r="AI35" s="693"/>
      <c r="AJ35" s="42"/>
      <c r="AK35" s="69"/>
      <c r="AL35" s="687" t="s">
        <v>224</v>
      </c>
      <c r="AM35" s="687"/>
      <c r="AN35" s="687"/>
      <c r="AO35" s="687"/>
      <c r="AP35" s="687"/>
      <c r="AQ35" s="687"/>
      <c r="AR35" s="687"/>
      <c r="AS35" s="687"/>
      <c r="AT35" s="687"/>
      <c r="AU35" s="687"/>
      <c r="AV35" s="687"/>
      <c r="AW35" s="687"/>
      <c r="AX35" s="687"/>
      <c r="AY35" s="687"/>
      <c r="AZ35" s="687"/>
      <c r="BA35" s="687"/>
      <c r="BB35" s="687"/>
      <c r="BC35" s="687"/>
      <c r="BD35" s="687"/>
      <c r="BE35" s="687"/>
      <c r="BF35" s="687"/>
      <c r="BG35" s="687"/>
      <c r="BH35" s="687"/>
      <c r="BI35" s="687"/>
      <c r="BJ35" s="687"/>
      <c r="BK35" s="687"/>
      <c r="BL35" s="687"/>
      <c r="BM35" s="687"/>
      <c r="BN35" s="687"/>
      <c r="BO35" s="687"/>
      <c r="BP35" s="687"/>
      <c r="BQ35" s="687"/>
      <c r="BR35" s="688"/>
    </row>
    <row r="36" spans="1:70" ht="15" customHeight="1">
      <c r="A36" s="577"/>
      <c r="B36" s="578"/>
      <c r="C36" s="578"/>
      <c r="D36" s="578"/>
      <c r="E36" s="597"/>
      <c r="F36" s="597"/>
      <c r="G36" s="597"/>
      <c r="H36" s="597"/>
      <c r="I36" s="597"/>
      <c r="J36" s="692"/>
      <c r="K36" s="692"/>
      <c r="L36" s="692"/>
      <c r="M36" s="692"/>
      <c r="N36" s="692"/>
      <c r="O36" s="692"/>
      <c r="P36" s="692"/>
      <c r="Q36" s="692"/>
      <c r="R36" s="692"/>
      <c r="S36" s="692"/>
      <c r="T36" s="692"/>
      <c r="U36" s="692"/>
      <c r="V36" s="692"/>
      <c r="W36" s="692"/>
      <c r="X36" s="692"/>
      <c r="Y36" s="692"/>
      <c r="Z36" s="692"/>
      <c r="AA36" s="692"/>
      <c r="AB36" s="692"/>
      <c r="AC36" s="692"/>
      <c r="AD36" s="692"/>
      <c r="AE36" s="692"/>
      <c r="AF36" s="692"/>
      <c r="AG36" s="692"/>
      <c r="AH36" s="692"/>
      <c r="AI36" s="693"/>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c r="A37" s="595"/>
      <c r="B37" s="596"/>
      <c r="C37" s="596"/>
      <c r="D37" s="596"/>
      <c r="E37" s="597"/>
      <c r="F37" s="597"/>
      <c r="G37" s="597"/>
      <c r="H37" s="597"/>
      <c r="I37" s="597"/>
      <c r="J37" s="692"/>
      <c r="K37" s="692"/>
      <c r="L37" s="692"/>
      <c r="M37" s="692"/>
      <c r="N37" s="692"/>
      <c r="O37" s="692"/>
      <c r="P37" s="692"/>
      <c r="Q37" s="692"/>
      <c r="R37" s="692"/>
      <c r="S37" s="692"/>
      <c r="T37" s="692"/>
      <c r="U37" s="692"/>
      <c r="V37" s="692"/>
      <c r="W37" s="692"/>
      <c r="X37" s="692"/>
      <c r="Y37" s="692"/>
      <c r="Z37" s="692"/>
      <c r="AA37" s="692"/>
      <c r="AB37" s="692"/>
      <c r="AC37" s="692"/>
      <c r="AD37" s="692"/>
      <c r="AE37" s="692"/>
      <c r="AF37" s="692"/>
      <c r="AG37" s="692"/>
      <c r="AH37" s="692"/>
      <c r="AI37" s="693"/>
      <c r="AJ37" s="70" t="s">
        <v>225</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19.899999999999999" customHeight="1">
      <c r="A38" s="574" t="s">
        <v>57</v>
      </c>
      <c r="B38" s="575"/>
      <c r="C38" s="575"/>
      <c r="D38" s="575"/>
      <c r="E38" s="598" t="s">
        <v>226</v>
      </c>
      <c r="F38" s="598"/>
      <c r="G38" s="598"/>
      <c r="H38" s="600" t="s">
        <v>227</v>
      </c>
      <c r="I38" s="600"/>
      <c r="J38" s="600"/>
      <c r="K38" s="600"/>
      <c r="L38" s="600"/>
      <c r="M38" s="600"/>
      <c r="N38" s="600"/>
      <c r="O38" s="600"/>
      <c r="P38" s="600"/>
      <c r="Q38" s="600"/>
      <c r="R38" s="600"/>
      <c r="S38" s="600"/>
      <c r="T38" s="718"/>
      <c r="U38" s="738"/>
      <c r="V38" s="739"/>
      <c r="W38" s="739"/>
      <c r="X38" s="737"/>
      <c r="Y38" s="737"/>
      <c r="Z38" s="737"/>
      <c r="AA38" s="737"/>
      <c r="AB38" s="717"/>
      <c r="AC38" s="718"/>
      <c r="AD38" s="719" t="s">
        <v>228</v>
      </c>
      <c r="AE38" s="719"/>
      <c r="AF38" s="719"/>
      <c r="AG38" s="719"/>
      <c r="AH38" s="719"/>
      <c r="AI38" s="720"/>
      <c r="AJ38" s="703" t="s">
        <v>229</v>
      </c>
      <c r="AK38" s="663"/>
      <c r="AL38" s="721" t="s">
        <v>230</v>
      </c>
      <c r="AM38" s="656"/>
      <c r="AN38" s="656"/>
      <c r="AO38" s="656"/>
      <c r="AP38" s="656"/>
      <c r="AQ38" s="656"/>
      <c r="AR38" s="656"/>
      <c r="AS38" s="656"/>
      <c r="AT38" s="656"/>
      <c r="AU38" s="656"/>
      <c r="AV38" s="656"/>
      <c r="AW38" s="656"/>
      <c r="AX38" s="656"/>
      <c r="AY38" s="656"/>
      <c r="AZ38" s="656"/>
      <c r="BA38" s="656"/>
      <c r="BB38" s="656"/>
      <c r="BC38" s="656"/>
      <c r="BD38" s="656"/>
      <c r="BE38" s="656"/>
      <c r="BF38" s="656"/>
      <c r="BG38" s="656"/>
      <c r="BH38" s="656"/>
      <c r="BI38" s="656"/>
      <c r="BJ38" s="656"/>
      <c r="BK38" s="656"/>
      <c r="BL38" s="656"/>
      <c r="BM38" s="656"/>
      <c r="BN38" s="656"/>
      <c r="BO38" s="656"/>
      <c r="BP38" s="656"/>
      <c r="BQ38" s="656"/>
      <c r="BR38" s="657"/>
    </row>
    <row r="39" spans="1:70" ht="19.899999999999999" customHeight="1">
      <c r="A39" s="595"/>
      <c r="B39" s="596"/>
      <c r="C39" s="596"/>
      <c r="D39" s="596"/>
      <c r="E39" s="599"/>
      <c r="F39" s="599"/>
      <c r="G39" s="599"/>
      <c r="H39" s="601"/>
      <c r="I39" s="601"/>
      <c r="J39" s="601"/>
      <c r="K39" s="601"/>
      <c r="L39" s="601"/>
      <c r="M39" s="601"/>
      <c r="N39" s="601"/>
      <c r="O39" s="601"/>
      <c r="P39" s="601"/>
      <c r="Q39" s="601"/>
      <c r="R39" s="601"/>
      <c r="S39" s="601"/>
      <c r="T39" s="685"/>
      <c r="U39" s="686"/>
      <c r="V39" s="689"/>
      <c r="W39" s="689"/>
      <c r="X39" s="689"/>
      <c r="Y39" s="689"/>
      <c r="Z39" s="689"/>
      <c r="AA39" s="689"/>
      <c r="AB39" s="716"/>
      <c r="AC39" s="685"/>
      <c r="AD39" s="735" t="str">
        <f>IF(COUNTA(T38:AC39)=0,"",ROUNDDOWN(((SUM(T38:AC39)+75))/(COUNTA(T38:AC39)+1),1))</f>
        <v/>
      </c>
      <c r="AE39" s="735"/>
      <c r="AF39" s="735"/>
      <c r="AG39" s="735"/>
      <c r="AH39" s="736"/>
      <c r="AI39" s="71" t="s">
        <v>231</v>
      </c>
      <c r="AJ39" s="662"/>
      <c r="AK39" s="663"/>
      <c r="AL39" s="656"/>
      <c r="AM39" s="656"/>
      <c r="AN39" s="656"/>
      <c r="AO39" s="656"/>
      <c r="AP39" s="656"/>
      <c r="AQ39" s="656"/>
      <c r="AR39" s="656"/>
      <c r="AS39" s="656"/>
      <c r="AT39" s="656"/>
      <c r="AU39" s="656"/>
      <c r="AV39" s="656"/>
      <c r="AW39" s="656"/>
      <c r="AX39" s="656"/>
      <c r="AY39" s="656"/>
      <c r="AZ39" s="656"/>
      <c r="BA39" s="656"/>
      <c r="BB39" s="656"/>
      <c r="BC39" s="656"/>
      <c r="BD39" s="656"/>
      <c r="BE39" s="656"/>
      <c r="BF39" s="656"/>
      <c r="BG39" s="656"/>
      <c r="BH39" s="656"/>
      <c r="BI39" s="656"/>
      <c r="BJ39" s="656"/>
      <c r="BK39" s="656"/>
      <c r="BL39" s="656"/>
      <c r="BM39" s="656"/>
      <c r="BN39" s="656"/>
      <c r="BO39" s="656"/>
      <c r="BP39" s="656"/>
      <c r="BQ39" s="656"/>
      <c r="BR39" s="657"/>
    </row>
    <row r="40" spans="1:70" ht="15" customHeight="1">
      <c r="A40" s="633" t="s">
        <v>232</v>
      </c>
      <c r="B40" s="634"/>
      <c r="C40" s="634"/>
      <c r="D40" s="634"/>
      <c r="E40" s="580" t="s">
        <v>233</v>
      </c>
      <c r="F40" s="557"/>
      <c r="G40" s="557"/>
      <c r="H40" s="557"/>
      <c r="I40" s="557"/>
      <c r="J40" s="557"/>
      <c r="K40" s="557"/>
      <c r="L40" s="557"/>
      <c r="M40" s="557"/>
      <c r="N40" s="557"/>
      <c r="O40" s="557"/>
      <c r="P40" s="557"/>
      <c r="Q40" s="557"/>
      <c r="R40" s="557"/>
      <c r="S40" s="581"/>
      <c r="T40" s="607" t="s">
        <v>234</v>
      </c>
      <c r="U40" s="607"/>
      <c r="V40" s="607"/>
      <c r="W40" s="607"/>
      <c r="X40" s="607"/>
      <c r="Y40" s="607"/>
      <c r="Z40" s="607" t="s">
        <v>235</v>
      </c>
      <c r="AA40" s="695"/>
      <c r="AB40" s="695"/>
      <c r="AC40" s="695"/>
      <c r="AD40" s="696" t="s">
        <v>236</v>
      </c>
      <c r="AE40" s="696"/>
      <c r="AF40" s="734"/>
      <c r="AG40" s="734"/>
      <c r="AH40" s="607" t="s">
        <v>237</v>
      </c>
      <c r="AI40" s="694"/>
      <c r="AJ40" s="72"/>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4"/>
    </row>
    <row r="41" spans="1:70" ht="32.65" customHeight="1">
      <c r="A41" s="635"/>
      <c r="B41" s="636"/>
      <c r="C41" s="636"/>
      <c r="D41" s="636"/>
      <c r="E41" s="580"/>
      <c r="F41" s="557"/>
      <c r="G41" s="557"/>
      <c r="H41" s="557"/>
      <c r="I41" s="557"/>
      <c r="J41" s="557"/>
      <c r="K41" s="557"/>
      <c r="L41" s="557"/>
      <c r="M41" s="557"/>
      <c r="N41" s="557"/>
      <c r="O41" s="557"/>
      <c r="P41" s="557"/>
      <c r="Q41" s="557"/>
      <c r="R41" s="557"/>
      <c r="S41" s="581"/>
      <c r="T41" s="696" t="s">
        <v>238</v>
      </c>
      <c r="U41" s="696"/>
      <c r="V41" s="696"/>
      <c r="W41" s="696" t="s">
        <v>239</v>
      </c>
      <c r="X41" s="696"/>
      <c r="Y41" s="696"/>
      <c r="Z41" s="695"/>
      <c r="AA41" s="695"/>
      <c r="AB41" s="695"/>
      <c r="AC41" s="695"/>
      <c r="AD41" s="734"/>
      <c r="AE41" s="734"/>
      <c r="AF41" s="734"/>
      <c r="AG41" s="734"/>
      <c r="AH41" s="695"/>
      <c r="AI41" s="694"/>
      <c r="AJ41" s="75"/>
      <c r="AK41" s="76"/>
      <c r="AL41" s="77" t="s">
        <v>240</v>
      </c>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9"/>
    </row>
    <row r="42" spans="1:70" ht="15" customHeight="1">
      <c r="A42" s="635"/>
      <c r="B42" s="636"/>
      <c r="C42" s="636"/>
      <c r="D42" s="636"/>
      <c r="E42" s="551"/>
      <c r="F42" s="552"/>
      <c r="G42" s="552"/>
      <c r="H42" s="552"/>
      <c r="I42" s="552"/>
      <c r="J42" s="552"/>
      <c r="K42" s="552"/>
      <c r="L42" s="552"/>
      <c r="M42" s="552"/>
      <c r="N42" s="552"/>
      <c r="O42" s="552"/>
      <c r="P42" s="552"/>
      <c r="Q42" s="552"/>
      <c r="R42" s="552"/>
      <c r="S42" s="553"/>
      <c r="T42" s="592"/>
      <c r="U42" s="593"/>
      <c r="V42" s="594"/>
      <c r="W42" s="592"/>
      <c r="X42" s="593"/>
      <c r="Y42" s="594"/>
      <c r="Z42" s="565"/>
      <c r="AA42" s="566"/>
      <c r="AB42" s="566"/>
      <c r="AC42" s="567"/>
      <c r="AD42" s="624" t="str">
        <f>IF(Z42=0,"",ROUNDDOWN(Z42*W44/T44*IF(AH42=0,1,AH42/100),0))</f>
        <v/>
      </c>
      <c r="AE42" s="625"/>
      <c r="AF42" s="625"/>
      <c r="AG42" s="626"/>
      <c r="AH42" s="618"/>
      <c r="AI42" s="619"/>
      <c r="AJ42" s="80"/>
      <c r="AK42" s="76"/>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9"/>
    </row>
    <row r="43" spans="1:70" ht="15" customHeight="1">
      <c r="A43" s="635"/>
      <c r="B43" s="636"/>
      <c r="C43" s="636"/>
      <c r="D43" s="636"/>
      <c r="E43" s="551"/>
      <c r="F43" s="552"/>
      <c r="G43" s="552"/>
      <c r="H43" s="552"/>
      <c r="I43" s="552"/>
      <c r="J43" s="552"/>
      <c r="K43" s="552"/>
      <c r="L43" s="552"/>
      <c r="M43" s="552"/>
      <c r="N43" s="552"/>
      <c r="O43" s="552"/>
      <c r="P43" s="552"/>
      <c r="Q43" s="552"/>
      <c r="R43" s="552"/>
      <c r="S43" s="553"/>
      <c r="T43" s="81" t="s">
        <v>62</v>
      </c>
      <c r="U43" s="561"/>
      <c r="V43" s="562"/>
      <c r="W43" s="81" t="s">
        <v>62</v>
      </c>
      <c r="X43" s="561"/>
      <c r="Y43" s="562"/>
      <c r="Z43" s="568"/>
      <c r="AA43" s="569"/>
      <c r="AB43" s="569"/>
      <c r="AC43" s="570"/>
      <c r="AD43" s="627"/>
      <c r="AE43" s="628"/>
      <c r="AF43" s="628"/>
      <c r="AG43" s="629"/>
      <c r="AH43" s="620"/>
      <c r="AI43" s="621"/>
      <c r="AJ43" s="75"/>
      <c r="AK43" s="76"/>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9"/>
    </row>
    <row r="44" spans="1:70" ht="15" customHeight="1">
      <c r="A44" s="635"/>
      <c r="B44" s="636"/>
      <c r="C44" s="636"/>
      <c r="D44" s="636"/>
      <c r="E44" s="247"/>
      <c r="F44" s="56"/>
      <c r="G44" s="56"/>
      <c r="H44" s="244" t="s">
        <v>241</v>
      </c>
      <c r="I44" s="244" t="s">
        <v>242</v>
      </c>
      <c r="J44" s="557" t="s">
        <v>243</v>
      </c>
      <c r="K44" s="557"/>
      <c r="L44" s="244" t="s">
        <v>156</v>
      </c>
      <c r="M44" s="244" t="s">
        <v>242</v>
      </c>
      <c r="N44" s="557" t="s">
        <v>244</v>
      </c>
      <c r="O44" s="557"/>
      <c r="P44" s="557"/>
      <c r="Q44" s="557"/>
      <c r="R44" s="557"/>
      <c r="S44" s="245" t="s">
        <v>245</v>
      </c>
      <c r="T44" s="558" t="str">
        <f>IF(U43=0,"",U43-T42+1)</f>
        <v/>
      </c>
      <c r="U44" s="559"/>
      <c r="V44" s="560"/>
      <c r="W44" s="558" t="str">
        <f>IF(X43=0,"",X43-W42+1)</f>
        <v/>
      </c>
      <c r="X44" s="559"/>
      <c r="Y44" s="560"/>
      <c r="Z44" s="571"/>
      <c r="AA44" s="572"/>
      <c r="AB44" s="572"/>
      <c r="AC44" s="573"/>
      <c r="AD44" s="630"/>
      <c r="AE44" s="631"/>
      <c r="AF44" s="631"/>
      <c r="AG44" s="632"/>
      <c r="AH44" s="622"/>
      <c r="AI44" s="623"/>
      <c r="AJ44" s="80"/>
      <c r="AK44" s="76"/>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9"/>
    </row>
    <row r="45" spans="1:70" ht="15" customHeight="1">
      <c r="A45" s="635"/>
      <c r="B45" s="636"/>
      <c r="C45" s="636"/>
      <c r="D45" s="636"/>
      <c r="E45" s="551"/>
      <c r="F45" s="552"/>
      <c r="G45" s="552"/>
      <c r="H45" s="552"/>
      <c r="I45" s="552"/>
      <c r="J45" s="552"/>
      <c r="K45" s="552"/>
      <c r="L45" s="552"/>
      <c r="M45" s="552"/>
      <c r="N45" s="552"/>
      <c r="O45" s="552"/>
      <c r="P45" s="552"/>
      <c r="Q45" s="552"/>
      <c r="R45" s="552"/>
      <c r="S45" s="553"/>
      <c r="T45" s="592"/>
      <c r="U45" s="593"/>
      <c r="V45" s="594"/>
      <c r="W45" s="592"/>
      <c r="X45" s="593"/>
      <c r="Y45" s="594"/>
      <c r="Z45" s="565"/>
      <c r="AA45" s="566"/>
      <c r="AB45" s="566"/>
      <c r="AC45" s="567"/>
      <c r="AD45" s="624" t="str">
        <f>IF(Z45=0,"",ROUNDDOWN(Z45*W47/T47*IF(AH45=0,1,AH45/100),0))</f>
        <v/>
      </c>
      <c r="AE45" s="625"/>
      <c r="AF45" s="625"/>
      <c r="AG45" s="626"/>
      <c r="AH45" s="618"/>
      <c r="AI45" s="619"/>
      <c r="AJ45" s="82"/>
      <c r="AK45" s="83"/>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9"/>
    </row>
    <row r="46" spans="1:70" ht="15" customHeight="1">
      <c r="A46" s="635"/>
      <c r="B46" s="636"/>
      <c r="C46" s="636"/>
      <c r="D46" s="636"/>
      <c r="E46" s="551"/>
      <c r="F46" s="552"/>
      <c r="G46" s="552"/>
      <c r="H46" s="552"/>
      <c r="I46" s="552"/>
      <c r="J46" s="552"/>
      <c r="K46" s="552"/>
      <c r="L46" s="552"/>
      <c r="M46" s="552"/>
      <c r="N46" s="552"/>
      <c r="O46" s="552"/>
      <c r="P46" s="552"/>
      <c r="Q46" s="552"/>
      <c r="R46" s="552"/>
      <c r="S46" s="553"/>
      <c r="T46" s="81" t="s">
        <v>62</v>
      </c>
      <c r="U46" s="561"/>
      <c r="V46" s="562"/>
      <c r="W46" s="81" t="s">
        <v>62</v>
      </c>
      <c r="X46" s="561"/>
      <c r="Y46" s="562"/>
      <c r="Z46" s="568"/>
      <c r="AA46" s="569"/>
      <c r="AB46" s="569"/>
      <c r="AC46" s="570"/>
      <c r="AD46" s="627"/>
      <c r="AE46" s="628"/>
      <c r="AF46" s="628"/>
      <c r="AG46" s="629"/>
      <c r="AH46" s="620"/>
      <c r="AI46" s="621"/>
      <c r="AJ46" s="84"/>
      <c r="AK46" s="85"/>
      <c r="AL46" s="77"/>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7"/>
    </row>
    <row r="47" spans="1:70" ht="15" customHeight="1">
      <c r="A47" s="635"/>
      <c r="B47" s="636"/>
      <c r="C47" s="636"/>
      <c r="D47" s="636"/>
      <c r="E47" s="247"/>
      <c r="F47" s="56"/>
      <c r="G47" s="56"/>
      <c r="H47" s="244" t="s">
        <v>241</v>
      </c>
      <c r="I47" s="244" t="s">
        <v>242</v>
      </c>
      <c r="J47" s="557" t="s">
        <v>243</v>
      </c>
      <c r="K47" s="557"/>
      <c r="L47" s="244" t="s">
        <v>156</v>
      </c>
      <c r="M47" s="244" t="s">
        <v>242</v>
      </c>
      <c r="N47" s="557" t="s">
        <v>244</v>
      </c>
      <c r="O47" s="557"/>
      <c r="P47" s="557"/>
      <c r="Q47" s="557"/>
      <c r="R47" s="557"/>
      <c r="S47" s="245" t="s">
        <v>245</v>
      </c>
      <c r="T47" s="558" t="str">
        <f>IF(U46=0,"",U46-T45+1)</f>
        <v/>
      </c>
      <c r="U47" s="559"/>
      <c r="V47" s="560"/>
      <c r="W47" s="558" t="str">
        <f>IF(X46=0,"",X46-W45+1)</f>
        <v/>
      </c>
      <c r="X47" s="559"/>
      <c r="Y47" s="560"/>
      <c r="Z47" s="571"/>
      <c r="AA47" s="572"/>
      <c r="AB47" s="572"/>
      <c r="AC47" s="573"/>
      <c r="AD47" s="630"/>
      <c r="AE47" s="631"/>
      <c r="AF47" s="631"/>
      <c r="AG47" s="632"/>
      <c r="AH47" s="622"/>
      <c r="AI47" s="623"/>
      <c r="AJ47" s="58"/>
      <c r="BR47" s="59"/>
    </row>
    <row r="48" spans="1:70" ht="15" customHeight="1">
      <c r="A48" s="635"/>
      <c r="B48" s="636"/>
      <c r="C48" s="636"/>
      <c r="D48" s="636"/>
      <c r="E48" s="551"/>
      <c r="F48" s="552"/>
      <c r="G48" s="552"/>
      <c r="H48" s="552"/>
      <c r="I48" s="552"/>
      <c r="J48" s="552"/>
      <c r="K48" s="552"/>
      <c r="L48" s="552"/>
      <c r="M48" s="552"/>
      <c r="N48" s="552"/>
      <c r="O48" s="552"/>
      <c r="P48" s="552"/>
      <c r="Q48" s="552"/>
      <c r="R48" s="552"/>
      <c r="S48" s="553"/>
      <c r="T48" s="592"/>
      <c r="U48" s="593"/>
      <c r="V48" s="594"/>
      <c r="W48" s="592"/>
      <c r="X48" s="593"/>
      <c r="Y48" s="594"/>
      <c r="Z48" s="565"/>
      <c r="AA48" s="566"/>
      <c r="AB48" s="566"/>
      <c r="AC48" s="567"/>
      <c r="AD48" s="624" t="str">
        <f>IF(Z48=0,"",ROUNDDOWN(Z48*W50/T50*IF(AH48=0,1,AH48/100),0))</f>
        <v/>
      </c>
      <c r="AE48" s="625"/>
      <c r="AF48" s="625"/>
      <c r="AG48" s="626"/>
      <c r="AH48" s="618"/>
      <c r="AI48" s="619"/>
      <c r="AJ48" s="58"/>
      <c r="BR48" s="59"/>
    </row>
    <row r="49" spans="1:70" ht="15" customHeight="1">
      <c r="A49" s="635"/>
      <c r="B49" s="636"/>
      <c r="C49" s="636"/>
      <c r="D49" s="636"/>
      <c r="E49" s="551"/>
      <c r="F49" s="552"/>
      <c r="G49" s="552"/>
      <c r="H49" s="552"/>
      <c r="I49" s="552"/>
      <c r="J49" s="552"/>
      <c r="K49" s="552"/>
      <c r="L49" s="552"/>
      <c r="M49" s="552"/>
      <c r="N49" s="552"/>
      <c r="O49" s="552"/>
      <c r="P49" s="552"/>
      <c r="Q49" s="552"/>
      <c r="R49" s="552"/>
      <c r="S49" s="553"/>
      <c r="T49" s="81" t="s">
        <v>62</v>
      </c>
      <c r="U49" s="561"/>
      <c r="V49" s="562"/>
      <c r="W49" s="81" t="s">
        <v>62</v>
      </c>
      <c r="X49" s="561"/>
      <c r="Y49" s="562"/>
      <c r="Z49" s="568"/>
      <c r="AA49" s="569"/>
      <c r="AB49" s="569"/>
      <c r="AC49" s="570"/>
      <c r="AD49" s="627"/>
      <c r="AE49" s="628"/>
      <c r="AF49" s="628"/>
      <c r="AG49" s="629"/>
      <c r="AH49" s="620"/>
      <c r="AI49" s="621"/>
      <c r="AJ49" s="58"/>
      <c r="BR49" s="59"/>
    </row>
    <row r="50" spans="1:70" ht="15" customHeight="1">
      <c r="A50" s="635"/>
      <c r="B50" s="636"/>
      <c r="C50" s="636"/>
      <c r="D50" s="636"/>
      <c r="E50" s="247"/>
      <c r="F50" s="56"/>
      <c r="G50" s="56"/>
      <c r="H50" s="244" t="s">
        <v>241</v>
      </c>
      <c r="I50" s="244" t="s">
        <v>242</v>
      </c>
      <c r="J50" s="557" t="s">
        <v>243</v>
      </c>
      <c r="K50" s="557"/>
      <c r="L50" s="244" t="s">
        <v>156</v>
      </c>
      <c r="M50" s="244" t="s">
        <v>242</v>
      </c>
      <c r="N50" s="557" t="s">
        <v>244</v>
      </c>
      <c r="O50" s="557"/>
      <c r="P50" s="557"/>
      <c r="Q50" s="557"/>
      <c r="R50" s="557"/>
      <c r="S50" s="245" t="s">
        <v>245</v>
      </c>
      <c r="T50" s="558" t="str">
        <f>IF(U49=0,"",U49-T48+1)</f>
        <v/>
      </c>
      <c r="U50" s="559"/>
      <c r="V50" s="560"/>
      <c r="W50" s="558" t="str">
        <f>IF(X49=0,"",X49-W48+1)</f>
        <v/>
      </c>
      <c r="X50" s="559"/>
      <c r="Y50" s="560"/>
      <c r="Z50" s="571"/>
      <c r="AA50" s="572"/>
      <c r="AB50" s="572"/>
      <c r="AC50" s="573"/>
      <c r="AD50" s="630"/>
      <c r="AE50" s="631"/>
      <c r="AF50" s="631"/>
      <c r="AG50" s="632"/>
      <c r="AH50" s="622"/>
      <c r="AI50" s="623"/>
      <c r="AJ50" s="46"/>
      <c r="AK50" s="47"/>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7"/>
    </row>
    <row r="51" spans="1:70" ht="15" customHeight="1">
      <c r="A51" s="635"/>
      <c r="B51" s="636"/>
      <c r="C51" s="636"/>
      <c r="D51" s="636"/>
      <c r="E51" s="551"/>
      <c r="F51" s="552"/>
      <c r="G51" s="552"/>
      <c r="H51" s="552"/>
      <c r="I51" s="552"/>
      <c r="J51" s="552"/>
      <c r="K51" s="552"/>
      <c r="L51" s="552"/>
      <c r="M51" s="552"/>
      <c r="N51" s="552"/>
      <c r="O51" s="552"/>
      <c r="P51" s="552"/>
      <c r="Q51" s="552"/>
      <c r="R51" s="552"/>
      <c r="S51" s="553"/>
      <c r="T51" s="592"/>
      <c r="U51" s="593"/>
      <c r="V51" s="594"/>
      <c r="W51" s="592"/>
      <c r="X51" s="593"/>
      <c r="Y51" s="594"/>
      <c r="Z51" s="565"/>
      <c r="AA51" s="566"/>
      <c r="AB51" s="566"/>
      <c r="AC51" s="567"/>
      <c r="AD51" s="624" t="str">
        <f>IF(Z51=0,"",ROUNDDOWN(Z51*W53/T53*IF(AH51=0,1,AH51/100),0))</f>
        <v/>
      </c>
      <c r="AE51" s="625"/>
      <c r="AF51" s="625"/>
      <c r="AG51" s="626"/>
      <c r="AH51" s="618"/>
      <c r="AI51" s="619"/>
      <c r="AJ51" s="42"/>
      <c r="AK51" s="47"/>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5"/>
    </row>
    <row r="52" spans="1:70" ht="15" customHeight="1">
      <c r="A52" s="635"/>
      <c r="B52" s="636"/>
      <c r="C52" s="636"/>
      <c r="D52" s="636"/>
      <c r="E52" s="551"/>
      <c r="F52" s="552"/>
      <c r="G52" s="552"/>
      <c r="H52" s="552"/>
      <c r="I52" s="552"/>
      <c r="J52" s="552"/>
      <c r="K52" s="552"/>
      <c r="L52" s="552"/>
      <c r="M52" s="552"/>
      <c r="N52" s="552"/>
      <c r="O52" s="552"/>
      <c r="P52" s="552"/>
      <c r="Q52" s="552"/>
      <c r="R52" s="552"/>
      <c r="S52" s="553"/>
      <c r="T52" s="81" t="s">
        <v>62</v>
      </c>
      <c r="U52" s="561"/>
      <c r="V52" s="562"/>
      <c r="W52" s="81" t="s">
        <v>62</v>
      </c>
      <c r="X52" s="561"/>
      <c r="Y52" s="562"/>
      <c r="Z52" s="568"/>
      <c r="AA52" s="569"/>
      <c r="AB52" s="569"/>
      <c r="AC52" s="570"/>
      <c r="AD52" s="627"/>
      <c r="AE52" s="628"/>
      <c r="AF52" s="628"/>
      <c r="AG52" s="629"/>
      <c r="AH52" s="620"/>
      <c r="AI52" s="621"/>
      <c r="AJ52" s="84" t="s">
        <v>246</v>
      </c>
      <c r="AK52" s="47"/>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7"/>
    </row>
    <row r="53" spans="1:70" ht="15" customHeight="1">
      <c r="A53" s="635"/>
      <c r="B53" s="636"/>
      <c r="C53" s="636"/>
      <c r="D53" s="636"/>
      <c r="E53" s="247"/>
      <c r="F53" s="56"/>
      <c r="G53" s="56"/>
      <c r="H53" s="244" t="s">
        <v>241</v>
      </c>
      <c r="I53" s="244" t="s">
        <v>242</v>
      </c>
      <c r="J53" s="557" t="s">
        <v>243</v>
      </c>
      <c r="K53" s="557"/>
      <c r="L53" s="244" t="s">
        <v>156</v>
      </c>
      <c r="M53" s="244" t="s">
        <v>242</v>
      </c>
      <c r="N53" s="557" t="s">
        <v>244</v>
      </c>
      <c r="O53" s="557"/>
      <c r="P53" s="557"/>
      <c r="Q53" s="557"/>
      <c r="R53" s="557"/>
      <c r="S53" s="245" t="s">
        <v>245</v>
      </c>
      <c r="T53" s="558" t="str">
        <f>IF(U52=0,"",U52-T51+1)</f>
        <v/>
      </c>
      <c r="U53" s="559"/>
      <c r="V53" s="560"/>
      <c r="W53" s="558" t="str">
        <f>IF(X52=0,"",X52-W51+1)</f>
        <v/>
      </c>
      <c r="X53" s="559"/>
      <c r="Y53" s="560"/>
      <c r="Z53" s="571"/>
      <c r="AA53" s="572"/>
      <c r="AB53" s="572"/>
      <c r="AC53" s="573"/>
      <c r="AD53" s="630"/>
      <c r="AE53" s="631"/>
      <c r="AF53" s="631"/>
      <c r="AG53" s="632"/>
      <c r="AH53" s="622"/>
      <c r="AI53" s="623"/>
      <c r="AJ53" s="703" t="s">
        <v>184</v>
      </c>
      <c r="AK53" s="663"/>
      <c r="AL53" s="678" t="s">
        <v>247</v>
      </c>
      <c r="AM53" s="678"/>
      <c r="AN53" s="678"/>
      <c r="AO53" s="678"/>
      <c r="AP53" s="678"/>
      <c r="AQ53" s="678"/>
      <c r="AR53" s="678"/>
      <c r="AS53" s="678"/>
      <c r="AT53" s="678"/>
      <c r="AU53" s="678"/>
      <c r="AV53" s="678"/>
      <c r="AW53" s="678"/>
      <c r="AX53" s="678"/>
      <c r="AY53" s="678"/>
      <c r="AZ53" s="678"/>
      <c r="BA53" s="678"/>
      <c r="BB53" s="678"/>
      <c r="BC53" s="678"/>
      <c r="BD53" s="678"/>
      <c r="BE53" s="678"/>
      <c r="BF53" s="678"/>
      <c r="BG53" s="678"/>
      <c r="BH53" s="678"/>
      <c r="BI53" s="678"/>
      <c r="BJ53" s="678"/>
      <c r="BK53" s="678"/>
      <c r="BL53" s="678"/>
      <c r="BM53" s="678"/>
      <c r="BN53" s="678"/>
      <c r="BO53" s="678"/>
      <c r="BP53" s="678"/>
      <c r="BQ53" s="678"/>
      <c r="BR53" s="679"/>
    </row>
    <row r="54" spans="1:70" ht="15" customHeight="1">
      <c r="A54" s="635"/>
      <c r="B54" s="636"/>
      <c r="C54" s="636"/>
      <c r="D54" s="636"/>
      <c r="E54" s="551"/>
      <c r="F54" s="552"/>
      <c r="G54" s="552"/>
      <c r="H54" s="552"/>
      <c r="I54" s="552"/>
      <c r="J54" s="552"/>
      <c r="K54" s="552"/>
      <c r="L54" s="552"/>
      <c r="M54" s="552"/>
      <c r="N54" s="552"/>
      <c r="O54" s="552"/>
      <c r="P54" s="552"/>
      <c r="Q54" s="552"/>
      <c r="R54" s="552"/>
      <c r="S54" s="553"/>
      <c r="T54" s="592"/>
      <c r="U54" s="593"/>
      <c r="V54" s="594"/>
      <c r="W54" s="592"/>
      <c r="X54" s="593"/>
      <c r="Y54" s="594"/>
      <c r="Z54" s="565"/>
      <c r="AA54" s="566"/>
      <c r="AB54" s="566"/>
      <c r="AC54" s="567"/>
      <c r="AD54" s="624" t="str">
        <f>IF(Z54=0,"",ROUNDDOWN(Z54*W56/T56*IF(AH54=0,1,AH54/100),0))</f>
        <v/>
      </c>
      <c r="AE54" s="625"/>
      <c r="AF54" s="625"/>
      <c r="AG54" s="626"/>
      <c r="AH54" s="618"/>
      <c r="AI54" s="619"/>
      <c r="AJ54" s="662"/>
      <c r="AK54" s="663"/>
      <c r="AL54" s="678"/>
      <c r="AM54" s="678"/>
      <c r="AN54" s="678"/>
      <c r="AO54" s="678"/>
      <c r="AP54" s="678"/>
      <c r="AQ54" s="678"/>
      <c r="AR54" s="678"/>
      <c r="AS54" s="678"/>
      <c r="AT54" s="678"/>
      <c r="AU54" s="678"/>
      <c r="AV54" s="678"/>
      <c r="AW54" s="678"/>
      <c r="AX54" s="678"/>
      <c r="AY54" s="678"/>
      <c r="AZ54" s="678"/>
      <c r="BA54" s="678"/>
      <c r="BB54" s="678"/>
      <c r="BC54" s="678"/>
      <c r="BD54" s="678"/>
      <c r="BE54" s="678"/>
      <c r="BF54" s="678"/>
      <c r="BG54" s="678"/>
      <c r="BH54" s="678"/>
      <c r="BI54" s="678"/>
      <c r="BJ54" s="678"/>
      <c r="BK54" s="678"/>
      <c r="BL54" s="678"/>
      <c r="BM54" s="678"/>
      <c r="BN54" s="678"/>
      <c r="BO54" s="678"/>
      <c r="BP54" s="678"/>
      <c r="BQ54" s="678"/>
      <c r="BR54" s="679"/>
    </row>
    <row r="55" spans="1:70" ht="15" customHeight="1">
      <c r="A55" s="635"/>
      <c r="B55" s="636"/>
      <c r="C55" s="636"/>
      <c r="D55" s="636"/>
      <c r="E55" s="551"/>
      <c r="F55" s="552"/>
      <c r="G55" s="552"/>
      <c r="H55" s="552"/>
      <c r="I55" s="552"/>
      <c r="J55" s="552"/>
      <c r="K55" s="552"/>
      <c r="L55" s="552"/>
      <c r="M55" s="552"/>
      <c r="N55" s="552"/>
      <c r="O55" s="552"/>
      <c r="P55" s="552"/>
      <c r="Q55" s="552"/>
      <c r="R55" s="552"/>
      <c r="S55" s="553"/>
      <c r="T55" s="81" t="s">
        <v>62</v>
      </c>
      <c r="U55" s="561"/>
      <c r="V55" s="562"/>
      <c r="W55" s="81" t="s">
        <v>62</v>
      </c>
      <c r="X55" s="561"/>
      <c r="Y55" s="562"/>
      <c r="Z55" s="568"/>
      <c r="AA55" s="569"/>
      <c r="AB55" s="569"/>
      <c r="AC55" s="570"/>
      <c r="AD55" s="627"/>
      <c r="AE55" s="628"/>
      <c r="AF55" s="628"/>
      <c r="AG55" s="629"/>
      <c r="AH55" s="620"/>
      <c r="AI55" s="621"/>
      <c r="AJ55" s="88"/>
      <c r="AK55" s="89"/>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1"/>
    </row>
    <row r="56" spans="1:70" ht="15" customHeight="1">
      <c r="A56" s="635"/>
      <c r="B56" s="636"/>
      <c r="C56" s="636"/>
      <c r="D56" s="636"/>
      <c r="E56" s="247"/>
      <c r="F56" s="56"/>
      <c r="G56" s="56"/>
      <c r="H56" s="244" t="s">
        <v>241</v>
      </c>
      <c r="I56" s="244" t="s">
        <v>242</v>
      </c>
      <c r="J56" s="557" t="s">
        <v>243</v>
      </c>
      <c r="K56" s="557"/>
      <c r="L56" s="244" t="s">
        <v>156</v>
      </c>
      <c r="M56" s="244" t="s">
        <v>242</v>
      </c>
      <c r="N56" s="557" t="s">
        <v>244</v>
      </c>
      <c r="O56" s="557"/>
      <c r="P56" s="557"/>
      <c r="Q56" s="557"/>
      <c r="R56" s="557"/>
      <c r="S56" s="245" t="s">
        <v>245</v>
      </c>
      <c r="T56" s="558" t="str">
        <f>IF(U55=0,"",U55-T54+1)</f>
        <v/>
      </c>
      <c r="U56" s="559"/>
      <c r="V56" s="560"/>
      <c r="W56" s="558" t="str">
        <f>IF(X55=0,"",X55-W54+1)</f>
        <v/>
      </c>
      <c r="X56" s="559"/>
      <c r="Y56" s="560"/>
      <c r="Z56" s="571"/>
      <c r="AA56" s="572"/>
      <c r="AB56" s="572"/>
      <c r="AC56" s="573"/>
      <c r="AD56" s="630"/>
      <c r="AE56" s="631"/>
      <c r="AF56" s="631"/>
      <c r="AG56" s="632"/>
      <c r="AH56" s="622"/>
      <c r="AI56" s="623"/>
      <c r="AJ56" s="92"/>
      <c r="AK56" s="89"/>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1"/>
    </row>
    <row r="57" spans="1:70" ht="15" customHeight="1">
      <c r="A57" s="635"/>
      <c r="B57" s="636"/>
      <c r="C57" s="636"/>
      <c r="D57" s="636"/>
      <c r="E57" s="551"/>
      <c r="F57" s="552"/>
      <c r="G57" s="552"/>
      <c r="H57" s="552"/>
      <c r="I57" s="552"/>
      <c r="J57" s="552"/>
      <c r="K57" s="552"/>
      <c r="L57" s="552"/>
      <c r="M57" s="552"/>
      <c r="N57" s="552"/>
      <c r="O57" s="552"/>
      <c r="P57" s="552"/>
      <c r="Q57" s="552"/>
      <c r="R57" s="552"/>
      <c r="S57" s="553"/>
      <c r="T57" s="592"/>
      <c r="U57" s="593"/>
      <c r="V57" s="594"/>
      <c r="W57" s="592"/>
      <c r="X57" s="593"/>
      <c r="Y57" s="594"/>
      <c r="Z57" s="565"/>
      <c r="AA57" s="566"/>
      <c r="AB57" s="566"/>
      <c r="AC57" s="567"/>
      <c r="AD57" s="624" t="str">
        <f>IF(Z57=0,"",ROUNDDOWN(Z57*W59/T59*IF(AH57=0,1,AH57/100),0))</f>
        <v/>
      </c>
      <c r="AE57" s="625"/>
      <c r="AF57" s="625"/>
      <c r="AG57" s="626"/>
      <c r="AH57" s="618"/>
      <c r="AI57" s="619"/>
      <c r="AJ57" s="70"/>
      <c r="AK57" s="43"/>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7"/>
    </row>
    <row r="58" spans="1:70" ht="15" customHeight="1">
      <c r="A58" s="635"/>
      <c r="B58" s="636"/>
      <c r="C58" s="636"/>
      <c r="D58" s="636"/>
      <c r="E58" s="551"/>
      <c r="F58" s="552"/>
      <c r="G58" s="552"/>
      <c r="H58" s="552"/>
      <c r="I58" s="552"/>
      <c r="J58" s="552"/>
      <c r="K58" s="552"/>
      <c r="L58" s="552"/>
      <c r="M58" s="552"/>
      <c r="N58" s="552"/>
      <c r="O58" s="552"/>
      <c r="P58" s="552"/>
      <c r="Q58" s="552"/>
      <c r="R58" s="552"/>
      <c r="S58" s="553"/>
      <c r="T58" s="81" t="s">
        <v>62</v>
      </c>
      <c r="U58" s="561"/>
      <c r="V58" s="562"/>
      <c r="W58" s="81" t="s">
        <v>62</v>
      </c>
      <c r="X58" s="561"/>
      <c r="Y58" s="562"/>
      <c r="Z58" s="568"/>
      <c r="AA58" s="569"/>
      <c r="AB58" s="569"/>
      <c r="AC58" s="570"/>
      <c r="AD58" s="627"/>
      <c r="AE58" s="628"/>
      <c r="AF58" s="628"/>
      <c r="AG58" s="629"/>
      <c r="AH58" s="620"/>
      <c r="AI58" s="621"/>
      <c r="AJ58" s="42"/>
      <c r="AK58" s="43"/>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7"/>
    </row>
    <row r="59" spans="1:70" ht="15" customHeight="1">
      <c r="A59" s="635"/>
      <c r="B59" s="636"/>
      <c r="C59" s="636"/>
      <c r="D59" s="636"/>
      <c r="E59" s="247"/>
      <c r="F59" s="56"/>
      <c r="G59" s="56"/>
      <c r="H59" s="244" t="s">
        <v>241</v>
      </c>
      <c r="I59" s="244" t="s">
        <v>242</v>
      </c>
      <c r="J59" s="557" t="s">
        <v>243</v>
      </c>
      <c r="K59" s="557"/>
      <c r="L59" s="244" t="s">
        <v>156</v>
      </c>
      <c r="M59" s="244" t="s">
        <v>242</v>
      </c>
      <c r="N59" s="557" t="s">
        <v>244</v>
      </c>
      <c r="O59" s="557"/>
      <c r="P59" s="557"/>
      <c r="Q59" s="557"/>
      <c r="R59" s="557"/>
      <c r="S59" s="245" t="s">
        <v>245</v>
      </c>
      <c r="T59" s="558" t="str">
        <f>IF(U58=0,"",U58-T57+1)</f>
        <v/>
      </c>
      <c r="U59" s="559"/>
      <c r="V59" s="560"/>
      <c r="W59" s="558" t="str">
        <f>IF(X58=0,"",X58-W57+1)</f>
        <v/>
      </c>
      <c r="X59" s="559"/>
      <c r="Y59" s="560"/>
      <c r="Z59" s="571"/>
      <c r="AA59" s="572"/>
      <c r="AB59" s="572"/>
      <c r="AC59" s="573"/>
      <c r="AD59" s="630"/>
      <c r="AE59" s="631"/>
      <c r="AF59" s="631"/>
      <c r="AG59" s="632"/>
      <c r="AH59" s="622"/>
      <c r="AI59" s="623"/>
      <c r="AJ59" s="84"/>
      <c r="AK59" s="47"/>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7"/>
    </row>
    <row r="60" spans="1:70" ht="15" customHeight="1">
      <c r="A60" s="635"/>
      <c r="B60" s="636"/>
      <c r="C60" s="636"/>
      <c r="D60" s="636"/>
      <c r="E60" s="551"/>
      <c r="F60" s="552"/>
      <c r="G60" s="552"/>
      <c r="H60" s="552"/>
      <c r="I60" s="552"/>
      <c r="J60" s="552"/>
      <c r="K60" s="552"/>
      <c r="L60" s="552"/>
      <c r="M60" s="552"/>
      <c r="N60" s="552"/>
      <c r="O60" s="552"/>
      <c r="P60" s="552"/>
      <c r="Q60" s="552"/>
      <c r="R60" s="552"/>
      <c r="S60" s="553"/>
      <c r="T60" s="592"/>
      <c r="U60" s="593"/>
      <c r="V60" s="594"/>
      <c r="W60" s="592"/>
      <c r="X60" s="593"/>
      <c r="Y60" s="594"/>
      <c r="Z60" s="565"/>
      <c r="AA60" s="566"/>
      <c r="AB60" s="566"/>
      <c r="AC60" s="567"/>
      <c r="AD60" s="624" t="str">
        <f>IF(Z60=0,"",ROUNDDOWN(Z60*W62/T62*IF(AH60=0,1,AH60/100),0))</f>
        <v/>
      </c>
      <c r="AE60" s="625"/>
      <c r="AF60" s="625"/>
      <c r="AG60" s="626"/>
      <c r="AH60" s="618"/>
      <c r="AI60" s="619"/>
      <c r="AJ60" s="93"/>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5"/>
    </row>
    <row r="61" spans="1:70" ht="15" customHeight="1">
      <c r="A61" s="635"/>
      <c r="B61" s="636"/>
      <c r="C61" s="636"/>
      <c r="D61" s="636"/>
      <c r="E61" s="551"/>
      <c r="F61" s="552"/>
      <c r="G61" s="552"/>
      <c r="H61" s="552"/>
      <c r="I61" s="552"/>
      <c r="J61" s="552"/>
      <c r="K61" s="552"/>
      <c r="L61" s="552"/>
      <c r="M61" s="552"/>
      <c r="N61" s="552"/>
      <c r="O61" s="552"/>
      <c r="P61" s="552"/>
      <c r="Q61" s="552"/>
      <c r="R61" s="552"/>
      <c r="S61" s="553"/>
      <c r="T61" s="81" t="s">
        <v>62</v>
      </c>
      <c r="U61" s="561"/>
      <c r="V61" s="562"/>
      <c r="W61" s="81" t="s">
        <v>62</v>
      </c>
      <c r="X61" s="561"/>
      <c r="Y61" s="562"/>
      <c r="Z61" s="568"/>
      <c r="AA61" s="569"/>
      <c r="AB61" s="569"/>
      <c r="AC61" s="570"/>
      <c r="AD61" s="627"/>
      <c r="AE61" s="628"/>
      <c r="AF61" s="628"/>
      <c r="AG61" s="629"/>
      <c r="AH61" s="620"/>
      <c r="AI61" s="621"/>
      <c r="AJ61" s="58"/>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row>
    <row r="62" spans="1:70" ht="15" customHeight="1">
      <c r="A62" s="635"/>
      <c r="B62" s="636"/>
      <c r="C62" s="636"/>
      <c r="D62" s="636"/>
      <c r="E62" s="247"/>
      <c r="F62" s="56"/>
      <c r="G62" s="56"/>
      <c r="H62" s="244" t="s">
        <v>241</v>
      </c>
      <c r="I62" s="244" t="s">
        <v>242</v>
      </c>
      <c r="J62" s="557" t="s">
        <v>243</v>
      </c>
      <c r="K62" s="557"/>
      <c r="L62" s="244" t="s">
        <v>156</v>
      </c>
      <c r="M62" s="244" t="s">
        <v>242</v>
      </c>
      <c r="N62" s="557" t="s">
        <v>244</v>
      </c>
      <c r="O62" s="557"/>
      <c r="P62" s="557"/>
      <c r="Q62" s="557"/>
      <c r="R62" s="557"/>
      <c r="S62" s="245" t="s">
        <v>245</v>
      </c>
      <c r="T62" s="558" t="str">
        <f>IF(U61=0,"",U61-T60+1)</f>
        <v/>
      </c>
      <c r="U62" s="559"/>
      <c r="V62" s="560"/>
      <c r="W62" s="558" t="str">
        <f>IF(X61=0,"",X61-W60+1)</f>
        <v/>
      </c>
      <c r="X62" s="559"/>
      <c r="Y62" s="560"/>
      <c r="Z62" s="571"/>
      <c r="AA62" s="572"/>
      <c r="AB62" s="572"/>
      <c r="AC62" s="573"/>
      <c r="AD62" s="630"/>
      <c r="AE62" s="631"/>
      <c r="AF62" s="631"/>
      <c r="AG62" s="632"/>
      <c r="AH62" s="622"/>
      <c r="AI62" s="623"/>
      <c r="AJ62" s="88"/>
      <c r="AK62" s="89"/>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1"/>
    </row>
    <row r="63" spans="1:70" ht="15" customHeight="1">
      <c r="A63" s="635"/>
      <c r="B63" s="636"/>
      <c r="C63" s="636"/>
      <c r="D63" s="636"/>
      <c r="E63" s="551" t="s">
        <v>248</v>
      </c>
      <c r="F63" s="552"/>
      <c r="G63" s="552"/>
      <c r="H63" s="552"/>
      <c r="I63" s="552"/>
      <c r="J63" s="553"/>
      <c r="K63" s="563"/>
      <c r="L63" s="564"/>
      <c r="M63" s="564"/>
      <c r="N63" s="564"/>
      <c r="O63" s="557" t="s">
        <v>249</v>
      </c>
      <c r="P63" s="557"/>
      <c r="Q63" s="551" t="s">
        <v>250</v>
      </c>
      <c r="R63" s="552"/>
      <c r="S63" s="552"/>
      <c r="T63" s="552"/>
      <c r="U63" s="552"/>
      <c r="V63" s="552"/>
      <c r="W63" s="552"/>
      <c r="X63" s="552"/>
      <c r="Y63" s="552"/>
      <c r="Z63" s="552"/>
      <c r="AA63" s="552"/>
      <c r="AB63" s="552"/>
      <c r="AC63" s="553"/>
      <c r="AD63" s="680" t="str">
        <f>IF(SUM(AD42:AG62)=0,"",SUM(AD42:AG62))</f>
        <v/>
      </c>
      <c r="AE63" s="680"/>
      <c r="AF63" s="680"/>
      <c r="AG63" s="680"/>
      <c r="AH63" s="614"/>
      <c r="AI63" s="615"/>
      <c r="AJ63" s="58"/>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7"/>
    </row>
    <row r="64" spans="1:70" ht="15" customHeight="1">
      <c r="A64" s="635"/>
      <c r="B64" s="636"/>
      <c r="C64" s="636"/>
      <c r="D64" s="636"/>
      <c r="E64" s="551"/>
      <c r="F64" s="552"/>
      <c r="G64" s="552"/>
      <c r="H64" s="552"/>
      <c r="I64" s="552"/>
      <c r="J64" s="553"/>
      <c r="K64" s="563"/>
      <c r="L64" s="564"/>
      <c r="M64" s="564"/>
      <c r="N64" s="564"/>
      <c r="O64" s="557"/>
      <c r="P64" s="557"/>
      <c r="Q64" s="551"/>
      <c r="R64" s="552"/>
      <c r="S64" s="552"/>
      <c r="T64" s="552"/>
      <c r="U64" s="552"/>
      <c r="V64" s="552"/>
      <c r="W64" s="552"/>
      <c r="X64" s="552"/>
      <c r="Y64" s="552"/>
      <c r="Z64" s="552"/>
      <c r="AA64" s="552"/>
      <c r="AB64" s="552"/>
      <c r="AC64" s="553"/>
      <c r="AD64" s="681"/>
      <c r="AE64" s="681"/>
      <c r="AF64" s="681"/>
      <c r="AG64" s="681"/>
      <c r="AH64" s="616"/>
      <c r="AI64" s="617"/>
      <c r="AJ64" s="58"/>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7"/>
    </row>
    <row r="65" spans="1:70" ht="8.25" customHeight="1">
      <c r="A65" s="635"/>
      <c r="B65" s="636"/>
      <c r="C65" s="636"/>
      <c r="D65" s="636"/>
      <c r="E65" s="551" t="s">
        <v>251</v>
      </c>
      <c r="F65" s="552"/>
      <c r="G65" s="552"/>
      <c r="H65" s="552"/>
      <c r="I65" s="552"/>
      <c r="J65" s="552"/>
      <c r="K65" s="552"/>
      <c r="L65" s="552"/>
      <c r="M65" s="552"/>
      <c r="N65" s="552"/>
      <c r="O65" s="552"/>
      <c r="P65" s="552"/>
      <c r="Q65" s="552"/>
      <c r="R65" s="552"/>
      <c r="S65" s="552"/>
      <c r="T65" s="552"/>
      <c r="U65" s="552"/>
      <c r="V65" s="552"/>
      <c r="W65" s="552"/>
      <c r="X65" s="552"/>
      <c r="Y65" s="552"/>
      <c r="Z65" s="552"/>
      <c r="AA65" s="552"/>
      <c r="AB65" s="552"/>
      <c r="AC65" s="553"/>
      <c r="AD65" s="608" t="str">
        <f>IF(AND(AD63="",K63&gt;=1),0,IF(K63="","0",IF(K63=0,"0",ROUNDDOWN(AD63/K63,0))))</f>
        <v>0</v>
      </c>
      <c r="AE65" s="609"/>
      <c r="AF65" s="609"/>
      <c r="AG65" s="609"/>
      <c r="AH65" s="609"/>
      <c r="AI65" s="610"/>
      <c r="AJ65" s="58"/>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7"/>
    </row>
    <row r="66" spans="1:70" ht="18" customHeight="1" thickBot="1">
      <c r="A66" s="637"/>
      <c r="B66" s="638"/>
      <c r="C66" s="638"/>
      <c r="D66" s="638"/>
      <c r="E66" s="554"/>
      <c r="F66" s="555"/>
      <c r="G66" s="555"/>
      <c r="H66" s="555"/>
      <c r="I66" s="555"/>
      <c r="J66" s="555"/>
      <c r="K66" s="555"/>
      <c r="L66" s="555"/>
      <c r="M66" s="555"/>
      <c r="N66" s="555"/>
      <c r="O66" s="555"/>
      <c r="P66" s="555"/>
      <c r="Q66" s="555"/>
      <c r="R66" s="555"/>
      <c r="S66" s="555"/>
      <c r="T66" s="555"/>
      <c r="U66" s="555"/>
      <c r="V66" s="555"/>
      <c r="W66" s="555"/>
      <c r="X66" s="555"/>
      <c r="Y66" s="555"/>
      <c r="Z66" s="555"/>
      <c r="AA66" s="555"/>
      <c r="AB66" s="555"/>
      <c r="AC66" s="556"/>
      <c r="AD66" s="611"/>
      <c r="AE66" s="612"/>
      <c r="AF66" s="612"/>
      <c r="AG66" s="612"/>
      <c r="AH66" s="612"/>
      <c r="AI66" s="613"/>
      <c r="AJ66" s="58"/>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7"/>
    </row>
    <row r="67" spans="1:70" ht="7.9" customHeight="1">
      <c r="A67" s="589"/>
      <c r="B67" s="589"/>
      <c r="C67" s="589"/>
      <c r="D67" s="589"/>
      <c r="E67" s="589"/>
      <c r="F67" s="589"/>
      <c r="G67" s="589"/>
      <c r="H67" s="589"/>
      <c r="I67" s="589"/>
      <c r="J67" s="589"/>
      <c r="K67" s="589"/>
      <c r="L67" s="589"/>
      <c r="M67" s="589"/>
      <c r="N67" s="589"/>
      <c r="O67" s="589"/>
      <c r="P67" s="589"/>
      <c r="Q67" s="589"/>
      <c r="R67" s="589"/>
      <c r="S67" s="589"/>
      <c r="T67" s="589"/>
      <c r="U67" s="589"/>
      <c r="V67" s="589"/>
      <c r="W67" s="589"/>
      <c r="X67" s="589"/>
      <c r="Y67" s="589"/>
      <c r="Z67" s="589"/>
      <c r="AA67" s="589"/>
      <c r="AB67" s="589"/>
      <c r="AC67" s="589"/>
      <c r="AD67" s="589"/>
      <c r="AE67" s="589"/>
      <c r="AF67" s="589"/>
      <c r="AG67" s="589"/>
      <c r="AH67" s="589"/>
      <c r="AI67" s="589"/>
      <c r="AJ67" s="98"/>
      <c r="AK67" s="98"/>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row>
    <row r="68" spans="1:70" ht="18" customHeight="1">
      <c r="AJ68" s="100"/>
      <c r="AK68" s="100"/>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row>
  </sheetData>
  <sheetProtection sheet="1" selectLockedCells="1"/>
  <mergeCells count="196">
    <mergeCell ref="AL28:BR29"/>
    <mergeCell ref="AD29:AF29"/>
    <mergeCell ref="AG29:AI29"/>
    <mergeCell ref="AJ38:AK39"/>
    <mergeCell ref="AD40:AG41"/>
    <mergeCell ref="X43:Y43"/>
    <mergeCell ref="T42:V42"/>
    <mergeCell ref="W42:Y42"/>
    <mergeCell ref="U43:V43"/>
    <mergeCell ref="AD39:AH39"/>
    <mergeCell ref="X39:Y39"/>
    <mergeCell ref="Z38:AA38"/>
    <mergeCell ref="T38:U38"/>
    <mergeCell ref="V38:W38"/>
    <mergeCell ref="X38:Y38"/>
    <mergeCell ref="V39:W39"/>
    <mergeCell ref="AH42:AI44"/>
    <mergeCell ref="AL5:BR6"/>
    <mergeCell ref="AJ7:AK9"/>
    <mergeCell ref="AL7:BR9"/>
    <mergeCell ref="E8:I9"/>
    <mergeCell ref="E10:I11"/>
    <mergeCell ref="Z51:AC53"/>
    <mergeCell ref="Z48:AC50"/>
    <mergeCell ref="T48:V48"/>
    <mergeCell ref="AD57:AG59"/>
    <mergeCell ref="W48:Y48"/>
    <mergeCell ref="AD51:AG53"/>
    <mergeCell ref="X52:Y52"/>
    <mergeCell ref="AD48:AG50"/>
    <mergeCell ref="AH51:AI53"/>
    <mergeCell ref="U49:V49"/>
    <mergeCell ref="AH48:AI50"/>
    <mergeCell ref="AL30:BR31"/>
    <mergeCell ref="AD31:AF31"/>
    <mergeCell ref="AG31:AI31"/>
    <mergeCell ref="AL38:BR39"/>
    <mergeCell ref="J44:K44"/>
    <mergeCell ref="AD42:AG44"/>
    <mergeCell ref="AJ26:BR27"/>
    <mergeCell ref="AD27:AF27"/>
    <mergeCell ref="AL20:BR21"/>
    <mergeCell ref="AL10:BR11"/>
    <mergeCell ref="AJ16:BR17"/>
    <mergeCell ref="AD19:AF19"/>
    <mergeCell ref="AD18:AF18"/>
    <mergeCell ref="G16:AC17"/>
    <mergeCell ref="AG17:AI17"/>
    <mergeCell ref="AG18:AI18"/>
    <mergeCell ref="J8:AI9"/>
    <mergeCell ref="AJ20:AK21"/>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AG27:AI27"/>
    <mergeCell ref="AD28:AF28"/>
    <mergeCell ref="AG28:AI28"/>
    <mergeCell ref="AJ28:AK29"/>
    <mergeCell ref="AJ53:AK54"/>
    <mergeCell ref="Z54:AC56"/>
    <mergeCell ref="AD54:AG56"/>
    <mergeCell ref="J56:K56"/>
    <mergeCell ref="Z57:AC59"/>
    <mergeCell ref="Z60:AC62"/>
    <mergeCell ref="W60:Y60"/>
    <mergeCell ref="T60:V60"/>
    <mergeCell ref="N62:R62"/>
    <mergeCell ref="T62:V62"/>
    <mergeCell ref="T53:V53"/>
    <mergeCell ref="AD60:AG62"/>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H45:AI47"/>
    <mergeCell ref="U46:V46"/>
    <mergeCell ref="X46:Y46"/>
    <mergeCell ref="T47:V47"/>
    <mergeCell ref="AD45:AG47"/>
    <mergeCell ref="A40:D66"/>
    <mergeCell ref="E40:S41"/>
    <mergeCell ref="E42:S43"/>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50"/>
  <sheetViews>
    <sheetView view="pageBreakPreview" zoomScale="70" zoomScaleNormal="85" zoomScaleSheetLayoutView="70" workbookViewId="0">
      <selection activeCell="AV7" sqref="AV7"/>
    </sheetView>
  </sheetViews>
  <sheetFormatPr defaultColWidth="3.125" defaultRowHeight="18" customHeight="1"/>
  <cols>
    <col min="1" max="50" width="3.875" style="39" customWidth="1"/>
    <col min="51" max="16384" width="3.125" style="39"/>
  </cols>
  <sheetData>
    <row r="1" spans="1:37" ht="23.25" customHeight="1">
      <c r="A1" s="102" t="s">
        <v>252</v>
      </c>
      <c r="N1" s="40"/>
      <c r="O1" s="40"/>
      <c r="P1" s="40"/>
      <c r="Q1" s="41"/>
      <c r="R1" s="41"/>
      <c r="S1" s="41"/>
      <c r="T1" s="41"/>
      <c r="U1" s="41"/>
      <c r="V1" s="41"/>
      <c r="W1" s="41"/>
      <c r="X1" s="41"/>
      <c r="Y1" s="41"/>
      <c r="Z1" s="41"/>
      <c r="AA1" s="41"/>
      <c r="AB1" s="41"/>
      <c r="AC1" s="41"/>
      <c r="AD1" s="41"/>
      <c r="AE1" s="41"/>
      <c r="AF1" s="41"/>
      <c r="AG1" s="41"/>
      <c r="AH1" s="41"/>
    </row>
    <row r="2" spans="1:37" ht="26.25" customHeight="1" thickBot="1">
      <c r="N2" s="590" t="s">
        <v>176</v>
      </c>
      <c r="O2" s="587"/>
      <c r="P2" s="602"/>
      <c r="Q2" s="761"/>
      <c r="R2" s="664"/>
      <c r="S2" s="664"/>
      <c r="T2" s="664"/>
      <c r="U2" s="664"/>
      <c r="V2" s="664"/>
      <c r="W2" s="664"/>
      <c r="X2" s="664"/>
      <c r="Y2" s="664"/>
      <c r="Z2" s="664"/>
      <c r="AA2" s="664"/>
      <c r="AB2" s="664"/>
      <c r="AC2" s="664"/>
      <c r="AD2" s="664"/>
      <c r="AE2" s="664"/>
      <c r="AF2" s="664"/>
      <c r="AG2" s="664"/>
      <c r="AH2" s="762"/>
    </row>
    <row r="3" spans="1:37" ht="15" customHeight="1">
      <c r="A3" s="648" t="s">
        <v>253</v>
      </c>
      <c r="B3" s="649"/>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50"/>
    </row>
    <row r="4" spans="1:37" ht="15" customHeight="1" thickBot="1">
      <c r="A4" s="763"/>
      <c r="B4" s="764"/>
      <c r="C4" s="764"/>
      <c r="D4" s="764"/>
      <c r="E4" s="764"/>
      <c r="F4" s="764"/>
      <c r="G4" s="764"/>
      <c r="H4" s="764"/>
      <c r="I4" s="764"/>
      <c r="J4" s="764"/>
      <c r="K4" s="764"/>
      <c r="L4" s="764"/>
      <c r="M4" s="764"/>
      <c r="N4" s="764"/>
      <c r="O4" s="764"/>
      <c r="P4" s="764"/>
      <c r="Q4" s="764"/>
      <c r="R4" s="764"/>
      <c r="S4" s="764"/>
      <c r="T4" s="764"/>
      <c r="U4" s="764"/>
      <c r="V4" s="764"/>
      <c r="W4" s="764"/>
      <c r="X4" s="764"/>
      <c r="Y4" s="764"/>
      <c r="Z4" s="764"/>
      <c r="AA4" s="764"/>
      <c r="AB4" s="764"/>
      <c r="AC4" s="764"/>
      <c r="AD4" s="764"/>
      <c r="AE4" s="764"/>
      <c r="AF4" s="764"/>
      <c r="AG4" s="764"/>
      <c r="AH4" s="765"/>
    </row>
    <row r="5" spans="1:37" ht="26.25" customHeight="1">
      <c r="A5" s="769" t="s">
        <v>254</v>
      </c>
      <c r="B5" s="770"/>
      <c r="C5" s="766" t="s">
        <v>255</v>
      </c>
      <c r="D5" s="766"/>
      <c r="E5" s="766"/>
      <c r="F5" s="766"/>
      <c r="G5" s="766"/>
      <c r="H5" s="766"/>
      <c r="I5" s="766"/>
      <c r="J5" s="766"/>
      <c r="K5" s="766"/>
      <c r="L5" s="766"/>
      <c r="M5" s="766"/>
      <c r="N5" s="766"/>
      <c r="O5" s="766"/>
      <c r="P5" s="766"/>
      <c r="Q5" s="766"/>
      <c r="R5" s="766"/>
      <c r="S5" s="766"/>
      <c r="T5" s="766"/>
      <c r="U5" s="766"/>
      <c r="V5" s="766"/>
      <c r="W5" s="766" t="s">
        <v>256</v>
      </c>
      <c r="X5" s="766"/>
      <c r="Y5" s="766"/>
      <c r="Z5" s="766"/>
      <c r="AA5" s="766"/>
      <c r="AB5" s="766" t="s">
        <v>257</v>
      </c>
      <c r="AC5" s="766"/>
      <c r="AD5" s="766"/>
      <c r="AE5" s="766"/>
      <c r="AF5" s="766"/>
      <c r="AG5" s="766"/>
      <c r="AH5" s="767"/>
    </row>
    <row r="6" spans="1:37" ht="25.9" customHeight="1">
      <c r="A6" s="771"/>
      <c r="B6" s="772"/>
      <c r="C6" s="666" t="s">
        <v>258</v>
      </c>
      <c r="D6" s="666"/>
      <c r="E6" s="666"/>
      <c r="F6" s="666"/>
      <c r="G6" s="666"/>
      <c r="H6" s="666"/>
      <c r="I6" s="666"/>
      <c r="J6" s="666"/>
      <c r="K6" s="666"/>
      <c r="L6" s="666"/>
      <c r="M6" s="666"/>
      <c r="N6" s="666"/>
      <c r="O6" s="666"/>
      <c r="P6" s="666"/>
      <c r="Q6" s="666"/>
      <c r="R6" s="666"/>
      <c r="S6" s="666"/>
      <c r="T6" s="666"/>
      <c r="U6" s="666"/>
      <c r="V6" s="666"/>
      <c r="W6" s="666"/>
      <c r="X6" s="666"/>
      <c r="Y6" s="666"/>
      <c r="Z6" s="666"/>
      <c r="AA6" s="666"/>
      <c r="AB6" s="666"/>
      <c r="AC6" s="666"/>
      <c r="AD6" s="666"/>
      <c r="AE6" s="666"/>
      <c r="AF6" s="666"/>
      <c r="AG6" s="666"/>
      <c r="AH6" s="768"/>
    </row>
    <row r="7" spans="1:37" ht="26.25" customHeight="1">
      <c r="A7" s="771"/>
      <c r="B7" s="772"/>
      <c r="C7" s="597" t="s">
        <v>53</v>
      </c>
      <c r="D7" s="597"/>
      <c r="E7" s="597"/>
      <c r="F7" s="597" t="s">
        <v>191</v>
      </c>
      <c r="G7" s="597"/>
      <c r="H7" s="597"/>
      <c r="I7" s="597"/>
      <c r="J7" s="597"/>
      <c r="K7" s="690"/>
      <c r="L7" s="690"/>
      <c r="M7" s="690"/>
      <c r="N7" s="690"/>
      <c r="O7" s="690"/>
      <c r="P7" s="690"/>
      <c r="Q7" s="690"/>
      <c r="R7" s="690"/>
      <c r="S7" s="690"/>
      <c r="T7" s="690"/>
      <c r="U7" s="690"/>
      <c r="V7" s="690"/>
      <c r="W7" s="690"/>
      <c r="X7" s="690"/>
      <c r="Y7" s="690"/>
      <c r="Z7" s="690"/>
      <c r="AA7" s="690"/>
      <c r="AB7" s="690"/>
      <c r="AC7" s="690"/>
      <c r="AD7" s="690"/>
      <c r="AE7" s="690"/>
      <c r="AF7" s="690"/>
      <c r="AG7" s="690"/>
      <c r="AH7" s="691"/>
    </row>
    <row r="8" spans="1:37" ht="26.25" customHeight="1">
      <c r="A8" s="771"/>
      <c r="B8" s="772"/>
      <c r="C8" s="597"/>
      <c r="D8" s="597"/>
      <c r="E8" s="597"/>
      <c r="F8" s="597" t="s">
        <v>192</v>
      </c>
      <c r="G8" s="597"/>
      <c r="H8" s="597"/>
      <c r="I8" s="597"/>
      <c r="J8" s="597"/>
      <c r="K8" s="692"/>
      <c r="L8" s="692"/>
      <c r="M8" s="692"/>
      <c r="N8" s="692"/>
      <c r="O8" s="692"/>
      <c r="P8" s="692"/>
      <c r="Q8" s="692"/>
      <c r="R8" s="692"/>
      <c r="S8" s="692"/>
      <c r="T8" s="692"/>
      <c r="U8" s="692"/>
      <c r="V8" s="692"/>
      <c r="W8" s="692"/>
      <c r="X8" s="692"/>
      <c r="Y8" s="692"/>
      <c r="Z8" s="692"/>
      <c r="AA8" s="692"/>
      <c r="AB8" s="692"/>
      <c r="AC8" s="692"/>
      <c r="AD8" s="692"/>
      <c r="AE8" s="692"/>
      <c r="AF8" s="692"/>
      <c r="AG8" s="692"/>
      <c r="AH8" s="693"/>
      <c r="AK8" s="101"/>
    </row>
    <row r="9" spans="1:37" ht="25.9" customHeight="1">
      <c r="A9" s="771"/>
      <c r="B9" s="772"/>
      <c r="C9" s="597"/>
      <c r="D9" s="597"/>
      <c r="E9" s="597"/>
      <c r="F9" s="597"/>
      <c r="G9" s="597"/>
      <c r="H9" s="597"/>
      <c r="I9" s="597"/>
      <c r="J9" s="597"/>
      <c r="K9" s="692"/>
      <c r="L9" s="692"/>
      <c r="M9" s="692"/>
      <c r="N9" s="692"/>
      <c r="O9" s="692"/>
      <c r="P9" s="692"/>
      <c r="Q9" s="692"/>
      <c r="R9" s="692"/>
      <c r="S9" s="692"/>
      <c r="T9" s="692"/>
      <c r="U9" s="692"/>
      <c r="V9" s="692"/>
      <c r="W9" s="692"/>
      <c r="X9" s="692"/>
      <c r="Y9" s="692"/>
      <c r="Z9" s="692"/>
      <c r="AA9" s="692"/>
      <c r="AB9" s="692"/>
      <c r="AC9" s="692"/>
      <c r="AD9" s="692"/>
      <c r="AE9" s="692"/>
      <c r="AF9" s="692"/>
      <c r="AG9" s="692"/>
      <c r="AH9" s="693"/>
    </row>
    <row r="10" spans="1:37" ht="26.25" customHeight="1">
      <c r="A10" s="771"/>
      <c r="B10" s="772"/>
      <c r="C10" s="787" t="s">
        <v>259</v>
      </c>
      <c r="D10" s="575"/>
      <c r="E10" s="575"/>
      <c r="F10" s="575"/>
      <c r="G10" s="575"/>
      <c r="H10" s="575"/>
      <c r="I10" s="575"/>
      <c r="J10" s="576"/>
      <c r="K10" s="742" t="s">
        <v>260</v>
      </c>
      <c r="L10" s="741"/>
      <c r="M10" s="741"/>
      <c r="N10" s="741"/>
      <c r="O10" s="741"/>
      <c r="P10" s="743"/>
      <c r="Q10" s="799" t="s">
        <v>261</v>
      </c>
      <c r="R10" s="800"/>
      <c r="S10" s="800"/>
      <c r="T10" s="800"/>
      <c r="U10" s="800"/>
      <c r="V10" s="105" t="s">
        <v>242</v>
      </c>
      <c r="W10" s="799" t="s">
        <v>262</v>
      </c>
      <c r="X10" s="800"/>
      <c r="Y10" s="800"/>
      <c r="Z10" s="800"/>
      <c r="AA10" s="800"/>
      <c r="AB10" s="105" t="s">
        <v>242</v>
      </c>
      <c r="AC10" s="799" t="s">
        <v>263</v>
      </c>
      <c r="AD10" s="800"/>
      <c r="AE10" s="800"/>
      <c r="AF10" s="800"/>
      <c r="AG10" s="800"/>
      <c r="AH10" s="110" t="s">
        <v>242</v>
      </c>
    </row>
    <row r="11" spans="1:37" ht="25.9" customHeight="1">
      <c r="A11" s="771"/>
      <c r="B11" s="772"/>
      <c r="C11" s="733"/>
      <c r="D11" s="596"/>
      <c r="E11" s="596"/>
      <c r="F11" s="596"/>
      <c r="G11" s="596"/>
      <c r="H11" s="596"/>
      <c r="I11" s="596"/>
      <c r="J11" s="671"/>
      <c r="K11" s="580" t="s">
        <v>264</v>
      </c>
      <c r="L11" s="557"/>
      <c r="M11" s="557"/>
      <c r="N11" s="557"/>
      <c r="O11" s="557"/>
      <c r="P11" s="581"/>
      <c r="Q11" s="786"/>
      <c r="R11" s="786"/>
      <c r="S11" s="786"/>
      <c r="T11" s="786"/>
      <c r="U11" s="786"/>
      <c r="V11" s="786"/>
      <c r="W11" s="786"/>
      <c r="X11" s="786"/>
      <c r="Y11" s="786"/>
      <c r="Z11" s="786"/>
      <c r="AA11" s="786"/>
      <c r="AB11" s="786"/>
      <c r="AC11" s="786"/>
      <c r="AD11" s="786"/>
      <c r="AE11" s="786"/>
      <c r="AF11" s="786"/>
      <c r="AG11" s="786"/>
      <c r="AH11" s="801"/>
    </row>
    <row r="12" spans="1:37" ht="26.25" customHeight="1">
      <c r="A12" s="771"/>
      <c r="B12" s="772"/>
      <c r="C12" s="775" t="s">
        <v>265</v>
      </c>
      <c r="D12" s="772"/>
      <c r="E12" s="785" t="s">
        <v>266</v>
      </c>
      <c r="F12" s="786"/>
      <c r="G12" s="786"/>
      <c r="H12" s="786"/>
      <c r="I12" s="786"/>
      <c r="J12" s="786"/>
      <c r="K12" s="786"/>
      <c r="L12" s="786"/>
      <c r="M12" s="786"/>
      <c r="N12" s="733" t="s">
        <v>267</v>
      </c>
      <c r="O12" s="596"/>
      <c r="P12" s="596"/>
      <c r="Q12" s="596"/>
      <c r="R12" s="596"/>
      <c r="S12" s="596"/>
      <c r="T12" s="596"/>
      <c r="U12" s="596"/>
      <c r="V12" s="596"/>
      <c r="W12" s="596"/>
      <c r="X12" s="671"/>
      <c r="Y12" s="733" t="s">
        <v>268</v>
      </c>
      <c r="Z12" s="596"/>
      <c r="AA12" s="596"/>
      <c r="AB12" s="596"/>
      <c r="AC12" s="671"/>
      <c r="AD12" s="733"/>
      <c r="AE12" s="596"/>
      <c r="AF12" s="596"/>
      <c r="AG12" s="791" t="s">
        <v>269</v>
      </c>
      <c r="AH12" s="792"/>
    </row>
    <row r="13" spans="1:37" ht="25.9" customHeight="1">
      <c r="A13" s="771"/>
      <c r="B13" s="772"/>
      <c r="C13" s="775"/>
      <c r="D13" s="772"/>
      <c r="E13" s="778"/>
      <c r="F13" s="779"/>
      <c r="G13" s="779"/>
      <c r="H13" s="779"/>
      <c r="I13" s="779"/>
      <c r="J13" s="779"/>
      <c r="K13" s="779"/>
      <c r="L13" s="779"/>
      <c r="M13" s="779"/>
      <c r="N13" s="597" t="s">
        <v>270</v>
      </c>
      <c r="O13" s="597"/>
      <c r="P13" s="597"/>
      <c r="Q13" s="597"/>
      <c r="R13" s="597"/>
      <c r="S13" s="780" t="s">
        <v>271</v>
      </c>
      <c r="T13" s="781"/>
      <c r="U13" s="741" t="s">
        <v>272</v>
      </c>
      <c r="V13" s="741"/>
      <c r="W13" s="741"/>
      <c r="X13" s="741"/>
      <c r="Y13" s="742" t="s">
        <v>273</v>
      </c>
      <c r="Z13" s="741"/>
      <c r="AA13" s="741"/>
      <c r="AB13" s="741"/>
      <c r="AC13" s="741"/>
      <c r="AD13" s="741"/>
      <c r="AE13" s="741"/>
      <c r="AF13" s="741"/>
      <c r="AG13" s="741"/>
      <c r="AH13" s="790"/>
    </row>
    <row r="14" spans="1:37" ht="25.9" customHeight="1">
      <c r="A14" s="771"/>
      <c r="B14" s="772"/>
      <c r="C14" s="775"/>
      <c r="D14" s="772"/>
      <c r="E14" s="742" t="s">
        <v>274</v>
      </c>
      <c r="F14" s="741"/>
      <c r="G14" s="741"/>
      <c r="H14" s="741"/>
      <c r="I14" s="741"/>
      <c r="J14" s="741"/>
      <c r="K14" s="741"/>
      <c r="L14" s="741"/>
      <c r="M14" s="743"/>
      <c r="N14" s="744"/>
      <c r="O14" s="744"/>
      <c r="P14" s="745"/>
      <c r="Q14" s="743" t="s">
        <v>275</v>
      </c>
      <c r="R14" s="597"/>
      <c r="S14" s="757">
        <v>1</v>
      </c>
      <c r="T14" s="758"/>
      <c r="U14" s="740" t="str">
        <f>IF(N14="","",ROUNDDOWN(N14*S14,3))</f>
        <v/>
      </c>
      <c r="V14" s="740"/>
      <c r="W14" s="741" t="s">
        <v>275</v>
      </c>
      <c r="X14" s="741"/>
      <c r="Y14" s="793" t="str">
        <f>IF(SUM(U14:V17)=0,"",SUM(U14:V17))</f>
        <v/>
      </c>
      <c r="Z14" s="794"/>
      <c r="AA14" s="794"/>
      <c r="AB14" s="794"/>
      <c r="AC14" s="794"/>
      <c r="AD14" s="575" t="s">
        <v>276</v>
      </c>
      <c r="AE14" s="575"/>
      <c r="AF14" s="575"/>
      <c r="AG14" s="575"/>
      <c r="AH14" s="747"/>
    </row>
    <row r="15" spans="1:37" ht="26.25" customHeight="1">
      <c r="A15" s="771"/>
      <c r="B15" s="772"/>
      <c r="C15" s="775"/>
      <c r="D15" s="772"/>
      <c r="E15" s="742" t="s">
        <v>277</v>
      </c>
      <c r="F15" s="741"/>
      <c r="G15" s="741"/>
      <c r="H15" s="741"/>
      <c r="I15" s="741"/>
      <c r="J15" s="741"/>
      <c r="K15" s="741"/>
      <c r="L15" s="741"/>
      <c r="M15" s="743"/>
      <c r="N15" s="744"/>
      <c r="O15" s="744"/>
      <c r="P15" s="745"/>
      <c r="Q15" s="743" t="s">
        <v>275</v>
      </c>
      <c r="R15" s="597"/>
      <c r="S15" s="757">
        <v>1</v>
      </c>
      <c r="T15" s="758"/>
      <c r="U15" s="740" t="str">
        <f>IF(N15="","",ROUNDDOWN(N15*S15,3))</f>
        <v/>
      </c>
      <c r="V15" s="740"/>
      <c r="W15" s="741" t="s">
        <v>275</v>
      </c>
      <c r="X15" s="741"/>
      <c r="Y15" s="795"/>
      <c r="Z15" s="796"/>
      <c r="AA15" s="796"/>
      <c r="AB15" s="796"/>
      <c r="AC15" s="796"/>
      <c r="AD15" s="578"/>
      <c r="AE15" s="578"/>
      <c r="AF15" s="578"/>
      <c r="AG15" s="578"/>
      <c r="AH15" s="748"/>
    </row>
    <row r="16" spans="1:37" ht="25.9" customHeight="1">
      <c r="A16" s="771"/>
      <c r="B16" s="772"/>
      <c r="C16" s="775"/>
      <c r="D16" s="772"/>
      <c r="E16" s="742" t="s">
        <v>278</v>
      </c>
      <c r="F16" s="741"/>
      <c r="G16" s="741"/>
      <c r="H16" s="741"/>
      <c r="I16" s="741"/>
      <c r="J16" s="741"/>
      <c r="K16" s="741"/>
      <c r="L16" s="741"/>
      <c r="M16" s="743"/>
      <c r="N16" s="744"/>
      <c r="O16" s="744"/>
      <c r="P16" s="745"/>
      <c r="Q16" s="743" t="s">
        <v>275</v>
      </c>
      <c r="R16" s="597"/>
      <c r="S16" s="746">
        <v>0.5</v>
      </c>
      <c r="T16" s="746"/>
      <c r="U16" s="740" t="str">
        <f>IF(N16="","",ROUNDDOWN(N16*(1/2),3))</f>
        <v/>
      </c>
      <c r="V16" s="740"/>
      <c r="W16" s="741" t="s">
        <v>275</v>
      </c>
      <c r="X16" s="741"/>
      <c r="Y16" s="795"/>
      <c r="Z16" s="796"/>
      <c r="AA16" s="796"/>
      <c r="AB16" s="796"/>
      <c r="AC16" s="796"/>
      <c r="AD16" s="578"/>
      <c r="AE16" s="578"/>
      <c r="AF16" s="578"/>
      <c r="AG16" s="578"/>
      <c r="AH16" s="748"/>
    </row>
    <row r="17" spans="1:34" ht="25.9" customHeight="1" thickBot="1">
      <c r="A17" s="773"/>
      <c r="B17" s="774"/>
      <c r="C17" s="776"/>
      <c r="D17" s="774"/>
      <c r="E17" s="782" t="s">
        <v>279</v>
      </c>
      <c r="F17" s="777"/>
      <c r="G17" s="777"/>
      <c r="H17" s="777"/>
      <c r="I17" s="777"/>
      <c r="J17" s="777"/>
      <c r="K17" s="777"/>
      <c r="L17" s="777"/>
      <c r="M17" s="783"/>
      <c r="N17" s="759"/>
      <c r="O17" s="759"/>
      <c r="P17" s="760"/>
      <c r="Q17" s="783" t="s">
        <v>275</v>
      </c>
      <c r="R17" s="788"/>
      <c r="S17" s="789">
        <v>0.25</v>
      </c>
      <c r="T17" s="789"/>
      <c r="U17" s="784" t="str">
        <f>IF(N17="","",ROUNDDOWN(N17*(1/4),3))</f>
        <v/>
      </c>
      <c r="V17" s="784"/>
      <c r="W17" s="777" t="s">
        <v>275</v>
      </c>
      <c r="X17" s="777"/>
      <c r="Y17" s="797"/>
      <c r="Z17" s="798"/>
      <c r="AA17" s="798"/>
      <c r="AB17" s="798"/>
      <c r="AC17" s="798"/>
      <c r="AD17" s="749"/>
      <c r="AE17" s="749"/>
      <c r="AF17" s="749"/>
      <c r="AG17" s="749"/>
      <c r="AH17" s="750"/>
    </row>
    <row r="18" spans="1:34" ht="25.9" customHeight="1">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row>
    <row r="19" spans="1:34" ht="11.25" customHeight="1">
      <c r="A19" s="112"/>
      <c r="B19" s="112"/>
      <c r="C19" s="112"/>
      <c r="D19" s="112"/>
      <c r="E19" s="103"/>
      <c r="F19" s="103"/>
      <c r="G19" s="103"/>
      <c r="H19" s="103"/>
      <c r="I19" s="103"/>
      <c r="J19" s="103"/>
      <c r="K19" s="103"/>
      <c r="L19" s="103"/>
      <c r="M19" s="103"/>
      <c r="N19" s="113"/>
      <c r="O19" s="113"/>
      <c r="P19" s="113"/>
      <c r="Q19" s="103"/>
      <c r="R19" s="103"/>
      <c r="S19" s="114"/>
      <c r="T19" s="114"/>
      <c r="U19" s="115"/>
      <c r="V19" s="115"/>
      <c r="W19" s="103"/>
      <c r="X19" s="103"/>
      <c r="Y19" s="116"/>
      <c r="Z19" s="116"/>
      <c r="AA19" s="116"/>
      <c r="AB19" s="116"/>
      <c r="AC19" s="116"/>
      <c r="AD19" s="103"/>
      <c r="AE19" s="103"/>
      <c r="AF19" s="103"/>
      <c r="AG19" s="103"/>
      <c r="AH19" s="103"/>
    </row>
    <row r="20" spans="1:34" ht="11.25" customHeight="1">
      <c r="A20" s="112"/>
      <c r="B20" s="112"/>
      <c r="C20" s="112"/>
      <c r="D20" s="112"/>
      <c r="E20" s="103"/>
      <c r="F20" s="103"/>
      <c r="G20" s="103"/>
      <c r="H20" s="103"/>
      <c r="I20" s="103"/>
      <c r="J20" s="103"/>
      <c r="K20" s="103"/>
      <c r="L20" s="103"/>
      <c r="M20" s="103"/>
      <c r="N20" s="113"/>
      <c r="O20" s="113"/>
      <c r="P20" s="113"/>
      <c r="Q20" s="103"/>
      <c r="R20" s="103"/>
      <c r="S20" s="114"/>
      <c r="T20" s="114"/>
      <c r="U20" s="115"/>
      <c r="V20" s="115"/>
      <c r="W20" s="103"/>
      <c r="X20" s="103"/>
      <c r="Y20" s="116"/>
      <c r="Z20" s="116"/>
      <c r="AA20" s="116"/>
      <c r="AB20" s="116"/>
      <c r="AC20" s="116"/>
      <c r="AD20" s="103"/>
      <c r="AE20" s="103"/>
      <c r="AF20" s="103"/>
      <c r="AG20" s="103"/>
      <c r="AH20" s="103"/>
    </row>
    <row r="21" spans="1:34" ht="11.25" customHeight="1" thickBot="1">
      <c r="C21" s="112"/>
      <c r="D21" s="112"/>
      <c r="E21" s="103"/>
      <c r="F21" s="103"/>
      <c r="G21" s="103"/>
      <c r="H21" s="103"/>
      <c r="I21" s="103"/>
      <c r="J21" s="103"/>
      <c r="K21" s="103"/>
      <c r="L21" s="103"/>
      <c r="M21" s="103"/>
      <c r="N21" s="113"/>
      <c r="O21" s="113"/>
      <c r="P21" s="113"/>
      <c r="Q21" s="103"/>
      <c r="R21" s="103"/>
      <c r="S21" s="114"/>
      <c r="T21" s="114"/>
      <c r="U21" s="117"/>
      <c r="V21" s="117"/>
      <c r="W21" s="103"/>
      <c r="X21" s="103"/>
      <c r="Y21" s="118"/>
      <c r="Z21" s="118"/>
      <c r="AA21" s="118"/>
      <c r="AB21" s="118"/>
      <c r="AC21" s="118"/>
      <c r="AD21" s="103"/>
      <c r="AE21" s="103"/>
      <c r="AF21" s="103"/>
      <c r="AG21" s="103"/>
      <c r="AH21" s="103"/>
    </row>
    <row r="22" spans="1:34" ht="18.75" customHeight="1">
      <c r="A22" s="648" t="s">
        <v>280</v>
      </c>
      <c r="B22" s="649"/>
      <c r="C22" s="649"/>
      <c r="D22" s="649"/>
      <c r="E22" s="649"/>
      <c r="F22" s="649"/>
      <c r="G22" s="649"/>
      <c r="H22" s="649"/>
      <c r="I22" s="649"/>
      <c r="J22" s="649"/>
      <c r="K22" s="649"/>
      <c r="L22" s="649"/>
      <c r="M22" s="649"/>
      <c r="N22" s="649"/>
      <c r="O22" s="649"/>
      <c r="P22" s="649"/>
      <c r="Q22" s="649"/>
      <c r="R22" s="649"/>
      <c r="S22" s="649"/>
      <c r="T22" s="649"/>
      <c r="U22" s="649"/>
      <c r="V22" s="649"/>
      <c r="W22" s="649"/>
      <c r="X22" s="649"/>
      <c r="Y22" s="649"/>
      <c r="Z22" s="649"/>
      <c r="AA22" s="649"/>
      <c r="AB22" s="649"/>
      <c r="AC22" s="649"/>
      <c r="AD22" s="649"/>
      <c r="AE22" s="649"/>
      <c r="AF22" s="649"/>
      <c r="AG22" s="649"/>
      <c r="AH22" s="650"/>
    </row>
    <row r="23" spans="1:34" ht="18.399999999999999" customHeight="1">
      <c r="A23" s="651"/>
      <c r="B23" s="652"/>
      <c r="C23" s="652"/>
      <c r="D23" s="652"/>
      <c r="E23" s="652"/>
      <c r="F23" s="652"/>
      <c r="G23" s="652"/>
      <c r="H23" s="652"/>
      <c r="I23" s="652"/>
      <c r="J23" s="652"/>
      <c r="K23" s="652"/>
      <c r="L23" s="652"/>
      <c r="M23" s="652"/>
      <c r="N23" s="652"/>
      <c r="O23" s="652"/>
      <c r="P23" s="652"/>
      <c r="Q23" s="652"/>
      <c r="R23" s="652"/>
      <c r="S23" s="652"/>
      <c r="T23" s="652"/>
      <c r="U23" s="652"/>
      <c r="V23" s="652"/>
      <c r="W23" s="652"/>
      <c r="X23" s="652"/>
      <c r="Y23" s="652"/>
      <c r="Z23" s="652"/>
      <c r="AA23" s="652"/>
      <c r="AB23" s="652"/>
      <c r="AC23" s="652"/>
      <c r="AD23" s="652"/>
      <c r="AE23" s="652"/>
      <c r="AF23" s="652"/>
      <c r="AG23" s="652"/>
      <c r="AH23" s="653"/>
    </row>
    <row r="24" spans="1:34" ht="18.75" customHeight="1">
      <c r="A24" s="751" t="s">
        <v>281</v>
      </c>
      <c r="B24" s="752"/>
      <c r="C24" s="728" t="s">
        <v>282</v>
      </c>
      <c r="D24" s="728"/>
      <c r="E24" s="728"/>
      <c r="F24" s="728"/>
      <c r="G24" s="728"/>
      <c r="H24" s="728"/>
      <c r="I24" s="728"/>
      <c r="J24" s="728"/>
      <c r="K24" s="728"/>
      <c r="L24" s="728"/>
      <c r="M24" s="728"/>
      <c r="N24" s="728"/>
      <c r="O24" s="728"/>
      <c r="P24" s="728"/>
      <c r="Q24" s="728"/>
      <c r="R24" s="728"/>
      <c r="S24" s="728"/>
      <c r="T24" s="728"/>
      <c r="U24" s="728"/>
      <c r="V24" s="728"/>
      <c r="W24" s="728"/>
      <c r="X24" s="728"/>
      <c r="Y24" s="728"/>
      <c r="Z24" s="728"/>
      <c r="AA24" s="728"/>
      <c r="AB24" s="728"/>
      <c r="AC24" s="728"/>
      <c r="AD24" s="728"/>
      <c r="AE24" s="728"/>
      <c r="AF24" s="728"/>
      <c r="AG24" s="728"/>
      <c r="AH24" s="754"/>
    </row>
    <row r="25" spans="1:34" ht="18.75" customHeight="1">
      <c r="A25" s="703"/>
      <c r="B25" s="753"/>
      <c r="C25" s="721"/>
      <c r="D25" s="721"/>
      <c r="E25" s="721"/>
      <c r="F25" s="721"/>
      <c r="G25" s="721"/>
      <c r="H25" s="721"/>
      <c r="I25" s="721"/>
      <c r="J25" s="721"/>
      <c r="K25" s="721"/>
      <c r="L25" s="721"/>
      <c r="M25" s="721"/>
      <c r="N25" s="721"/>
      <c r="O25" s="721"/>
      <c r="P25" s="721"/>
      <c r="Q25" s="721"/>
      <c r="R25" s="721"/>
      <c r="S25" s="721"/>
      <c r="T25" s="721"/>
      <c r="U25" s="721"/>
      <c r="V25" s="721"/>
      <c r="W25" s="721"/>
      <c r="X25" s="721"/>
      <c r="Y25" s="721"/>
      <c r="Z25" s="721"/>
      <c r="AA25" s="721"/>
      <c r="AB25" s="721"/>
      <c r="AC25" s="721"/>
      <c r="AD25" s="721"/>
      <c r="AE25" s="721"/>
      <c r="AF25" s="721"/>
      <c r="AG25" s="721"/>
      <c r="AH25" s="729"/>
    </row>
    <row r="26" spans="1:34" ht="18.75" customHeight="1">
      <c r="A26" s="662" t="s">
        <v>283</v>
      </c>
      <c r="B26" s="663"/>
      <c r="C26" s="755" t="s">
        <v>284</v>
      </c>
      <c r="D26" s="755"/>
      <c r="E26" s="755"/>
      <c r="F26" s="755"/>
      <c r="G26" s="755"/>
      <c r="H26" s="755"/>
      <c r="I26" s="755"/>
      <c r="J26" s="755"/>
      <c r="K26" s="755"/>
      <c r="L26" s="755"/>
      <c r="M26" s="755"/>
      <c r="N26" s="755"/>
      <c r="O26" s="755"/>
      <c r="P26" s="755"/>
      <c r="Q26" s="755"/>
      <c r="R26" s="755"/>
      <c r="S26" s="755"/>
      <c r="T26" s="755"/>
      <c r="U26" s="755"/>
      <c r="V26" s="755"/>
      <c r="W26" s="755"/>
      <c r="X26" s="755"/>
      <c r="Y26" s="755"/>
      <c r="Z26" s="755"/>
      <c r="AA26" s="755"/>
      <c r="AB26" s="755"/>
      <c r="AC26" s="755"/>
      <c r="AD26" s="755"/>
      <c r="AE26" s="755"/>
      <c r="AF26" s="755"/>
      <c r="AG26" s="755"/>
      <c r="AH26" s="756"/>
    </row>
    <row r="27" spans="1:34" ht="18.75" customHeight="1">
      <c r="A27" s="662"/>
      <c r="B27" s="663"/>
      <c r="C27" s="755"/>
      <c r="D27" s="755"/>
      <c r="E27" s="755"/>
      <c r="F27" s="755"/>
      <c r="G27" s="755"/>
      <c r="H27" s="755"/>
      <c r="I27" s="755"/>
      <c r="J27" s="755"/>
      <c r="K27" s="755"/>
      <c r="L27" s="755"/>
      <c r="M27" s="755"/>
      <c r="N27" s="755"/>
      <c r="O27" s="755"/>
      <c r="P27" s="755"/>
      <c r="Q27" s="755"/>
      <c r="R27" s="755"/>
      <c r="S27" s="755"/>
      <c r="T27" s="755"/>
      <c r="U27" s="755"/>
      <c r="V27" s="755"/>
      <c r="W27" s="755"/>
      <c r="X27" s="755"/>
      <c r="Y27" s="755"/>
      <c r="Z27" s="755"/>
      <c r="AA27" s="755"/>
      <c r="AB27" s="755"/>
      <c r="AC27" s="755"/>
      <c r="AD27" s="755"/>
      <c r="AE27" s="755"/>
      <c r="AF27" s="755"/>
      <c r="AG27" s="755"/>
      <c r="AH27" s="756"/>
    </row>
    <row r="28" spans="1:34" ht="18.75" customHeight="1">
      <c r="A28" s="703" t="s">
        <v>285</v>
      </c>
      <c r="B28" s="663"/>
      <c r="C28" s="721" t="s">
        <v>286</v>
      </c>
      <c r="D28" s="721"/>
      <c r="E28" s="721"/>
      <c r="F28" s="721"/>
      <c r="G28" s="721"/>
      <c r="H28" s="721"/>
      <c r="I28" s="721"/>
      <c r="J28" s="721"/>
      <c r="K28" s="721"/>
      <c r="L28" s="721"/>
      <c r="M28" s="721"/>
      <c r="N28" s="721"/>
      <c r="O28" s="721"/>
      <c r="P28" s="721"/>
      <c r="Q28" s="721"/>
      <c r="R28" s="721"/>
      <c r="S28" s="721"/>
      <c r="T28" s="721"/>
      <c r="U28" s="721"/>
      <c r="V28" s="721"/>
      <c r="W28" s="721"/>
      <c r="X28" s="721"/>
      <c r="Y28" s="721"/>
      <c r="Z28" s="721"/>
      <c r="AA28" s="721"/>
      <c r="AB28" s="721"/>
      <c r="AC28" s="721"/>
      <c r="AD28" s="721"/>
      <c r="AE28" s="721"/>
      <c r="AF28" s="721"/>
      <c r="AG28" s="721"/>
      <c r="AH28" s="729"/>
    </row>
    <row r="29" spans="1:34" ht="18.399999999999999" customHeight="1">
      <c r="A29" s="662"/>
      <c r="B29" s="663"/>
      <c r="C29" s="721"/>
      <c r="D29" s="721"/>
      <c r="E29" s="721"/>
      <c r="F29" s="721"/>
      <c r="G29" s="721"/>
      <c r="H29" s="721"/>
      <c r="I29" s="721"/>
      <c r="J29" s="721"/>
      <c r="K29" s="721"/>
      <c r="L29" s="721"/>
      <c r="M29" s="721"/>
      <c r="N29" s="721"/>
      <c r="O29" s="721"/>
      <c r="P29" s="721"/>
      <c r="Q29" s="721"/>
      <c r="R29" s="721"/>
      <c r="S29" s="721"/>
      <c r="T29" s="721"/>
      <c r="U29" s="721"/>
      <c r="V29" s="721"/>
      <c r="W29" s="721"/>
      <c r="X29" s="721"/>
      <c r="Y29" s="721"/>
      <c r="Z29" s="721"/>
      <c r="AA29" s="721"/>
      <c r="AB29" s="721"/>
      <c r="AC29" s="721"/>
      <c r="AD29" s="721"/>
      <c r="AE29" s="721"/>
      <c r="AF29" s="721"/>
      <c r="AG29" s="721"/>
      <c r="AH29" s="729"/>
    </row>
    <row r="30" spans="1:34" ht="18.399999999999999" customHeight="1">
      <c r="A30" s="93"/>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19"/>
    </row>
    <row r="31" spans="1:34" ht="18.399999999999999" customHeight="1">
      <c r="A31" s="58"/>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19"/>
    </row>
    <row r="32" spans="1:34" ht="18.75" customHeight="1">
      <c r="A32" s="96"/>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19"/>
    </row>
    <row r="33" spans="1:34" ht="18.75" customHeight="1">
      <c r="A33" s="96"/>
      <c r="B33" s="100"/>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19"/>
    </row>
    <row r="34" spans="1:34" ht="18.75" customHeight="1">
      <c r="A34" s="96"/>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19"/>
    </row>
    <row r="35" spans="1:34" ht="18.75" customHeight="1">
      <c r="A35" s="96"/>
      <c r="B35" s="100"/>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20"/>
    </row>
    <row r="36" spans="1:34" ht="18.75" customHeight="1" thickBot="1">
      <c r="A36" s="97"/>
      <c r="B36" s="121"/>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row>
    <row r="37" spans="1:34" ht="7.5" customHeight="1">
      <c r="C37" s="112"/>
      <c r="D37" s="112"/>
      <c r="E37" s="40"/>
      <c r="F37" s="40"/>
      <c r="G37" s="40"/>
      <c r="H37" s="40"/>
      <c r="I37" s="40"/>
      <c r="J37" s="40"/>
      <c r="K37" s="40"/>
      <c r="L37" s="40"/>
      <c r="M37" s="40"/>
      <c r="N37" s="40"/>
      <c r="O37" s="40"/>
      <c r="P37" s="40"/>
      <c r="Q37" s="40"/>
      <c r="R37" s="124"/>
      <c r="S37" s="124"/>
      <c r="T37" s="124"/>
      <c r="U37" s="124"/>
      <c r="V37" s="124"/>
      <c r="W37" s="40"/>
      <c r="X37" s="124"/>
      <c r="Y37" s="124"/>
      <c r="Z37" s="124"/>
      <c r="AA37" s="124"/>
      <c r="AB37" s="124"/>
      <c r="AC37" s="40"/>
      <c r="AD37" s="124"/>
      <c r="AE37" s="124"/>
      <c r="AF37" s="124"/>
      <c r="AG37" s="124"/>
      <c r="AH37" s="124"/>
    </row>
    <row r="38" spans="1:34" ht="29.25" customHeight="1">
      <c r="C38" s="112"/>
      <c r="D38" s="112"/>
      <c r="E38" s="40"/>
      <c r="F38" s="40"/>
      <c r="G38" s="40"/>
      <c r="H38" s="40"/>
      <c r="I38" s="40"/>
      <c r="J38" s="40"/>
      <c r="K38" s="40"/>
      <c r="L38" s="40"/>
      <c r="M38" s="40"/>
      <c r="N38" s="40"/>
      <c r="O38" s="40"/>
      <c r="P38" s="40"/>
      <c r="Q38" s="40"/>
      <c r="R38" s="124"/>
      <c r="S38" s="124"/>
      <c r="T38" s="124"/>
      <c r="U38" s="124"/>
      <c r="V38" s="124"/>
      <c r="W38" s="40"/>
      <c r="X38" s="124"/>
      <c r="Y38" s="124"/>
      <c r="Z38" s="124"/>
      <c r="AA38" s="124"/>
      <c r="AB38" s="124"/>
      <c r="AC38" s="40"/>
      <c r="AD38" s="124"/>
      <c r="AE38" s="124"/>
      <c r="AF38" s="124"/>
      <c r="AG38" s="124"/>
      <c r="AH38" s="124"/>
    </row>
    <row r="39" spans="1:34" ht="29.25" customHeight="1">
      <c r="C39" s="112"/>
      <c r="D39" s="112"/>
      <c r="E39" s="40"/>
      <c r="F39" s="40"/>
      <c r="G39" s="40"/>
      <c r="H39" s="40"/>
      <c r="I39" s="40"/>
      <c r="J39" s="40"/>
      <c r="K39" s="40"/>
      <c r="L39" s="40"/>
      <c r="M39" s="40"/>
      <c r="N39" s="40"/>
      <c r="O39" s="40"/>
      <c r="P39" s="40"/>
      <c r="Q39" s="40"/>
      <c r="R39" s="124"/>
      <c r="S39" s="124"/>
      <c r="T39" s="124"/>
      <c r="U39" s="124"/>
      <c r="V39" s="124"/>
      <c r="W39" s="40"/>
      <c r="X39" s="124"/>
      <c r="Y39" s="124"/>
      <c r="Z39" s="124"/>
      <c r="AA39" s="124"/>
      <c r="AB39" s="124"/>
      <c r="AC39" s="40"/>
      <c r="AD39" s="124"/>
      <c r="AE39" s="124"/>
      <c r="AF39" s="124"/>
      <c r="AG39" s="124"/>
      <c r="AH39" s="124"/>
    </row>
    <row r="40" spans="1:34" ht="29.25" customHeight="1">
      <c r="C40" s="112"/>
      <c r="D40" s="112"/>
      <c r="E40" s="40"/>
      <c r="F40" s="40"/>
      <c r="G40" s="40"/>
      <c r="H40" s="40"/>
      <c r="I40" s="40"/>
      <c r="J40" s="40"/>
      <c r="K40" s="40"/>
      <c r="L40" s="40"/>
      <c r="M40" s="40"/>
      <c r="N40" s="40"/>
      <c r="O40" s="40"/>
      <c r="P40" s="40"/>
      <c r="Q40" s="40"/>
      <c r="R40" s="124"/>
      <c r="S40" s="124"/>
      <c r="T40" s="124"/>
      <c r="U40" s="124"/>
      <c r="V40" s="124"/>
      <c r="W40" s="40"/>
      <c r="X40" s="124"/>
      <c r="Y40" s="124"/>
      <c r="Z40" s="124"/>
      <c r="AA40" s="124"/>
      <c r="AB40" s="124"/>
      <c r="AC40" s="40"/>
      <c r="AD40" s="124"/>
      <c r="AE40" s="124"/>
      <c r="AF40" s="124"/>
      <c r="AG40" s="124"/>
      <c r="AH40" s="124"/>
    </row>
    <row r="41" spans="1:34" ht="29.25" customHeight="1">
      <c r="C41" s="112"/>
      <c r="D41" s="112"/>
      <c r="E41" s="40"/>
      <c r="F41" s="40"/>
      <c r="G41" s="40"/>
      <c r="H41" s="40"/>
      <c r="I41" s="40"/>
      <c r="J41" s="40"/>
      <c r="K41" s="40"/>
      <c r="L41" s="40"/>
      <c r="M41" s="40"/>
      <c r="N41" s="40"/>
      <c r="O41" s="40"/>
      <c r="P41" s="40"/>
      <c r="Q41" s="40"/>
      <c r="R41" s="124"/>
      <c r="S41" s="124"/>
      <c r="T41" s="124"/>
      <c r="U41" s="124"/>
      <c r="V41" s="124"/>
      <c r="W41" s="40"/>
      <c r="X41" s="124"/>
      <c r="Y41" s="124"/>
      <c r="Z41" s="124"/>
      <c r="AA41" s="124"/>
      <c r="AB41" s="124"/>
      <c r="AC41" s="40"/>
      <c r="AD41" s="124"/>
      <c r="AE41" s="124"/>
      <c r="AF41" s="124"/>
      <c r="AG41" s="124"/>
      <c r="AH41" s="124"/>
    </row>
    <row r="42" spans="1:34" ht="29.25" customHeight="1">
      <c r="C42" s="112"/>
      <c r="D42" s="112"/>
      <c r="E42" s="40"/>
      <c r="F42" s="40"/>
      <c r="G42" s="40"/>
      <c r="H42" s="40"/>
      <c r="I42" s="40"/>
      <c r="J42" s="40"/>
      <c r="K42" s="40"/>
      <c r="L42" s="40"/>
      <c r="M42" s="40"/>
      <c r="N42" s="40"/>
      <c r="O42" s="40"/>
      <c r="P42" s="40"/>
      <c r="Q42" s="40"/>
      <c r="R42" s="124"/>
      <c r="S42" s="124"/>
      <c r="T42" s="124"/>
      <c r="U42" s="124"/>
      <c r="V42" s="124"/>
      <c r="W42" s="40"/>
      <c r="X42" s="124"/>
      <c r="Y42" s="124"/>
      <c r="Z42" s="124"/>
      <c r="AA42" s="124"/>
      <c r="AB42" s="124"/>
      <c r="AC42" s="40"/>
      <c r="AD42" s="124"/>
      <c r="AE42" s="124"/>
      <c r="AF42" s="124"/>
      <c r="AG42" s="124"/>
      <c r="AH42" s="124"/>
    </row>
    <row r="43" spans="1:34" ht="29.25" customHeight="1">
      <c r="C43" s="112"/>
      <c r="D43" s="112"/>
      <c r="E43" s="40"/>
      <c r="F43" s="40"/>
      <c r="G43" s="40"/>
      <c r="H43" s="40"/>
      <c r="I43" s="40"/>
      <c r="J43" s="40"/>
      <c r="K43" s="40"/>
      <c r="L43" s="40"/>
      <c r="M43" s="40"/>
      <c r="N43" s="40"/>
      <c r="O43" s="40"/>
      <c r="P43" s="40"/>
      <c r="Q43" s="40"/>
      <c r="R43" s="124"/>
      <c r="S43" s="124"/>
      <c r="T43" s="124"/>
      <c r="U43" s="124"/>
      <c r="V43" s="124"/>
      <c r="W43" s="40"/>
      <c r="X43" s="124"/>
      <c r="Y43" s="124"/>
      <c r="Z43" s="124"/>
      <c r="AA43" s="124"/>
      <c r="AB43" s="124"/>
      <c r="AC43" s="40"/>
      <c r="AD43" s="124"/>
      <c r="AE43" s="124"/>
      <c r="AF43" s="124"/>
      <c r="AG43" s="124"/>
      <c r="AH43" s="124"/>
    </row>
    <row r="44" spans="1:34" ht="29.25" customHeight="1">
      <c r="C44" s="112"/>
      <c r="D44" s="112"/>
      <c r="E44" s="40"/>
      <c r="F44" s="40"/>
      <c r="G44" s="40"/>
      <c r="H44" s="40"/>
      <c r="I44" s="40"/>
      <c r="J44" s="40"/>
      <c r="K44" s="40"/>
      <c r="L44" s="40"/>
      <c r="M44" s="40"/>
      <c r="N44" s="40"/>
      <c r="O44" s="40"/>
      <c r="P44" s="40"/>
      <c r="Q44" s="40"/>
      <c r="R44" s="124"/>
      <c r="S44" s="124"/>
      <c r="T44" s="124"/>
      <c r="U44" s="124"/>
      <c r="V44" s="124"/>
      <c r="W44" s="40"/>
      <c r="X44" s="124"/>
      <c r="Y44" s="124"/>
      <c r="Z44" s="124"/>
      <c r="AA44" s="124"/>
      <c r="AB44" s="124"/>
      <c r="AC44" s="40"/>
      <c r="AD44" s="124"/>
      <c r="AE44" s="124"/>
      <c r="AF44" s="124"/>
      <c r="AG44" s="124"/>
      <c r="AH44" s="124"/>
    </row>
    <row r="45" spans="1:34" ht="29.25" customHeight="1">
      <c r="C45" s="112"/>
      <c r="D45" s="112"/>
      <c r="E45" s="40"/>
      <c r="F45" s="40"/>
      <c r="G45" s="40"/>
      <c r="H45" s="40"/>
      <c r="I45" s="40"/>
      <c r="J45" s="40"/>
      <c r="K45" s="40"/>
      <c r="L45" s="40"/>
      <c r="M45" s="40"/>
      <c r="N45" s="40"/>
      <c r="O45" s="40"/>
      <c r="P45" s="40"/>
      <c r="Q45" s="40"/>
      <c r="R45" s="124"/>
      <c r="S45" s="124"/>
      <c r="T45" s="124"/>
      <c r="U45" s="124"/>
      <c r="V45" s="124"/>
      <c r="W45" s="40"/>
      <c r="X45" s="124"/>
      <c r="Y45" s="124"/>
      <c r="Z45" s="124"/>
      <c r="AA45" s="124"/>
      <c r="AB45" s="124"/>
      <c r="AC45" s="40"/>
      <c r="AD45" s="124"/>
      <c r="AE45" s="124"/>
      <c r="AF45" s="124"/>
      <c r="AG45" s="124"/>
      <c r="AH45" s="124"/>
    </row>
    <row r="46" spans="1:34" ht="29.25" customHeight="1">
      <c r="C46" s="112"/>
      <c r="D46" s="112"/>
      <c r="E46" s="40"/>
      <c r="F46" s="40"/>
      <c r="G46" s="40"/>
      <c r="H46" s="40"/>
      <c r="I46" s="40"/>
      <c r="J46" s="40"/>
      <c r="K46" s="40"/>
      <c r="L46" s="40"/>
      <c r="M46" s="40"/>
      <c r="N46" s="40"/>
      <c r="O46" s="40"/>
      <c r="P46" s="40"/>
      <c r="Q46" s="40"/>
      <c r="R46" s="124"/>
      <c r="S46" s="124"/>
      <c r="T46" s="124"/>
      <c r="U46" s="124"/>
      <c r="V46" s="124"/>
      <c r="W46" s="40"/>
      <c r="X46" s="124"/>
      <c r="Y46" s="124"/>
      <c r="Z46" s="124"/>
      <c r="AA46" s="124"/>
      <c r="AB46" s="124"/>
      <c r="AC46" s="40"/>
      <c r="AD46" s="124"/>
      <c r="AE46" s="124"/>
      <c r="AF46" s="124"/>
      <c r="AG46" s="124"/>
      <c r="AH46" s="124"/>
    </row>
    <row r="47" spans="1:34" ht="29.25" customHeight="1">
      <c r="C47" s="112"/>
      <c r="D47" s="112"/>
      <c r="E47" s="40"/>
      <c r="F47" s="40"/>
      <c r="G47" s="40"/>
      <c r="H47" s="40"/>
      <c r="I47" s="40"/>
      <c r="J47" s="40"/>
      <c r="K47" s="40"/>
      <c r="L47" s="40"/>
      <c r="M47" s="40"/>
      <c r="N47" s="40"/>
      <c r="O47" s="40"/>
      <c r="P47" s="40"/>
      <c r="Q47" s="40"/>
      <c r="R47" s="124"/>
      <c r="S47" s="124"/>
      <c r="T47" s="124"/>
      <c r="U47" s="124"/>
      <c r="V47" s="124"/>
      <c r="W47" s="40"/>
      <c r="X47" s="124"/>
      <c r="Y47" s="124"/>
      <c r="Z47" s="124"/>
      <c r="AA47" s="124"/>
      <c r="AB47" s="124"/>
      <c r="AC47" s="40"/>
      <c r="AD47" s="124"/>
      <c r="AE47" s="124"/>
      <c r="AF47" s="124"/>
      <c r="AG47" s="124"/>
      <c r="AH47" s="124"/>
    </row>
    <row r="48" spans="1:34" ht="29.25" customHeight="1">
      <c r="C48" s="112"/>
      <c r="D48" s="112"/>
      <c r="E48" s="40"/>
      <c r="F48" s="40"/>
      <c r="G48" s="40"/>
      <c r="H48" s="40"/>
      <c r="I48" s="40"/>
      <c r="J48" s="40"/>
      <c r="K48" s="40"/>
      <c r="L48" s="40"/>
      <c r="M48" s="40"/>
      <c r="N48" s="40"/>
      <c r="O48" s="40"/>
      <c r="P48" s="40"/>
      <c r="Q48" s="40"/>
      <c r="R48" s="124"/>
      <c r="S48" s="124"/>
      <c r="T48" s="124"/>
      <c r="U48" s="124"/>
      <c r="V48" s="124"/>
      <c r="W48" s="40"/>
      <c r="X48" s="124"/>
      <c r="Y48" s="124"/>
      <c r="Z48" s="124"/>
      <c r="AA48" s="124"/>
      <c r="AB48" s="124"/>
      <c r="AC48" s="40"/>
      <c r="AD48" s="124"/>
      <c r="AE48" s="124"/>
      <c r="AF48" s="124"/>
      <c r="AG48" s="124"/>
      <c r="AH48" s="124"/>
    </row>
    <row r="49" spans="1:34" ht="29.25" customHeight="1">
      <c r="C49" s="112"/>
      <c r="D49" s="112"/>
      <c r="E49" s="40"/>
      <c r="F49" s="40"/>
      <c r="G49" s="40"/>
      <c r="H49" s="40"/>
      <c r="I49" s="40"/>
      <c r="J49" s="40"/>
      <c r="K49" s="40"/>
      <c r="L49" s="40"/>
      <c r="M49" s="40"/>
      <c r="N49" s="40"/>
      <c r="O49" s="40"/>
      <c r="P49" s="40"/>
      <c r="Q49" s="40"/>
      <c r="R49" s="124"/>
      <c r="S49" s="124"/>
      <c r="T49" s="124"/>
      <c r="U49" s="124"/>
      <c r="V49" s="124"/>
      <c r="W49" s="40"/>
      <c r="X49" s="124"/>
      <c r="Y49" s="124"/>
      <c r="Z49" s="124"/>
      <c r="AA49" s="124"/>
      <c r="AB49" s="124"/>
      <c r="AC49" s="40"/>
      <c r="AD49" s="124"/>
      <c r="AE49" s="124"/>
      <c r="AF49" s="124"/>
      <c r="AG49" s="124"/>
      <c r="AH49" s="124"/>
    </row>
    <row r="50" spans="1:34" ht="29.25" customHeight="1">
      <c r="C50" s="112"/>
      <c r="D50" s="112"/>
      <c r="E50" s="40"/>
      <c r="F50" s="40"/>
      <c r="G50" s="40"/>
      <c r="H50" s="40"/>
      <c r="I50" s="40"/>
      <c r="J50" s="40"/>
      <c r="K50" s="40"/>
      <c r="L50" s="40"/>
      <c r="M50" s="40"/>
      <c r="N50" s="40"/>
      <c r="O50" s="40"/>
      <c r="P50" s="40"/>
      <c r="Q50" s="40"/>
      <c r="R50" s="124"/>
      <c r="S50" s="124"/>
      <c r="T50" s="124"/>
      <c r="U50" s="124"/>
      <c r="V50" s="124"/>
      <c r="W50" s="40"/>
      <c r="X50" s="124"/>
      <c r="Y50" s="124"/>
      <c r="Z50" s="124"/>
      <c r="AA50" s="124"/>
      <c r="AB50" s="124"/>
      <c r="AC50" s="40"/>
      <c r="AD50" s="124"/>
      <c r="AE50" s="124"/>
      <c r="AF50" s="124"/>
      <c r="AG50" s="124"/>
      <c r="AH50" s="124"/>
    </row>
    <row r="51" spans="1:34" ht="29.25" customHeight="1">
      <c r="C51" s="112"/>
      <c r="D51" s="112"/>
      <c r="E51" s="40"/>
      <c r="F51" s="40"/>
      <c r="G51" s="40"/>
      <c r="H51" s="40"/>
      <c r="I51" s="40"/>
      <c r="J51" s="40"/>
      <c r="K51" s="40"/>
      <c r="L51" s="40"/>
      <c r="M51" s="40"/>
      <c r="N51" s="40"/>
      <c r="O51" s="40"/>
      <c r="P51" s="40"/>
      <c r="Q51" s="40"/>
      <c r="R51" s="124"/>
      <c r="S51" s="124"/>
      <c r="T51" s="124"/>
      <c r="U51" s="124"/>
      <c r="V51" s="124"/>
      <c r="W51" s="40"/>
      <c r="X51" s="124"/>
      <c r="Y51" s="124"/>
      <c r="Z51" s="124"/>
      <c r="AA51" s="124"/>
      <c r="AB51" s="124"/>
      <c r="AC51" s="40"/>
      <c r="AD51" s="124"/>
      <c r="AE51" s="124"/>
      <c r="AF51" s="124"/>
      <c r="AG51" s="124"/>
      <c r="AH51" s="124"/>
    </row>
    <row r="52" spans="1:34" ht="1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row>
    <row r="139" spans="7:34" ht="15" customHeight="1">
      <c r="G139" s="54"/>
      <c r="H139" s="54"/>
      <c r="I139" s="54"/>
      <c r="J139" s="54"/>
      <c r="K139" s="54"/>
      <c r="L139" s="54"/>
      <c r="M139" s="54"/>
      <c r="N139" s="54"/>
      <c r="O139" s="125"/>
      <c r="P139" s="125"/>
      <c r="Q139" s="125"/>
      <c r="R139" s="125"/>
      <c r="S139" s="126"/>
      <c r="T139" s="126"/>
      <c r="U139" s="126"/>
      <c r="V139" s="126"/>
      <c r="W139" s="126"/>
      <c r="X139" s="126"/>
      <c r="Y139" s="127"/>
      <c r="Z139" s="127"/>
      <c r="AA139" s="127"/>
      <c r="AB139" s="127"/>
      <c r="AC139" s="127"/>
      <c r="AD139" s="127"/>
      <c r="AE139" s="127"/>
      <c r="AF139" s="127"/>
      <c r="AG139" s="128"/>
      <c r="AH139" s="128"/>
    </row>
    <row r="140" spans="7:34" ht="15" customHeight="1">
      <c r="G140" s="54"/>
      <c r="H140" s="54"/>
      <c r="I140" s="54"/>
      <c r="J140" s="54"/>
      <c r="K140" s="54"/>
      <c r="L140" s="54"/>
      <c r="M140" s="54"/>
      <c r="N140" s="54"/>
      <c r="O140" s="125"/>
      <c r="P140" s="125"/>
      <c r="Q140" s="125"/>
      <c r="R140" s="125"/>
      <c r="S140" s="129"/>
      <c r="T140" s="129"/>
      <c r="U140" s="129"/>
      <c r="V140" s="129"/>
      <c r="W140" s="129"/>
      <c r="X140" s="129"/>
      <c r="Y140" s="127"/>
      <c r="Z140" s="127"/>
      <c r="AA140" s="127"/>
      <c r="AB140" s="127"/>
      <c r="AC140" s="127"/>
      <c r="AD140" s="127"/>
      <c r="AE140" s="127"/>
      <c r="AF140" s="127"/>
      <c r="AG140" s="128"/>
      <c r="AH140" s="128"/>
    </row>
    <row r="141" spans="7:34" ht="15" customHeight="1">
      <c r="G141" s="54"/>
      <c r="H141" s="54"/>
      <c r="I141" s="54"/>
      <c r="J141" s="54"/>
      <c r="K141" s="54"/>
      <c r="L141" s="54"/>
      <c r="M141" s="54"/>
      <c r="N141" s="104"/>
      <c r="O141" s="125"/>
      <c r="P141" s="125"/>
      <c r="Q141" s="125"/>
      <c r="R141" s="104"/>
      <c r="S141" s="130"/>
      <c r="T141" s="130"/>
      <c r="U141" s="130"/>
      <c r="V141" s="130"/>
      <c r="W141" s="130"/>
      <c r="X141" s="130"/>
      <c r="Y141" s="127"/>
      <c r="Z141" s="127"/>
      <c r="AA141" s="127"/>
      <c r="AB141" s="127"/>
      <c r="AC141" s="127"/>
      <c r="AD141" s="127"/>
      <c r="AE141" s="127"/>
      <c r="AF141" s="127"/>
      <c r="AG141" s="128"/>
      <c r="AH141" s="128"/>
    </row>
    <row r="142" spans="7:34" ht="15" customHeight="1">
      <c r="G142" s="54"/>
      <c r="H142" s="54"/>
      <c r="I142" s="54"/>
      <c r="J142" s="54"/>
      <c r="K142" s="54"/>
      <c r="L142" s="54"/>
      <c r="M142" s="54"/>
      <c r="N142" s="54"/>
      <c r="O142" s="125"/>
      <c r="P142" s="125"/>
      <c r="Q142" s="125"/>
      <c r="R142" s="125"/>
      <c r="S142" s="126"/>
      <c r="T142" s="126"/>
      <c r="U142" s="126"/>
      <c r="V142" s="126"/>
      <c r="W142" s="126"/>
      <c r="X142" s="126"/>
      <c r="Y142" s="127"/>
      <c r="Z142" s="127"/>
      <c r="AA142" s="127"/>
      <c r="AB142" s="127"/>
      <c r="AC142" s="127"/>
      <c r="AD142" s="127"/>
      <c r="AE142" s="127"/>
      <c r="AF142" s="127"/>
      <c r="AG142" s="128"/>
      <c r="AH142" s="128"/>
    </row>
    <row r="143" spans="7:34" ht="15" customHeight="1">
      <c r="G143" s="54"/>
      <c r="H143" s="54"/>
      <c r="I143" s="54"/>
      <c r="J143" s="54"/>
      <c r="K143" s="54"/>
      <c r="L143" s="54"/>
      <c r="M143" s="54"/>
      <c r="N143" s="54"/>
      <c r="O143" s="125"/>
      <c r="P143" s="125"/>
      <c r="Q143" s="125"/>
      <c r="R143" s="125"/>
      <c r="S143" s="129"/>
      <c r="T143" s="129"/>
      <c r="U143" s="129"/>
      <c r="V143" s="129"/>
      <c r="W143" s="129"/>
      <c r="X143" s="129"/>
      <c r="Y143" s="127"/>
      <c r="Z143" s="127"/>
      <c r="AA143" s="127"/>
      <c r="AB143" s="127"/>
      <c r="AC143" s="127"/>
      <c r="AD143" s="127"/>
      <c r="AE143" s="127"/>
      <c r="AF143" s="127"/>
      <c r="AG143" s="128"/>
      <c r="AH143" s="128"/>
    </row>
    <row r="144" spans="7:34" ht="15" customHeight="1">
      <c r="G144" s="54"/>
      <c r="H144" s="54"/>
      <c r="I144" s="54"/>
      <c r="J144" s="54"/>
      <c r="K144" s="54"/>
      <c r="L144" s="54"/>
      <c r="M144" s="54"/>
      <c r="N144" s="104"/>
      <c r="O144" s="125"/>
      <c r="P144" s="125"/>
      <c r="Q144" s="125"/>
      <c r="R144" s="104"/>
      <c r="S144" s="130"/>
      <c r="T144" s="130"/>
      <c r="U144" s="130"/>
      <c r="V144" s="130"/>
      <c r="W144" s="130"/>
      <c r="X144" s="130"/>
      <c r="Y144" s="127"/>
      <c r="Z144" s="127"/>
      <c r="AA144" s="127"/>
      <c r="AB144" s="127"/>
      <c r="AC144" s="127"/>
      <c r="AD144" s="127"/>
      <c r="AE144" s="127"/>
      <c r="AF144" s="127"/>
      <c r="AG144" s="128"/>
      <c r="AH144" s="128"/>
    </row>
    <row r="145" spans="7:34" ht="15" customHeight="1">
      <c r="G145" s="54"/>
      <c r="H145" s="54"/>
      <c r="I145" s="54"/>
      <c r="J145" s="54"/>
      <c r="K145" s="54"/>
      <c r="L145" s="54"/>
      <c r="M145" s="54"/>
      <c r="N145" s="54"/>
      <c r="O145" s="125"/>
      <c r="P145" s="125"/>
      <c r="Q145" s="125"/>
      <c r="R145" s="125"/>
      <c r="S145" s="126"/>
      <c r="T145" s="126"/>
      <c r="U145" s="126"/>
      <c r="V145" s="126"/>
      <c r="W145" s="126"/>
      <c r="X145" s="126"/>
      <c r="Y145" s="127"/>
      <c r="Z145" s="127"/>
      <c r="AA145" s="127"/>
      <c r="AB145" s="127"/>
      <c r="AC145" s="127"/>
      <c r="AD145" s="127"/>
      <c r="AE145" s="127"/>
      <c r="AF145" s="127"/>
      <c r="AG145" s="128"/>
      <c r="AH145" s="128"/>
    </row>
    <row r="146" spans="7:34" ht="15" customHeight="1">
      <c r="G146" s="54"/>
      <c r="H146" s="54"/>
      <c r="I146" s="54"/>
      <c r="J146" s="54"/>
      <c r="K146" s="54"/>
      <c r="L146" s="54"/>
      <c r="M146" s="54"/>
      <c r="N146" s="54"/>
      <c r="O146" s="125"/>
      <c r="P146" s="125"/>
      <c r="Q146" s="125"/>
      <c r="R146" s="125"/>
      <c r="S146" s="129"/>
      <c r="T146" s="129"/>
      <c r="U146" s="129"/>
      <c r="V146" s="129"/>
      <c r="W146" s="129"/>
      <c r="X146" s="129"/>
      <c r="Y146" s="127"/>
      <c r="Z146" s="127"/>
      <c r="AA146" s="127"/>
      <c r="AB146" s="127"/>
      <c r="AC146" s="127"/>
      <c r="AD146" s="127"/>
      <c r="AE146" s="127"/>
      <c r="AF146" s="127"/>
      <c r="AG146" s="128"/>
      <c r="AH146" s="128"/>
    </row>
    <row r="147" spans="7:34" ht="15" customHeight="1">
      <c r="G147" s="54"/>
      <c r="H147" s="54"/>
      <c r="I147" s="54"/>
      <c r="J147" s="54"/>
      <c r="K147" s="54"/>
      <c r="L147" s="54"/>
      <c r="M147" s="54"/>
      <c r="N147" s="104"/>
      <c r="O147" s="125"/>
      <c r="P147" s="125"/>
      <c r="Q147" s="125"/>
      <c r="R147" s="104"/>
      <c r="S147" s="130"/>
      <c r="T147" s="130"/>
      <c r="U147" s="130"/>
      <c r="V147" s="130"/>
      <c r="W147" s="130"/>
      <c r="X147" s="130"/>
      <c r="Y147" s="127"/>
      <c r="Z147" s="127"/>
      <c r="AA147" s="127"/>
      <c r="AB147" s="127"/>
      <c r="AC147" s="127"/>
      <c r="AD147" s="127"/>
      <c r="AE147" s="127"/>
      <c r="AF147" s="127"/>
      <c r="AG147" s="128"/>
      <c r="AH147" s="128"/>
    </row>
    <row r="148" spans="7:34" ht="15" customHeight="1">
      <c r="G148" s="54"/>
      <c r="H148" s="54"/>
      <c r="I148" s="54"/>
      <c r="J148" s="54"/>
      <c r="K148" s="54"/>
      <c r="L148" s="54"/>
      <c r="M148" s="54"/>
      <c r="N148" s="54"/>
      <c r="O148" s="125"/>
      <c r="P148" s="125"/>
      <c r="Q148" s="125"/>
      <c r="R148" s="125"/>
      <c r="S148" s="126"/>
      <c r="T148" s="126"/>
      <c r="U148" s="126"/>
      <c r="V148" s="126"/>
      <c r="W148" s="126"/>
      <c r="X148" s="126"/>
      <c r="Y148" s="127"/>
      <c r="Z148" s="127"/>
      <c r="AA148" s="127"/>
      <c r="AB148" s="127"/>
      <c r="AC148" s="127"/>
      <c r="AD148" s="127"/>
      <c r="AE148" s="127"/>
      <c r="AF148" s="127"/>
      <c r="AG148" s="128"/>
      <c r="AH148" s="128"/>
    </row>
    <row r="149" spans="7:34" ht="15" customHeight="1">
      <c r="G149" s="54"/>
      <c r="H149" s="54"/>
      <c r="I149" s="54"/>
      <c r="J149" s="54"/>
      <c r="K149" s="54"/>
      <c r="L149" s="54"/>
      <c r="M149" s="54"/>
      <c r="N149" s="54"/>
      <c r="O149" s="125"/>
      <c r="P149" s="125"/>
      <c r="Q149" s="125"/>
      <c r="R149" s="125"/>
      <c r="S149" s="129"/>
      <c r="T149" s="129"/>
      <c r="U149" s="129"/>
      <c r="V149" s="129"/>
      <c r="W149" s="129"/>
      <c r="X149" s="129"/>
      <c r="Y149" s="127"/>
      <c r="Z149" s="127"/>
      <c r="AA149" s="127"/>
      <c r="AB149" s="127"/>
      <c r="AC149" s="127"/>
      <c r="AD149" s="127"/>
      <c r="AE149" s="127"/>
      <c r="AF149" s="127"/>
      <c r="AG149" s="128"/>
      <c r="AH149" s="128"/>
    </row>
    <row r="150" spans="7:34" ht="15" customHeight="1">
      <c r="G150" s="54"/>
      <c r="H150" s="54"/>
      <c r="I150" s="54"/>
      <c r="J150" s="54"/>
      <c r="K150" s="54"/>
      <c r="L150" s="54"/>
      <c r="M150" s="54"/>
      <c r="N150" s="104"/>
      <c r="O150" s="125"/>
      <c r="P150" s="125"/>
      <c r="Q150" s="125"/>
      <c r="R150" s="104"/>
      <c r="S150" s="130"/>
      <c r="T150" s="130"/>
      <c r="U150" s="130"/>
      <c r="V150" s="130"/>
      <c r="W150" s="130"/>
      <c r="X150" s="130"/>
      <c r="Y150" s="127"/>
      <c r="Z150" s="127"/>
      <c r="AA150" s="127"/>
      <c r="AB150" s="127"/>
      <c r="AC150" s="127"/>
      <c r="AD150" s="127"/>
      <c r="AE150" s="127"/>
      <c r="AF150" s="127"/>
      <c r="AG150" s="128"/>
      <c r="AH150" s="128"/>
    </row>
  </sheetData>
  <sheetProtection sheet="1" selectLockedCells="1"/>
  <mergeCells count="66">
    <mergeCell ref="W10:AA10"/>
    <mergeCell ref="AC10:AG10"/>
    <mergeCell ref="Q11:AH11"/>
    <mergeCell ref="Q10:U10"/>
    <mergeCell ref="N12:X12"/>
    <mergeCell ref="N16:P16"/>
    <mergeCell ref="Q17:R17"/>
    <mergeCell ref="S17:T17"/>
    <mergeCell ref="Y13:AH13"/>
    <mergeCell ref="AD12:AF12"/>
    <mergeCell ref="AG12:AH12"/>
    <mergeCell ref="Y14:AC17"/>
    <mergeCell ref="C7:E9"/>
    <mergeCell ref="F7:J7"/>
    <mergeCell ref="F8:J9"/>
    <mergeCell ref="C10:J11"/>
    <mergeCell ref="K10:P10"/>
    <mergeCell ref="K11:P11"/>
    <mergeCell ref="C12:D17"/>
    <mergeCell ref="E15:M15"/>
    <mergeCell ref="N15:P15"/>
    <mergeCell ref="W17:X17"/>
    <mergeCell ref="Y12:AC12"/>
    <mergeCell ref="E13:M13"/>
    <mergeCell ref="N13:R13"/>
    <mergeCell ref="S13:T13"/>
    <mergeCell ref="U13:X13"/>
    <mergeCell ref="E17:M17"/>
    <mergeCell ref="U15:V15"/>
    <mergeCell ref="U16:V16"/>
    <mergeCell ref="Q16:R16"/>
    <mergeCell ref="U17:V17"/>
    <mergeCell ref="Q15:R15"/>
    <mergeCell ref="E12:M12"/>
    <mergeCell ref="N2:P2"/>
    <mergeCell ref="Q2:AH2"/>
    <mergeCell ref="A3:AH4"/>
    <mergeCell ref="K7:AH7"/>
    <mergeCell ref="K8:AH9"/>
    <mergeCell ref="W5:AA5"/>
    <mergeCell ref="AB5:AH5"/>
    <mergeCell ref="C5:E5"/>
    <mergeCell ref="C6:E6"/>
    <mergeCell ref="F6:AH6"/>
    <mergeCell ref="F5:V5"/>
    <mergeCell ref="A5:B17"/>
    <mergeCell ref="E16:M16"/>
    <mergeCell ref="S15:T15"/>
    <mergeCell ref="W15:X15"/>
    <mergeCell ref="W16:X16"/>
    <mergeCell ref="A28:B29"/>
    <mergeCell ref="C28:AH29"/>
    <mergeCell ref="A22:AH23"/>
    <mergeCell ref="U14:V14"/>
    <mergeCell ref="W14:X14"/>
    <mergeCell ref="E14:M14"/>
    <mergeCell ref="N14:P14"/>
    <mergeCell ref="S16:T16"/>
    <mergeCell ref="Q14:R14"/>
    <mergeCell ref="AD14:AH17"/>
    <mergeCell ref="A24:B25"/>
    <mergeCell ref="C24:AH25"/>
    <mergeCell ref="A26:B27"/>
    <mergeCell ref="C26:AH27"/>
    <mergeCell ref="S14:T14"/>
    <mergeCell ref="N17:P17"/>
  </mergeCells>
  <phoneticPr fontId="2"/>
  <dataValidations disablePrompts="1"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topLeftCell="A12" zoomScale="144" zoomScaleNormal="100" zoomScaleSheetLayoutView="144" workbookViewId="0">
      <selection activeCell="Y17" sqref="Y17"/>
    </sheetView>
  </sheetViews>
  <sheetFormatPr defaultColWidth="3.125" defaultRowHeight="13.5"/>
  <cols>
    <col min="1" max="3" width="1.7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c r="A1" s="20" t="s">
        <v>297</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c r="A2" s="820" t="s">
        <v>287</v>
      </c>
      <c r="B2" s="820"/>
      <c r="C2" s="820"/>
      <c r="D2" s="820"/>
      <c r="E2" s="820"/>
      <c r="F2" s="820"/>
      <c r="G2" s="821" t="s">
        <v>319</v>
      </c>
      <c r="H2" s="821"/>
      <c r="I2" s="821"/>
      <c r="J2" s="821"/>
      <c r="K2" s="821"/>
      <c r="L2" s="821"/>
      <c r="M2" s="821"/>
      <c r="N2" s="821"/>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c r="A3" s="822" t="s">
        <v>288</v>
      </c>
      <c r="B3" s="823"/>
      <c r="C3" s="823"/>
      <c r="D3" s="823"/>
      <c r="E3" s="823"/>
      <c r="F3" s="824"/>
      <c r="G3" s="825"/>
      <c r="H3" s="826"/>
      <c r="I3" s="826"/>
      <c r="J3" s="826"/>
      <c r="K3" s="826"/>
      <c r="L3" s="826"/>
      <c r="M3" s="826"/>
      <c r="N3" s="826"/>
      <c r="O3" s="826"/>
      <c r="P3" s="826"/>
      <c r="Q3" s="826"/>
      <c r="R3" s="826"/>
      <c r="S3" s="826"/>
      <c r="T3" s="826"/>
      <c r="U3" s="826"/>
      <c r="V3" s="826"/>
      <c r="W3" s="826"/>
      <c r="X3" s="826"/>
      <c r="Y3" s="826"/>
      <c r="Z3" s="826"/>
      <c r="AA3" s="826"/>
      <c r="AB3" s="826"/>
      <c r="AC3" s="826"/>
      <c r="AD3" s="826"/>
      <c r="AE3" s="826"/>
      <c r="AF3" s="826"/>
      <c r="AG3" s="826"/>
      <c r="AH3" s="826"/>
      <c r="AI3" s="826"/>
      <c r="AJ3" s="826"/>
      <c r="AK3" s="826"/>
      <c r="AL3" s="826"/>
      <c r="AM3" s="826"/>
      <c r="AN3" s="826"/>
      <c r="AO3" s="826"/>
      <c r="AP3" s="827"/>
      <c r="AQ3" s="802" t="s">
        <v>289</v>
      </c>
      <c r="AR3" s="802"/>
      <c r="AS3" s="802"/>
      <c r="AT3" s="802"/>
      <c r="AU3" s="802"/>
      <c r="AV3" s="802"/>
      <c r="AW3" s="802"/>
      <c r="AX3" s="802"/>
      <c r="AY3" s="802"/>
      <c r="AZ3" s="802"/>
      <c r="BA3" s="802"/>
      <c r="BB3" s="802"/>
      <c r="BC3" s="802"/>
      <c r="BD3" s="802"/>
      <c r="BE3" s="802"/>
      <c r="BF3" s="802"/>
      <c r="BG3" s="802"/>
      <c r="BH3" s="802"/>
      <c r="BI3" s="802"/>
      <c r="BJ3" s="802"/>
      <c r="BK3" s="802"/>
      <c r="BL3" s="802"/>
      <c r="BM3" s="802"/>
      <c r="BN3" s="802"/>
      <c r="BO3" s="802"/>
      <c r="BP3" s="802"/>
      <c r="BQ3" s="802"/>
      <c r="BR3" s="802"/>
      <c r="BS3" s="802"/>
      <c r="BT3" s="802"/>
      <c r="BU3" s="802"/>
      <c r="BV3" s="802"/>
      <c r="BW3" s="802"/>
      <c r="BX3" s="802"/>
      <c r="BY3" s="802"/>
      <c r="BZ3" s="802"/>
      <c r="CA3" s="802"/>
      <c r="CB3" s="802"/>
      <c r="CC3" s="802"/>
      <c r="CD3" s="802"/>
      <c r="CE3" s="802"/>
      <c r="CF3" s="802"/>
    </row>
    <row r="4" spans="1:84" ht="22.5" customHeight="1" thickBot="1">
      <c r="A4" s="803" t="s">
        <v>290</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5"/>
      <c r="AQ4" s="803" t="s">
        <v>291</v>
      </c>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4"/>
      <c r="CA4" s="804"/>
      <c r="CB4" s="804"/>
      <c r="CC4" s="804"/>
      <c r="CD4" s="804"/>
      <c r="CE4" s="804"/>
      <c r="CF4" s="805"/>
    </row>
    <row r="5" spans="1:84" ht="13.5" customHeight="1" thickTop="1">
      <c r="A5" s="806" t="s">
        <v>292</v>
      </c>
      <c r="B5" s="807"/>
      <c r="C5" s="808"/>
      <c r="D5" s="29" t="s">
        <v>298</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299</v>
      </c>
      <c r="AQ5" s="12"/>
      <c r="AR5" s="22" t="s">
        <v>156</v>
      </c>
      <c r="AS5" s="818" t="s">
        <v>300</v>
      </c>
      <c r="AT5" s="818"/>
      <c r="AU5" s="818"/>
      <c r="AV5" s="818"/>
      <c r="AW5" s="818"/>
      <c r="AX5" s="818"/>
      <c r="AY5" s="818"/>
      <c r="AZ5" s="818"/>
      <c r="BA5" s="818"/>
      <c r="BB5" s="818"/>
      <c r="BC5" s="818"/>
      <c r="BD5" s="818"/>
      <c r="BE5" s="818"/>
      <c r="BF5" s="818"/>
      <c r="BG5" s="818"/>
      <c r="BH5" s="818"/>
      <c r="BI5" s="818"/>
      <c r="BJ5" s="818"/>
      <c r="BK5" s="818"/>
      <c r="BL5" s="818"/>
      <c r="BM5" s="818"/>
      <c r="BN5" s="818"/>
      <c r="BO5" s="818"/>
      <c r="BP5" s="818"/>
      <c r="BQ5" s="818"/>
      <c r="BR5" s="818"/>
      <c r="BS5" s="818"/>
      <c r="BT5" s="818"/>
      <c r="BU5" s="818"/>
      <c r="BV5" s="818"/>
      <c r="BW5" s="818"/>
      <c r="BX5" s="818"/>
      <c r="BY5" s="818"/>
      <c r="BZ5" s="818"/>
      <c r="CA5" s="818"/>
      <c r="CB5" s="818"/>
      <c r="CC5" s="818"/>
      <c r="CD5" s="818"/>
      <c r="CE5" s="818"/>
      <c r="CF5" s="5"/>
    </row>
    <row r="6" spans="1:84" ht="13.5" customHeight="1">
      <c r="A6" s="809"/>
      <c r="B6" s="810"/>
      <c r="C6" s="811"/>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819"/>
      <c r="AT6" s="819"/>
      <c r="AU6" s="819"/>
      <c r="AV6" s="819"/>
      <c r="AW6" s="819"/>
      <c r="AX6" s="819"/>
      <c r="AY6" s="819"/>
      <c r="AZ6" s="819"/>
      <c r="BA6" s="819"/>
      <c r="BB6" s="819"/>
      <c r="BC6" s="819"/>
      <c r="BD6" s="819"/>
      <c r="BE6" s="819"/>
      <c r="BF6" s="819"/>
      <c r="BG6" s="819"/>
      <c r="BH6" s="819"/>
      <c r="BI6" s="819"/>
      <c r="BJ6" s="819"/>
      <c r="BK6" s="819"/>
      <c r="BL6" s="819"/>
      <c r="BM6" s="819"/>
      <c r="BN6" s="819"/>
      <c r="BO6" s="819"/>
      <c r="BP6" s="819"/>
      <c r="BQ6" s="819"/>
      <c r="BR6" s="819"/>
      <c r="BS6" s="819"/>
      <c r="BT6" s="819"/>
      <c r="BU6" s="819"/>
      <c r="BV6" s="819"/>
      <c r="BW6" s="819"/>
      <c r="BX6" s="819"/>
      <c r="BY6" s="819"/>
      <c r="BZ6" s="819"/>
      <c r="CA6" s="819"/>
      <c r="CB6" s="819"/>
      <c r="CC6" s="819"/>
      <c r="CD6" s="819"/>
      <c r="CE6" s="819"/>
      <c r="CF6" s="3"/>
    </row>
    <row r="7" spans="1:84" ht="13.5" customHeight="1">
      <c r="A7" s="809"/>
      <c r="B7" s="810"/>
      <c r="C7" s="811"/>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156</v>
      </c>
      <c r="AS7" s="27" t="s">
        <v>301</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c r="A8" s="809"/>
      <c r="B8" s="810"/>
      <c r="C8" s="811"/>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156</v>
      </c>
      <c r="AS8" s="27" t="s">
        <v>293</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c r="A9" s="809"/>
      <c r="B9" s="810"/>
      <c r="C9" s="811"/>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156</v>
      </c>
      <c r="AS9" s="27" t="s">
        <v>302</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c r="A10" s="809"/>
      <c r="B10" s="810"/>
      <c r="C10" s="811"/>
      <c r="D10" s="26" t="s">
        <v>303</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156</v>
      </c>
      <c r="AS10" s="27" t="s">
        <v>304</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c r="A11" s="809"/>
      <c r="B11" s="810"/>
      <c r="C11" s="811"/>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156</v>
      </c>
      <c r="AS11" s="27" t="s">
        <v>305</v>
      </c>
      <c r="AT11" s="254"/>
      <c r="AU11" s="254"/>
      <c r="AV11" s="36"/>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5"/>
      <c r="CD11" s="255"/>
      <c r="CE11" s="255"/>
      <c r="CF11" s="6"/>
    </row>
    <row r="12" spans="1:84" ht="13.5" customHeight="1">
      <c r="A12" s="809"/>
      <c r="B12" s="810"/>
      <c r="C12" s="811"/>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156</v>
      </c>
      <c r="AS12" s="27" t="s">
        <v>306</v>
      </c>
      <c r="AT12" s="254"/>
      <c r="AU12" s="254"/>
      <c r="AV12" s="36"/>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6"/>
    </row>
    <row r="13" spans="1:84" ht="13.5" customHeight="1">
      <c r="A13" s="809"/>
      <c r="B13" s="810"/>
      <c r="C13" s="811"/>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156</v>
      </c>
      <c r="AS13" s="27" t="s">
        <v>307</v>
      </c>
      <c r="AT13" s="254"/>
      <c r="AU13" s="254"/>
      <c r="AV13" s="36"/>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6"/>
    </row>
    <row r="14" spans="1:84" ht="13.5" customHeight="1">
      <c r="A14" s="809"/>
      <c r="B14" s="810"/>
      <c r="C14" s="811"/>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308</v>
      </c>
      <c r="AT14" s="256"/>
      <c r="AU14" s="256"/>
      <c r="AV14" s="256"/>
      <c r="AW14" s="256"/>
      <c r="AX14" s="256"/>
      <c r="AY14" s="256"/>
      <c r="AZ14" s="256"/>
      <c r="BA14" s="256"/>
      <c r="BB14" s="256"/>
      <c r="BC14" s="256"/>
      <c r="BD14" s="256"/>
      <c r="BE14" s="256"/>
      <c r="BF14" s="256"/>
      <c r="BG14" s="256"/>
      <c r="BH14" s="256"/>
      <c r="BI14" s="256"/>
      <c r="BJ14" s="256"/>
      <c r="BK14" s="256"/>
      <c r="BL14" s="256"/>
      <c r="BM14" s="256"/>
      <c r="BN14" s="256"/>
      <c r="BO14" s="256"/>
      <c r="BP14" s="256"/>
      <c r="BQ14" s="256"/>
      <c r="BR14" s="256"/>
      <c r="BS14" s="256"/>
      <c r="BT14" s="256"/>
      <c r="BU14" s="256"/>
      <c r="BV14" s="256"/>
      <c r="BW14" s="256"/>
      <c r="BX14" s="256"/>
      <c r="BY14" s="256"/>
      <c r="BZ14" s="256"/>
      <c r="CA14" s="256"/>
      <c r="CB14" s="256"/>
      <c r="CC14" s="256"/>
      <c r="CD14" s="256"/>
      <c r="CE14" s="256"/>
      <c r="CF14" s="6"/>
    </row>
    <row r="15" spans="1:84" ht="13.5" customHeight="1">
      <c r="A15" s="809"/>
      <c r="B15" s="810"/>
      <c r="C15" s="811"/>
      <c r="D15" s="26" t="s">
        <v>309</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156</v>
      </c>
      <c r="AS15" s="27" t="s">
        <v>294</v>
      </c>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6"/>
      <c r="BW15" s="256"/>
      <c r="BX15" s="256"/>
      <c r="BY15" s="256"/>
      <c r="BZ15" s="256"/>
      <c r="CA15" s="256"/>
      <c r="CB15" s="256"/>
      <c r="CC15" s="256"/>
      <c r="CD15" s="256"/>
      <c r="CE15" s="256"/>
      <c r="CF15" s="15"/>
    </row>
    <row r="16" spans="1:84" ht="13.5" customHeight="1">
      <c r="A16" s="809"/>
      <c r="B16" s="810"/>
      <c r="C16" s="811"/>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c r="A17" s="809"/>
      <c r="B17" s="810"/>
      <c r="C17" s="811"/>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c r="A18" s="809"/>
      <c r="B18" s="810"/>
      <c r="C18" s="811"/>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c r="A19" s="812"/>
      <c r="B19" s="813"/>
      <c r="C19" s="814"/>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c r="A20" s="815" t="s">
        <v>295</v>
      </c>
      <c r="B20" s="816"/>
      <c r="C20" s="817"/>
      <c r="D20" s="29" t="s">
        <v>298</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299</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c r="A21" s="809"/>
      <c r="B21" s="810"/>
      <c r="C21" s="811"/>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c r="A22" s="809"/>
      <c r="B22" s="810"/>
      <c r="C22" s="811"/>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c r="A23" s="809"/>
      <c r="B23" s="810"/>
      <c r="C23" s="811"/>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c r="A24" s="809"/>
      <c r="B24" s="810"/>
      <c r="C24" s="811"/>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c r="A25" s="809"/>
      <c r="B25" s="810"/>
      <c r="C25" s="811"/>
      <c r="D25" s="26" t="s">
        <v>303</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c r="A26" s="809"/>
      <c r="B26" s="810"/>
      <c r="C26" s="811"/>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c r="A27" s="809"/>
      <c r="B27" s="810"/>
      <c r="C27" s="811"/>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c r="A28" s="809"/>
      <c r="B28" s="810"/>
      <c r="C28" s="811"/>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c r="A29" s="809"/>
      <c r="B29" s="810"/>
      <c r="C29" s="811"/>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c r="A30" s="809"/>
      <c r="B30" s="810"/>
      <c r="C30" s="811"/>
      <c r="D30" s="26" t="s">
        <v>309</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c r="A31" s="809"/>
      <c r="B31" s="810"/>
      <c r="C31" s="811"/>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c r="A32" s="809"/>
      <c r="B32" s="810"/>
      <c r="C32" s="811"/>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c r="A33" s="809"/>
      <c r="B33" s="810"/>
      <c r="C33" s="811"/>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c r="A34" s="812"/>
      <c r="B34" s="813"/>
      <c r="C34" s="814"/>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c r="A35" s="815" t="s">
        <v>296</v>
      </c>
      <c r="B35" s="816"/>
      <c r="C35" s="817"/>
      <c r="D35" s="29" t="s">
        <v>298</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c r="A36" s="809"/>
      <c r="B36" s="810"/>
      <c r="C36" s="811"/>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c r="A37" s="809"/>
      <c r="B37" s="810"/>
      <c r="C37" s="811"/>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c r="A38" s="809"/>
      <c r="B38" s="810"/>
      <c r="C38" s="811"/>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c r="A39" s="809"/>
      <c r="B39" s="810"/>
      <c r="C39" s="811"/>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c r="A40" s="809"/>
      <c r="B40" s="810"/>
      <c r="C40" s="811"/>
      <c r="D40" s="26" t="s">
        <v>303</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c r="A41" s="809"/>
      <c r="B41" s="810"/>
      <c r="C41" s="811"/>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c r="A42" s="809"/>
      <c r="B42" s="810"/>
      <c r="C42" s="811"/>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c r="A43" s="809"/>
      <c r="B43" s="810"/>
      <c r="C43" s="811"/>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c r="A44" s="809"/>
      <c r="B44" s="810"/>
      <c r="C44" s="811"/>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c r="A45" s="809"/>
      <c r="B45" s="810"/>
      <c r="C45" s="811"/>
      <c r="D45" s="26" t="s">
        <v>309</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c r="A46" s="809"/>
      <c r="B46" s="810"/>
      <c r="C46" s="811"/>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c r="A47" s="809"/>
      <c r="B47" s="810"/>
      <c r="C47" s="811"/>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c r="A48" s="809"/>
      <c r="B48" s="810"/>
      <c r="C48" s="811"/>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c r="A49" s="812"/>
      <c r="B49" s="813"/>
      <c r="C49" s="814"/>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row r="52" spans="1:84" ht="13.5" customHeight="1"/>
    <row r="53" spans="1:84" ht="13.5" customHeight="1"/>
    <row r="54" spans="1:84" ht="13.5" customHeight="1"/>
    <row r="55" spans="1:84" ht="13.5" customHeight="1"/>
    <row r="56" spans="1:84" ht="13.5" customHeight="1"/>
    <row r="57" spans="1:84" ht="13.5" customHeight="1"/>
    <row r="58" spans="1:84" ht="13.5" customHeight="1"/>
    <row r="59" spans="1:84" ht="16.5" customHeight="1"/>
    <row r="60" spans="1:84" ht="16.5" customHeight="1"/>
    <row r="61" spans="1:84" ht="16.5" customHeight="1"/>
    <row r="62" spans="1:84" ht="16.5" customHeight="1"/>
    <row r="63" spans="1:84" ht="16.5" customHeight="1"/>
    <row r="64" spans="1:84" ht="22.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8" customHeight="1"/>
  </sheetData>
  <sheetProtection sheet="1" objects="1" scenarios="1"/>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2026-09-16T04:04:58Z</dcterms:modified>
  <cp:category/>
  <cp:contentStatus/>
</cp:coreProperties>
</file>