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FBB74A24-42FE-4BE0-88C6-AEC8D6693A87}" xr6:coauthVersionLast="47" xr6:coauthVersionMax="47" xr10:uidLastSave="{00000000-0000-0000-0000-000000000000}"/>
  <bookViews>
    <workbookView xWindow="-120" yWindow="-120" windowWidth="29040" windowHeight="15720" tabRatio="898" xr2:uid="{00000000-000D-0000-FFFF-FFFF00000000}"/>
  </bookViews>
  <sheets>
    <sheet name="評価項目(標準)" sheetId="57" r:id="rId1"/>
    <sheet name="届出書" sheetId="119" r:id="rId2"/>
    <sheet name="様式１" sheetId="66" r:id="rId3"/>
    <sheet name="様式１【経常ＪＶ用】" sheetId="74" r:id="rId4"/>
    <sheet name="様式２" sheetId="121" r:id="rId5"/>
    <sheet name="様式３" sheetId="90" r:id="rId6"/>
  </sheets>
  <definedNames>
    <definedName name="_xlnm.Print_Area" localSheetId="1">届出書!$A$1:$AA$41</definedName>
    <definedName name="_xlnm.Print_Area" localSheetId="0">'評価項目(標準)'!$B$1:$M$65</definedName>
    <definedName name="_xlnm.Print_Area" localSheetId="2">様式１!$B$1:$M$70</definedName>
    <definedName name="_xlnm.Print_Area" localSheetId="3">様式１【経常ＪＶ用】!$B$1:$P$71</definedName>
    <definedName name="_xlnm.Print_Area" localSheetId="4">様式２!$A$1:$BR$72</definedName>
    <definedName name="_xlnm.Print_Area" localSheetId="5">様式３!$A$1:$AH$36</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74" l="1"/>
  <c r="M31" i="74"/>
  <c r="M33" i="74"/>
  <c r="K31" i="74"/>
  <c r="K33" i="74"/>
  <c r="H31" i="74"/>
  <c r="H32" i="74"/>
  <c r="H33" i="74"/>
  <c r="H34" i="74"/>
  <c r="E31" i="74"/>
  <c r="E33" i="74"/>
  <c r="K30" i="66"/>
  <c r="K32" i="66"/>
  <c r="K28" i="66"/>
  <c r="H29" i="66"/>
  <c r="H30" i="66"/>
  <c r="H31" i="66"/>
  <c r="H32" i="66"/>
  <c r="H33" i="66"/>
  <c r="E30" i="66"/>
  <c r="E32" i="66"/>
  <c r="K62" i="74" l="1"/>
  <c r="K36" i="66" l="1"/>
  <c r="M57" i="74" l="1"/>
  <c r="K57" i="74"/>
  <c r="N57" i="74" s="1"/>
  <c r="K62" i="66" l="1"/>
  <c r="M37" i="74"/>
  <c r="K37" i="74"/>
  <c r="N37" i="74" s="1"/>
  <c r="AD44" i="121" l="1"/>
  <c r="W67" i="121" l="1"/>
  <c r="T67" i="121"/>
  <c r="AD65" i="121"/>
  <c r="W64" i="121"/>
  <c r="T64" i="121"/>
  <c r="AD62" i="121"/>
  <c r="W61" i="121"/>
  <c r="T61" i="121"/>
  <c r="AD59" i="121"/>
  <c r="W58" i="121"/>
  <c r="T58" i="121"/>
  <c r="AD56" i="121"/>
  <c r="W55" i="121"/>
  <c r="T55" i="121"/>
  <c r="AD53" i="121"/>
  <c r="W52" i="121"/>
  <c r="T52" i="121"/>
  <c r="AD50" i="121"/>
  <c r="W49" i="121"/>
  <c r="T49" i="121"/>
  <c r="AD47" i="121"/>
  <c r="E18" i="74"/>
  <c r="E17" i="66"/>
  <c r="AD68" i="121" l="1"/>
  <c r="AD70" i="121" s="1"/>
  <c r="M18" i="74"/>
  <c r="K18" i="74"/>
  <c r="K17" i="66"/>
  <c r="H28" i="66" l="1"/>
  <c r="H30" i="74"/>
  <c r="H29" i="74"/>
  <c r="N63" i="74"/>
  <c r="M29" i="74" l="1"/>
  <c r="K29" i="74"/>
  <c r="N29" i="74" l="1"/>
  <c r="G30" i="74"/>
  <c r="G31" i="74"/>
  <c r="G32" i="74"/>
  <c r="G33" i="74"/>
  <c r="G34" i="74"/>
  <c r="G29" i="74"/>
  <c r="F31" i="74"/>
  <c r="F33" i="74"/>
  <c r="F29" i="74"/>
  <c r="D29" i="74"/>
  <c r="C29" i="74"/>
  <c r="G20" i="74"/>
  <c r="G21" i="74"/>
  <c r="G22" i="74"/>
  <c r="G23" i="74"/>
  <c r="G19" i="74"/>
  <c r="F18" i="74"/>
  <c r="H19" i="74"/>
  <c r="H20" i="74"/>
  <c r="H21" i="74"/>
  <c r="H22" i="74"/>
  <c r="H23" i="74"/>
  <c r="H20" i="66"/>
  <c r="H21" i="66"/>
  <c r="H22" i="66"/>
  <c r="H18" i="66"/>
  <c r="H19" i="66"/>
  <c r="G19" i="66"/>
  <c r="G20" i="66"/>
  <c r="G21" i="66"/>
  <c r="G22" i="66"/>
  <c r="G18" i="66"/>
  <c r="F17" i="66"/>
  <c r="G29" i="66"/>
  <c r="G30" i="66"/>
  <c r="G31" i="66"/>
  <c r="G32" i="66"/>
  <c r="G33" i="66"/>
  <c r="G28" i="66"/>
  <c r="F32" i="66"/>
  <c r="F30" i="66"/>
  <c r="F28" i="66"/>
  <c r="D28" i="66"/>
  <c r="E28" i="66"/>
  <c r="C28" i="66"/>
  <c r="N33" i="74" l="1"/>
  <c r="N31" i="74"/>
  <c r="H63" i="74" l="1"/>
  <c r="E63" i="74"/>
  <c r="B63" i="74"/>
  <c r="H62" i="66"/>
  <c r="E62" i="66"/>
  <c r="B62" i="66"/>
  <c r="U17" i="90" l="1"/>
  <c r="U16" i="90"/>
  <c r="U15" i="90"/>
  <c r="U14" i="90"/>
  <c r="Y14" i="90" l="1"/>
  <c r="F14" i="66"/>
  <c r="F25" i="66"/>
  <c r="H26" i="74"/>
  <c r="H27" i="74"/>
  <c r="H25" i="66"/>
  <c r="H26" i="66"/>
  <c r="G26" i="66"/>
  <c r="E14" i="66"/>
  <c r="M10" i="74"/>
  <c r="K10" i="74"/>
  <c r="K9" i="66"/>
  <c r="G10" i="74"/>
  <c r="D10" i="74"/>
  <c r="H11" i="74"/>
  <c r="G11" i="74"/>
  <c r="H12" i="74"/>
  <c r="G12" i="74"/>
  <c r="H13" i="74"/>
  <c r="G13" i="74"/>
  <c r="H10" i="66"/>
  <c r="G10" i="66"/>
  <c r="H11" i="66"/>
  <c r="G11" i="66"/>
  <c r="H12" i="66"/>
  <c r="G12" i="66"/>
  <c r="G9" i="66"/>
  <c r="D9" i="66"/>
  <c r="E62" i="74"/>
  <c r="E61" i="66"/>
  <c r="M49" i="74"/>
  <c r="K49" i="74"/>
  <c r="B6" i="74"/>
  <c r="C6" i="74"/>
  <c r="D6" i="74"/>
  <c r="E6" i="74"/>
  <c r="F6" i="74"/>
  <c r="G6" i="74"/>
  <c r="H6" i="74"/>
  <c r="K6" i="74"/>
  <c r="N6" i="74" s="1"/>
  <c r="G7" i="74"/>
  <c r="H7" i="74"/>
  <c r="E8" i="74"/>
  <c r="F8" i="74"/>
  <c r="G8" i="74"/>
  <c r="H8" i="74"/>
  <c r="M8" i="74"/>
  <c r="G9" i="74"/>
  <c r="H9" i="74"/>
  <c r="K8" i="74"/>
  <c r="E10" i="74"/>
  <c r="F10" i="74"/>
  <c r="G14" i="74"/>
  <c r="H14" i="74"/>
  <c r="E15" i="74"/>
  <c r="F15" i="74"/>
  <c r="G15" i="74"/>
  <c r="H15" i="74"/>
  <c r="K15" i="74"/>
  <c r="M15" i="74"/>
  <c r="G16" i="74"/>
  <c r="H16" i="74"/>
  <c r="G17" i="74"/>
  <c r="H17" i="74"/>
  <c r="C18" i="74"/>
  <c r="D18" i="74"/>
  <c r="E24" i="74"/>
  <c r="F24" i="74"/>
  <c r="G24" i="74"/>
  <c r="H24" i="74"/>
  <c r="K24" i="74"/>
  <c r="N24" i="74" s="1"/>
  <c r="G25" i="74"/>
  <c r="H25" i="74"/>
  <c r="E26" i="74"/>
  <c r="F26" i="74"/>
  <c r="G26" i="74"/>
  <c r="K26" i="74"/>
  <c r="N26" i="74" s="1"/>
  <c r="G27" i="74"/>
  <c r="G28" i="74"/>
  <c r="H28" i="74"/>
  <c r="C35" i="74"/>
  <c r="D35" i="74"/>
  <c r="E35" i="74"/>
  <c r="F35" i="74"/>
  <c r="G35" i="74"/>
  <c r="H35" i="74"/>
  <c r="K35" i="74"/>
  <c r="M35" i="74"/>
  <c r="G36" i="74"/>
  <c r="H36" i="74"/>
  <c r="D37" i="74"/>
  <c r="E37" i="74"/>
  <c r="F37" i="74"/>
  <c r="G37" i="74"/>
  <c r="H37" i="74"/>
  <c r="G38" i="74"/>
  <c r="H38" i="74"/>
  <c r="G39" i="74"/>
  <c r="N39" i="74"/>
  <c r="G40" i="74"/>
  <c r="G41" i="74"/>
  <c r="H41" i="74"/>
  <c r="N41" i="74"/>
  <c r="D42" i="74"/>
  <c r="E42" i="74"/>
  <c r="G42" i="74"/>
  <c r="H42" i="74"/>
  <c r="G43" i="74"/>
  <c r="H43" i="74"/>
  <c r="N43" i="74"/>
  <c r="G44" i="74"/>
  <c r="G45" i="74"/>
  <c r="N45" i="74"/>
  <c r="G46" i="74"/>
  <c r="H46" i="74"/>
  <c r="D47" i="74"/>
  <c r="E47" i="74"/>
  <c r="F47" i="74"/>
  <c r="G47" i="74"/>
  <c r="H47" i="74"/>
  <c r="K47" i="74"/>
  <c r="M47" i="74"/>
  <c r="G48" i="74"/>
  <c r="H48" i="74"/>
  <c r="D49" i="74"/>
  <c r="E49" i="74"/>
  <c r="F49" i="74"/>
  <c r="G49" i="74"/>
  <c r="H49" i="74"/>
  <c r="G50" i="74"/>
  <c r="H50" i="74"/>
  <c r="G51" i="74"/>
  <c r="G53" i="74"/>
  <c r="G54" i="74"/>
  <c r="H54" i="74"/>
  <c r="B55" i="74"/>
  <c r="C55" i="74"/>
  <c r="D55" i="74"/>
  <c r="E55" i="74"/>
  <c r="F55" i="74"/>
  <c r="G55" i="74"/>
  <c r="H55" i="74"/>
  <c r="K55" i="74"/>
  <c r="M55" i="74"/>
  <c r="G56" i="74"/>
  <c r="H56" i="74"/>
  <c r="D57" i="74"/>
  <c r="E57" i="74"/>
  <c r="F57" i="74"/>
  <c r="G57" i="74"/>
  <c r="H57" i="74"/>
  <c r="G58" i="74"/>
  <c r="H58" i="74"/>
  <c r="D59" i="74"/>
  <c r="E59" i="74"/>
  <c r="F59" i="74"/>
  <c r="G59" i="74"/>
  <c r="H59" i="74"/>
  <c r="K59" i="74"/>
  <c r="G60" i="74"/>
  <c r="H60" i="74"/>
  <c r="M59" i="74"/>
  <c r="G61" i="74"/>
  <c r="H61" i="74"/>
  <c r="B62" i="74"/>
  <c r="H62" i="74"/>
  <c r="M62" i="74"/>
  <c r="B5" i="66"/>
  <c r="C5" i="66"/>
  <c r="D5" i="66"/>
  <c r="E5" i="66"/>
  <c r="F5" i="66"/>
  <c r="G5" i="66"/>
  <c r="H5" i="66"/>
  <c r="K5" i="66"/>
  <c r="G6" i="66"/>
  <c r="H6" i="66"/>
  <c r="E7" i="66"/>
  <c r="F7" i="66"/>
  <c r="G7" i="66"/>
  <c r="H7" i="66"/>
  <c r="K7" i="66"/>
  <c r="G8" i="66"/>
  <c r="H8" i="66"/>
  <c r="E9" i="66"/>
  <c r="F9" i="66"/>
  <c r="G13" i="66"/>
  <c r="H13" i="66"/>
  <c r="G14" i="66"/>
  <c r="H14" i="66"/>
  <c r="K14" i="66"/>
  <c r="G15" i="66"/>
  <c r="H15" i="66"/>
  <c r="G16" i="66"/>
  <c r="H16" i="66"/>
  <c r="C17" i="66"/>
  <c r="D17" i="66"/>
  <c r="E23" i="66"/>
  <c r="F23" i="66"/>
  <c r="G23" i="66"/>
  <c r="H23" i="66"/>
  <c r="K23" i="66"/>
  <c r="G24" i="66"/>
  <c r="H24" i="66"/>
  <c r="E25" i="66"/>
  <c r="G25" i="66"/>
  <c r="K25" i="66"/>
  <c r="G27" i="66"/>
  <c r="H27" i="66"/>
  <c r="C34" i="66"/>
  <c r="D34" i="66"/>
  <c r="E34" i="66"/>
  <c r="F34" i="66"/>
  <c r="G34" i="66"/>
  <c r="H34" i="66"/>
  <c r="K34" i="66"/>
  <c r="G35" i="66"/>
  <c r="H35" i="66"/>
  <c r="D36" i="66"/>
  <c r="E36" i="66"/>
  <c r="F36" i="66"/>
  <c r="G36" i="66"/>
  <c r="H36" i="66"/>
  <c r="G37" i="66"/>
  <c r="H37" i="66"/>
  <c r="G38" i="66"/>
  <c r="G39" i="66"/>
  <c r="G40" i="66"/>
  <c r="H40" i="66"/>
  <c r="D41" i="66"/>
  <c r="E41" i="66"/>
  <c r="G41" i="66"/>
  <c r="H41" i="66"/>
  <c r="G42" i="66"/>
  <c r="H42" i="66"/>
  <c r="G43" i="66"/>
  <c r="G44" i="66"/>
  <c r="G45" i="66"/>
  <c r="H45" i="66"/>
  <c r="D46" i="66"/>
  <c r="E46" i="66"/>
  <c r="F46" i="66"/>
  <c r="G46" i="66"/>
  <c r="K46" i="66"/>
  <c r="H46" i="66"/>
  <c r="G47" i="66"/>
  <c r="H47" i="66"/>
  <c r="D48" i="66"/>
  <c r="E48" i="66"/>
  <c r="F48" i="66"/>
  <c r="K48" i="66"/>
  <c r="G48" i="66"/>
  <c r="H48" i="66"/>
  <c r="G49" i="66"/>
  <c r="H49" i="66"/>
  <c r="G50" i="66"/>
  <c r="G52" i="66"/>
  <c r="G53" i="66"/>
  <c r="H53" i="66"/>
  <c r="B54" i="66"/>
  <c r="C54" i="66"/>
  <c r="D54" i="66"/>
  <c r="E54" i="66"/>
  <c r="F54" i="66"/>
  <c r="G54" i="66"/>
  <c r="H54" i="66"/>
  <c r="K54" i="66"/>
  <c r="G55" i="66"/>
  <c r="H55" i="66"/>
  <c r="D56" i="66"/>
  <c r="E56" i="66"/>
  <c r="F56" i="66"/>
  <c r="G56" i="66"/>
  <c r="K56" i="66"/>
  <c r="H56" i="66"/>
  <c r="G57" i="66"/>
  <c r="H57" i="66"/>
  <c r="D58" i="66"/>
  <c r="E58" i="66"/>
  <c r="F58" i="66"/>
  <c r="G58" i="66"/>
  <c r="H58" i="66"/>
  <c r="K58" i="66"/>
  <c r="G59" i="66"/>
  <c r="H59" i="66"/>
  <c r="G60" i="66"/>
  <c r="H60" i="66"/>
  <c r="B61" i="66"/>
  <c r="H61" i="66"/>
  <c r="K61" i="66"/>
  <c r="K53" i="57"/>
  <c r="J63" i="57"/>
  <c r="N59" i="74" l="1"/>
  <c r="N55" i="74"/>
  <c r="N49" i="74"/>
  <c r="N47" i="74"/>
  <c r="N35" i="74"/>
  <c r="N15" i="74"/>
  <c r="N10" i="74"/>
  <c r="N8" i="74"/>
  <c r="N62" i="74"/>
  <c r="K63" i="66"/>
  <c r="N18" i="74"/>
  <c r="N64" i="74" l="1"/>
</calcChain>
</file>

<file path=xl/sharedStrings.xml><?xml version="1.0" encoding="utf-8"?>
<sst xmlns="http://schemas.openxmlformats.org/spreadsheetml/2006/main" count="450" uniqueCount="300">
  <si>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</si>
  <si>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</si>
  <si>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</si>
  <si>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</si>
  <si>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</si>
  <si>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</si>
  <si>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</si>
  <si>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</si>
  <si>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</si>
  <si>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</si>
  <si>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</si>
  <si>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</si>
  <si>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</si>
  <si>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</si>
  <si>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</si>
  <si>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</si>
  <si>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</si>
  <si>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</si>
  <si>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phoneticPr fontId="2"/>
  </si>
  <si>
    <t>左欄の①～③のうち、該当する項目数</t>
    <phoneticPr fontId="2"/>
  </si>
  <si>
    <t>３項目</t>
    <phoneticPr fontId="2"/>
  </si>
  <si>
    <t>２項目</t>
    <phoneticPr fontId="2"/>
  </si>
  <si>
    <t>１項目</t>
    <phoneticPr fontId="2"/>
  </si>
  <si>
    <t>実績なし</t>
    <phoneticPr fontId="2"/>
  </si>
  <si>
    <t>家畜伝染病発生等の緊急時における家畜処分
の運用協定等の評価</t>
    <rPh sb="0" eb="2">
      <t>カチク</t>
    </rPh>
    <rPh sb="2" eb="5">
      <t>デンセンビョウ</t>
    </rPh>
    <rPh sb="5" eb="7">
      <t>ハッセイ</t>
    </rPh>
    <rPh sb="7" eb="8">
      <t>トウ</t>
    </rPh>
    <rPh sb="9" eb="12">
      <t>キンキュウジ</t>
    </rPh>
    <rPh sb="16" eb="18">
      <t>カチク</t>
    </rPh>
    <rPh sb="18" eb="20">
      <t>ショブン</t>
    </rPh>
    <rPh sb="22" eb="24">
      <t>ウンヨウ</t>
    </rPh>
    <rPh sb="24" eb="26">
      <t>キョウテイ</t>
    </rPh>
    <rPh sb="26" eb="27">
      <t>トウ</t>
    </rPh>
    <rPh sb="28" eb="30">
      <t>ヒョウカ</t>
    </rPh>
    <phoneticPr fontId="2"/>
  </si>
  <si>
    <t>「家畜処分の運用協定の実績」あり</t>
    <rPh sb="1" eb="3">
      <t>カチク</t>
    </rPh>
    <rPh sb="3" eb="5">
      <t>ショブン</t>
    </rPh>
    <rPh sb="6" eb="8">
      <t>ウンヨウ</t>
    </rPh>
    <rPh sb="8" eb="10">
      <t>キョウテイ</t>
    </rPh>
    <rPh sb="11" eb="13">
      <t>ジッセキ</t>
    </rPh>
    <phoneticPr fontId="2"/>
  </si>
  <si>
    <t>「研修会への参加実績」あり</t>
    <rPh sb="1" eb="4">
      <t>ケンシュウカイ</t>
    </rPh>
    <rPh sb="6" eb="8">
      <t>サンカ</t>
    </rPh>
    <rPh sb="8" eb="10">
      <t>ジッセキ</t>
    </rPh>
    <phoneticPr fontId="2"/>
  </si>
  <si>
    <t>社会貢献度</t>
    <rPh sb="0" eb="1">
      <t>シャカイ</t>
    </rPh>
    <rPh sb="1" eb="4">
      <t>コウケンド</t>
    </rPh>
    <phoneticPr fontId="2"/>
  </si>
  <si>
    <t>社会貢献度</t>
    <rPh sb="0" eb="2">
      <t>シャカイ</t>
    </rPh>
    <rPh sb="2" eb="5">
      <t>コウケンド</t>
    </rPh>
    <phoneticPr fontId="2"/>
  </si>
  <si>
    <t>県内産資材の使用</t>
    <rPh sb="0" eb="2">
      <t>ケンナイ</t>
    </rPh>
    <rPh sb="2" eb="3">
      <t>サン</t>
    </rPh>
    <rPh sb="3" eb="5">
      <t>シザイ</t>
    </rPh>
    <rPh sb="6" eb="8">
      <t>シヨウ</t>
    </rPh>
    <phoneticPr fontId="2"/>
  </si>
  <si>
    <t>全て県内産を使用</t>
    <rPh sb="0" eb="1">
      <t>スベ</t>
    </rPh>
    <rPh sb="2" eb="5">
      <t>ケンナイサン</t>
    </rPh>
    <rPh sb="6" eb="8">
      <t>シヨウ</t>
    </rPh>
    <phoneticPr fontId="2"/>
  </si>
  <si>
    <t>上記以外</t>
    <rPh sb="0" eb="2">
      <t>ジョウキ</t>
    </rPh>
    <rPh sb="2" eb="4">
      <t>イガイ</t>
    </rPh>
    <phoneticPr fontId="2"/>
  </si>
  <si>
    <t>県内企業による施工</t>
    <rPh sb="0" eb="2">
      <t>ケンナイ</t>
    </rPh>
    <rPh sb="2" eb="4">
      <t>キギョウ</t>
    </rPh>
    <rPh sb="7" eb="9">
      <t>セコウ</t>
    </rPh>
    <phoneticPr fontId="2"/>
  </si>
  <si>
    <t>担い手確保・育成への 取組</t>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</si>
  <si>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</si>
  <si>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</si>
  <si>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</si>
  <si>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</si>
  <si>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</si>
  <si>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</si>
  <si>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</si>
  <si>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品質マネジメントシステムの認証</t>
    <rPh sb="0" eb="2">
      <t>ヒンシツ</t>
    </rPh>
    <rPh sb="13" eb="15">
      <t>ニンショウ</t>
    </rPh>
    <phoneticPr fontId="2"/>
  </si>
  <si>
    <t>有</t>
    <rPh sb="0" eb="1">
      <t>ア</t>
    </rPh>
    <phoneticPr fontId="2"/>
  </si>
  <si>
    <t>当該工事の入札に参加する者が、ISO9000Sの認証を取得している場合に評価します。</t>
    <phoneticPr fontId="2"/>
  </si>
  <si>
    <t>無</t>
    <rPh sb="0" eb="1">
      <t>ナ</t>
    </rPh>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</si>
  <si>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</si>
  <si>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</si>
  <si>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</si>
  <si>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</si>
  <si>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</si>
  <si>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配置予定技術者の資格の保有状況により評価します。
・技術士の資格は、建設業法施行規則第7条の3に規定されたものに限ります。</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</si>
  <si>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</si>
  <si>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</si>
  <si>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</si>
  <si>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</si>
  <si>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</si>
  <si>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</si>
  <si>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</si>
  <si>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</si>
  <si>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</si>
  <si>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</si>
  <si>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</si>
  <si>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</si>
  <si>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</si>
  <si>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</si>
  <si>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</si>
  <si>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</si>
  <si>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</si>
  <si>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</si>
  <si>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</si>
  <si>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</si>
  <si>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</si>
  <si>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</si>
  <si>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</si>
  <si>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</si>
  <si>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</si>
  <si>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</si>
  <si>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</si>
  <si>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</si>
  <si>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</si>
  <si>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</si>
  <si>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</si>
  <si>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</si>
  <si>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</si>
  <si>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</si>
  <si>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</si>
  <si>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</si>
  <si>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</si>
  <si>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</si>
  <si>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</si>
  <si>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</si>
  <si>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</si>
  <si>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</si>
  <si>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</si>
  <si>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</si>
  <si>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</si>
  <si>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</si>
  <si>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</si>
  <si>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</si>
  <si>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</si>
  <si>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</si>
  <si>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</si>
  <si>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</si>
  <si>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</si>
  <si>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</si>
  <si>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</si>
  <si>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</si>
  <si>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</si>
  <si>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</si>
  <si>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</si>
  <si>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</si>
  <si>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</si>
  <si>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</si>
  <si>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</si>
  <si>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</si>
  <si>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</si>
  <si>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</si>
  <si>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注3：</t>
    <phoneticPr fontId="2"/>
  </si>
  <si>
    <t>コリンズ登録番号</t>
    <phoneticPr fontId="2"/>
  </si>
  <si>
    <t>工事名称</t>
    <phoneticPr fontId="2"/>
  </si>
  <si>
    <t>【地域貢献度】</t>
    <rPh sb="1" eb="3">
      <t>チイキ</t>
    </rPh>
    <rPh sb="3" eb="6">
      <t>コウケンド</t>
    </rPh>
    <phoneticPr fontId="2"/>
  </si>
  <si>
    <t>【地域貢献度の注意事項】</t>
    <rPh sb="0" eb="1">
      <t>チイキ</t>
    </rPh>
    <rPh sb="1" eb="3">
      <t>チイキ</t>
    </rPh>
    <rPh sb="3" eb="6">
      <t>コウケンド</t>
    </rPh>
    <phoneticPr fontId="2"/>
  </si>
  <si>
    <t>地域貢献度</t>
    <rPh sb="0" eb="2">
      <t>チイキ</t>
    </rPh>
    <rPh sb="2" eb="5">
      <t>コウケンド</t>
    </rPh>
    <phoneticPr fontId="2"/>
  </si>
  <si>
    <t>①</t>
    <phoneticPr fontId="2"/>
  </si>
  <si>
    <t>多面的機能支払活動実績</t>
    <phoneticPr fontId="2"/>
  </si>
  <si>
    <t>無</t>
  </si>
  <si>
    <t>各項目で実績の有無をプルダウンで選択してください。</t>
    <phoneticPr fontId="2"/>
  </si>
  <si>
    <t>②</t>
    <phoneticPr fontId="2"/>
  </si>
  <si>
    <t>土地改良施設等における災害時の応急対策業務等に関する協定に基づいた訓練等への参加実績</t>
    <phoneticPr fontId="2"/>
  </si>
  <si>
    <t>③</t>
    <phoneticPr fontId="2"/>
  </si>
  <si>
    <t>公共施設美化活動実績</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</si>
  <si>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</si>
  <si>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</si>
  <si>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</si>
  <si>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男女共同参画活動実績の有無</t>
    <phoneticPr fontId="2"/>
  </si>
  <si>
    <t>障がい者雇用実績の有無</t>
    <phoneticPr fontId="2"/>
  </si>
  <si>
    <t>各項目で実績（認証取得）の有無をプルダウンで選択してください。</t>
    <rPh sb="0" eb="1">
      <t>カク</t>
    </rPh>
    <rPh sb="1" eb="3">
      <t>コウモク</t>
    </rPh>
    <rPh sb="4" eb="6">
      <t>ジッセキ</t>
    </rPh>
    <rPh sb="7" eb="9">
      <t>ニンショウ</t>
    </rPh>
    <rPh sb="9" eb="11">
      <t>シュトク</t>
    </rPh>
    <rPh sb="13" eb="15">
      <t>ウム</t>
    </rPh>
    <rPh sb="22" eb="24">
      <t>センタク</t>
    </rPh>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</si>
  <si>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</si>
  <si>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</si>
  <si>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</si>
  <si>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</si>
  <si>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</si>
  <si>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</si>
  <si>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</si>
  <si>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</si>
  <si>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申告工事成績点</t>
    <rPh sb="0" eb="2">
      <t>シンコク</t>
    </rPh>
    <rPh sb="2" eb="4">
      <t>コウジ</t>
    </rPh>
    <rPh sb="4" eb="6">
      <t>セイセキ</t>
    </rPh>
    <rPh sb="6" eb="7">
      <t>テン</t>
    </rPh>
    <phoneticPr fontId="2"/>
  </si>
  <si>
    <t xml:space="preserve">注1：
</t>
    <phoneticPr fontId="2"/>
  </si>
  <si>
    <t>点</t>
    <rPh sb="0" eb="1">
      <t>テン</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</si>
  <si>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</si>
  <si>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</si>
  <si>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</si>
  <si>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</si>
  <si>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</si>
  <si>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</si>
  <si>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</si>
  <si>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</si>
  <si>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</si>
  <si>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</si>
  <si>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</si>
  <si>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</si>
  <si>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</si>
  <si>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</si>
  <si>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共同企業体構成員</t>
    <rPh sb="0" eb="2">
      <t>キョウドウ</t>
    </rPh>
    <rPh sb="2" eb="5">
      <t>キギョウタイ</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</si>
  <si>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</si>
  <si>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</si>
  <si>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</si>
  <si>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</si>
  <si>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</si>
  <si>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</si>
  <si>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</si>
  <si>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</si>
  <si>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</si>
  <si>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</si>
  <si>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</si>
  <si>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</si>
  <si>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</si>
  <si>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</si>
  <si>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</si>
  <si>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</si>
  <si>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</si>
  <si>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</si>
  <si>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</si>
  <si>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</si>
  <si>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</si>
  <si>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</si>
  <si>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</si>
  <si>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</si>
  <si>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</si>
  <si>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</si>
  <si>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</si>
  <si>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</si>
  <si>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</si>
  <si>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</si>
  <si>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</si>
  <si>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</si>
  <si>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</si>
  <si>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</si>
  <si>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</si>
  <si>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</si>
  <si>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</si>
  <si>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企業の雇用に関する取組</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</si>
  <si>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</si>
  <si>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</si>
  <si>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</si>
  <si>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</si>
  <si>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</si>
  <si>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取組の実績あり</t>
    <phoneticPr fontId="2"/>
  </si>
  <si>
    <t>取組の実績なし</t>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</si>
  <si>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</si>
  <si>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</si>
  <si>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</si>
  <si>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</si>
  <si>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</si>
  <si>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</si>
  <si>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</si>
  <si>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</si>
  <si>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</si>
  <si>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
技術者の
資格保有状況</t>
    <rPh sb="0" eb="2">
      <t>ハイチ</t>
    </rPh>
    <rPh sb="2" eb="4">
      <t>ヨテイ</t>
    </rPh>
    <rPh sb="5" eb="8">
      <t>ギジュツシャ</t>
    </rPh>
    <rPh sb="10" eb="12">
      <t>シカク</t>
    </rPh>
    <rPh sb="12" eb="14">
      <t>ホユウ</t>
    </rPh>
    <rPh sb="14" eb="16">
      <t>ジョウキョウ</t>
    </rPh>
    <phoneticPr fontId="2"/>
  </si>
  <si>
    <t>配置予定
技術者の
工事実績</t>
    <rPh sb="0" eb="2">
      <t>ハイチ</t>
    </rPh>
    <rPh sb="2" eb="4">
      <t>ヨテイ</t>
    </rPh>
    <rPh sb="5" eb="8">
      <t>ギジュツシャ</t>
    </rPh>
    <rPh sb="10" eb="12">
      <t>コウジ</t>
    </rPh>
    <rPh sb="12" eb="14">
      <t>ジッセキ</t>
    </rPh>
    <phoneticPr fontId="2"/>
  </si>
  <si>
    <t>配置予定技術者
のCPD
（継続学習制度）取組実績</t>
    <phoneticPr fontId="2"/>
  </si>
  <si>
    <t>△換算前
加算点満点
×1割
×件数</t>
    <rPh sb="1" eb="3">
      <t>カンサン</t>
    </rPh>
    <rPh sb="3" eb="4">
      <t>マエ</t>
    </rPh>
    <phoneticPr fontId="2"/>
  </si>
  <si>
    <t>△換算前
加算点満点
×1割</t>
    <rPh sb="0" eb="2">
      <t>カンサン</t>
    </rPh>
    <rPh sb="2" eb="3">
      <t>マエ</t>
    </rPh>
    <phoneticPr fontId="2"/>
  </si>
  <si>
    <t>総合評価方式の不履行による
加算点の減点</t>
    <rPh sb="0" eb="2">
      <t>ソウゴウ</t>
    </rPh>
    <rPh sb="14" eb="16">
      <t>カサン</t>
    </rPh>
    <rPh sb="16" eb="17">
      <t>テン</t>
    </rPh>
    <phoneticPr fontId="2"/>
  </si>
  <si>
    <t>令和　　年　　月　　日</t>
    <rPh sb="0" eb="1">
      <t>レイ</t>
    </rPh>
    <rPh sb="1" eb="2">
      <t>ワ</t>
    </rPh>
    <rPh sb="4" eb="5">
      <t>ネン</t>
    </rPh>
    <rPh sb="7" eb="8">
      <t>ツキ</t>
    </rPh>
    <rPh sb="10" eb="11">
      <t>ヒ</t>
    </rPh>
    <phoneticPr fontId="2"/>
  </si>
  <si>
    <t>左欄の①～⑦のうち、該当する項目により得られる合計点数</t>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</si>
  <si>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</si>
  <si>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</si>
  <si>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</si>
  <si>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</si>
  <si>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</si>
  <si>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</si>
  <si>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</si>
  <si>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</si>
  <si>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 xml:space="preserve">注2：
</t>
    <phoneticPr fontId="2"/>
  </si>
  <si>
    <t>① 多面的機能支払活動実績
② 土地改良施設等における災害時の応急対策業務等に
　 関する協定に基づいた訓練等への参加実績
③ 公共施設美化活動実績</t>
    <rPh sb="2" eb="5">
      <t>タメンテキ</t>
    </rPh>
    <rPh sb="5" eb="7">
      <t>キノウ</t>
    </rPh>
    <rPh sb="7" eb="9">
      <t>シハライ</t>
    </rPh>
    <rPh sb="9" eb="11">
      <t>カツドウ</t>
    </rPh>
    <rPh sb="11" eb="13">
      <t>ジッセキ</t>
    </rPh>
    <rPh sb="66" eb="68">
      <t>コウキョウ</t>
    </rPh>
    <rPh sb="68" eb="70">
      <t>シセツ</t>
    </rPh>
    <rPh sb="70" eb="72">
      <t>ビカ</t>
    </rPh>
    <rPh sb="72" eb="74">
      <t>カツドウ</t>
    </rPh>
    <rPh sb="74" eb="76">
      <t>ジッセキ</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</si>
  <si>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</si>
  <si>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</si>
  <si>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５千万円未満の場合</t>
    <rPh sb="1" eb="3">
      <t>センマン</t>
    </rPh>
    <rPh sb="3" eb="4">
      <t>エン</t>
    </rPh>
    <rPh sb="4" eb="6">
      <t>ミマン</t>
    </rPh>
    <rPh sb="7" eb="9">
      <t>バアイ</t>
    </rPh>
    <phoneticPr fontId="2"/>
  </si>
  <si>
    <t>１億５千万円以上の場合</t>
    <rPh sb="5" eb="6">
      <t>エン</t>
    </rPh>
    <rPh sb="6" eb="8">
      <t>イジョウ</t>
    </rPh>
    <rPh sb="9" eb="11">
      <t>バアイ</t>
    </rPh>
    <phoneticPr fontId="2"/>
  </si>
  <si>
    <t>（様式１）　加算点申告書</t>
    <rPh sb="1" eb="3">
      <t>ヨウシキ</t>
    </rPh>
    <rPh sb="6" eb="8">
      <t>カサン</t>
    </rPh>
    <rPh sb="8" eb="9">
      <t>テン</t>
    </rPh>
    <rPh sb="9" eb="12">
      <t>シンコクショ</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</si>
  <si>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</si>
  <si>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　　　　　年　　月　　日</t>
    <rPh sb="5" eb="6">
      <t>ネン</t>
    </rPh>
    <rPh sb="8" eb="9">
      <t>ガツ</t>
    </rPh>
    <rPh sb="11" eb="12">
      <t>ニチ</t>
    </rPh>
    <phoneticPr fontId="2"/>
  </si>
  <si>
    <t>営業所所在地</t>
    <rPh sb="0" eb="3">
      <t>エイギョウショ</t>
    </rPh>
    <rPh sb="3" eb="6">
      <t>ショザイチ</t>
    </rPh>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</si>
  <si>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</si>
  <si>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</si>
  <si>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【社会貢献度】</t>
    <phoneticPr fontId="2"/>
  </si>
  <si>
    <t>三重県の
工事評定点</t>
    <rPh sb="0" eb="3">
      <t>ミエケン</t>
    </rPh>
    <rPh sb="5" eb="7">
      <t>コウジ</t>
    </rPh>
    <rPh sb="7" eb="9">
      <t>ヒョウテイ</t>
    </rPh>
    <rPh sb="9" eb="10">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</si>
  <si>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</si>
  <si>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</si>
  <si>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</si>
  <si>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</si>
  <si>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当該業種にかかる
１級技術者数</t>
    <phoneticPr fontId="2"/>
  </si>
  <si>
    <t>R7(2025)年度</t>
    <rPh sb="8" eb="10">
      <t>ネンド</t>
    </rPh>
    <rPh sb="9" eb="10">
      <t>ド</t>
    </rPh>
    <phoneticPr fontId="2"/>
  </si>
  <si>
    <t>評価対象として届け出る項目に「○」をプルダウンで選択してください。（最大４点）</t>
    <rPh sb="37" eb="38">
      <t>テン</t>
    </rPh>
    <phoneticPr fontId="2"/>
  </si>
  <si>
    <t>技術士、１級土木施工管理技士、
１級建設機械施工管理技士又は
国土交通大臣が建設業法
第１５条２号のイと同等以上の
能力を有するものと認定した者の資格</t>
    <rPh sb="0" eb="2">
      <t>ギジュツ</t>
    </rPh>
    <rPh sb="2" eb="3">
      <t>シ</t>
    </rPh>
    <rPh sb="5" eb="6">
      <t>キュウ</t>
    </rPh>
    <rPh sb="6" eb="8">
      <t>ドボク</t>
    </rPh>
    <rPh sb="8" eb="10">
      <t>セコウ</t>
    </rPh>
    <rPh sb="10" eb="12">
      <t>カンリ</t>
    </rPh>
    <rPh sb="12" eb="14">
      <t>ギシ</t>
    </rPh>
    <rPh sb="17" eb="18">
      <t>キュウ</t>
    </rPh>
    <rPh sb="18" eb="20">
      <t>ケンセツ</t>
    </rPh>
    <rPh sb="20" eb="22">
      <t>キカイ</t>
    </rPh>
    <rPh sb="22" eb="24">
      <t>セコウ</t>
    </rPh>
    <rPh sb="24" eb="26">
      <t>カンリ</t>
    </rPh>
    <rPh sb="26" eb="28">
      <t>ギシ</t>
    </rPh>
    <rPh sb="28" eb="29">
      <t>マタ</t>
    </rPh>
    <rPh sb="31" eb="33">
      <t>コクド</t>
    </rPh>
    <rPh sb="33" eb="35">
      <t>コウツウ</t>
    </rPh>
    <rPh sb="35" eb="37">
      <t>ダイジン</t>
    </rPh>
    <rPh sb="38" eb="41">
      <t>ケンセツギョウ</t>
    </rPh>
    <rPh sb="41" eb="42">
      <t>ホウ</t>
    </rPh>
    <rPh sb="43" eb="44">
      <t>ダイ</t>
    </rPh>
    <rPh sb="46" eb="47">
      <t>ジョウ</t>
    </rPh>
    <rPh sb="48" eb="49">
      <t>ゴウ</t>
    </rPh>
    <rPh sb="52" eb="54">
      <t>ドウトウ</t>
    </rPh>
    <rPh sb="54" eb="56">
      <t>イジョウ</t>
    </rPh>
    <rPh sb="58" eb="60">
      <t>ノウリョク</t>
    </rPh>
    <rPh sb="61" eb="62">
      <t>ユウ</t>
    </rPh>
    <rPh sb="67" eb="69">
      <t>ニンテイ</t>
    </rPh>
    <rPh sb="71" eb="72">
      <t>モノ</t>
    </rPh>
    <rPh sb="73" eb="75">
      <t>シカク</t>
    </rPh>
    <phoneticPr fontId="2"/>
  </si>
  <si>
    <t>技術士、１級土木施工管理技士、１級建設機械施工管理技士、又は国土交通大臣が建設業法第１５条２号のイと同等以上の能力を有するものと認定した者の資格保有</t>
    <rPh sb="0" eb="2">
      <t>ギジュツ</t>
    </rPh>
    <rPh sb="2" eb="3">
      <t>シ</t>
    </rPh>
    <rPh sb="5" eb="6">
      <t>キュウ</t>
    </rPh>
    <rPh sb="23" eb="25">
      <t>カンリ</t>
    </rPh>
    <rPh sb="70" eb="72">
      <t>シカク</t>
    </rPh>
    <rPh sb="72" eb="74">
      <t>ホユウ</t>
    </rPh>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</si>
  <si>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</si>
  <si>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</si>
  <si>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</si>
  <si>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</si>
  <si>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</si>
  <si>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</si>
  <si>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各項目で実績の有無をプルダウンで選択してください。</t>
    <rPh sb="0" eb="1">
      <t>カク</t>
    </rPh>
    <rPh sb="1" eb="3">
      <t>コウモク</t>
    </rPh>
    <rPh sb="4" eb="6">
      <t>ジッセキ</t>
    </rPh>
    <rPh sb="7" eb="9">
      <t>ウム</t>
    </rPh>
    <rPh sb="16" eb="18">
      <t>センタク</t>
    </rPh>
    <phoneticPr fontId="2"/>
  </si>
  <si>
    <t>ハラスメント研修の開催</t>
    <phoneticPr fontId="2"/>
  </si>
  <si>
    <t>建設業者団体の取組実績</t>
    <phoneticPr fontId="2"/>
  </si>
  <si>
    <t>建設業者団体地域組織の
　 取組実績</t>
    <phoneticPr fontId="2"/>
  </si>
  <si>
    <t>建設企業の取組実績</t>
    <phoneticPr fontId="2"/>
  </si>
  <si>
    <t>R8(2026)年度</t>
    <rPh sb="8" eb="10">
      <t>ネンド</t>
    </rPh>
    <rPh sb="9" eb="10">
      <t>ド</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</si>
  <si>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2">
      <t>ネン</t>
    </rPh>
    <rPh sb="12" eb="13">
      <t>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</si>
  <si>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令和５年４月１日以降に完成検査を行った
工事の評定点</t>
    <rPh sb="0" eb="2">
      <t>レイワ</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</si>
  <si>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</si>
  <si>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</si>
  <si>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簡易型Ａ</t>
  </si>
  <si>
    <t>桑名市、桑名郡内</t>
    <rPh sb="0" eb="2">
      <t>クワナ</t>
    </rPh>
    <rPh sb="2" eb="3">
      <t>シ</t>
    </rPh>
    <rPh sb="4" eb="6">
      <t>クワナ</t>
    </rPh>
    <rPh sb="6" eb="7">
      <t>グン</t>
    </rPh>
    <rPh sb="7" eb="8">
      <t>ナイ</t>
    </rPh>
    <phoneticPr fontId="2"/>
  </si>
  <si>
    <t>上記以外の桑名建設事務所管内</t>
    <rPh sb="0" eb="2">
      <t>ジョウキ</t>
    </rPh>
    <rPh sb="2" eb="4">
      <t>イガイ</t>
    </rPh>
    <rPh sb="5" eb="7">
      <t>クワナ</t>
    </rPh>
    <rPh sb="7" eb="9">
      <t>ケンセツ</t>
    </rPh>
    <rPh sb="9" eb="12">
      <t>ジムショ</t>
    </rPh>
    <rPh sb="12" eb="14">
      <t>カンナイ</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</si>
  <si>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0" eb="101">
      <t>テン</t>
    </rPh>
    <rPh sb="158" eb="160">
      <t>ホウリツ</t>
    </rPh>
    <rPh sb="206" eb="208">
      <t>ホウリツ</t>
    </rPh>
    <rPh sb="211" eb="212">
      <t>ショウ</t>
    </rPh>
    <rPh sb="214" eb="215">
      <t>シャ</t>
    </rPh>
    <rPh sb="215" eb="217">
      <t>コヨウ</t>
    </rPh>
    <rPh sb="218" eb="221">
      <t>ギムヅ</t>
    </rPh>
    <rPh sb="228" eb="230">
      <t>キギョウ</t>
    </rPh>
    <rPh sb="232" eb="233">
      <t>ショウ</t>
    </rPh>
    <rPh sb="235" eb="236">
      <t>シャ</t>
    </rPh>
    <rPh sb="237" eb="239">
      <t>コヨウ</t>
    </rPh>
    <rPh sb="243" eb="245">
      <t>バアイ</t>
    </rPh>
    <rPh sb="246" eb="248">
      <t>ヒョウカ</t>
    </rPh>
    <rPh sb="255" eb="257">
      <t>ジンケン</t>
    </rPh>
    <rPh sb="258" eb="259">
      <t>カン</t>
    </rPh>
    <rPh sb="261" eb="263">
      <t>トリクミ</t>
    </rPh>
    <rPh sb="263" eb="265">
      <t>ジッセキ</t>
    </rPh>
    <rPh sb="267" eb="270">
      <t>ミエケン</t>
    </rPh>
    <rPh sb="271" eb="273">
      <t>カイサイ</t>
    </rPh>
    <rPh sb="275" eb="277">
      <t>ジンケン</t>
    </rPh>
    <rPh sb="278" eb="279">
      <t>カン</t>
    </rPh>
    <rPh sb="281" eb="283">
      <t>ケンシュウ</t>
    </rPh>
    <rPh sb="284" eb="286">
      <t>ジュコウ</t>
    </rPh>
    <rPh sb="286" eb="288">
      <t>ジッセキ</t>
    </rPh>
    <rPh sb="289" eb="290">
      <t>マタ</t>
    </rPh>
    <rPh sb="292" eb="294">
      <t>ショクギョウ</t>
    </rPh>
    <rPh sb="294" eb="296">
      <t>アンテイ</t>
    </rPh>
    <rPh sb="296" eb="297">
      <t>ホウ</t>
    </rPh>
    <rPh sb="298" eb="299">
      <t>モト</t>
    </rPh>
    <rPh sb="301" eb="303">
      <t>コウセイ</t>
    </rPh>
    <rPh sb="303" eb="305">
      <t>サイヨウ</t>
    </rPh>
    <rPh sb="305" eb="307">
      <t>センコウ</t>
    </rPh>
    <rPh sb="307" eb="309">
      <t>ジンケン</t>
    </rPh>
    <rPh sb="309" eb="311">
      <t>ケイハツ</t>
    </rPh>
    <rPh sb="311" eb="314">
      <t>スイシンイン</t>
    </rPh>
    <rPh sb="315" eb="317">
      <t>セッチ</t>
    </rPh>
    <rPh sb="324" eb="325">
      <t>ト</t>
    </rPh>
    <rPh sb="325" eb="326">
      <t>ク</t>
    </rPh>
    <rPh sb="326" eb="328">
      <t>ジッセキ</t>
    </rPh>
    <rPh sb="329" eb="331">
      <t>ウム</t>
    </rPh>
    <rPh sb="373" eb="375">
      <t>レイワ</t>
    </rPh>
    <rPh sb="376" eb="378">
      <t>ネンド</t>
    </rPh>
    <rPh sb="380" eb="382">
      <t>レイワ</t>
    </rPh>
    <rPh sb="383" eb="385">
      <t>ネンド</t>
    </rPh>
    <rPh sb="386" eb="388">
      <t>ジュコウ</t>
    </rPh>
    <rPh sb="388" eb="390">
      <t>ジッセキ</t>
    </rPh>
    <rPh sb="451" eb="453">
      <t>セッチ</t>
    </rPh>
    <rPh sb="609" eb="611">
      <t>ウケイレ</t>
    </rPh>
    <rPh sb="614" eb="618">
      <t>ウケイレジキ</t>
    </rPh>
    <rPh sb="619" eb="621">
      <t>ウケイレ</t>
    </rPh>
    <rPh sb="621" eb="623">
      <t>ニンズウ</t>
    </rPh>
    <rPh sb="808" eb="810">
      <t>ジュギョウ</t>
    </rPh>
    <rPh sb="899" eb="901">
      <t>ガッコウ</t>
    </rPh>
    <rPh sb="901" eb="902">
      <t>ガワ</t>
    </rPh>
    <rPh sb="904" eb="906">
      <t>チョウセイ</t>
    </rPh>
    <rPh sb="907" eb="909">
      <t>ケッカ</t>
    </rPh>
    <rPh sb="909" eb="912">
      <t>サンカシャ</t>
    </rPh>
    <rPh sb="915" eb="916">
      <t>メイ</t>
    </rPh>
    <rPh sb="916" eb="918">
      <t>ミマン</t>
    </rPh>
    <rPh sb="922" eb="924">
      <t>バアイ</t>
    </rPh>
    <rPh sb="1143" eb="1145">
      <t>レイワ</t>
    </rPh>
    <rPh sb="1146" eb="1148">
      <t>ネンド</t>
    </rPh>
    <rPh sb="1176" eb="1178">
      <t>ショクバ</t>
    </rPh>
    <rPh sb="1178" eb="1180">
      <t>カンキョウ</t>
    </rPh>
    <rPh sb="1184" eb="1186">
      <t>ジッセキ</t>
    </rPh>
    <phoneticPr fontId="2"/>
  </si>
  <si>
    <t>桑名市（長島町を除く）内における
工事実績あり</t>
    <rPh sb="0" eb="3">
      <t>クワナシ</t>
    </rPh>
    <rPh sb="4" eb="7">
      <t>ナガシマチョウ</t>
    </rPh>
    <rPh sb="8" eb="9">
      <t>ノゾ</t>
    </rPh>
    <rPh sb="11" eb="12">
      <t>ウチ</t>
    </rPh>
    <rPh sb="12" eb="13">
      <t>チョウナイ</t>
    </rPh>
    <rPh sb="17" eb="19">
      <t>コウジ</t>
    </rPh>
    <rPh sb="19" eb="21">
      <t>ジッセキ</t>
    </rPh>
    <phoneticPr fontId="2"/>
  </si>
  <si>
    <t>七取地区　農村地域排水対策事業　排水機場造成工事</t>
    <rPh sb="0" eb="1">
      <t>ナナ</t>
    </rPh>
    <rPh sb="1" eb="2">
      <t>トリ</t>
    </rPh>
    <rPh sb="2" eb="4">
      <t>チク</t>
    </rPh>
    <rPh sb="5" eb="15">
      <t>ノウソンチイキハイスイタイサクジギョウ</t>
    </rPh>
    <rPh sb="16" eb="19">
      <t>ハイスイキ</t>
    </rPh>
    <rPh sb="19" eb="20">
      <t>ジョウ</t>
    </rPh>
    <rPh sb="20" eb="22">
      <t>ゾウセイ</t>
    </rPh>
    <rPh sb="22" eb="24">
      <t>コウジ</t>
    </rPh>
    <phoneticPr fontId="2"/>
  </si>
  <si>
    <t>令和７年度　農村地域排水対策　第9248-分0004号</t>
    <rPh sb="0" eb="2">
      <t>レイワ</t>
    </rPh>
    <rPh sb="3" eb="5">
      <t>ネンド</t>
    </rPh>
    <rPh sb="6" eb="14">
      <t>ノウソンチイキハイスイタイサク</t>
    </rPh>
    <rPh sb="15" eb="16">
      <t>ダイ</t>
    </rPh>
    <rPh sb="21" eb="22">
      <t>フン</t>
    </rPh>
    <rPh sb="26" eb="27">
      <t>ゴウ</t>
    </rPh>
    <phoneticPr fontId="2"/>
  </si>
  <si>
    <t>七取地区　農村地域排水対策事業</t>
    <rPh sb="0" eb="1">
      <t>ナナ</t>
    </rPh>
    <rPh sb="1" eb="2">
      <t>トリ</t>
    </rPh>
    <rPh sb="2" eb="4">
      <t>チク</t>
    </rPh>
    <rPh sb="5" eb="15">
      <t>ノウソンチイキハイスイタイサクジギョウ</t>
    </rPh>
    <phoneticPr fontId="2"/>
  </si>
  <si>
    <t>排水機場造成工事</t>
    <rPh sb="0" eb="6">
      <t>ハイスイキジョウゾウセイ</t>
    </rPh>
    <rPh sb="6" eb="8">
      <t>コウジ</t>
    </rPh>
    <phoneticPr fontId="2"/>
  </si>
  <si>
    <t>評価対象工事の実績あり</t>
    <phoneticPr fontId="2"/>
  </si>
  <si>
    <t>評価対象工事の実績あり</t>
    <rPh sb="0" eb="2">
      <t>ヒョウカ</t>
    </rPh>
    <rPh sb="2" eb="4">
      <t>タイショウ</t>
    </rPh>
    <rPh sb="4" eb="6">
      <t>コウジ</t>
    </rPh>
    <rPh sb="7" eb="9">
      <t>ジッセキ</t>
    </rPh>
    <phoneticPr fontId="2"/>
  </si>
  <si>
    <t>県内企業による施工の割合90％以上</t>
    <rPh sb="0" eb="2">
      <t>ケンナイ</t>
    </rPh>
    <phoneticPr fontId="2"/>
  </si>
  <si>
    <t>県内企業による施工の割合70％以上</t>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</si>
  <si>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6">
      <t>ホンテントウ</t>
    </rPh>
    <rPh sb="85" eb="87">
      <t>タイショウ</t>
    </rPh>
    <phoneticPr fontId="2"/>
  </si>
  <si>
    <t>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※当該工事を契約後、「建設工事請負契約書の特約事項」に基づき履行を確認します。</t>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</si>
  <si>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土木一式工事（農業農村整備事業）　【令和８年６月版】</t>
    <phoneticPr fontId="2"/>
  </si>
  <si>
    <t>総合評価方式評価項目一覧　　【土木一式工事（農業農村整備事業）】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33" eb="35">
      <t>ジョサン</t>
    </rPh>
    <rPh sb="35" eb="37">
      <t>ホウシキ</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</si>
  <si>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</si>
  <si>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・「建設業者団体」の各地域組織（支部、分会等）による担い手確保・育成への取組実績は、令和６年度から入札公告日までの取組を公共事業運営課が証明した場合に評価します。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2" eb="44">
      <t>レイワ</t>
    </rPh>
    <rPh sb="45" eb="47">
      <t>ネンド</t>
    </rPh>
    <rPh sb="60" eb="67">
      <t>コウキョウジギョウウンエイカ</t>
    </rPh>
    <rPh sb="68" eb="70">
      <t>ショウメイ</t>
    </rPh>
    <rPh sb="193" eb="195">
      <t>ダイガク</t>
    </rPh>
    <rPh sb="196" eb="200">
      <t>タンキダイガク</t>
    </rPh>
    <rPh sb="201" eb="204">
      <t>コウコウトウ</t>
    </rPh>
    <rPh sb="205" eb="208">
      <t>チュウガッコウ</t>
    </rPh>
    <rPh sb="209" eb="212">
      <t>ショウガッコウ</t>
    </rPh>
    <rPh sb="282" eb="285">
      <t>コウコウトウ</t>
    </rPh>
    <rPh sb="289" eb="293">
      <t>コウトウガッコウ</t>
    </rPh>
    <rPh sb="294" eb="300">
      <t>チュウトウキョウイクガッコウ</t>
    </rPh>
    <rPh sb="301" eb="305">
      <t>トクベツシエン</t>
    </rPh>
    <rPh sb="305" eb="307">
      <t>ガッコウ</t>
    </rPh>
    <rPh sb="307" eb="308">
      <t>オヨ</t>
    </rPh>
    <rPh sb="309" eb="315">
      <t>コウトウセンモンガッコウ</t>
    </rPh>
    <rPh sb="326" eb="327">
      <t>メイ</t>
    </rPh>
    <rPh sb="327" eb="329">
      <t>イジョウ</t>
    </rPh>
    <rPh sb="330" eb="332">
      <t>タイショウ</t>
    </rPh>
    <rPh sb="335" eb="337">
      <t>バアイ</t>
    </rPh>
    <rPh sb="338" eb="340">
      <t>ヒョウカ</t>
    </rPh>
    <rPh sb="347" eb="348">
      <t>メイ</t>
    </rPh>
    <rPh sb="348" eb="350">
      <t>イジョウ</t>
    </rPh>
    <rPh sb="351" eb="353">
      <t>サンカ</t>
    </rPh>
    <rPh sb="354" eb="356">
      <t>ミコ</t>
    </rPh>
    <rPh sb="359" eb="361">
      <t>バアイ</t>
    </rPh>
    <rPh sb="362" eb="365">
      <t>ショウキボ</t>
    </rPh>
    <rPh sb="366" eb="368">
      <t>ガッコウ</t>
    </rPh>
    <rPh sb="369" eb="372">
      <t>ガッコウガワ</t>
    </rPh>
    <rPh sb="374" eb="376">
      <t>チョウセイ</t>
    </rPh>
    <rPh sb="377" eb="379">
      <t>ケッカ</t>
    </rPh>
    <rPh sb="382" eb="385">
      <t>サンカシャ</t>
    </rPh>
    <rPh sb="388" eb="389">
      <t>メイ</t>
    </rPh>
    <rPh sb="389" eb="391">
      <t>ミマン</t>
    </rPh>
    <rPh sb="393" eb="395">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</si>
  <si>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　</t>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</si>
  <si>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2">
      <t>ネンド</t>
    </rPh>
    <rPh sb="314" eb="316">
      <t>ソウゴウ</t>
    </rPh>
    <rPh sb="316" eb="317">
      <t>テン</t>
    </rPh>
    <rPh sb="321" eb="322">
      <t>オヨ</t>
    </rPh>
    <rPh sb="350" eb="351">
      <t>ダイ</t>
    </rPh>
    <rPh sb="352" eb="353">
      <t>イ</t>
    </rPh>
    <phoneticPr fontId="2"/>
  </si>
  <si>
    <r>
      <t>申告工事成績点が７５点以上８５点未満の場合
計算式１</t>
    </r>
    <r>
      <rPr>
        <strike/>
        <sz val="12"/>
        <color theme="1"/>
        <rFont val="BIZ UDゴシック"/>
        <family val="3"/>
        <charset val="128"/>
      </rPr>
      <t xml:space="preserve">
</t>
    </r>
    <r>
      <rPr>
        <sz val="12"/>
        <color theme="1"/>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</si>
  <si>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桑名市（長島町を除く）内において、単独又は共同企業体構成員（出資比率20％以上に限る）の元請として受注し、令和５年度以降に完成し、かつ、引渡しが済んでいる契約金額５００万円以上の工事の実績の有無により評価します。
・評価対象の工事実績は１件とし、コリンズに登録された公共機関等発注の工事に限ります。</t>
    <rPh sb="8" eb="9">
      <t>ノゾ</t>
    </rPh>
    <rPh sb="21" eb="23">
      <t>キョウドウ</t>
    </rPh>
    <rPh sb="23" eb="26">
      <t>キギョウタイ</t>
    </rPh>
    <rPh sb="53" eb="55">
      <t>レイワ</t>
    </rPh>
    <rPh sb="119" eb="120">
      <t>ケン</t>
    </rPh>
    <phoneticPr fontId="2"/>
  </si>
  <si>
    <t>下記の実績の該当項目数により評価します。
①多面的機能支払活動実績
令和７年度、令和８年度のいずれかにおける三重県内の多面的機能支払活動へ、企業の社会的責任（ＣＳＲ）として参加している実績の有無により評価します。
・三重県の市町から多面的機能支払交付金に係る認定を受けた組織の活動に参加した実績に限ります。
②土地改良施設等における災害時の応急対策業務等に関する協定に基づいた訓練等への参加実績
土地改良施設等ＢＣＰ協議会と「土地改良施設等における災害時の応急対策業務等に関する協定」を締結した組織に属し、かつ、当該協定に基づいた訓練等（訓練や研修等）への参加実績の有無により評価します。
・「訓練等への参加実績」は、令和８年度の参加実績を対象とします。ただし、令和８年度の訓練等の実施までは令和７年度の参加実績を対象とします。
③公共施設美化活動実績
令和７年度又は令和８年度における桑名建設事務所管内の公共施設美化活動の活動実績の有無により評価します。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
・　また、令和７年度又は令和８年度において、桑名建設事務所主催の員弁川河川清掃活動に実質的に参加し、その証明書の写しの提出があれば評価の対象とします。</t>
    <rPh sb="41" eb="43">
      <t>レイワ</t>
    </rPh>
    <rPh sb="44" eb="46">
      <t>ネンド</t>
    </rPh>
    <rPh sb="128" eb="129">
      <t>カカ</t>
    </rPh>
    <rPh sb="142" eb="144">
      <t>サンカ</t>
    </rPh>
    <rPh sb="146" eb="148">
      <t>ジッセキ</t>
    </rPh>
    <rPh sb="311" eb="313">
      <t>レイワ</t>
    </rPh>
    <rPh sb="314" eb="316">
      <t>ネンド</t>
    </rPh>
    <rPh sb="333" eb="335">
      <t>レイワ</t>
    </rPh>
    <rPh sb="336" eb="338">
      <t>ネンド</t>
    </rPh>
    <rPh sb="348" eb="350">
      <t>レイワ</t>
    </rPh>
    <rPh sb="351" eb="353">
      <t>ネンド</t>
    </rPh>
    <rPh sb="380" eb="382">
      <t>レイワ</t>
    </rPh>
    <rPh sb="383" eb="385">
      <t>ネンド</t>
    </rPh>
    <rPh sb="387" eb="389">
      <t>レイワ</t>
    </rPh>
    <rPh sb="390" eb="392">
      <t>ネンド</t>
    </rPh>
    <rPh sb="396" eb="398">
      <t>クワナ</t>
    </rPh>
    <rPh sb="463" eb="464">
      <t>カカ</t>
    </rPh>
    <phoneticPr fontId="2"/>
  </si>
  <si>
    <t>家畜伝染病発生等の緊急時における「家畜処分の運用協定の実績」又は家畜伝染病発生等の緊急時における対応に向けた「研修会への参加実績」の有無により評価します。
・「家畜処分の運用協定の実績」は、桑名農政事務所と締結した「家畜伝染病発生等の緊急時における家畜処分の運用協定」に基づいた研修（実地訓練）への参加実績（令和７年度、令和８年度のいずれか）を指します。
　なお、「家畜処分の運用協定の実績」の評価については、「家畜伝染病発生等の緊急時における家畜処分の基本協定」を三重県と締結後、５年以上の継続した研修（実地訓練）を行っており、運用協定で定める緊急連絡応援体制ネットワークを確立している団体を対象とします。
・「研修会への参加実績」は、県が認める家畜伝染病発生等の緊急時における対応に向けた研修会への参加実績（令和７年度、令和８年度のいずれか）を指します。
　なお、「研修会への参加実績」の評価は、桑名農政事務所管内に「本店及び建設業法上の主たる営業所」又は「建設業法上の営業所」を有する企業に限ります。
・「家畜処分の運用協定の実績」と「研修会への参加実績」は重複して評価しません。</t>
    <rPh sb="96" eb="98">
      <t>クワナ</t>
    </rPh>
    <rPh sb="98" eb="100">
      <t>ノウセイ</t>
    </rPh>
    <rPh sb="140" eb="142">
      <t>ケンシュウ</t>
    </rPh>
    <rPh sb="144" eb="145">
      <t>チ</t>
    </rPh>
    <rPh sb="155" eb="157">
      <t>レイワ</t>
    </rPh>
    <rPh sb="158" eb="160">
      <t>ネンド</t>
    </rPh>
    <rPh sb="161" eb="163">
      <t>レイワ</t>
    </rPh>
    <rPh sb="164" eb="166">
      <t>ネンド</t>
    </rPh>
    <rPh sb="194" eb="196">
      <t>ジッセキ</t>
    </rPh>
    <rPh sb="198" eb="200">
      <t>ヒョウカ</t>
    </rPh>
    <rPh sb="289" eb="291">
      <t>カクリツ</t>
    </rPh>
    <rPh sb="298" eb="300">
      <t>タイショウ</t>
    </rPh>
    <rPh sb="357" eb="359">
      <t>レイワ</t>
    </rPh>
    <rPh sb="360" eb="362">
      <t>ネンド</t>
    </rPh>
    <rPh sb="363" eb="365">
      <t>レイワ</t>
    </rPh>
    <rPh sb="366" eb="368">
      <t>ネンド</t>
    </rPh>
    <rPh sb="401" eb="403">
      <t>クワナ</t>
    </rPh>
    <rPh sb="403" eb="405">
      <t>ノウセイ</t>
    </rPh>
    <rPh sb="405" eb="407">
      <t>ジム</t>
    </rPh>
    <rPh sb="407" eb="408">
      <t>ショ</t>
    </rPh>
    <rPh sb="435" eb="437">
      <t>ホウジョウ</t>
    </rPh>
    <phoneticPr fontId="2"/>
  </si>
  <si>
    <t>当該工事を貴社が受注した際、当該工事において指定する主要資材を全て県内産とする場合に評価します。
・当該工事において指定する主要資材は、生コン・石材です。
・県内産とは、三重県内の工場、採取場等で生産又は加工される資材を指します。
※当該工事を契約後、「建設工事請負契約書の特約事項」に基づき履行を確認します。</t>
    <rPh sb="117" eb="119">
      <t>トウガイ</t>
    </rPh>
    <rPh sb="119" eb="121">
      <t>コウジ</t>
    </rPh>
    <rPh sb="122" eb="124">
      <t>ケイヤク</t>
    </rPh>
    <rPh sb="124" eb="125">
      <t>ゴ</t>
    </rPh>
    <rPh sb="127" eb="129">
      <t>ケンセツ</t>
    </rPh>
    <rPh sb="129" eb="131">
      <t>コウジ</t>
    </rPh>
    <rPh sb="131" eb="133">
      <t>ウケオイ</t>
    </rPh>
    <rPh sb="133" eb="136">
      <t>ケイヤクショ</t>
    </rPh>
    <rPh sb="137" eb="139">
      <t>トクヤク</t>
    </rPh>
    <rPh sb="139" eb="141">
      <t>ジコウ</t>
    </rPh>
    <rPh sb="143" eb="144">
      <t>モト</t>
    </rPh>
    <rPh sb="146" eb="148">
      <t>リコウ</t>
    </rPh>
    <rPh sb="149" eb="151">
      <t>カクニン</t>
    </rPh>
    <phoneticPr fontId="2"/>
  </si>
  <si>
    <t>三重県内において、単独又は共同企業体構成員（出資比率20％以上に限る）の元請として受注し、平成２３年度以降に完成し、かつ、引渡しが済んでいる契約金額２５００万円以上の評価対象工事の実績の有無により評価します。
・「評価対象工事」とは、土木一式工事で発注された、コンクリート管水路工又は塩化ビニール管水路工を含む工事を指します。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136" eb="137">
      <t>カン</t>
    </rPh>
    <rPh sb="137" eb="139">
      <t>スイロ</t>
    </rPh>
    <rPh sb="139" eb="140">
      <t>コウ</t>
    </rPh>
    <rPh sb="140" eb="141">
      <t>マタ</t>
    </rPh>
    <rPh sb="142" eb="144">
      <t>エンカ</t>
    </rPh>
    <rPh sb="148" eb="149">
      <t>カン</t>
    </rPh>
    <rPh sb="149" eb="151">
      <t>スイロ</t>
    </rPh>
    <rPh sb="151" eb="152">
      <t>コウ</t>
    </rPh>
    <rPh sb="166" eb="168">
      <t>ヒョウカ</t>
    </rPh>
    <rPh sb="168" eb="170">
      <t>タイショウ</t>
    </rPh>
    <phoneticPr fontId="2"/>
  </si>
  <si>
    <t>配置予定技術者が主任(監理）技術者又は現場代理人として従事した工事のうち、単独又は共同企業体構成員（出資比率20％以上に限る）の元請として受注した契約金額２５００万円以上の評価対象工事の実績の有無により評価します。
・「評価対象工事」とは、土木一式工事で発注された、コンクリート管水路工又は塩化ビニール管水路工を含む工事を指します。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41" eb="46">
      <t>キョウドウキギョウタイ</t>
    </rPh>
    <rPh sb="259" eb="261">
      <t>コウジ</t>
    </rPh>
    <rPh sb="357" eb="359">
      <t>コウジ</t>
    </rPh>
    <rPh sb="471" eb="473">
      <t>キカン</t>
    </rPh>
    <rPh sb="484" eb="486">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</si>
</sst>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 &quot;0"/>
    <numFmt numFmtId="177" formatCode="0_ "/>
    <numFmt numFmtId="178" formatCode="0_);\(0\)"/>
    <numFmt numFmtId="179" formatCode="0.000"/>
    <numFmt numFmtId="180" formatCode="0.00;&quot;△ &quot;0.00"/>
    <numFmt numFmtId="181" formatCode="[$-411]ge\.m\.d;@"/>
    <numFmt numFmtId="182" formatCode="&quot;～&quot;[$-411]ge\.m\.d;@"/>
    <numFmt numFmtId="183" formatCode="0&quot;日&quot;"/>
    <numFmt numFmtId="184" formatCode="&quot;JV &quot;?0&quot;%&quot;"/>
    <numFmt numFmtId="185" formatCode="#,##0.000_ "/>
    <numFmt numFmtId="186" formatCode="0.0"/>
  </numFmts>
  <fonts count="34"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明朝 Medium"/>
      <family val="1"/>
      <charset val="128"/>
    </font>
    <font>
      <sz val="10"/>
      <name val="BIZ UD明朝 Medium"/>
      <family val="1"/>
      <charset val="128"/>
    </font>
    <font>
      <sz val="9"/>
      <name val="BIZ UD明朝 Medium"/>
      <family val="1"/>
      <charset val="128"/>
    </font>
    <font>
      <sz val="10"/>
      <color rgb="FFFF0000"/>
      <name val="BIZ UD明朝 Medium"/>
      <family val="1"/>
      <charset val="128"/>
    </font>
    <font>
      <sz val="20"/>
      <name val="BIZ UDゴシック"/>
      <family val="3"/>
      <charset val="128"/>
    </font>
    <font>
      <sz val="11"/>
      <name val="BIZ UDゴシック"/>
      <family val="3"/>
      <charset val="128"/>
    </font>
    <font>
      <sz val="12"/>
      <name val="BIZ UDゴシック"/>
      <family val="3"/>
      <charset val="128"/>
    </font>
    <font>
      <sz val="11"/>
      <color theme="1"/>
      <name val="BIZ UDゴシック"/>
      <family val="3"/>
      <charset val="128"/>
    </font>
    <font>
      <sz val="20"/>
      <color theme="1"/>
      <name val="BIZ UDゴシック"/>
      <family val="3"/>
      <charset val="128"/>
    </font>
    <font>
      <b/>
      <sz val="20"/>
      <name val="BIZ UDゴシック"/>
      <family val="3"/>
      <charset val="128"/>
    </font>
    <font>
      <sz val="12"/>
      <color theme="1"/>
      <name val="BIZ UDゴシック"/>
      <family val="3"/>
      <charset val="128"/>
    </font>
    <font>
      <sz val="14"/>
      <color theme="1"/>
      <name val="BIZ UDゴシック"/>
      <family val="3"/>
      <charset val="128"/>
    </font>
    <font>
      <sz val="14"/>
      <name val="BIZ UDゴシック"/>
      <family val="3"/>
      <charset val="128"/>
    </font>
    <font>
      <sz val="14"/>
      <color rgb="FFFF0000"/>
      <name val="BIZ UDゴシック"/>
      <family val="3"/>
      <charset val="128"/>
    </font>
    <font>
      <u/>
      <sz val="11"/>
      <color theme="1"/>
      <name val="BIZ UDゴシック"/>
      <family val="3"/>
      <charset val="128"/>
    </font>
    <font>
      <b/>
      <sz val="18"/>
      <name val="BIZ UD明朝 Medium"/>
      <family val="1"/>
      <charset val="128"/>
    </font>
    <font>
      <sz val="11"/>
      <color theme="3"/>
      <name val="BIZ UD明朝 Medium"/>
      <family val="1"/>
      <charset val="128"/>
    </font>
    <font>
      <sz val="16"/>
      <name val="BIZ UDゴシック"/>
      <family val="3"/>
      <charset val="128"/>
    </font>
    <font>
      <sz val="16"/>
      <color theme="1"/>
      <name val="BIZ UDゴシック"/>
      <family val="3"/>
      <charset val="128"/>
    </font>
    <font>
      <sz val="24"/>
      <name val="BIZ UDゴシック"/>
      <family val="3"/>
      <charset val="128"/>
    </font>
    <font>
      <b/>
      <sz val="16"/>
      <color rgb="FFFF0000"/>
      <name val="BIZ UDゴシック"/>
      <family val="3"/>
      <charset val="128"/>
    </font>
    <font>
      <b/>
      <sz val="11"/>
      <color rgb="FFFF0000"/>
      <name val="BIZ UD明朝 Medium"/>
      <family val="1"/>
      <charset val="128"/>
    </font>
    <font>
      <sz val="11"/>
      <color theme="1"/>
      <name val="BIZ UD明朝 Medium"/>
      <family val="1"/>
      <charset val="128"/>
    </font>
    <font>
      <sz val="11"/>
      <color indexed="8"/>
      <name val="BIZ UD明朝 Medium"/>
      <family val="1"/>
      <charset val="128"/>
    </font>
    <font>
      <sz val="11"/>
      <color rgb="FFFF0000"/>
      <name val="BIZ UD明朝 Medium"/>
      <family val="1"/>
      <charset val="128"/>
    </font>
    <font>
      <strike/>
      <sz val="11"/>
      <name val="BIZ UD明朝 Medium"/>
      <family val="1"/>
      <charset val="128"/>
    </font>
    <font>
      <u/>
      <sz val="11"/>
      <color rgb="FFFF0000"/>
      <name val="BIZ UD明朝 Medium"/>
      <family val="1"/>
      <charset val="128"/>
    </font>
    <font>
      <sz val="10.5"/>
      <name val="BIZ UD明朝 Medium"/>
      <family val="1"/>
      <charset val="128"/>
    </font>
    <font>
      <strike/>
      <sz val="12"/>
      <color theme="1"/>
      <name val="BIZ UDゴシック"/>
      <family val="3"/>
      <charset val="128"/>
    </font>
    <font>
      <sz val="18"/>
      <color theme="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ouble">
        <color indexed="64"/>
      </bottom>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diagonal/>
    </border>
    <border>
      <left style="medium">
        <color indexed="64"/>
      </left>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37">
    <xf numFmtId="0" fontId="0" fillId="0" borderId="0" xfId="0">
      <alignment vertical="center"/>
    </xf>
    <xf numFmtId="0" fontId="9" fillId="0" borderId="0" xfId="0" applyFont="1">
      <alignment vertical="center"/>
    </xf>
    <xf numFmtId="0" fontId="8" fillId="0" borderId="0" xfId="0" applyFont="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13" fillId="0" borderId="0" xfId="0" applyFont="1">
      <alignment vertical="center"/>
    </xf>
    <xf numFmtId="0" fontId="11" fillId="0" borderId="12" xfId="1" quotePrefix="1" applyNumberFormat="1" applyFont="1" applyFill="1" applyBorder="1" applyAlignment="1" applyProtection="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6" fillId="0" borderId="2"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3" xfId="0" applyFont="1" applyBorder="1" applyAlignment="1">
      <alignment horizontal="center" vertical="center"/>
    </xf>
    <xf numFmtId="0" fontId="16" fillId="0" borderId="14" xfId="0" applyFont="1" applyBorder="1" applyAlignment="1">
      <alignment horizontal="center" vertical="center" textRotation="180"/>
    </xf>
    <xf numFmtId="0" fontId="14" fillId="0" borderId="36" xfId="1" applyNumberFormat="1" applyFont="1" applyFill="1" applyBorder="1" applyAlignment="1" applyProtection="1">
      <alignment horizontal="center" vertical="center"/>
    </xf>
    <xf numFmtId="0" fontId="18" fillId="0" borderId="0" xfId="2" applyFont="1" applyFill="1" applyAlignment="1" applyProtection="1">
      <alignment horizontal="right" vertical="center"/>
    </xf>
    <xf numFmtId="0" fontId="11" fillId="0" borderId="0" xfId="1" applyNumberFormat="1" applyFont="1" applyFill="1" applyBorder="1" applyAlignment="1" applyProtection="1">
      <alignment vertical="center"/>
    </xf>
    <xf numFmtId="0" fontId="4" fillId="0" borderId="0" xfId="0" applyFont="1">
      <alignment vertical="center"/>
    </xf>
    <xf numFmtId="0" fontId="4" fillId="0" borderId="0" xfId="0" applyFont="1" applyAlignment="1">
      <alignment horizontal="right" vertical="center"/>
    </xf>
    <xf numFmtId="0" fontId="20" fillId="0" borderId="0" xfId="0" applyFont="1">
      <alignment vertical="center"/>
    </xf>
    <xf numFmtId="0" fontId="4" fillId="0" borderId="0" xfId="0" quotePrefix="1" applyFont="1">
      <alignment vertical="center"/>
    </xf>
    <xf numFmtId="0" fontId="4" fillId="0" borderId="0" xfId="0" applyFont="1" applyAlignment="1">
      <alignment horizontal="center" vertical="center"/>
    </xf>
    <xf numFmtId="0" fontId="21" fillId="0" borderId="0" xfId="0" applyFont="1">
      <alignment vertical="center"/>
    </xf>
    <xf numFmtId="0" fontId="16" fillId="0" borderId="0" xfId="0" applyFont="1">
      <alignment vertical="center"/>
    </xf>
    <xf numFmtId="0" fontId="10" fillId="0" borderId="11" xfId="0" applyFont="1" applyBorder="1">
      <alignment vertical="center"/>
    </xf>
    <xf numFmtId="0" fontId="9" fillId="0" borderId="12" xfId="0" applyFont="1" applyBorder="1" applyAlignment="1">
      <alignment horizontal="center" vertical="center" wrapText="1"/>
    </xf>
    <xf numFmtId="0" fontId="9" fillId="0" borderId="16" xfId="0" applyFont="1" applyBorder="1" applyAlignment="1">
      <alignment horizontal="center" vertical="center" wrapText="1"/>
    </xf>
    <xf numFmtId="0" fontId="16" fillId="0" borderId="4" xfId="0" applyFont="1" applyBorder="1" applyAlignment="1">
      <alignment horizontal="center" vertical="center"/>
    </xf>
    <xf numFmtId="178" fontId="16" fillId="0" borderId="1" xfId="0" applyNumberFormat="1" applyFont="1" applyBorder="1" applyAlignment="1">
      <alignment horizontal="center" vertical="center" wrapText="1"/>
    </xf>
    <xf numFmtId="0" fontId="16" fillId="0" borderId="3" xfId="0" applyFont="1" applyBorder="1" applyAlignment="1">
      <alignment vertical="center" shrinkToFit="1"/>
    </xf>
    <xf numFmtId="0" fontId="16" fillId="0" borderId="14" xfId="0" applyFont="1" applyBorder="1" applyAlignment="1">
      <alignment horizontal="left" vertical="center"/>
    </xf>
    <xf numFmtId="0" fontId="16" fillId="0" borderId="14" xfId="0" applyFont="1" applyBorder="1" applyAlignment="1">
      <alignment vertical="center" shrinkToFit="1"/>
    </xf>
    <xf numFmtId="0" fontId="16" fillId="0" borderId="2" xfId="0" applyFont="1" applyBorder="1" applyAlignment="1">
      <alignment horizontal="center" vertical="center" textRotation="255"/>
    </xf>
    <xf numFmtId="0" fontId="16" fillId="0" borderId="14" xfId="0" applyFont="1" applyBorder="1" applyAlignment="1">
      <alignment horizontal="center" vertical="center"/>
    </xf>
    <xf numFmtId="0" fontId="16" fillId="0" borderId="12" xfId="0" applyFont="1" applyBorder="1" applyAlignment="1">
      <alignment horizontal="center" vertical="center" wrapText="1"/>
    </xf>
    <xf numFmtId="0" fontId="16" fillId="0" borderId="4" xfId="0" applyFont="1" applyBorder="1" applyAlignment="1">
      <alignment horizontal="center" vertical="center" wrapText="1"/>
    </xf>
    <xf numFmtId="176" fontId="16" fillId="2" borderId="2" xfId="0" quotePrefix="1" applyNumberFormat="1" applyFont="1" applyFill="1" applyBorder="1" applyAlignment="1" applyProtection="1">
      <alignment horizontal="center" vertical="center" wrapText="1"/>
      <protection locked="0"/>
    </xf>
    <xf numFmtId="0" fontId="22" fillId="0" borderId="2" xfId="1" applyNumberFormat="1" applyFont="1" applyBorder="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9" fillId="0" borderId="0" xfId="0" applyFont="1" applyAlignment="1">
      <alignment horizontal="center" vertical="center" wrapText="1"/>
    </xf>
    <xf numFmtId="176" fontId="16" fillId="0" borderId="2" xfId="1" applyNumberFormat="1" applyFont="1" applyBorder="1" applyAlignment="1">
      <alignment horizontal="center" vertical="center"/>
    </xf>
    <xf numFmtId="0" fontId="22" fillId="0" borderId="6" xfId="0" applyFont="1" applyBorder="1">
      <alignment vertical="center"/>
    </xf>
    <xf numFmtId="0" fontId="22" fillId="0" borderId="7" xfId="0" applyFont="1" applyBorder="1">
      <alignment vertical="center"/>
    </xf>
    <xf numFmtId="0" fontId="10" fillId="0" borderId="7" xfId="0" applyFont="1" applyBorder="1">
      <alignment vertical="center"/>
    </xf>
    <xf numFmtId="0" fontId="10" fillId="0" borderId="8" xfId="0" applyFont="1" applyBorder="1">
      <alignment vertical="center"/>
    </xf>
    <xf numFmtId="0" fontId="15" fillId="0" borderId="20" xfId="0" applyFont="1" applyBorder="1" applyAlignment="1">
      <alignment horizontal="right" vertical="center"/>
    </xf>
    <xf numFmtId="0" fontId="15" fillId="2" borderId="1" xfId="0" applyFont="1" applyFill="1" applyBorder="1">
      <alignment vertical="center"/>
    </xf>
    <xf numFmtId="0" fontId="15" fillId="3" borderId="1" xfId="0" applyFont="1" applyFill="1" applyBorder="1">
      <alignment vertical="center"/>
    </xf>
    <xf numFmtId="0" fontId="15" fillId="0" borderId="21" xfId="0" applyFont="1" applyBorder="1" applyAlignment="1">
      <alignment horizontal="right" vertical="center"/>
    </xf>
    <xf numFmtId="0" fontId="15" fillId="0" borderId="0" xfId="0" applyFont="1">
      <alignment vertical="center"/>
    </xf>
    <xf numFmtId="0" fontId="16" fillId="0" borderId="24" xfId="0" applyFont="1" applyBorder="1" applyAlignment="1">
      <alignment horizontal="right" vertical="center"/>
    </xf>
    <xf numFmtId="0" fontId="16" fillId="0" borderId="9" xfId="0" applyFont="1" applyBorder="1">
      <alignment vertical="center"/>
    </xf>
    <xf numFmtId="0" fontId="15" fillId="0" borderId="7" xfId="0" applyFont="1" applyBorder="1">
      <alignment vertical="center"/>
    </xf>
    <xf numFmtId="0" fontId="16" fillId="0" borderId="7" xfId="0" applyFont="1" applyBorder="1">
      <alignment vertical="center"/>
    </xf>
    <xf numFmtId="0" fontId="15" fillId="0" borderId="0" xfId="0" applyFont="1" applyAlignment="1">
      <alignment vertical="center" wrapText="1"/>
    </xf>
    <xf numFmtId="0" fontId="15" fillId="0" borderId="15" xfId="0" applyFont="1" applyBorder="1" applyAlignment="1">
      <alignment vertical="center" wrapText="1"/>
    </xf>
    <xf numFmtId="0" fontId="15" fillId="0" borderId="9" xfId="0" applyFont="1" applyBorder="1" applyAlignment="1">
      <alignment vertical="center" wrapText="1"/>
    </xf>
    <xf numFmtId="0" fontId="15" fillId="0" borderId="10" xfId="0" applyFont="1" applyBorder="1" applyAlignment="1">
      <alignment vertical="center" wrapText="1"/>
    </xf>
    <xf numFmtId="0" fontId="9" fillId="0" borderId="16" xfId="1" quotePrefix="1" applyNumberFormat="1" applyFont="1" applyBorder="1" applyAlignment="1">
      <alignment horizontal="center" vertical="center" wrapText="1"/>
    </xf>
    <xf numFmtId="0" fontId="9" fillId="0" borderId="18" xfId="1" quotePrefix="1" applyNumberFormat="1" applyFont="1" applyBorder="1" applyAlignment="1">
      <alignment horizontal="center" vertical="center" wrapText="1"/>
    </xf>
    <xf numFmtId="0" fontId="15" fillId="0" borderId="14" xfId="0" applyFont="1" applyBorder="1" applyAlignment="1">
      <alignment horizontal="left" vertical="center"/>
    </xf>
    <xf numFmtId="0" fontId="22" fillId="0" borderId="19" xfId="1" applyNumberFormat="1" applyFont="1" applyBorder="1" applyAlignment="1">
      <alignment horizontal="center" vertical="center"/>
    </xf>
    <xf numFmtId="0" fontId="22" fillId="0" borderId="4" xfId="1" applyNumberFormat="1" applyFont="1" applyBorder="1" applyAlignment="1">
      <alignment horizontal="center" vertical="center"/>
    </xf>
    <xf numFmtId="0" fontId="22" fillId="0" borderId="1" xfId="1" applyNumberFormat="1" applyFont="1" applyBorder="1" applyAlignment="1">
      <alignment horizontal="center" vertical="center"/>
    </xf>
    <xf numFmtId="0" fontId="22" fillId="0" borderId="14" xfId="1" applyNumberFormat="1" applyFont="1" applyBorder="1" applyAlignment="1">
      <alignment horizontal="center" vertical="center"/>
    </xf>
    <xf numFmtId="176" fontId="16" fillId="0" borderId="22" xfId="1" applyNumberFormat="1" applyFont="1" applyBorder="1" applyAlignment="1">
      <alignment horizontal="center" vertical="center"/>
    </xf>
    <xf numFmtId="0" fontId="24" fillId="0" borderId="22" xfId="0" applyFont="1" applyBorder="1" applyAlignment="1">
      <alignment horizontal="center" vertical="center"/>
    </xf>
    <xf numFmtId="176" fontId="16" fillId="0" borderId="27" xfId="1" applyNumberFormat="1" applyFont="1" applyBorder="1" applyAlignment="1">
      <alignment horizontal="center" vertical="center"/>
    </xf>
    <xf numFmtId="0" fontId="15" fillId="0" borderId="0" xfId="0" applyFont="1" applyAlignment="1">
      <alignment horizontal="left" vertical="top" wrapText="1"/>
    </xf>
    <xf numFmtId="0" fontId="15" fillId="0" borderId="15" xfId="0" applyFont="1" applyBorder="1" applyAlignment="1">
      <alignment horizontal="left" vertical="top" wrapText="1"/>
    </xf>
    <xf numFmtId="0" fontId="15" fillId="0" borderId="0" xfId="0" applyFont="1" applyAlignment="1">
      <alignment vertical="top" wrapText="1"/>
    </xf>
    <xf numFmtId="0" fontId="15" fillId="0" borderId="15" xfId="0" applyFont="1" applyBorder="1" applyAlignment="1">
      <alignment vertical="top" wrapText="1"/>
    </xf>
    <xf numFmtId="0" fontId="15" fillId="0" borderId="9" xfId="0" applyFont="1" applyBorder="1" applyAlignment="1">
      <alignment vertical="top" wrapText="1"/>
    </xf>
    <xf numFmtId="0" fontId="15" fillId="0" borderId="10" xfId="0" applyFont="1" applyBorder="1" applyAlignment="1">
      <alignment vertical="top" wrapText="1"/>
    </xf>
    <xf numFmtId="0" fontId="4" fillId="0" borderId="0" xfId="0" applyFo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28" xfId="0" applyFont="1" applyBorder="1" applyProtection="1">
      <alignment vertical="center"/>
      <protection locked="0"/>
    </xf>
    <xf numFmtId="0" fontId="26" fillId="0" borderId="35" xfId="0" applyFont="1" applyBorder="1" applyAlignment="1" applyProtection="1">
      <alignment horizontal="left" vertical="center"/>
      <protection locked="0"/>
    </xf>
    <xf numFmtId="0" fontId="26" fillId="0" borderId="35" xfId="0" applyFont="1" applyBorder="1" applyProtection="1">
      <alignment vertical="center"/>
      <protection locked="0"/>
    </xf>
    <xf numFmtId="0" fontId="4" fillId="0" borderId="35" xfId="0" applyFont="1" applyBorder="1" applyProtection="1">
      <alignment vertical="center"/>
      <protection locked="0"/>
    </xf>
    <xf numFmtId="0" fontId="4" fillId="0" borderId="21" xfId="0" applyFont="1" applyBorder="1" applyProtection="1">
      <alignment vertical="center"/>
      <protection locked="0"/>
    </xf>
    <xf numFmtId="0" fontId="4" fillId="0" borderId="15" xfId="0" applyFont="1" applyBorder="1" applyProtection="1">
      <alignment vertical="center"/>
      <protection locked="0"/>
    </xf>
    <xf numFmtId="0" fontId="4" fillId="5" borderId="37" xfId="0" quotePrefix="1" applyFont="1" applyFill="1" applyBorder="1" applyProtection="1">
      <alignment vertical="center"/>
      <protection locked="0"/>
    </xf>
    <xf numFmtId="0" fontId="4" fillId="5" borderId="45" xfId="0" quotePrefix="1" applyFont="1" applyFill="1" applyBorder="1" applyProtection="1">
      <alignment vertical="center"/>
      <protection locked="0"/>
    </xf>
    <xf numFmtId="0" fontId="4" fillId="0" borderId="28" xfId="0" applyFont="1" applyBorder="1" applyAlignment="1" applyProtection="1">
      <alignment horizontal="left" vertical="center"/>
      <protection locked="0"/>
    </xf>
    <xf numFmtId="0" fontId="4" fillId="0" borderId="28" xfId="0" applyFont="1" applyBorder="1" applyAlignment="1" applyProtection="1">
      <alignment horizontal="left" vertical="center" wrapText="1"/>
      <protection locked="0"/>
    </xf>
    <xf numFmtId="0" fontId="4" fillId="0" borderId="35" xfId="0" applyFont="1" applyBorder="1" applyAlignment="1" applyProtection="1">
      <alignment horizontal="left" vertical="center" wrapText="1"/>
      <protection locked="0"/>
    </xf>
    <xf numFmtId="0" fontId="4" fillId="0" borderId="21" xfId="0" applyFont="1" applyBorder="1" applyAlignment="1" applyProtection="1">
      <alignment horizontal="left" vertical="center"/>
      <protection locked="0"/>
    </xf>
    <xf numFmtId="0" fontId="4" fillId="0" borderId="21"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15" xfId="0" applyFont="1" applyBorder="1" applyAlignment="1" applyProtection="1">
      <alignment vertical="center" wrapText="1"/>
      <protection locked="0"/>
    </xf>
    <xf numFmtId="0" fontId="29" fillId="0" borderId="21" xfId="0" applyFont="1" applyBorder="1" applyAlignment="1" applyProtection="1">
      <alignment vertical="center" wrapText="1"/>
      <protection locked="0"/>
    </xf>
    <xf numFmtId="0" fontId="29" fillId="0" borderId="21" xfId="0" applyFont="1" applyBorder="1" applyProtection="1">
      <alignment vertical="center"/>
      <protection locked="0"/>
    </xf>
    <xf numFmtId="182" fontId="5" fillId="0" borderId="29" xfId="3" applyNumberFormat="1" applyFont="1" applyFill="1" applyBorder="1" applyAlignment="1" applyProtection="1">
      <alignment vertical="center" shrinkToFit="1"/>
      <protection locked="0"/>
    </xf>
    <xf numFmtId="0" fontId="4" fillId="0" borderId="26" xfId="0" applyFont="1" applyBorder="1" applyAlignment="1" applyProtection="1">
      <alignment horizontal="center" vertical="center"/>
      <protection locked="0"/>
    </xf>
    <xf numFmtId="0" fontId="29" fillId="0" borderId="21" xfId="0" applyFont="1" applyBorder="1" applyAlignment="1" applyProtection="1">
      <alignment horizontal="right" vertical="center" wrapText="1"/>
      <protection locked="0"/>
    </xf>
    <xf numFmtId="0" fontId="4" fillId="0" borderId="21" xfId="0" quotePrefix="1" applyFont="1" applyBorder="1" applyAlignment="1" applyProtection="1">
      <alignment horizontal="left" vertical="center"/>
      <protection locked="0"/>
    </xf>
    <xf numFmtId="0" fontId="4" fillId="0" borderId="0" xfId="0" quotePrefix="1" applyFont="1" applyAlignment="1" applyProtection="1">
      <alignment horizontal="left" vertical="center" wrapText="1"/>
      <protection locked="0"/>
    </xf>
    <xf numFmtId="0" fontId="30" fillId="0" borderId="21" xfId="0" applyFont="1" applyBorder="1" applyAlignment="1" applyProtection="1">
      <alignment vertical="top" wrapText="1"/>
      <protection locked="0"/>
    </xf>
    <xf numFmtId="0" fontId="30" fillId="0" borderId="21" xfId="0" applyFont="1" applyBorder="1" applyAlignment="1" applyProtection="1">
      <alignment vertical="top"/>
      <protection locked="0"/>
    </xf>
    <xf numFmtId="0" fontId="4" fillId="0" borderId="21" xfId="0" quotePrefix="1" applyFont="1" applyBorder="1" applyAlignment="1" applyProtection="1">
      <alignment horizontal="right" vertical="center" wrapText="1"/>
      <protection locked="0"/>
    </xf>
    <xf numFmtId="0" fontId="28" fillId="0" borderId="0" xfId="0" applyFont="1" applyProtection="1">
      <alignment vertical="center"/>
      <protection locked="0"/>
    </xf>
    <xf numFmtId="0" fontId="4" fillId="0" borderId="0" xfId="0" applyFont="1" applyAlignment="1" applyProtection="1">
      <alignment horizontal="center" vertical="center" textRotation="255"/>
      <protection locked="0"/>
    </xf>
    <xf numFmtId="0" fontId="4" fillId="0" borderId="0" xfId="0" applyFont="1" applyAlignment="1" applyProtection="1">
      <alignment horizontal="center" vertical="center" shrinkToFit="1"/>
      <protection locked="0"/>
    </xf>
    <xf numFmtId="0" fontId="4" fillId="0" borderId="0" xfId="0" quotePrefix="1" applyFont="1" applyAlignment="1" applyProtection="1">
      <alignment horizontal="right" vertical="center" wrapText="1"/>
      <protection locked="0"/>
    </xf>
    <xf numFmtId="0" fontId="16" fillId="0" borderId="0" xfId="0" applyFont="1" applyProtection="1">
      <alignment vertical="center"/>
      <protection locked="0"/>
    </xf>
    <xf numFmtId="0" fontId="26" fillId="0" borderId="5" xfId="0" applyFont="1" applyBorder="1" applyAlignment="1" applyProtection="1">
      <alignment horizontal="center" vertical="center"/>
      <protection locked="0"/>
    </xf>
    <xf numFmtId="0" fontId="26" fillId="0" borderId="44" xfId="0" applyFont="1" applyBorder="1" applyAlignment="1" applyProtection="1">
      <alignment horizontal="center" vertical="center"/>
      <protection locked="0"/>
    </xf>
    <xf numFmtId="0" fontId="26" fillId="0" borderId="28" xfId="0" applyFont="1" applyBorder="1" applyProtection="1">
      <alignment vertical="center"/>
      <protection locked="0"/>
    </xf>
    <xf numFmtId="0" fontId="4" fillId="0" borderId="48" xfId="0" applyFont="1" applyBorder="1" applyProtection="1">
      <alignment vertical="center"/>
      <protection locked="0"/>
    </xf>
    <xf numFmtId="0" fontId="4" fillId="0" borderId="47" xfId="0" applyFont="1" applyBorder="1" applyProtection="1">
      <alignment vertical="center"/>
      <protection locked="0"/>
    </xf>
    <xf numFmtId="0" fontId="28" fillId="0" borderId="0" xfId="0" applyFont="1" applyAlignment="1" applyProtection="1">
      <alignment horizontal="right" vertical="center"/>
      <protection locked="0"/>
    </xf>
    <xf numFmtId="0" fontId="4" fillId="0" borderId="46" xfId="0" applyFont="1" applyBorder="1" applyAlignment="1" applyProtection="1">
      <alignment horizontal="center" vertical="center"/>
      <protection locked="0"/>
    </xf>
    <xf numFmtId="0" fontId="4" fillId="0" borderId="7" xfId="0" applyFont="1" applyBorder="1" applyAlignment="1" applyProtection="1">
      <alignment vertical="center" textRotation="255"/>
      <protection locked="0"/>
    </xf>
    <xf numFmtId="0" fontId="4" fillId="0" borderId="0" xfId="0" applyFont="1" applyAlignment="1" applyProtection="1">
      <alignment horizontal="center" vertical="center" wrapText="1"/>
      <protection locked="0"/>
    </xf>
    <xf numFmtId="2" fontId="4" fillId="0" borderId="0" xfId="0" applyNumberFormat="1" applyFont="1" applyAlignment="1" applyProtection="1">
      <alignment horizontal="center" vertical="center" wrapText="1"/>
      <protection locked="0"/>
    </xf>
    <xf numFmtId="12" fontId="4" fillId="0" borderId="0" xfId="0" applyNumberFormat="1" applyFont="1" applyAlignment="1" applyProtection="1">
      <alignment horizontal="center" vertical="center" wrapText="1"/>
      <protection locked="0"/>
    </xf>
    <xf numFmtId="179" fontId="4" fillId="0" borderId="0" xfId="0" applyNumberFormat="1" applyFont="1" applyAlignment="1">
      <alignment horizontal="center" vertical="center" wrapText="1"/>
    </xf>
    <xf numFmtId="185" fontId="4" fillId="0" borderId="0" xfId="0" applyNumberFormat="1" applyFont="1" applyAlignment="1">
      <alignment horizontal="center" vertical="center" wrapText="1"/>
    </xf>
    <xf numFmtId="179" fontId="4" fillId="0" borderId="0" xfId="0" applyNumberFormat="1" applyFont="1" applyAlignment="1" applyProtection="1">
      <alignment horizontal="center" vertical="center" wrapText="1"/>
      <protection locked="0"/>
    </xf>
    <xf numFmtId="185" fontId="4" fillId="0" borderId="0" xfId="0" applyNumberFormat="1" applyFont="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24" xfId="0" quotePrefix="1" applyFont="1" applyBorder="1" applyAlignment="1" applyProtection="1">
      <alignment horizontal="right" vertical="center" wrapText="1"/>
      <protection locked="0"/>
    </xf>
    <xf numFmtId="0" fontId="4" fillId="0" borderId="9" xfId="0" quotePrefix="1" applyFont="1" applyBorder="1" applyAlignment="1" applyProtection="1">
      <alignment horizontal="right" vertical="center" wrapText="1"/>
      <protection locked="0"/>
    </xf>
    <xf numFmtId="0" fontId="4" fillId="0" borderId="9" xfId="0" applyFont="1" applyBorder="1" applyAlignment="1" applyProtection="1">
      <alignment vertical="center" wrapText="1"/>
      <protection locked="0"/>
    </xf>
    <xf numFmtId="0" fontId="4" fillId="0" borderId="10" xfId="0" applyFont="1" applyBorder="1" applyAlignment="1" applyProtection="1">
      <alignment horizontal="center" vertical="center" wrapText="1"/>
      <protection locked="0"/>
    </xf>
    <xf numFmtId="0" fontId="7" fillId="0" borderId="0" xfId="0" applyFont="1" applyAlignment="1" applyProtection="1">
      <alignment vertical="center" wrapText="1"/>
      <protection locked="0"/>
    </xf>
    <xf numFmtId="181" fontId="7" fillId="0" borderId="0" xfId="3" applyNumberFormat="1" applyFont="1" applyBorder="1" applyAlignment="1" applyProtection="1">
      <alignment horizontal="center" vertical="center" shrinkToFit="1"/>
      <protection locked="0"/>
    </xf>
    <xf numFmtId="38" fontId="7" fillId="0" borderId="0" xfId="3" applyFont="1" applyBorder="1" applyAlignment="1" applyProtection="1">
      <alignment horizontal="right" vertical="center"/>
      <protection locked="0"/>
    </xf>
    <xf numFmtId="184" fontId="7" fillId="0" borderId="0" xfId="3" applyNumberFormat="1" applyFont="1" applyBorder="1" applyAlignment="1" applyProtection="1">
      <alignment horizontal="center" vertical="center"/>
      <protection locked="0"/>
    </xf>
    <xf numFmtId="182" fontId="7" fillId="0" borderId="0" xfId="3" applyNumberFormat="1" applyFont="1" applyBorder="1" applyAlignment="1" applyProtection="1">
      <alignment horizontal="center" vertical="center" shrinkToFit="1"/>
      <protection locked="0"/>
    </xf>
    <xf numFmtId="183" fontId="7" fillId="0" borderId="0" xfId="3" applyNumberFormat="1" applyFont="1" applyBorder="1" applyAlignment="1" applyProtection="1">
      <alignment horizontal="center" vertical="center"/>
      <protection locked="0"/>
    </xf>
    <xf numFmtId="0" fontId="4" fillId="0" borderId="15" xfId="0" applyFont="1" applyBorder="1" applyAlignment="1" applyProtection="1">
      <alignment horizontal="left" vertical="center" wrapText="1"/>
      <protection locked="0"/>
    </xf>
    <xf numFmtId="0" fontId="4" fillId="0" borderId="15" xfId="0" quotePrefix="1" applyFont="1" applyBorder="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4" fillId="0" borderId="34" xfId="0" applyFont="1" applyBorder="1" applyAlignment="1" applyProtection="1">
      <alignment horizontal="left" vertical="center" wrapText="1"/>
      <protection locked="0"/>
    </xf>
    <xf numFmtId="0" fontId="4" fillId="0" borderId="5"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0" borderId="21" xfId="0" applyFont="1" applyBorder="1" applyAlignment="1" applyProtection="1">
      <alignment horizontal="right" vertical="center" wrapText="1"/>
      <protection locked="0"/>
    </xf>
    <xf numFmtId="0" fontId="4" fillId="0" borderId="0" xfId="0" applyFont="1" applyAlignment="1" applyProtection="1">
      <alignment horizontal="right" vertical="center"/>
      <protection locked="0"/>
    </xf>
    <xf numFmtId="0" fontId="4" fillId="0" borderId="21" xfId="0" applyFont="1" applyBorder="1" applyAlignment="1" applyProtection="1">
      <alignment horizontal="right" vertical="center"/>
      <protection locked="0"/>
    </xf>
    <xf numFmtId="0" fontId="4" fillId="0" borderId="30" xfId="0" applyFont="1" applyBorder="1" applyAlignment="1" applyProtection="1">
      <alignment horizontal="left" vertical="center"/>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horizontal="right" vertical="center" wrapText="1"/>
      <protection locked="0"/>
    </xf>
    <xf numFmtId="0" fontId="4" fillId="0" borderId="32" xfId="0" applyFont="1" applyBorder="1" applyAlignment="1" applyProtection="1">
      <alignment horizontal="right" vertical="center" wrapText="1"/>
      <protection locked="0"/>
    </xf>
    <xf numFmtId="0" fontId="4" fillId="0" borderId="30" xfId="0" applyFont="1" applyBorder="1" applyAlignment="1" applyProtection="1">
      <alignment horizontal="right" vertical="center" wrapText="1"/>
      <protection locked="0"/>
    </xf>
    <xf numFmtId="0" fontId="4" fillId="0" borderId="30" xfId="0" applyFont="1" applyBorder="1" applyAlignment="1" applyProtection="1">
      <alignment horizontal="left" vertical="center" wrapText="1"/>
      <protection locked="0"/>
    </xf>
    <xf numFmtId="0" fontId="4" fillId="0" borderId="31" xfId="0" applyFont="1" applyBorder="1" applyAlignment="1" applyProtection="1">
      <alignment horizontal="left" vertical="center" wrapText="1"/>
      <protection locked="0"/>
    </xf>
    <xf numFmtId="0" fontId="9" fillId="5" borderId="63" xfId="0" quotePrefix="1" applyFont="1" applyFill="1" applyBorder="1" applyProtection="1">
      <alignment vertical="center"/>
      <protection locked="0"/>
    </xf>
    <xf numFmtId="0" fontId="9" fillId="5" borderId="37" xfId="0" quotePrefix="1" applyFont="1" applyFill="1" applyBorder="1" applyProtection="1">
      <alignment vertical="center"/>
      <protection locked="0"/>
    </xf>
    <xf numFmtId="0" fontId="9" fillId="5" borderId="64" xfId="0" quotePrefix="1" applyFont="1" applyFill="1" applyBorder="1" applyProtection="1">
      <alignment vertical="center"/>
      <protection locked="0"/>
    </xf>
    <xf numFmtId="0" fontId="9" fillId="5" borderId="11" xfId="0" quotePrefix="1" applyFont="1" applyFill="1" applyBorder="1" applyProtection="1">
      <alignment vertical="center"/>
      <protection locked="0"/>
    </xf>
    <xf numFmtId="0" fontId="4" fillId="0" borderId="30" xfId="0" applyFont="1" applyBorder="1" applyProtection="1">
      <alignment vertical="center"/>
      <protection locked="0"/>
    </xf>
    <xf numFmtId="0" fontId="4" fillId="0" borderId="32" xfId="0" applyFont="1" applyBorder="1" applyProtection="1">
      <alignment vertical="center"/>
      <protection locked="0"/>
    </xf>
    <xf numFmtId="0" fontId="4" fillId="0" borderId="30" xfId="0" applyFont="1" applyBorder="1" applyAlignment="1" applyProtection="1">
      <alignment horizontal="right" vertical="center"/>
      <protection locked="0"/>
    </xf>
    <xf numFmtId="0" fontId="4" fillId="0" borderId="31" xfId="0" applyFont="1" applyBorder="1" applyProtection="1">
      <alignment vertical="center"/>
      <protection locked="0"/>
    </xf>
    <xf numFmtId="0" fontId="4" fillId="0" borderId="33" xfId="0" applyFont="1" applyBorder="1" applyAlignment="1" applyProtection="1">
      <alignment horizontal="left" vertical="center"/>
      <protection locked="0"/>
    </xf>
    <xf numFmtId="0" fontId="4" fillId="0" borderId="22" xfId="0" applyFont="1" applyBorder="1" applyAlignment="1" applyProtection="1">
      <alignment horizontal="right" vertical="center" wrapText="1"/>
      <protection locked="0"/>
    </xf>
    <xf numFmtId="0" fontId="4" fillId="4" borderId="98" xfId="0" applyFont="1" applyFill="1" applyBorder="1" applyAlignment="1" applyProtection="1">
      <alignment horizontal="right" vertical="center" wrapText="1"/>
      <protection locked="0"/>
    </xf>
    <xf numFmtId="0" fontId="26" fillId="0" borderId="46" xfId="0" applyFont="1" applyBorder="1" applyAlignment="1" applyProtection="1">
      <alignment horizontal="center" vertical="center"/>
      <protection locked="0"/>
    </xf>
    <xf numFmtId="0" fontId="4" fillId="0" borderId="21" xfId="0" applyFont="1" applyBorder="1" applyAlignment="1" applyProtection="1">
      <alignment vertical="top" wrapText="1"/>
      <protection locked="0"/>
    </xf>
    <xf numFmtId="0" fontId="4" fillId="0" borderId="0" xfId="0" applyFont="1" applyAlignment="1" applyProtection="1">
      <alignment vertical="top" wrapText="1"/>
      <protection locked="0"/>
    </xf>
    <xf numFmtId="0" fontId="4" fillId="0" borderId="15" xfId="0" applyFont="1" applyBorder="1" applyAlignment="1" applyProtection="1">
      <alignment vertical="top" wrapText="1"/>
      <protection locked="0"/>
    </xf>
    <xf numFmtId="0" fontId="29" fillId="0" borderId="0" xfId="0" applyFont="1" applyProtection="1">
      <alignment vertical="center"/>
      <protection locked="0"/>
    </xf>
    <xf numFmtId="0" fontId="4" fillId="0" borderId="0" xfId="0" quotePrefix="1" applyFont="1" applyAlignment="1" applyProtection="1">
      <alignment horizontal="left" vertical="center"/>
      <protection locked="0"/>
    </xf>
    <xf numFmtId="0" fontId="29" fillId="0" borderId="0" xfId="0" applyFont="1" applyAlignment="1" applyProtection="1">
      <alignment vertical="center" wrapText="1"/>
      <protection locked="0"/>
    </xf>
    <xf numFmtId="0" fontId="29" fillId="0" borderId="15" xfId="0" applyFont="1" applyBorder="1" applyAlignment="1" applyProtection="1">
      <alignment vertical="center" wrapText="1"/>
      <protection locked="0"/>
    </xf>
    <xf numFmtId="0" fontId="4" fillId="0" borderId="5" xfId="0" quotePrefix="1" applyFont="1" applyBorder="1" applyAlignment="1" applyProtection="1">
      <alignment vertical="center" wrapText="1"/>
      <protection locked="0"/>
    </xf>
    <xf numFmtId="0" fontId="29" fillId="0" borderId="0" xfId="0" applyFont="1" applyAlignment="1" applyProtection="1">
      <alignment horizontal="right" vertical="center" wrapText="1"/>
      <protection locked="0"/>
    </xf>
    <xf numFmtId="0" fontId="4" fillId="0" borderId="0" xfId="0" quotePrefix="1" applyFont="1" applyAlignment="1" applyProtection="1">
      <alignment horizontal="right" vertical="center"/>
      <protection locked="0"/>
    </xf>
    <xf numFmtId="0" fontId="30" fillId="0" borderId="0" xfId="0" applyFont="1" applyAlignment="1" applyProtection="1">
      <alignment vertical="top"/>
      <protection locked="0"/>
    </xf>
    <xf numFmtId="0" fontId="28" fillId="0" borderId="0" xfId="0" quotePrefix="1" applyFont="1" applyAlignment="1" applyProtection="1">
      <alignment vertical="top" wrapText="1"/>
      <protection locked="0"/>
    </xf>
    <xf numFmtId="0" fontId="28" fillId="0" borderId="15" xfId="0" quotePrefix="1" applyFont="1" applyBorder="1" applyAlignment="1" applyProtection="1">
      <alignment vertical="top" wrapText="1"/>
      <protection locked="0"/>
    </xf>
    <xf numFmtId="0" fontId="4" fillId="0" borderId="0" xfId="0" quotePrefix="1" applyFont="1" applyAlignment="1" applyProtection="1">
      <alignment vertical="center" wrapText="1"/>
      <protection locked="0"/>
    </xf>
    <xf numFmtId="0" fontId="4" fillId="0" borderId="15" xfId="0" quotePrefix="1" applyFont="1" applyBorder="1" applyAlignment="1" applyProtection="1">
      <alignment vertical="center" wrapText="1"/>
      <protection locked="0"/>
    </xf>
    <xf numFmtId="0" fontId="4" fillId="0" borderId="7" xfId="0" applyFont="1" applyBorder="1" applyProtection="1">
      <alignment vertical="center"/>
      <protection locked="0"/>
    </xf>
    <xf numFmtId="0" fontId="4" fillId="0" borderId="7" xfId="0" quotePrefix="1" applyFont="1" applyBorder="1" applyAlignment="1" applyProtection="1">
      <alignment horizontal="left" vertical="center" wrapText="1"/>
      <protection locked="0"/>
    </xf>
    <xf numFmtId="0" fontId="27" fillId="0" borderId="28" xfId="0" applyFont="1" applyBorder="1" applyAlignment="1" applyProtection="1">
      <alignment horizontal="left" vertical="center"/>
      <protection locked="0"/>
    </xf>
    <xf numFmtId="0" fontId="26" fillId="0" borderId="28" xfId="0" applyFont="1" applyBorder="1" applyAlignment="1" applyProtection="1">
      <alignment horizontal="left" vertical="center"/>
      <protection locked="0"/>
    </xf>
    <xf numFmtId="0" fontId="28" fillId="0" borderId="28" xfId="0" applyFont="1" applyBorder="1" applyProtection="1">
      <alignment vertical="center"/>
      <protection locked="0"/>
    </xf>
    <xf numFmtId="0" fontId="4" fillId="0" borderId="28" xfId="0" applyFont="1" applyBorder="1" applyAlignment="1" applyProtection="1">
      <alignment vertical="center" wrapText="1"/>
      <protection locked="0"/>
    </xf>
    <xf numFmtId="0" fontId="4" fillId="0" borderId="35" xfId="0" applyFont="1" applyBorder="1" applyAlignment="1" applyProtection="1">
      <alignment vertical="center" wrapText="1"/>
      <protection locked="0"/>
    </xf>
    <xf numFmtId="0" fontId="17" fillId="0" borderId="3" xfId="0" applyFont="1" applyBorder="1" applyAlignment="1">
      <alignment horizontal="center" vertical="center"/>
    </xf>
    <xf numFmtId="186" fontId="24" fillId="0" borderId="1" xfId="0" applyNumberFormat="1" applyFont="1" applyBorder="1" applyAlignment="1">
      <alignment horizontal="center" vertical="center"/>
    </xf>
    <xf numFmtId="186" fontId="24" fillId="0" borderId="17" xfId="0" applyNumberFormat="1" applyFont="1" applyBorder="1" applyAlignment="1">
      <alignment horizontal="center" vertical="center"/>
    </xf>
    <xf numFmtId="0" fontId="26" fillId="0" borderId="0" xfId="0" applyFont="1">
      <alignment vertical="center"/>
    </xf>
    <xf numFmtId="0" fontId="11" fillId="0" borderId="0" xfId="0" applyFont="1">
      <alignment vertical="center"/>
    </xf>
    <xf numFmtId="0" fontId="11" fillId="0" borderId="0" xfId="0" applyFont="1" applyAlignment="1">
      <alignment vertical="center" wrapText="1"/>
    </xf>
    <xf numFmtId="0" fontId="11" fillId="0" borderId="0" xfId="0" applyFont="1" applyAlignment="1">
      <alignment horizontal="center" vertical="center"/>
    </xf>
    <xf numFmtId="0" fontId="12" fillId="0" borderId="0" xfId="0" applyFont="1">
      <alignment vertical="center"/>
    </xf>
    <xf numFmtId="0" fontId="14" fillId="0" borderId="0" xfId="0" applyFont="1">
      <alignment vertical="center"/>
    </xf>
    <xf numFmtId="0" fontId="11" fillId="0" borderId="12" xfId="0" applyFont="1" applyBorder="1" applyAlignment="1">
      <alignment horizontal="center" vertical="center" wrapText="1"/>
    </xf>
    <xf numFmtId="0" fontId="15" fillId="0" borderId="4" xfId="0" applyFont="1" applyBorder="1" applyAlignment="1">
      <alignment horizontal="center" vertical="center"/>
    </xf>
    <xf numFmtId="0" fontId="15" fillId="0" borderId="25" xfId="0" applyFont="1" applyBorder="1" applyAlignment="1">
      <alignment horizontal="center" vertical="center"/>
    </xf>
    <xf numFmtId="0" fontId="15" fillId="0" borderId="14" xfId="0" applyFont="1" applyBorder="1" applyAlignment="1">
      <alignment horizontal="center" vertical="center"/>
    </xf>
    <xf numFmtId="0" fontId="15" fillId="0" borderId="3" xfId="0" applyFont="1" applyBorder="1" applyAlignment="1">
      <alignment horizontal="center" vertical="center"/>
    </xf>
    <xf numFmtId="0" fontId="14" fillId="0" borderId="2" xfId="0" applyFont="1" applyBorder="1" applyAlignment="1">
      <alignment horizontal="center" vertical="center" wrapText="1"/>
    </xf>
    <xf numFmtId="178" fontId="15" fillId="0" borderId="1" xfId="0" quotePrefix="1" applyNumberFormat="1" applyFont="1" applyBorder="1" applyAlignment="1">
      <alignment horizontal="center" vertical="center"/>
    </xf>
    <xf numFmtId="37" fontId="15" fillId="0" borderId="1" xfId="0" quotePrefix="1" applyNumberFormat="1" applyFont="1" applyBorder="1" applyAlignment="1">
      <alignment horizontal="center" vertical="center"/>
    </xf>
    <xf numFmtId="37" fontId="15" fillId="0" borderId="1" xfId="0" quotePrefix="1"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14" xfId="0" applyFont="1" applyBorder="1" applyAlignment="1">
      <alignment horizontal="center" vertical="center" textRotation="180"/>
    </xf>
    <xf numFmtId="177" fontId="15" fillId="0" borderId="14" xfId="0" applyNumberFormat="1" applyFont="1" applyBorder="1" applyAlignment="1">
      <alignment horizontal="center" vertical="center" wrapText="1"/>
    </xf>
    <xf numFmtId="0" fontId="15" fillId="0" borderId="1" xfId="0" applyFont="1" applyBorder="1" applyAlignment="1">
      <alignment horizontal="center" vertical="center" wrapText="1"/>
    </xf>
    <xf numFmtId="176" fontId="15" fillId="0" borderId="4" xfId="0" quotePrefix="1" applyNumberFormat="1" applyFont="1" applyBorder="1" applyAlignment="1">
      <alignment horizontal="center" vertical="center" wrapText="1"/>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right" vertical="center"/>
    </xf>
    <xf numFmtId="0" fontId="15" fillId="0" borderId="2" xfId="0" quotePrefix="1" applyFont="1" applyBorder="1" applyAlignment="1">
      <alignment horizontal="center" vertical="center"/>
    </xf>
    <xf numFmtId="0" fontId="15" fillId="0" borderId="1" xfId="0" quotePrefix="1" applyFont="1" applyBorder="1" applyAlignment="1">
      <alignment horizontal="center" vertical="center"/>
    </xf>
    <xf numFmtId="176" fontId="11" fillId="0" borderId="4" xfId="0" quotePrefix="1" applyNumberFormat="1" applyFont="1" applyBorder="1" applyAlignment="1">
      <alignment horizontal="center" vertical="center" wrapText="1"/>
    </xf>
    <xf numFmtId="0" fontId="14" fillId="0" borderId="4" xfId="0" applyFont="1" applyBorder="1" applyAlignment="1">
      <alignment horizontal="center" vertical="center"/>
    </xf>
    <xf numFmtId="0" fontId="14" fillId="0" borderId="4" xfId="0" applyFont="1" applyBorder="1" applyAlignment="1">
      <alignment vertical="center" wrapText="1"/>
    </xf>
    <xf numFmtId="0" fontId="14" fillId="0" borderId="1" xfId="0" applyFont="1" applyBorder="1" applyAlignment="1">
      <alignment vertical="center" wrapText="1"/>
    </xf>
    <xf numFmtId="176" fontId="11" fillId="0" borderId="2" xfId="0" quotePrefix="1" applyNumberFormat="1" applyFont="1" applyBorder="1" applyAlignment="1">
      <alignment horizontal="center" vertical="center" wrapText="1"/>
    </xf>
    <xf numFmtId="176" fontId="15" fillId="0" borderId="2" xfId="0" quotePrefix="1" applyNumberFormat="1" applyFont="1" applyBorder="1" applyAlignment="1">
      <alignment horizontal="center" vertical="center" wrapText="1"/>
    </xf>
    <xf numFmtId="0" fontId="14" fillId="0" borderId="94" xfId="1" applyNumberFormat="1" applyFont="1" applyFill="1" applyBorder="1" applyAlignment="1" applyProtection="1">
      <alignment horizontal="center" vertical="center"/>
    </xf>
    <xf numFmtId="0" fontId="14" fillId="0" borderId="1" xfId="0" applyFont="1" applyBorder="1" applyAlignment="1">
      <alignment horizontal="center" vertical="center"/>
    </xf>
    <xf numFmtId="176" fontId="15" fillId="0" borderId="2" xfId="1" applyNumberFormat="1" applyFont="1" applyFill="1" applyBorder="1" applyAlignment="1" applyProtection="1">
      <alignment horizontal="center" vertical="center"/>
    </xf>
    <xf numFmtId="0" fontId="33" fillId="0" borderId="0" xfId="0" applyFont="1" applyAlignment="1">
      <alignment horizontal="left" vertical="center"/>
    </xf>
    <xf numFmtId="0" fontId="14" fillId="0" borderId="0" xfId="0" applyFont="1" applyAlignment="1">
      <alignment horizontal="right" vertical="center" wrapText="1"/>
    </xf>
    <xf numFmtId="0" fontId="12" fillId="0" borderId="0" xfId="0" applyFont="1" applyAlignment="1">
      <alignment horizontal="right" vertical="center"/>
    </xf>
    <xf numFmtId="0" fontId="12" fillId="0" borderId="0" xfId="0" applyFont="1" applyAlignment="1">
      <alignment horizontal="left" vertical="center"/>
    </xf>
    <xf numFmtId="180" fontId="15" fillId="0" borderId="2" xfId="1" applyNumberFormat="1" applyFont="1" applyFill="1" applyBorder="1" applyAlignment="1" applyProtection="1">
      <alignment horizontal="center" vertical="center"/>
    </xf>
    <xf numFmtId="0" fontId="14" fillId="0" borderId="3" xfId="0" applyFont="1" applyBorder="1" applyAlignment="1">
      <alignment vertical="center" wrapText="1"/>
    </xf>
    <xf numFmtId="0" fontId="14" fillId="0" borderId="2" xfId="0" applyFont="1" applyBorder="1" applyAlignment="1">
      <alignment vertical="center" wrapText="1"/>
    </xf>
    <xf numFmtId="0" fontId="14" fillId="0" borderId="14" xfId="0" quotePrefix="1" applyFont="1" applyBorder="1" applyAlignment="1">
      <alignment horizontal="center" vertical="center" textRotation="255" wrapText="1"/>
    </xf>
    <xf numFmtId="0" fontId="14" fillId="0" borderId="2" xfId="0" quotePrefix="1" applyFont="1" applyBorder="1" applyAlignment="1">
      <alignment horizontal="center" vertical="center" textRotation="255" wrapText="1"/>
    </xf>
    <xf numFmtId="0" fontId="14" fillId="0" borderId="14"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1" xfId="0" applyFont="1" applyBorder="1" applyAlignment="1">
      <alignment horizontal="center" vertical="center"/>
    </xf>
    <xf numFmtId="0" fontId="14" fillId="0" borderId="3" xfId="0" applyFont="1" applyBorder="1" applyAlignment="1">
      <alignment horizontal="center" vertical="center" wrapText="1"/>
    </xf>
    <xf numFmtId="0" fontId="14" fillId="0" borderId="19" xfId="0" applyFont="1" applyBorder="1" applyAlignment="1">
      <alignment horizontal="center" vertical="center"/>
    </xf>
    <xf numFmtId="0" fontId="14" fillId="0" borderId="11" xfId="0" applyFont="1" applyBorder="1" applyAlignment="1">
      <alignment horizontal="center" vertical="center"/>
    </xf>
    <xf numFmtId="0" fontId="14" fillId="0" borderId="26" xfId="0" applyFont="1" applyBorder="1" applyAlignment="1">
      <alignment horizontal="center" vertical="center"/>
    </xf>
    <xf numFmtId="0" fontId="14" fillId="0" borderId="5" xfId="0" applyFont="1" applyBorder="1" applyAlignment="1">
      <alignment horizontal="center" vertical="center"/>
    </xf>
    <xf numFmtId="0" fontId="14" fillId="0" borderId="28" xfId="0" applyFont="1" applyBorder="1" applyAlignment="1">
      <alignment horizontal="center" vertical="center"/>
    </xf>
    <xf numFmtId="0" fontId="14" fillId="0" borderId="48" xfId="0" applyFont="1" applyBorder="1" applyAlignment="1">
      <alignment horizontal="center" vertical="center"/>
    </xf>
    <xf numFmtId="0" fontId="14" fillId="0" borderId="3" xfId="0" applyFont="1" applyBorder="1" applyAlignment="1">
      <alignment horizontal="center" vertical="center"/>
    </xf>
    <xf numFmtId="0" fontId="14" fillId="0" borderId="16" xfId="0" applyFont="1" applyBorder="1" applyAlignment="1">
      <alignment horizontal="center" vertical="center"/>
    </xf>
    <xf numFmtId="0" fontId="14" fillId="0" borderId="25" xfId="0" applyFont="1" applyBorder="1" applyAlignment="1">
      <alignment horizontal="center" vertical="center" wrapText="1"/>
    </xf>
    <xf numFmtId="0" fontId="14" fillId="0" borderId="14"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3"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25" xfId="0" applyFont="1" applyBorder="1" applyAlignment="1">
      <alignment horizontal="center" vertical="center"/>
    </xf>
    <xf numFmtId="0" fontId="14" fillId="0" borderId="23" xfId="0" applyFont="1" applyBorder="1" applyAlignment="1">
      <alignment horizontal="center" vertical="center"/>
    </xf>
    <xf numFmtId="0" fontId="14" fillId="0" borderId="22" xfId="0" applyFont="1" applyBorder="1" applyAlignment="1">
      <alignment horizontal="center" vertical="center"/>
    </xf>
    <xf numFmtId="0" fontId="14" fillId="0" borderId="27" xfId="0" applyFont="1" applyBorder="1" applyAlignment="1">
      <alignment horizontal="center" vertical="center"/>
    </xf>
    <xf numFmtId="0" fontId="14" fillId="0" borderId="18" xfId="0" applyFont="1" applyBorder="1" applyAlignment="1">
      <alignment horizontal="center" vertical="center"/>
    </xf>
    <xf numFmtId="0" fontId="14" fillId="0" borderId="30" xfId="0" applyFont="1" applyBorder="1" applyAlignment="1">
      <alignment horizontal="center" vertical="center"/>
    </xf>
    <xf numFmtId="0" fontId="14" fillId="0" borderId="49" xfId="0" applyFont="1" applyBorder="1" applyAlignment="1">
      <alignment horizontal="center" vertical="center"/>
    </xf>
    <xf numFmtId="0" fontId="14" fillId="0" borderId="25" xfId="0" quotePrefix="1" applyFont="1" applyBorder="1" applyAlignment="1">
      <alignment horizontal="center" vertical="center" textRotation="255" wrapText="1"/>
    </xf>
    <xf numFmtId="0" fontId="14" fillId="0" borderId="3" xfId="0" quotePrefix="1" applyFont="1" applyBorder="1" applyAlignment="1">
      <alignment horizontal="center" vertical="center" textRotation="255" wrapText="1"/>
    </xf>
    <xf numFmtId="0" fontId="14" fillId="0" borderId="23"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0" xfId="0" applyFont="1" applyAlignment="1">
      <alignment horizontal="center" vertical="center" wrapText="1"/>
    </xf>
    <xf numFmtId="0" fontId="14" fillId="0" borderId="39"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38" xfId="0" quotePrefix="1" applyFont="1" applyBorder="1" applyAlignment="1">
      <alignment horizontal="center" vertical="center" wrapText="1"/>
    </xf>
    <xf numFmtId="0" fontId="14" fillId="0" borderId="2" xfId="0" quotePrefix="1" applyFont="1" applyBorder="1" applyAlignment="1">
      <alignment horizontal="center" vertical="center" wrapText="1"/>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2" xfId="0" applyFont="1" applyBorder="1" applyAlignment="1">
      <alignment horizontal="center" vertical="center"/>
    </xf>
    <xf numFmtId="0" fontId="14" fillId="0" borderId="3" xfId="0" applyFont="1" applyBorder="1" applyAlignment="1">
      <alignment horizontal="left" vertical="center" wrapText="1"/>
    </xf>
    <xf numFmtId="0" fontId="14" fillId="0" borderId="14" xfId="0" applyFont="1" applyBorder="1" applyAlignment="1">
      <alignment horizontal="left" vertical="center" wrapText="1"/>
    </xf>
    <xf numFmtId="0" fontId="14" fillId="0" borderId="2" xfId="0" applyFont="1" applyBorder="1" applyAlignment="1">
      <alignment horizontal="left" vertical="center" wrapText="1"/>
    </xf>
    <xf numFmtId="0" fontId="14" fillId="0" borderId="41" xfId="0" applyFont="1" applyBorder="1" applyAlignment="1">
      <alignment horizontal="left" vertical="center" wrapText="1"/>
    </xf>
    <xf numFmtId="0" fontId="14" fillId="0" borderId="39" xfId="0" applyFont="1" applyBorder="1" applyAlignment="1">
      <alignment horizontal="left" vertical="center" wrapText="1"/>
    </xf>
    <xf numFmtId="0" fontId="15" fillId="0" borderId="25" xfId="0" applyFont="1" applyBorder="1" applyAlignment="1">
      <alignment horizontal="center" vertical="center"/>
    </xf>
    <xf numFmtId="0" fontId="15" fillId="0" borderId="25" xfId="1" quotePrefix="1" applyNumberFormat="1" applyFont="1" applyFill="1" applyBorder="1" applyAlignment="1" applyProtection="1">
      <alignment horizontal="center" vertical="center"/>
    </xf>
    <xf numFmtId="0" fontId="15" fillId="0" borderId="14" xfId="1" quotePrefix="1" applyNumberFormat="1" applyFont="1" applyFill="1" applyBorder="1" applyAlignment="1" applyProtection="1">
      <alignment horizontal="center" vertical="center"/>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14" fillId="0" borderId="25" xfId="0" applyFont="1" applyBorder="1" applyAlignment="1">
      <alignment horizontal="center" vertical="center" textRotation="255" wrapText="1"/>
    </xf>
    <xf numFmtId="0" fontId="14" fillId="0" borderId="14" xfId="0" applyFont="1" applyBorder="1" applyAlignment="1">
      <alignment horizontal="center" vertical="center" textRotation="255" wrapText="1"/>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14" fillId="0" borderId="3" xfId="0" applyFont="1" applyBorder="1" applyAlignment="1">
      <alignment horizontal="left" vertical="center" wrapText="1" indent="1"/>
    </xf>
    <xf numFmtId="0" fontId="14" fillId="0" borderId="14" xfId="0" applyFont="1" applyBorder="1" applyAlignment="1">
      <alignment horizontal="left" vertical="center" wrapText="1" indent="1"/>
    </xf>
    <xf numFmtId="0" fontId="14" fillId="0" borderId="2" xfId="0" applyFont="1" applyBorder="1" applyAlignment="1">
      <alignment horizontal="left" vertical="center" wrapText="1" indent="1"/>
    </xf>
    <xf numFmtId="0" fontId="14" fillId="0" borderId="14" xfId="0" applyFont="1" applyBorder="1" applyAlignment="1">
      <alignment horizontal="left" vertical="center" indent="1"/>
    </xf>
    <xf numFmtId="0" fontId="14" fillId="0" borderId="2" xfId="0" applyFont="1" applyBorder="1" applyAlignment="1">
      <alignment horizontal="left" vertical="center" indent="1"/>
    </xf>
    <xf numFmtId="0" fontId="15" fillId="0" borderId="3" xfId="0" applyFont="1" applyBorder="1" applyAlignment="1">
      <alignment horizontal="center" vertical="center" wrapText="1"/>
    </xf>
    <xf numFmtId="0" fontId="14" fillId="0" borderId="5" xfId="0" quotePrefix="1" applyFont="1" applyBorder="1" applyAlignment="1">
      <alignment horizontal="center" vertical="center" wrapText="1"/>
    </xf>
    <xf numFmtId="0" fontId="14" fillId="0" borderId="27" xfId="0" applyFont="1" applyBorder="1" applyAlignment="1">
      <alignment vertical="center" wrapText="1"/>
    </xf>
    <xf numFmtId="0" fontId="14" fillId="0" borderId="39" xfId="0" applyFont="1" applyBorder="1" applyAlignment="1">
      <alignment vertical="center" wrapText="1"/>
    </xf>
    <xf numFmtId="0" fontId="14" fillId="0" borderId="26" xfId="0" applyFont="1" applyBorder="1" applyAlignment="1">
      <alignment vertical="center" wrapText="1"/>
    </xf>
    <xf numFmtId="0" fontId="14" fillId="0" borderId="27" xfId="0" applyFont="1" applyBorder="1" applyAlignment="1">
      <alignment horizontal="left" vertical="center" wrapText="1"/>
    </xf>
    <xf numFmtId="0" fontId="14" fillId="0" borderId="26" xfId="0" applyFont="1" applyBorder="1" applyAlignment="1">
      <alignment horizontal="left" vertical="center" wrapText="1"/>
    </xf>
    <xf numFmtId="0" fontId="14" fillId="0" borderId="26" xfId="0" quotePrefix="1" applyFont="1" applyBorder="1" applyAlignment="1">
      <alignment horizontal="left" vertical="center" wrapText="1"/>
    </xf>
    <xf numFmtId="0" fontId="11" fillId="0" borderId="0" xfId="0" applyFont="1">
      <alignment vertical="center"/>
    </xf>
    <xf numFmtId="0" fontId="14" fillId="0" borderId="1" xfId="0" applyFont="1" applyBorder="1">
      <alignment vertical="center"/>
    </xf>
    <xf numFmtId="0" fontId="14" fillId="0" borderId="13" xfId="0" applyFont="1" applyBorder="1" applyAlignment="1">
      <alignment vertical="center" wrapText="1"/>
    </xf>
    <xf numFmtId="0" fontId="14" fillId="0" borderId="50" xfId="0" applyFont="1" applyBorder="1" applyAlignment="1">
      <alignment vertical="center" wrapText="1"/>
    </xf>
    <xf numFmtId="0" fontId="14" fillId="0" borderId="51" xfId="0" applyFont="1" applyBorder="1" applyAlignment="1">
      <alignment vertical="center" wrapText="1"/>
    </xf>
    <xf numFmtId="0" fontId="14" fillId="0" borderId="16" xfId="0" applyFont="1" applyBorder="1" applyAlignment="1">
      <alignment horizontal="left" vertical="center" wrapText="1"/>
    </xf>
    <xf numFmtId="0" fontId="14" fillId="0" borderId="44"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47" xfId="0" applyFont="1" applyBorder="1" applyAlignment="1">
      <alignment horizontal="center" vertical="center" wrapText="1"/>
    </xf>
    <xf numFmtId="0" fontId="15" fillId="0" borderId="16" xfId="0" applyFont="1" applyBorder="1" applyAlignment="1">
      <alignment horizontal="center" vertical="center"/>
    </xf>
    <xf numFmtId="0" fontId="14" fillId="0" borderId="48" xfId="0" applyFont="1" applyBorder="1" applyAlignment="1">
      <alignment vertical="center" wrapText="1"/>
    </xf>
    <xf numFmtId="0" fontId="14" fillId="0" borderId="25" xfId="0" applyFont="1" applyBorder="1" applyAlignment="1">
      <alignment horizontal="left" vertical="center" wrapText="1"/>
    </xf>
    <xf numFmtId="0" fontId="14" fillId="0" borderId="16" xfId="0" applyFont="1" applyBorder="1" applyAlignment="1">
      <alignment horizontal="center" vertical="center" wrapText="1"/>
    </xf>
    <xf numFmtId="0" fontId="14" fillId="0" borderId="25" xfId="0" applyFont="1" applyBorder="1" applyAlignment="1">
      <alignment horizontal="center" vertical="center" textRotation="255"/>
    </xf>
    <xf numFmtId="0" fontId="14" fillId="0" borderId="14" xfId="0" applyFont="1" applyBorder="1" applyAlignment="1">
      <alignment horizontal="center" vertical="center" textRotation="255"/>
    </xf>
    <xf numFmtId="0" fontId="19" fillId="0" borderId="0" xfId="0" applyFont="1" applyAlignment="1">
      <alignment horizontal="center" vertical="center"/>
    </xf>
    <xf numFmtId="0" fontId="4" fillId="0" borderId="0" xfId="0" applyFont="1" applyAlignment="1">
      <alignment horizontal="distributed" vertical="center"/>
    </xf>
    <xf numFmtId="0" fontId="9" fillId="0" borderId="13"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25"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21" fillId="0" borderId="3" xfId="1" quotePrefix="1" applyNumberFormat="1" applyFont="1" applyBorder="1" applyAlignment="1">
      <alignment horizontal="center" vertical="center"/>
    </xf>
    <xf numFmtId="0" fontId="21" fillId="0" borderId="14" xfId="1" quotePrefix="1" applyNumberFormat="1" applyFont="1" applyBorder="1" applyAlignment="1">
      <alignment horizontal="center" vertical="center"/>
    </xf>
    <xf numFmtId="0" fontId="9" fillId="0" borderId="1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9" xfId="0" applyFont="1" applyBorder="1" applyAlignment="1">
      <alignment vertical="center" wrapText="1"/>
    </xf>
    <xf numFmtId="0" fontId="9" fillId="0" borderId="11" xfId="0" applyFont="1" applyBorder="1" applyAlignment="1">
      <alignment vertical="center" wrapText="1"/>
    </xf>
    <xf numFmtId="0" fontId="9" fillId="0" borderId="26" xfId="0" applyFont="1" applyBorder="1" applyAlignment="1">
      <alignment vertical="center" wrapText="1"/>
    </xf>
    <xf numFmtId="0" fontId="16" fillId="0" borderId="0" xfId="0" applyFont="1" applyAlignment="1">
      <alignment horizontal="center" vertical="center"/>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2" xfId="0" applyFont="1" applyBorder="1" applyAlignment="1">
      <alignment horizontal="center" vertical="center" wrapText="1"/>
    </xf>
    <xf numFmtId="186" fontId="21" fillId="0" borderId="3" xfId="0" applyNumberFormat="1" applyFont="1" applyBorder="1" applyAlignment="1">
      <alignment horizontal="center" vertical="center" wrapText="1"/>
    </xf>
    <xf numFmtId="186" fontId="21" fillId="0" borderId="39" xfId="0" applyNumberFormat="1" applyFont="1" applyBorder="1" applyAlignment="1">
      <alignment horizontal="center" vertical="center" wrapText="1"/>
    </xf>
    <xf numFmtId="186" fontId="21" fillId="0" borderId="14" xfId="0" applyNumberFormat="1" applyFont="1" applyBorder="1" applyAlignment="1">
      <alignment horizontal="center" vertical="center" wrapText="1"/>
    </xf>
    <xf numFmtId="186" fontId="21" fillId="0" borderId="2" xfId="0" applyNumberFormat="1" applyFont="1" applyBorder="1" applyAlignment="1">
      <alignment horizontal="center" vertical="center" wrapText="1"/>
    </xf>
    <xf numFmtId="0" fontId="15" fillId="0" borderId="0" xfId="0" applyFont="1" applyAlignment="1">
      <alignment horizontal="left" vertical="center" wrapText="1"/>
    </xf>
    <xf numFmtId="0" fontId="15" fillId="0" borderId="15" xfId="0" applyFont="1" applyBorder="1" applyAlignment="1">
      <alignment horizontal="left" vertical="center" wrapText="1"/>
    </xf>
    <xf numFmtId="0" fontId="9" fillId="0" borderId="25" xfId="0" applyFont="1" applyBorder="1" applyAlignment="1">
      <alignment horizontal="center" vertical="center" wrapText="1"/>
    </xf>
    <xf numFmtId="0" fontId="10" fillId="3" borderId="3"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protection locked="0"/>
    </xf>
    <xf numFmtId="0" fontId="21" fillId="0" borderId="3" xfId="0" applyFont="1" applyBorder="1" applyAlignment="1">
      <alignment horizontal="center" vertical="center"/>
    </xf>
    <xf numFmtId="0" fontId="21" fillId="0" borderId="2" xfId="0" applyFont="1" applyBorder="1" applyAlignment="1">
      <alignment horizontal="center" vertical="center"/>
    </xf>
    <xf numFmtId="0" fontId="9" fillId="0" borderId="13" xfId="0" applyFont="1" applyBorder="1" applyAlignment="1">
      <alignment vertical="center" wrapText="1"/>
    </xf>
    <xf numFmtId="0" fontId="9" fillId="0" borderId="50" xfId="0" applyFont="1" applyBorder="1" applyAlignment="1">
      <alignment vertical="center" wrapText="1"/>
    </xf>
    <xf numFmtId="0" fontId="9" fillId="0" borderId="51" xfId="0" applyFont="1" applyBorder="1" applyAlignment="1">
      <alignment vertical="center" wrapText="1"/>
    </xf>
    <xf numFmtId="0" fontId="9" fillId="0" borderId="16" xfId="0" applyFont="1" applyBorder="1" applyAlignment="1">
      <alignment horizontal="center" vertical="center" wrapText="1"/>
    </xf>
    <xf numFmtId="0" fontId="21" fillId="0" borderId="25" xfId="1" quotePrefix="1" applyNumberFormat="1" applyFont="1" applyBorder="1" applyAlignment="1">
      <alignment horizontal="center" vertical="center"/>
    </xf>
    <xf numFmtId="0" fontId="21" fillId="0" borderId="2" xfId="1" quotePrefix="1" applyNumberFormat="1" applyFont="1" applyBorder="1" applyAlignment="1">
      <alignment horizontal="center" vertical="center"/>
    </xf>
    <xf numFmtId="0" fontId="9" fillId="0" borderId="25" xfId="0" applyFont="1" applyBorder="1" applyAlignment="1">
      <alignment horizontal="center" vertical="center" textRotation="255" wrapText="1"/>
    </xf>
    <xf numFmtId="0" fontId="9" fillId="0" borderId="14" xfId="0" applyFont="1" applyBorder="1" applyAlignment="1">
      <alignment horizontal="center" vertical="center" textRotation="255" wrapText="1"/>
    </xf>
    <xf numFmtId="0" fontId="9" fillId="0" borderId="16" xfId="0" applyFont="1" applyBorder="1" applyAlignment="1">
      <alignment horizontal="center" vertical="center" textRotation="255" wrapText="1"/>
    </xf>
    <xf numFmtId="0" fontId="9" fillId="0" borderId="3" xfId="0" applyFont="1" applyBorder="1" applyAlignment="1">
      <alignment horizontal="left" vertical="center" wrapText="1" indent="1"/>
    </xf>
    <xf numFmtId="0" fontId="9" fillId="0" borderId="14" xfId="0" applyFont="1" applyBorder="1" applyAlignment="1">
      <alignment horizontal="left" vertical="center" wrapText="1" indent="1"/>
    </xf>
    <xf numFmtId="0" fontId="9" fillId="0" borderId="2" xfId="0" applyFont="1" applyBorder="1" applyAlignment="1">
      <alignment horizontal="left" vertical="center" wrapText="1" indent="1"/>
    </xf>
    <xf numFmtId="0" fontId="9" fillId="0" borderId="1" xfId="0" applyFont="1" applyBorder="1" applyAlignment="1">
      <alignment horizontal="center" vertical="center"/>
    </xf>
    <xf numFmtId="0" fontId="9" fillId="0" borderId="1" xfId="0" applyFont="1" applyBorder="1" applyAlignment="1">
      <alignment horizontal="center" vertical="center" shrinkToFit="1"/>
    </xf>
    <xf numFmtId="0" fontId="9" fillId="0" borderId="1" xfId="0" applyFont="1" applyBorder="1" applyAlignment="1">
      <alignment horizontal="center" vertical="center" wrapText="1"/>
    </xf>
    <xf numFmtId="0" fontId="21" fillId="0" borderId="16" xfId="1" quotePrefix="1" applyNumberFormat="1" applyFont="1" applyBorder="1" applyAlignment="1">
      <alignment horizontal="center" vertical="center"/>
    </xf>
    <xf numFmtId="0" fontId="16" fillId="0" borderId="14" xfId="0" applyFont="1" applyBorder="1" applyAlignment="1">
      <alignment horizontal="center" vertical="center" textRotation="255"/>
    </xf>
    <xf numFmtId="0" fontId="9" fillId="0" borderId="3" xfId="0" applyFont="1" applyBorder="1" applyAlignment="1">
      <alignment horizontal="center" vertical="center"/>
    </xf>
    <xf numFmtId="0" fontId="9" fillId="0" borderId="16" xfId="0" applyFont="1" applyBorder="1" applyAlignment="1">
      <alignment horizontal="center" vertical="center"/>
    </xf>
    <xf numFmtId="0" fontId="10" fillId="3" borderId="14" xfId="0" applyFont="1" applyFill="1" applyBorder="1" applyAlignment="1" applyProtection="1">
      <alignment horizontal="center" vertical="center" wrapText="1"/>
      <protection locked="0"/>
    </xf>
    <xf numFmtId="0" fontId="21" fillId="0" borderId="14" xfId="0" applyFont="1" applyBorder="1" applyAlignment="1">
      <alignment horizontal="center" vertical="center"/>
    </xf>
    <xf numFmtId="38" fontId="16" fillId="2" borderId="14" xfId="3" applyFont="1" applyFill="1" applyBorder="1" applyAlignment="1" applyProtection="1">
      <alignment horizontal="center" vertical="center"/>
      <protection locked="0"/>
    </xf>
    <xf numFmtId="38" fontId="16" fillId="2" borderId="2" xfId="3" applyFont="1" applyFill="1" applyBorder="1" applyAlignment="1" applyProtection="1">
      <alignment horizontal="center" vertical="center"/>
      <protection locked="0"/>
    </xf>
    <xf numFmtId="0" fontId="9" fillId="0" borderId="12" xfId="0" applyFont="1" applyBorder="1" applyAlignment="1">
      <alignment horizontal="center" vertical="center"/>
    </xf>
    <xf numFmtId="0" fontId="9" fillId="0" borderId="1" xfId="0" quotePrefix="1" applyFont="1" applyBorder="1" applyAlignment="1">
      <alignment horizontal="center" vertical="center" wrapText="1"/>
    </xf>
    <xf numFmtId="0" fontId="11" fillId="0" borderId="5" xfId="0" applyFont="1" applyBorder="1" applyAlignment="1">
      <alignment horizontal="center" vertical="center"/>
    </xf>
    <xf numFmtId="0" fontId="11" fillId="0" borderId="48" xfId="0" applyFont="1" applyBorder="1" applyAlignment="1">
      <alignment horizontal="center" vertical="center"/>
    </xf>
    <xf numFmtId="0" fontId="9" fillId="0" borderId="5" xfId="0" applyFont="1" applyBorder="1" applyAlignment="1">
      <alignment horizontal="center" vertical="center"/>
    </xf>
    <xf numFmtId="0" fontId="9" fillId="0" borderId="48" xfId="0" applyFont="1" applyBorder="1" applyAlignment="1">
      <alignment horizontal="center" vertical="center"/>
    </xf>
    <xf numFmtId="0" fontId="9" fillId="0" borderId="13" xfId="0" applyFont="1" applyBorder="1" applyAlignment="1">
      <alignment horizontal="center" vertical="center"/>
    </xf>
    <xf numFmtId="0" fontId="9" fillId="0" borderId="51" xfId="0" applyFont="1" applyBorder="1" applyAlignment="1">
      <alignment horizontal="center" vertical="center"/>
    </xf>
    <xf numFmtId="0" fontId="10" fillId="3" borderId="25" xfId="0" applyFont="1" applyFill="1" applyBorder="1" applyAlignment="1" applyProtection="1">
      <alignment horizontal="center" vertical="center" wrapText="1"/>
      <protection locked="0"/>
    </xf>
    <xf numFmtId="0" fontId="9" fillId="0" borderId="0" xfId="0" applyFont="1" applyAlignment="1">
      <alignment horizontal="left" vertical="center"/>
    </xf>
    <xf numFmtId="0" fontId="10" fillId="0" borderId="5" xfId="0" applyFont="1" applyBorder="1" applyAlignment="1" applyProtection="1">
      <alignment horizontal="left" vertical="center"/>
      <protection locked="0"/>
    </xf>
    <xf numFmtId="0" fontId="10" fillId="0" borderId="28" xfId="0" applyFont="1" applyBorder="1" applyAlignment="1" applyProtection="1">
      <alignment horizontal="left" vertical="center"/>
      <protection locked="0"/>
    </xf>
    <xf numFmtId="0" fontId="10" fillId="0" borderId="48" xfId="0" applyFont="1" applyBorder="1" applyAlignment="1" applyProtection="1">
      <alignment horizontal="left" vertical="center"/>
      <protection locked="0"/>
    </xf>
    <xf numFmtId="0" fontId="9" fillId="0" borderId="27" xfId="1" quotePrefix="1" applyNumberFormat="1" applyFont="1" applyBorder="1" applyAlignment="1">
      <alignment horizontal="center" vertical="center" wrapText="1"/>
    </xf>
    <xf numFmtId="0" fontId="9" fillId="0" borderId="49" xfId="1" quotePrefix="1" applyNumberFormat="1" applyFont="1" applyBorder="1" applyAlignment="1">
      <alignment horizontal="center" vertical="center" wrapText="1"/>
    </xf>
    <xf numFmtId="0" fontId="21" fillId="0" borderId="25" xfId="0" applyFont="1" applyBorder="1" applyAlignment="1">
      <alignment horizontal="center" vertical="center"/>
    </xf>
    <xf numFmtId="0" fontId="22" fillId="0" borderId="3" xfId="0" applyFont="1" applyBorder="1" applyAlignment="1">
      <alignment horizontal="center" vertical="center"/>
    </xf>
    <xf numFmtId="0" fontId="22" fillId="0" borderId="2" xfId="0" applyFont="1" applyBorder="1" applyAlignment="1">
      <alignment horizontal="center" vertical="center"/>
    </xf>
    <xf numFmtId="0" fontId="16" fillId="0" borderId="5" xfId="0" applyFont="1" applyBorder="1" applyAlignment="1">
      <alignment horizontal="center" vertical="center"/>
    </xf>
    <xf numFmtId="0" fontId="16" fillId="0" borderId="48" xfId="0" applyFont="1" applyBorder="1" applyAlignment="1">
      <alignment horizontal="center" vertical="center"/>
    </xf>
    <xf numFmtId="0" fontId="10" fillId="3" borderId="54" xfId="0" applyFont="1" applyFill="1" applyBorder="1" applyAlignment="1" applyProtection="1">
      <alignment horizontal="center" vertical="center" wrapText="1"/>
      <protection locked="0"/>
    </xf>
    <xf numFmtId="0" fontId="10" fillId="3" borderId="55" xfId="0" applyFont="1" applyFill="1" applyBorder="1" applyAlignment="1" applyProtection="1">
      <alignment horizontal="center" vertical="center" wrapText="1"/>
      <protection locked="0"/>
    </xf>
    <xf numFmtId="0" fontId="10" fillId="3" borderId="56" xfId="0"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23" fillId="2" borderId="14" xfId="0" applyFont="1" applyFill="1" applyBorder="1" applyAlignment="1" applyProtection="1">
      <alignment horizontal="center" vertical="center"/>
      <protection locked="0"/>
    </xf>
    <xf numFmtId="0" fontId="23" fillId="2" borderId="2" xfId="0" applyFont="1" applyFill="1" applyBorder="1" applyAlignment="1" applyProtection="1">
      <alignment horizontal="center" vertical="center"/>
      <protection locked="0"/>
    </xf>
    <xf numFmtId="186" fontId="23" fillId="2" borderId="54" xfId="0" applyNumberFormat="1" applyFont="1" applyFill="1" applyBorder="1" applyAlignment="1" applyProtection="1">
      <alignment horizontal="center" vertical="center"/>
      <protection locked="0"/>
    </xf>
    <xf numFmtId="186" fontId="23" fillId="2" borderId="2" xfId="0" applyNumberFormat="1" applyFont="1" applyFill="1" applyBorder="1" applyAlignment="1" applyProtection="1">
      <alignment horizontal="center" vertical="center"/>
      <protection locked="0"/>
    </xf>
    <xf numFmtId="0" fontId="9" fillId="0" borderId="23" xfId="0" applyFont="1" applyBorder="1" applyAlignment="1">
      <alignment horizontal="center" vertical="center"/>
    </xf>
    <xf numFmtId="0" fontId="9" fillId="0" borderId="27" xfId="0" applyFont="1" applyBorder="1" applyAlignment="1">
      <alignment horizontal="center" vertical="center"/>
    </xf>
    <xf numFmtId="0" fontId="9" fillId="0" borderId="18" xfId="0" applyFont="1" applyBorder="1" applyAlignment="1">
      <alignment horizontal="center" vertical="center"/>
    </xf>
    <xf numFmtId="0" fontId="9" fillId="0" borderId="49" xfId="0" applyFont="1" applyBorder="1" applyAlignment="1">
      <alignment horizontal="center" vertical="center"/>
    </xf>
    <xf numFmtId="0" fontId="9" fillId="0" borderId="14"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textRotation="255" wrapText="1"/>
    </xf>
    <xf numFmtId="0" fontId="9" fillId="0" borderId="2" xfId="0" applyFont="1" applyBorder="1" applyAlignment="1">
      <alignment horizontal="center" vertical="center" textRotation="255" wrapText="1"/>
    </xf>
    <xf numFmtId="0" fontId="9" fillId="0" borderId="25" xfId="0" quotePrefix="1" applyFont="1" applyBorder="1" applyAlignment="1">
      <alignment horizontal="center" vertical="center" textRotation="255" wrapText="1"/>
    </xf>
    <xf numFmtId="0" fontId="9" fillId="0" borderId="14" xfId="0" quotePrefix="1" applyFont="1" applyBorder="1" applyAlignment="1">
      <alignment horizontal="center" vertical="center" textRotation="255" wrapText="1"/>
    </xf>
    <xf numFmtId="0" fontId="9" fillId="0" borderId="25" xfId="0" quotePrefix="1" applyFont="1" applyBorder="1" applyAlignment="1">
      <alignment horizontal="center" vertical="center" wrapText="1"/>
    </xf>
    <xf numFmtId="0" fontId="9" fillId="0" borderId="14" xfId="0" quotePrefix="1" applyFont="1" applyBorder="1" applyAlignment="1">
      <alignment horizontal="center" vertical="center" wrapText="1"/>
    </xf>
    <xf numFmtId="0" fontId="9" fillId="0" borderId="2" xfId="0" quotePrefix="1" applyFont="1" applyBorder="1" applyAlignment="1">
      <alignment horizontal="center" vertical="center" wrapText="1"/>
    </xf>
    <xf numFmtId="0" fontId="9" fillId="0" borderId="3" xfId="0" quotePrefix="1" applyFont="1" applyBorder="1" applyAlignment="1">
      <alignment horizontal="center" vertical="center" wrapText="1"/>
    </xf>
    <xf numFmtId="0" fontId="9" fillId="0" borderId="25"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0" fillId="3" borderId="1" xfId="0" applyFont="1" applyFill="1" applyBorder="1" applyAlignment="1" applyProtection="1">
      <alignment horizontal="center" vertical="center" wrapText="1"/>
      <protection locked="0"/>
    </xf>
    <xf numFmtId="0" fontId="9" fillId="0" borderId="3" xfId="0" applyFont="1" applyBorder="1" applyAlignment="1">
      <alignment horizontal="center" vertical="center" shrinkToFit="1"/>
    </xf>
    <xf numFmtId="0" fontId="10" fillId="3" borderId="12" xfId="0" applyFont="1" applyFill="1" applyBorder="1" applyAlignment="1" applyProtection="1">
      <alignment horizontal="center" vertical="center" wrapText="1"/>
      <protection locked="0"/>
    </xf>
    <xf numFmtId="0" fontId="21" fillId="0" borderId="25" xfId="0" applyFont="1" applyBorder="1" applyAlignment="1">
      <alignment horizontal="center" vertical="center" wrapText="1"/>
    </xf>
    <xf numFmtId="0" fontId="21" fillId="0" borderId="16" xfId="0" applyFont="1" applyBorder="1" applyAlignment="1">
      <alignment horizontal="center" vertical="center" wrapText="1"/>
    </xf>
    <xf numFmtId="0" fontId="9" fillId="0" borderId="13" xfId="0" applyFont="1" applyBorder="1" applyAlignment="1">
      <alignment horizontal="center" vertical="center" shrinkToFit="1"/>
    </xf>
    <xf numFmtId="0" fontId="9" fillId="0" borderId="51" xfId="0" applyFont="1" applyBorder="1" applyAlignment="1">
      <alignment horizontal="center" vertical="center" shrinkToFit="1"/>
    </xf>
    <xf numFmtId="0" fontId="9" fillId="0" borderId="23" xfId="0" applyFont="1" applyBorder="1" applyAlignment="1">
      <alignment horizontal="center" vertical="center" wrapText="1" shrinkToFit="1"/>
    </xf>
    <xf numFmtId="0" fontId="9" fillId="0" borderId="27" xfId="0" applyFont="1" applyBorder="1" applyAlignment="1">
      <alignment horizontal="center" vertical="center" wrapText="1" shrinkToFit="1"/>
    </xf>
    <xf numFmtId="0" fontId="9" fillId="0" borderId="5"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44" xfId="0" applyFont="1" applyBorder="1" applyAlignment="1">
      <alignment horizontal="center" vertical="center" shrinkToFit="1"/>
    </xf>
    <xf numFmtId="0" fontId="9" fillId="0" borderId="4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48" xfId="0" applyFont="1" applyBorder="1" applyAlignment="1">
      <alignment horizontal="center" vertical="center" shrinkToFit="1"/>
    </xf>
    <xf numFmtId="0" fontId="9" fillId="0" borderId="5" xfId="0" applyFont="1" applyBorder="1" applyAlignment="1">
      <alignment horizontal="center" vertical="center" wrapText="1" shrinkToFit="1"/>
    </xf>
    <xf numFmtId="0" fontId="9" fillId="0" borderId="48" xfId="0" applyFont="1" applyBorder="1" applyAlignment="1">
      <alignment horizontal="center" vertical="center" wrapText="1" shrinkToFit="1"/>
    </xf>
    <xf numFmtId="186" fontId="21" fillId="0" borderId="1" xfId="0" applyNumberFormat="1" applyFont="1" applyBorder="1" applyAlignment="1">
      <alignment horizontal="center" vertical="center"/>
    </xf>
    <xf numFmtId="0" fontId="9" fillId="0" borderId="3" xfId="1" quotePrefix="1" applyNumberFormat="1" applyFont="1" applyBorder="1" applyAlignment="1">
      <alignment horizontal="center" vertical="center" wrapText="1"/>
    </xf>
    <xf numFmtId="0" fontId="9" fillId="0" borderId="16" xfId="1" quotePrefix="1" applyNumberFormat="1" applyFont="1" applyBorder="1" applyAlignment="1">
      <alignment horizontal="center" vertical="center" wrapText="1"/>
    </xf>
    <xf numFmtId="0" fontId="9" fillId="0" borderId="28" xfId="0" applyFont="1" applyBorder="1" applyAlignment="1">
      <alignment horizontal="center" vertical="center" wrapText="1"/>
    </xf>
    <xf numFmtId="0" fontId="9" fillId="0" borderId="19" xfId="0" applyFont="1" applyBorder="1" applyAlignment="1">
      <alignment horizontal="center" vertical="center" wrapText="1" shrinkToFit="1"/>
    </xf>
    <xf numFmtId="0" fontId="9" fillId="0" borderId="26" xfId="0" applyFont="1" applyBorder="1" applyAlignment="1">
      <alignment horizontal="center" vertical="center" wrapText="1" shrinkToFit="1"/>
    </xf>
    <xf numFmtId="0" fontId="10" fillId="0" borderId="25" xfId="0" applyFont="1" applyBorder="1" applyAlignment="1">
      <alignment horizontal="center" vertical="center" wrapText="1"/>
    </xf>
    <xf numFmtId="0" fontId="10" fillId="0" borderId="14" xfId="0" applyFont="1" applyBorder="1" applyAlignment="1">
      <alignment horizontal="center" vertical="center" wrapText="1"/>
    </xf>
    <xf numFmtId="0" fontId="21" fillId="0" borderId="40" xfId="1" quotePrefix="1" applyNumberFormat="1" applyFont="1" applyBorder="1" applyAlignment="1" applyProtection="1">
      <alignment horizontal="center" vertical="center"/>
    </xf>
    <xf numFmtId="0" fontId="21" fillId="0" borderId="38" xfId="1" quotePrefix="1" applyNumberFormat="1" applyFont="1" applyBorder="1" applyAlignment="1" applyProtection="1">
      <alignment horizontal="center" vertic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21" fillId="0" borderId="23" xfId="0" applyFont="1" applyBorder="1" applyAlignment="1">
      <alignment horizontal="center" vertical="center"/>
    </xf>
    <xf numFmtId="0" fontId="21" fillId="0" borderId="19" xfId="0" applyFont="1" applyBorder="1" applyAlignment="1">
      <alignment horizontal="center" vertical="center"/>
    </xf>
    <xf numFmtId="0" fontId="21" fillId="0" borderId="38" xfId="0" applyFont="1" applyBorder="1" applyAlignment="1">
      <alignment horizontal="center" vertical="center"/>
    </xf>
    <xf numFmtId="0" fontId="21" fillId="0" borderId="16" xfId="0" applyFont="1" applyBorder="1" applyAlignment="1">
      <alignment horizontal="center" vertical="center"/>
    </xf>
    <xf numFmtId="0" fontId="21" fillId="0" borderId="1" xfId="0" applyFont="1" applyBorder="1" applyAlignment="1">
      <alignment horizontal="center" vertical="center"/>
    </xf>
    <xf numFmtId="0" fontId="21" fillId="0" borderId="4" xfId="0" applyFont="1" applyBorder="1" applyAlignment="1">
      <alignment horizontal="center" vertical="center"/>
    </xf>
    <xf numFmtId="0" fontId="11"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quotePrefix="1" applyFont="1" applyBorder="1" applyAlignment="1">
      <alignment horizontal="center" vertical="center" wrapText="1"/>
    </xf>
    <xf numFmtId="0" fontId="9" fillId="0" borderId="28" xfId="0" quotePrefix="1" applyFont="1" applyBorder="1" applyAlignment="1">
      <alignment horizontal="center" vertical="center" wrapText="1"/>
    </xf>
    <xf numFmtId="0" fontId="9" fillId="0" borderId="48" xfId="0" quotePrefix="1" applyFont="1" applyBorder="1" applyAlignment="1">
      <alignment horizontal="center" vertical="center" wrapText="1"/>
    </xf>
    <xf numFmtId="0" fontId="9" fillId="0" borderId="44" xfId="0" applyFont="1" applyBorder="1" applyAlignment="1">
      <alignment horizontal="center" vertical="center"/>
    </xf>
    <xf numFmtId="0" fontId="9" fillId="0" borderId="47" xfId="0" applyFont="1" applyBorder="1" applyAlignment="1">
      <alignment horizontal="center" vertical="center"/>
    </xf>
    <xf numFmtId="0" fontId="4" fillId="0" borderId="5" xfId="0" quotePrefix="1" applyFont="1" applyBorder="1" applyAlignment="1" applyProtection="1">
      <alignment horizontal="center" vertical="center" wrapText="1"/>
      <protection locked="0"/>
    </xf>
    <xf numFmtId="0" fontId="4" fillId="0" borderId="28" xfId="0" quotePrefix="1" applyFont="1" applyBorder="1" applyAlignment="1" applyProtection="1">
      <alignment horizontal="center" vertical="center" wrapText="1"/>
      <protection locked="0"/>
    </xf>
    <xf numFmtId="0" fontId="4" fillId="0" borderId="48" xfId="0" quotePrefix="1" applyFont="1" applyBorder="1" applyAlignment="1" applyProtection="1">
      <alignment horizontal="center" vertical="center" wrapText="1"/>
      <protection locked="0"/>
    </xf>
    <xf numFmtId="0" fontId="4" fillId="0" borderId="5" xfId="0" applyFont="1" applyBorder="1" applyProtection="1">
      <alignment vertical="center"/>
      <protection locked="0"/>
    </xf>
    <xf numFmtId="0" fontId="4" fillId="0" borderId="28" xfId="0" applyFont="1" applyBorder="1" applyProtection="1">
      <alignment vertical="center"/>
      <protection locked="0"/>
    </xf>
    <xf numFmtId="0" fontId="4" fillId="0" borderId="28"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9" fillId="5" borderId="63" xfId="0" quotePrefix="1" applyFont="1" applyFill="1" applyBorder="1" applyAlignment="1" applyProtection="1">
      <alignment horizontal="center" vertical="center"/>
      <protection locked="0"/>
    </xf>
    <xf numFmtId="0" fontId="9" fillId="5" borderId="37" xfId="0" applyFont="1" applyFill="1" applyBorder="1" applyAlignment="1" applyProtection="1">
      <alignment horizontal="center" vertical="center"/>
      <protection locked="0"/>
    </xf>
    <xf numFmtId="0" fontId="9" fillId="5" borderId="45" xfId="0" applyFont="1" applyFill="1" applyBorder="1" applyAlignment="1" applyProtection="1">
      <alignment horizontal="center" vertical="center"/>
      <protection locked="0"/>
    </xf>
    <xf numFmtId="0" fontId="9" fillId="5" borderId="64"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5" borderId="46" xfId="0" applyFont="1" applyFill="1" applyBorder="1" applyAlignment="1" applyProtection="1">
      <alignment horizontal="center" vertical="center"/>
      <protection locked="0"/>
    </xf>
    <xf numFmtId="0" fontId="9" fillId="5" borderId="37" xfId="0" quotePrefix="1" applyFont="1" applyFill="1" applyBorder="1" applyAlignment="1" applyProtection="1">
      <alignment horizontal="center" vertical="center"/>
      <protection locked="0"/>
    </xf>
    <xf numFmtId="0" fontId="9" fillId="5" borderId="45" xfId="0" quotePrefix="1" applyFont="1" applyFill="1" applyBorder="1" applyAlignment="1" applyProtection="1">
      <alignment horizontal="center" vertical="center"/>
      <protection locked="0"/>
    </xf>
    <xf numFmtId="0" fontId="9" fillId="5" borderId="64" xfId="0" quotePrefix="1" applyFont="1" applyFill="1" applyBorder="1" applyAlignment="1" applyProtection="1">
      <alignment horizontal="center" vertical="center"/>
      <protection locked="0"/>
    </xf>
    <xf numFmtId="0" fontId="9" fillId="5" borderId="11" xfId="0" quotePrefix="1" applyFont="1" applyFill="1" applyBorder="1" applyAlignment="1" applyProtection="1">
      <alignment horizontal="center" vertical="center"/>
      <protection locked="0"/>
    </xf>
    <xf numFmtId="0" fontId="9" fillId="5" borderId="46" xfId="0" quotePrefix="1" applyFont="1" applyFill="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75" xfId="0" applyFont="1" applyBorder="1" applyAlignment="1" applyProtection="1">
      <alignment horizontal="center" vertical="center"/>
      <protection locked="0"/>
    </xf>
    <xf numFmtId="0" fontId="4" fillId="0" borderId="21" xfId="0" applyFont="1" applyBorder="1" applyAlignment="1" applyProtection="1">
      <alignment horizontal="right" vertical="center"/>
      <protection locked="0"/>
    </xf>
    <xf numFmtId="0" fontId="4" fillId="0" borderId="0" xfId="0" applyFont="1" applyAlignment="1" applyProtection="1">
      <alignment horizontal="right" vertical="center"/>
      <protection locked="0"/>
    </xf>
    <xf numFmtId="0" fontId="4" fillId="0" borderId="22" xfId="0" applyFont="1" applyBorder="1" applyAlignment="1" applyProtection="1">
      <alignment horizontal="left" vertical="center"/>
      <protection locked="0"/>
    </xf>
    <xf numFmtId="0" fontId="4" fillId="0" borderId="34"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15" xfId="0" applyFont="1" applyBorder="1" applyAlignment="1" applyProtection="1">
      <alignment horizontal="left" vertical="center"/>
      <protection locked="0"/>
    </xf>
    <xf numFmtId="38" fontId="5" fillId="4" borderId="3" xfId="3" applyFont="1" applyFill="1" applyBorder="1" applyAlignment="1" applyProtection="1">
      <alignment horizontal="right" vertical="center"/>
    </xf>
    <xf numFmtId="38" fontId="5" fillId="4" borderId="2" xfId="3" applyFont="1" applyFill="1" applyBorder="1" applyAlignment="1" applyProtection="1">
      <alignment horizontal="right" vertical="center"/>
    </xf>
    <xf numFmtId="38" fontId="4" fillId="0" borderId="85" xfId="3" applyFont="1" applyFill="1" applyBorder="1" applyAlignment="1" applyProtection="1">
      <alignment horizontal="center" vertical="center"/>
      <protection locked="0"/>
    </xf>
    <xf numFmtId="38" fontId="4" fillId="0" borderId="86" xfId="3" applyFont="1" applyFill="1" applyBorder="1" applyAlignment="1" applyProtection="1">
      <alignment horizontal="center" vertical="center"/>
      <protection locked="0"/>
    </xf>
    <xf numFmtId="38" fontId="4" fillId="0" borderId="87" xfId="3" applyFont="1" applyFill="1" applyBorder="1" applyAlignment="1" applyProtection="1">
      <alignment horizontal="center" vertical="center"/>
      <protection locked="0"/>
    </xf>
    <xf numFmtId="38" fontId="4" fillId="0" borderId="88" xfId="3" applyFont="1" applyFill="1" applyBorder="1" applyAlignment="1" applyProtection="1">
      <alignment horizontal="center" vertical="center"/>
      <protection locked="0"/>
    </xf>
    <xf numFmtId="38" fontId="4" fillId="4" borderId="23" xfId="3" quotePrefix="1" applyFont="1" applyFill="1" applyBorder="1" applyAlignment="1" applyProtection="1">
      <alignment horizontal="center" vertical="center" wrapText="1"/>
    </xf>
    <xf numFmtId="38" fontId="4" fillId="4" borderId="22" xfId="3" quotePrefix="1" applyFont="1" applyFill="1" applyBorder="1" applyAlignment="1" applyProtection="1">
      <alignment horizontal="center" vertical="center" wrapText="1"/>
    </xf>
    <xf numFmtId="38" fontId="4" fillId="4" borderId="34" xfId="3" quotePrefix="1" applyFont="1" applyFill="1" applyBorder="1" applyAlignment="1" applyProtection="1">
      <alignment horizontal="center" vertical="center" wrapText="1"/>
    </xf>
    <xf numFmtId="38" fontId="4" fillId="4" borderId="19" xfId="3" quotePrefix="1" applyFont="1" applyFill="1" applyBorder="1" applyAlignment="1" applyProtection="1">
      <alignment horizontal="center" vertical="center" wrapText="1"/>
    </xf>
    <xf numFmtId="38" fontId="4" fillId="4" borderId="11" xfId="3" quotePrefix="1" applyFont="1" applyFill="1" applyBorder="1" applyAlignment="1" applyProtection="1">
      <alignment horizontal="center" vertical="center" wrapText="1"/>
    </xf>
    <xf numFmtId="38" fontId="4" fillId="4" borderId="46" xfId="3" quotePrefix="1" applyFont="1" applyFill="1" applyBorder="1" applyAlignment="1" applyProtection="1">
      <alignment horizontal="center" vertical="center" wrapText="1"/>
    </xf>
    <xf numFmtId="0" fontId="4" fillId="0" borderId="21" xfId="0" applyFont="1" applyBorder="1" applyAlignment="1" applyProtection="1">
      <alignment horizontal="right" vertical="center" wrapText="1"/>
      <protection locked="0"/>
    </xf>
    <xf numFmtId="0" fontId="4" fillId="0" borderId="0" xfId="0" quotePrefix="1" applyFont="1" applyAlignment="1" applyProtection="1">
      <alignment horizontal="left" vertical="center" wrapText="1"/>
      <protection locked="0"/>
    </xf>
    <xf numFmtId="0" fontId="4" fillId="0" borderId="15" xfId="0" quotePrefix="1" applyFont="1" applyBorder="1" applyAlignment="1" applyProtection="1">
      <alignment horizontal="left" vertical="center" wrapText="1"/>
      <protection locked="0"/>
    </xf>
    <xf numFmtId="181" fontId="5" fillId="0" borderId="23" xfId="3" applyNumberFormat="1" applyFont="1" applyFill="1" applyBorder="1" applyAlignment="1" applyProtection="1">
      <alignment horizontal="center" vertical="center" shrinkToFit="1"/>
      <protection locked="0"/>
    </xf>
    <xf numFmtId="181" fontId="5" fillId="0" borderId="22" xfId="3" applyNumberFormat="1" applyFont="1" applyFill="1" applyBorder="1" applyAlignment="1" applyProtection="1">
      <alignment horizontal="center" vertical="center" shrinkToFit="1"/>
      <protection locked="0"/>
    </xf>
    <xf numFmtId="181" fontId="5" fillId="0" borderId="27" xfId="3" applyNumberFormat="1" applyFont="1" applyFill="1" applyBorder="1" applyAlignment="1" applyProtection="1">
      <alignment horizontal="center" vertical="center" shrinkToFit="1"/>
      <protection locked="0"/>
    </xf>
    <xf numFmtId="38" fontId="5" fillId="0" borderId="23" xfId="3" applyFont="1" applyFill="1" applyBorder="1" applyAlignment="1" applyProtection="1">
      <alignment horizontal="right" vertical="center"/>
      <protection locked="0"/>
    </xf>
    <xf numFmtId="38" fontId="5" fillId="0" borderId="22" xfId="3" applyFont="1" applyFill="1" applyBorder="1" applyAlignment="1" applyProtection="1">
      <alignment horizontal="right" vertical="center"/>
      <protection locked="0"/>
    </xf>
    <xf numFmtId="38" fontId="5" fillId="0" borderId="27" xfId="3" applyFont="1" applyFill="1" applyBorder="1" applyAlignment="1" applyProtection="1">
      <alignment horizontal="right" vertical="center"/>
      <protection locked="0"/>
    </xf>
    <xf numFmtId="38" fontId="5" fillId="0" borderId="38" xfId="3" applyFont="1" applyFill="1" applyBorder="1" applyAlignment="1" applyProtection="1">
      <alignment horizontal="right" vertical="center"/>
      <protection locked="0"/>
    </xf>
    <xf numFmtId="38" fontId="5" fillId="0" borderId="0" xfId="3" applyFont="1" applyFill="1" applyBorder="1" applyAlignment="1" applyProtection="1">
      <alignment horizontal="right" vertical="center"/>
      <protection locked="0"/>
    </xf>
    <xf numFmtId="38" fontId="5" fillId="0" borderId="39" xfId="3" applyFont="1" applyFill="1" applyBorder="1" applyAlignment="1" applyProtection="1">
      <alignment horizontal="right" vertical="center"/>
      <protection locked="0"/>
    </xf>
    <xf numFmtId="38" fontId="5" fillId="0" borderId="19" xfId="3" applyFont="1" applyFill="1" applyBorder="1" applyAlignment="1" applyProtection="1">
      <alignment horizontal="right" vertical="center"/>
      <protection locked="0"/>
    </xf>
    <xf numFmtId="38" fontId="5" fillId="0" borderId="11" xfId="3" applyFont="1" applyFill="1" applyBorder="1" applyAlignment="1" applyProtection="1">
      <alignment horizontal="right" vertical="center"/>
      <protection locked="0"/>
    </xf>
    <xf numFmtId="38" fontId="5" fillId="0" borderId="26" xfId="3" applyFont="1" applyFill="1" applyBorder="1" applyAlignment="1" applyProtection="1">
      <alignment horizontal="right" vertical="center"/>
      <protection locked="0"/>
    </xf>
    <xf numFmtId="38" fontId="5" fillId="4" borderId="23" xfId="3" applyFont="1" applyFill="1" applyBorder="1" applyAlignment="1" applyProtection="1">
      <alignment horizontal="right" vertical="center"/>
    </xf>
    <xf numFmtId="38" fontId="5" fillId="4" borderId="22" xfId="3" applyFont="1" applyFill="1" applyBorder="1" applyAlignment="1" applyProtection="1">
      <alignment horizontal="right" vertical="center"/>
    </xf>
    <xf numFmtId="38" fontId="5" fillId="4" borderId="27" xfId="3" applyFont="1" applyFill="1" applyBorder="1" applyAlignment="1" applyProtection="1">
      <alignment horizontal="right" vertical="center"/>
    </xf>
    <xf numFmtId="38" fontId="5" fillId="4" borderId="38" xfId="3" applyFont="1" applyFill="1" applyBorder="1" applyAlignment="1" applyProtection="1">
      <alignment horizontal="right" vertical="center"/>
    </xf>
    <xf numFmtId="38" fontId="5" fillId="4" borderId="0" xfId="3" applyFont="1" applyFill="1" applyBorder="1" applyAlignment="1" applyProtection="1">
      <alignment horizontal="right" vertical="center"/>
    </xf>
    <xf numFmtId="38" fontId="5" fillId="4" borderId="39" xfId="3" applyFont="1" applyFill="1" applyBorder="1" applyAlignment="1" applyProtection="1">
      <alignment horizontal="right" vertical="center"/>
    </xf>
    <xf numFmtId="38" fontId="5" fillId="4" borderId="19" xfId="3" applyFont="1" applyFill="1" applyBorder="1" applyAlignment="1" applyProtection="1">
      <alignment horizontal="right" vertical="center"/>
    </xf>
    <xf numFmtId="38" fontId="5" fillId="4" borderId="11" xfId="3" applyFont="1" applyFill="1" applyBorder="1" applyAlignment="1" applyProtection="1">
      <alignment horizontal="right" vertical="center"/>
    </xf>
    <xf numFmtId="38" fontId="5" fillId="4" borderId="26" xfId="3" applyFont="1" applyFill="1" applyBorder="1" applyAlignment="1" applyProtection="1">
      <alignment horizontal="right" vertical="center"/>
    </xf>
    <xf numFmtId="184" fontId="5" fillId="0" borderId="23" xfId="3" applyNumberFormat="1" applyFont="1" applyFill="1" applyBorder="1" applyAlignment="1" applyProtection="1">
      <alignment horizontal="center" vertical="center"/>
      <protection locked="0"/>
    </xf>
    <xf numFmtId="184" fontId="5" fillId="0" borderId="34" xfId="3" applyNumberFormat="1" applyFont="1" applyFill="1" applyBorder="1" applyAlignment="1" applyProtection="1">
      <alignment horizontal="center" vertical="center"/>
      <protection locked="0"/>
    </xf>
    <xf numFmtId="184" fontId="5" fillId="0" borderId="38" xfId="3" applyNumberFormat="1" applyFont="1" applyFill="1" applyBorder="1" applyAlignment="1" applyProtection="1">
      <alignment horizontal="center" vertical="center"/>
      <protection locked="0"/>
    </xf>
    <xf numFmtId="184" fontId="5" fillId="0" borderId="15" xfId="3" applyNumberFormat="1" applyFont="1" applyFill="1" applyBorder="1" applyAlignment="1" applyProtection="1">
      <alignment horizontal="center" vertical="center"/>
      <protection locked="0"/>
    </xf>
    <xf numFmtId="184" fontId="5" fillId="0" borderId="19" xfId="3" applyNumberFormat="1" applyFont="1" applyFill="1" applyBorder="1" applyAlignment="1" applyProtection="1">
      <alignment horizontal="center" vertical="center"/>
      <protection locked="0"/>
    </xf>
    <xf numFmtId="184" fontId="5" fillId="0" borderId="46" xfId="3" applyNumberFormat="1" applyFont="1" applyFill="1" applyBorder="1" applyAlignment="1" applyProtection="1">
      <alignment horizontal="center" vertical="center"/>
      <protection locked="0"/>
    </xf>
    <xf numFmtId="181" fontId="5" fillId="0" borderId="82" xfId="3" applyNumberFormat="1" applyFont="1" applyFill="1" applyBorder="1" applyAlignment="1" applyProtection="1">
      <alignment horizontal="center" vertical="center" shrinkToFit="1"/>
      <protection locked="0"/>
    </xf>
    <xf numFmtId="181" fontId="5" fillId="0" borderId="83" xfId="3" applyNumberFormat="1" applyFont="1" applyFill="1" applyBorder="1" applyAlignment="1" applyProtection="1">
      <alignment horizontal="center" vertical="center" shrinkToFit="1"/>
      <protection locked="0"/>
    </xf>
    <xf numFmtId="183" fontId="5" fillId="4" borderId="70" xfId="3" applyNumberFormat="1" applyFont="1" applyFill="1" applyBorder="1" applyAlignment="1" applyProtection="1">
      <alignment horizontal="center" vertical="center"/>
    </xf>
    <xf numFmtId="183" fontId="5" fillId="4" borderId="65" xfId="3" applyNumberFormat="1" applyFont="1" applyFill="1" applyBorder="1" applyAlignment="1" applyProtection="1">
      <alignment horizontal="center" vertical="center"/>
    </xf>
    <xf numFmtId="183" fontId="5" fillId="4" borderId="84" xfId="3" applyNumberFormat="1" applyFont="1" applyFill="1" applyBorder="1" applyAlignment="1" applyProtection="1">
      <alignment horizontal="center" vertical="center"/>
    </xf>
    <xf numFmtId="0" fontId="4" fillId="0" borderId="33"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64"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26" fillId="0" borderId="3" xfId="0" applyFont="1" applyBorder="1" applyAlignment="1" applyProtection="1">
      <alignment horizontal="left" vertical="center" wrapText="1"/>
      <protection locked="0"/>
    </xf>
    <xf numFmtId="0" fontId="26" fillId="0" borderId="2" xfId="0" applyFont="1" applyBorder="1" applyAlignment="1" applyProtection="1">
      <alignment horizontal="left" vertical="center" wrapText="1"/>
      <protection locked="0"/>
    </xf>
    <xf numFmtId="0" fontId="4" fillId="0" borderId="33" xfId="0" quotePrefix="1" applyFont="1" applyBorder="1" applyAlignment="1" applyProtection="1">
      <alignment horizontal="center" vertical="center" wrapText="1"/>
      <protection locked="0"/>
    </xf>
    <xf numFmtId="0" fontId="4" fillId="0" borderId="22" xfId="0" quotePrefix="1" applyFont="1" applyBorder="1" applyAlignment="1" applyProtection="1">
      <alignment horizontal="center" vertical="center" wrapText="1"/>
      <protection locked="0"/>
    </xf>
    <xf numFmtId="0" fontId="4" fillId="0" borderId="21" xfId="0" quotePrefix="1" applyFont="1" applyBorder="1" applyAlignment="1" applyProtection="1">
      <alignment horizontal="center" vertical="center" wrapText="1"/>
      <protection locked="0"/>
    </xf>
    <xf numFmtId="0" fontId="4" fillId="0" borderId="0" xfId="0" quotePrefix="1" applyFont="1" applyAlignment="1" applyProtection="1">
      <alignment horizontal="center" vertical="center" wrapText="1"/>
      <protection locked="0"/>
    </xf>
    <xf numFmtId="0" fontId="4" fillId="0" borderId="64" xfId="0" quotePrefix="1" applyFont="1" applyBorder="1" applyAlignment="1" applyProtection="1">
      <alignment horizontal="center" vertical="center" wrapText="1"/>
      <protection locked="0"/>
    </xf>
    <xf numFmtId="0" fontId="4" fillId="0" borderId="11" xfId="0" quotePrefix="1" applyFont="1" applyBorder="1" applyAlignment="1" applyProtection="1">
      <alignment horizontal="center" vertical="center" wrapText="1"/>
      <protection locked="0"/>
    </xf>
    <xf numFmtId="0" fontId="4" fillId="0" borderId="48"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100"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9" fillId="5" borderId="57" xfId="0" quotePrefix="1" applyFont="1" applyFill="1" applyBorder="1" applyAlignment="1" applyProtection="1">
      <alignment horizontal="center" vertical="center"/>
      <protection locked="0"/>
    </xf>
    <xf numFmtId="0" fontId="9" fillId="5" borderId="58" xfId="0" applyFont="1" applyFill="1" applyBorder="1" applyAlignment="1" applyProtection="1">
      <alignment horizontal="center" vertical="center"/>
      <protection locked="0"/>
    </xf>
    <xf numFmtId="0" fontId="9" fillId="5" borderId="59" xfId="0" applyFont="1" applyFill="1" applyBorder="1" applyAlignment="1" applyProtection="1">
      <alignment horizontal="center" vertical="center"/>
      <protection locked="0"/>
    </xf>
    <xf numFmtId="0" fontId="9" fillId="5" borderId="60" xfId="0" applyFont="1" applyFill="1" applyBorder="1" applyAlignment="1" applyProtection="1">
      <alignment horizontal="center" vertical="center"/>
      <protection locked="0"/>
    </xf>
    <xf numFmtId="0" fontId="9" fillId="5" borderId="50" xfId="0" applyFont="1" applyFill="1" applyBorder="1" applyAlignment="1" applyProtection="1">
      <alignment horizontal="center" vertical="center"/>
      <protection locked="0"/>
    </xf>
    <xf numFmtId="0" fontId="9" fillId="5" borderId="61" xfId="0" applyFont="1" applyFill="1" applyBorder="1" applyAlignment="1" applyProtection="1">
      <alignment horizontal="center" vertical="center"/>
      <protection locked="0"/>
    </xf>
    <xf numFmtId="0" fontId="9" fillId="5" borderId="21" xfId="0" quotePrefix="1"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4" fillId="0" borderId="21"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49" fontId="4" fillId="0" borderId="1" xfId="0" applyNumberFormat="1" applyFont="1" applyBorder="1" applyAlignment="1" applyProtection="1">
      <alignment horizontal="left" vertical="center" indent="2"/>
      <protection locked="0"/>
    </xf>
    <xf numFmtId="49" fontId="4" fillId="0" borderId="62" xfId="0" applyNumberFormat="1" applyFont="1" applyBorder="1" applyAlignment="1" applyProtection="1">
      <alignment horizontal="left" vertical="center" indent="2"/>
      <protection locked="0"/>
    </xf>
    <xf numFmtId="0" fontId="4" fillId="0" borderId="1" xfId="0" applyFont="1" applyBorder="1" applyAlignment="1" applyProtection="1">
      <alignment horizontal="left" vertical="center"/>
      <protection locked="0"/>
    </xf>
    <xf numFmtId="0" fontId="4" fillId="0" borderId="62" xfId="0" applyFont="1" applyBorder="1" applyAlignment="1" applyProtection="1">
      <alignment horizontal="left" vertical="center"/>
      <protection locked="0"/>
    </xf>
    <xf numFmtId="0" fontId="4" fillId="0" borderId="0" xfId="0" applyFont="1" applyAlignment="1" applyProtection="1">
      <alignment vertical="top" wrapText="1"/>
      <protection locked="0"/>
    </xf>
    <xf numFmtId="0" fontId="4" fillId="0" borderId="15" xfId="0" applyFont="1" applyBorder="1" applyAlignment="1" applyProtection="1">
      <alignment vertical="top" wrapText="1"/>
      <protection locked="0"/>
    </xf>
    <xf numFmtId="0" fontId="26" fillId="0" borderId="0" xfId="0" applyFont="1" applyAlignment="1" applyProtection="1">
      <alignment horizontal="left" vertical="center" wrapText="1"/>
      <protection locked="0"/>
    </xf>
    <xf numFmtId="0" fontId="26" fillId="0" borderId="0" xfId="0" applyFont="1" applyAlignment="1" applyProtection="1">
      <alignment horizontal="left" vertical="center"/>
      <protection locked="0"/>
    </xf>
    <xf numFmtId="0" fontId="26" fillId="0" borderId="15" xfId="0" applyFont="1" applyBorder="1" applyAlignment="1" applyProtection="1">
      <alignment horizontal="left" vertical="center"/>
      <protection locked="0"/>
    </xf>
    <xf numFmtId="0" fontId="26" fillId="0" borderId="101" xfId="0" applyFont="1" applyBorder="1" applyAlignment="1" applyProtection="1">
      <alignment horizontal="center" vertical="center"/>
      <protection locked="0"/>
    </xf>
    <xf numFmtId="0" fontId="26" fillId="0" borderId="81" xfId="0" applyFont="1" applyBorder="1" applyAlignment="1" applyProtection="1">
      <alignment horizontal="center" vertical="center"/>
      <protection locked="0"/>
    </xf>
    <xf numFmtId="0" fontId="26" fillId="0" borderId="76" xfId="0" applyFont="1" applyBorder="1" applyAlignment="1" applyProtection="1">
      <alignment horizontal="center" vertical="center"/>
      <protection locked="0"/>
    </xf>
    <xf numFmtId="0" fontId="26" fillId="0" borderId="77" xfId="0" applyFont="1" applyBorder="1" applyAlignment="1" applyProtection="1">
      <alignment horizontal="center" vertical="center"/>
      <protection locked="0"/>
    </xf>
    <xf numFmtId="0" fontId="26" fillId="0" borderId="99" xfId="0" applyFont="1" applyBorder="1" applyAlignment="1" applyProtection="1">
      <alignment horizontal="center" vertical="center"/>
      <protection locked="0"/>
    </xf>
    <xf numFmtId="0" fontId="26" fillId="0" borderId="80" xfId="0" applyFont="1" applyBorder="1" applyAlignment="1" applyProtection="1">
      <alignment horizontal="center" vertical="center"/>
      <protection locked="0"/>
    </xf>
    <xf numFmtId="0" fontId="26" fillId="0" borderId="78" xfId="0" applyFont="1" applyBorder="1" applyAlignment="1" applyProtection="1">
      <alignment horizontal="center" vertical="center"/>
      <protection locked="0"/>
    </xf>
    <xf numFmtId="186" fontId="26" fillId="4" borderId="2" xfId="0" applyNumberFormat="1" applyFont="1" applyFill="1" applyBorder="1" applyAlignment="1">
      <alignment horizontal="center" vertical="center" wrapText="1"/>
    </xf>
    <xf numFmtId="186" fontId="26" fillId="4" borderId="19" xfId="0" applyNumberFormat="1" applyFont="1" applyFill="1" applyBorder="1" applyAlignment="1">
      <alignment horizontal="center" vertical="center" wrapText="1"/>
    </xf>
    <xf numFmtId="0" fontId="26" fillId="0" borderId="79"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0" xfId="0" applyFont="1" applyAlignment="1" applyProtection="1">
      <alignment horizontal="left" vertical="center" wrapText="1"/>
      <protection locked="0"/>
    </xf>
    <xf numFmtId="0" fontId="9" fillId="5" borderId="37" xfId="0" quotePrefix="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4" fillId="0" borderId="27"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49" fontId="4" fillId="0" borderId="28" xfId="0" applyNumberFormat="1" applyFont="1" applyBorder="1" applyAlignment="1" applyProtection="1">
      <alignment horizontal="left" vertical="center" indent="2"/>
      <protection locked="0"/>
    </xf>
    <xf numFmtId="49" fontId="4" fillId="0" borderId="75" xfId="0" applyNumberFormat="1" applyFont="1" applyBorder="1" applyAlignment="1" applyProtection="1">
      <alignment horizontal="left" vertical="center" indent="2"/>
      <protection locked="0"/>
    </xf>
    <xf numFmtId="0" fontId="4" fillId="0" borderId="38"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0" fontId="4" fillId="0" borderId="30" xfId="0" applyFont="1" applyBorder="1" applyAlignment="1" applyProtection="1">
      <alignment horizontal="left" vertical="center"/>
      <protection locked="0"/>
    </xf>
    <xf numFmtId="0" fontId="4" fillId="0" borderId="31" xfId="0" applyFont="1" applyBorder="1" applyAlignment="1" applyProtection="1">
      <alignment horizontal="left" vertical="center"/>
      <protection locked="0"/>
    </xf>
    <xf numFmtId="0" fontId="4" fillId="0" borderId="5" xfId="0" applyFont="1" applyBorder="1" applyAlignment="1" applyProtection="1">
      <alignment horizontal="center" vertical="center" shrinkToFit="1"/>
      <protection locked="0"/>
    </xf>
    <xf numFmtId="0" fontId="4" fillId="0" borderId="28" xfId="0" applyFont="1" applyBorder="1" applyAlignment="1" applyProtection="1">
      <alignment horizontal="center" vertical="center" shrinkToFit="1"/>
      <protection locked="0"/>
    </xf>
    <xf numFmtId="0" fontId="4" fillId="0" borderId="75" xfId="0" applyFont="1" applyBorder="1" applyAlignment="1" applyProtection="1">
      <alignment horizontal="center" vertical="center" shrinkToFit="1"/>
      <protection locked="0"/>
    </xf>
    <xf numFmtId="0" fontId="4" fillId="0" borderId="44"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74" xfId="0" applyFont="1" applyBorder="1" applyAlignment="1" applyProtection="1">
      <alignment horizontal="center" vertical="center"/>
      <protection locked="0"/>
    </xf>
    <xf numFmtId="0" fontId="4" fillId="0" borderId="32" xfId="0" applyFont="1" applyBorder="1" applyAlignment="1" applyProtection="1">
      <alignment horizontal="center" vertical="center" wrapText="1"/>
      <protection locked="0"/>
    </xf>
    <xf numFmtId="0" fontId="4" fillId="0" borderId="33" xfId="0" applyFont="1" applyBorder="1" applyAlignment="1" applyProtection="1">
      <alignment horizontal="right" vertical="center"/>
      <protection locked="0"/>
    </xf>
    <xf numFmtId="0" fontId="4" fillId="0" borderId="22" xfId="0" applyFont="1" applyBorder="1" applyAlignment="1" applyProtection="1">
      <alignment horizontal="right" vertical="center"/>
      <protection locked="0"/>
    </xf>
    <xf numFmtId="0" fontId="4" fillId="0" borderId="5" xfId="0" applyFont="1" applyBorder="1" applyAlignment="1" applyProtection="1">
      <alignment horizontal="left" vertical="center"/>
      <protection locked="0"/>
    </xf>
    <xf numFmtId="0" fontId="4" fillId="0" borderId="28" xfId="0" applyFont="1" applyBorder="1" applyAlignment="1" applyProtection="1">
      <alignment horizontal="left" vertical="center"/>
      <protection locked="0"/>
    </xf>
    <xf numFmtId="0" fontId="4" fillId="0" borderId="75"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4" fillId="0" borderId="29" xfId="0" applyFont="1" applyBorder="1" applyAlignment="1" applyProtection="1">
      <alignment horizontal="center" vertical="center"/>
      <protection locked="0"/>
    </xf>
    <xf numFmtId="0" fontId="4" fillId="0" borderId="82" xfId="0" applyFont="1" applyBorder="1" applyAlignment="1" applyProtection="1">
      <alignment horizontal="center" vertical="center"/>
      <protection locked="0"/>
    </xf>
    <xf numFmtId="0" fontId="4" fillId="0" borderId="83" xfId="0" applyFont="1" applyBorder="1" applyAlignment="1" applyProtection="1">
      <alignment horizontal="center" vertical="center"/>
      <protection locked="0"/>
    </xf>
    <xf numFmtId="0" fontId="4" fillId="0" borderId="70" xfId="0" applyFont="1" applyBorder="1" applyAlignment="1" applyProtection="1">
      <alignment horizontal="center" vertical="center"/>
      <protection locked="0"/>
    </xf>
    <xf numFmtId="0" fontId="4" fillId="0" borderId="65" xfId="0" applyFont="1" applyBorder="1" applyAlignment="1" applyProtection="1">
      <alignment horizontal="center" vertical="center"/>
      <protection locked="0"/>
    </xf>
    <xf numFmtId="0" fontId="4" fillId="0" borderId="84" xfId="0" applyFont="1" applyBorder="1" applyAlignment="1" applyProtection="1">
      <alignment horizontal="center" vertical="center"/>
      <protection locked="0"/>
    </xf>
    <xf numFmtId="0" fontId="4" fillId="0" borderId="82" xfId="0" applyFont="1" applyBorder="1" applyAlignment="1" applyProtection="1">
      <alignment horizontal="left" vertical="center"/>
      <protection locked="0"/>
    </xf>
    <xf numFmtId="0" fontId="4" fillId="0" borderId="97" xfId="0" applyFont="1" applyBorder="1" applyAlignment="1" applyProtection="1">
      <alignment horizontal="left" vertical="center"/>
      <protection locked="0"/>
    </xf>
    <xf numFmtId="0" fontId="4" fillId="0" borderId="65" xfId="0" applyFont="1" applyBorder="1" applyAlignment="1" applyProtection="1">
      <alignment horizontal="left" vertical="center"/>
      <protection locked="0"/>
    </xf>
    <xf numFmtId="0" fontId="4" fillId="0" borderId="66" xfId="0" applyFont="1" applyBorder="1" applyAlignment="1" applyProtection="1">
      <alignment horizontal="left" vertical="center"/>
      <protection locked="0"/>
    </xf>
    <xf numFmtId="0" fontId="25" fillId="0" borderId="0" xfId="0" applyFont="1" applyAlignment="1" applyProtection="1">
      <alignment horizontal="center" vertical="center"/>
      <protection locked="0"/>
    </xf>
    <xf numFmtId="0" fontId="28" fillId="0" borderId="0" xfId="0" applyFont="1" applyAlignment="1" applyProtection="1">
      <alignment horizontal="center" vertical="center"/>
      <protection locked="0"/>
    </xf>
    <xf numFmtId="0" fontId="28" fillId="0" borderId="9" xfId="0" applyFont="1" applyBorder="1" applyAlignment="1" applyProtection="1">
      <alignment horizontal="center" vertical="center"/>
      <protection locked="0"/>
    </xf>
    <xf numFmtId="0" fontId="4" fillId="0" borderId="71" xfId="0" applyFont="1" applyBorder="1" applyAlignment="1" applyProtection="1">
      <alignment horizontal="center" vertical="center"/>
      <protection locked="0"/>
    </xf>
    <xf numFmtId="0" fontId="4" fillId="0" borderId="72" xfId="0" applyFont="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4" fillId="0" borderId="71" xfId="0" applyFont="1" applyBorder="1" applyAlignment="1" applyProtection="1">
      <alignment horizontal="left" vertical="center"/>
      <protection locked="0"/>
    </xf>
    <xf numFmtId="0" fontId="4" fillId="0" borderId="72" xfId="0" applyFont="1" applyBorder="1" applyAlignment="1" applyProtection="1">
      <alignment horizontal="left" vertical="center"/>
      <protection locked="0"/>
    </xf>
    <xf numFmtId="0" fontId="4" fillId="0" borderId="73" xfId="0" applyFont="1" applyBorder="1" applyAlignment="1" applyProtection="1">
      <alignment horizontal="left"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4" fillId="0" borderId="26" xfId="0" applyFont="1" applyBorder="1" applyAlignment="1" applyProtection="1">
      <alignment horizontal="center" vertical="center" wrapText="1"/>
      <protection locked="0"/>
    </xf>
    <xf numFmtId="0" fontId="4" fillId="0" borderId="69" xfId="0" applyFont="1" applyBorder="1" applyAlignment="1" applyProtection="1">
      <alignment horizontal="center" vertical="center"/>
      <protection locked="0"/>
    </xf>
    <xf numFmtId="0" fontId="4" fillId="0" borderId="67" xfId="0" applyFont="1" applyBorder="1" applyAlignment="1" applyProtection="1">
      <alignment horizontal="center" vertical="center"/>
      <protection locked="0"/>
    </xf>
    <xf numFmtId="0" fontId="4" fillId="0" borderId="96" xfId="0" applyFont="1" applyBorder="1" applyAlignment="1" applyProtection="1">
      <alignment horizontal="center" vertical="center"/>
      <protection locked="0"/>
    </xf>
    <xf numFmtId="0" fontId="4" fillId="0" borderId="67" xfId="0" applyFont="1" applyBorder="1" applyAlignment="1" applyProtection="1">
      <alignment horizontal="left" vertical="center"/>
      <protection locked="0"/>
    </xf>
    <xf numFmtId="0" fontId="4" fillId="0" borderId="68" xfId="0" applyFont="1" applyBorder="1" applyAlignment="1" applyProtection="1">
      <alignment horizontal="left" vertical="center"/>
      <protection locked="0"/>
    </xf>
    <xf numFmtId="0" fontId="4" fillId="0" borderId="22" xfId="0" applyFont="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4" fillId="0" borderId="11" xfId="0" applyFont="1" applyBorder="1" applyAlignment="1" applyProtection="1">
      <alignment horizontal="left" vertical="center"/>
      <protection locked="0"/>
    </xf>
    <xf numFmtId="0" fontId="4" fillId="0" borderId="46" xfId="0" applyFont="1" applyBorder="1" applyAlignment="1" applyProtection="1">
      <alignment horizontal="left" vertical="center"/>
      <protection locked="0"/>
    </xf>
    <xf numFmtId="0" fontId="4" fillId="0" borderId="39"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23"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72" xfId="0" applyFont="1" applyBorder="1" applyAlignment="1" applyProtection="1">
      <alignment horizontal="center" vertical="center" wrapText="1"/>
      <protection locked="0"/>
    </xf>
    <xf numFmtId="0" fontId="26" fillId="0" borderId="5" xfId="0" applyFont="1" applyBorder="1" applyAlignment="1" applyProtection="1">
      <alignment horizontal="center" vertical="center" wrapText="1"/>
      <protection locked="0"/>
    </xf>
    <xf numFmtId="0" fontId="26" fillId="0" borderId="28" xfId="0" applyFont="1" applyBorder="1" applyAlignment="1" applyProtection="1">
      <alignment horizontal="center" vertical="center" wrapText="1"/>
      <protection locked="0"/>
    </xf>
    <xf numFmtId="0" fontId="26" fillId="0" borderId="48" xfId="0"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wrapText="1"/>
      <protection locked="0"/>
    </xf>
    <xf numFmtId="2" fontId="4" fillId="0" borderId="5" xfId="0" applyNumberFormat="1" applyFont="1" applyBorder="1" applyAlignment="1" applyProtection="1">
      <alignment horizontal="center" vertical="center" wrapText="1"/>
      <protection locked="0"/>
    </xf>
    <xf numFmtId="12" fontId="4" fillId="0" borderId="1" xfId="0" applyNumberFormat="1" applyFont="1" applyBorder="1" applyAlignment="1" applyProtection="1">
      <alignment horizontal="center" vertical="center" wrapText="1"/>
      <protection locked="0"/>
    </xf>
    <xf numFmtId="179" fontId="4" fillId="0" borderId="28" xfId="0" applyNumberFormat="1" applyFont="1" applyBorder="1" applyAlignment="1">
      <alignment horizontal="center" vertical="center" wrapText="1"/>
    </xf>
    <xf numFmtId="0" fontId="26" fillId="0" borderId="71" xfId="0" applyFont="1" applyBorder="1" applyAlignment="1" applyProtection="1">
      <alignment horizontal="center" vertical="center" wrapText="1"/>
      <protection locked="0"/>
    </xf>
    <xf numFmtId="0" fontId="26" fillId="0" borderId="72" xfId="0" applyFont="1" applyBorder="1" applyAlignment="1" applyProtection="1">
      <alignment horizontal="center" vertical="center" wrapText="1"/>
      <protection locked="0"/>
    </xf>
    <xf numFmtId="0" fontId="26" fillId="0" borderId="73" xfId="0" applyFont="1" applyBorder="1" applyAlignment="1" applyProtection="1">
      <alignment horizontal="center" vertical="center" wrapText="1"/>
      <protection locked="0"/>
    </xf>
    <xf numFmtId="2" fontId="4" fillId="0" borderId="91" xfId="0" applyNumberFormat="1" applyFont="1" applyBorder="1" applyAlignment="1" applyProtection="1">
      <alignment horizontal="center" vertical="center" wrapText="1"/>
      <protection locked="0"/>
    </xf>
    <xf numFmtId="2" fontId="4" fillId="0" borderId="71" xfId="0" applyNumberFormat="1" applyFont="1" applyBorder="1" applyAlignment="1" applyProtection="1">
      <alignment horizontal="center" vertical="center" wrapText="1"/>
      <protection locked="0"/>
    </xf>
    <xf numFmtId="0" fontId="4" fillId="0" borderId="73" xfId="0" applyFont="1" applyBorder="1" applyAlignment="1" applyProtection="1">
      <alignment horizontal="center" vertical="center" wrapText="1"/>
      <protection locked="0"/>
    </xf>
    <xf numFmtId="0" fontId="4" fillId="0" borderId="91" xfId="0" applyFont="1" applyBorder="1" applyAlignment="1" applyProtection="1">
      <alignment horizontal="center" vertical="center" wrapText="1"/>
      <protection locked="0"/>
    </xf>
    <xf numFmtId="12" fontId="4" fillId="0" borderId="91" xfId="0" applyNumberFormat="1" applyFont="1" applyBorder="1" applyAlignment="1" applyProtection="1">
      <alignment horizontal="center" vertical="center" wrapText="1"/>
      <protection locked="0"/>
    </xf>
    <xf numFmtId="179" fontId="4" fillId="0" borderId="72" xfId="0" applyNumberFormat="1" applyFont="1" applyBorder="1" applyAlignment="1">
      <alignment horizontal="center" vertical="center" wrapText="1"/>
    </xf>
    <xf numFmtId="0" fontId="6" fillId="0" borderId="5" xfId="0" applyFont="1" applyBorder="1" applyAlignment="1" applyProtection="1">
      <alignment horizontal="center" vertical="center" wrapText="1"/>
      <protection locked="0"/>
    </xf>
    <xf numFmtId="0" fontId="6" fillId="0" borderId="48" xfId="0" applyFont="1" applyBorder="1" applyAlignment="1" applyProtection="1">
      <alignment horizontal="center" vertical="center" wrapText="1"/>
      <protection locked="0"/>
    </xf>
    <xf numFmtId="1" fontId="4" fillId="0" borderId="5" xfId="0" applyNumberFormat="1" applyFont="1" applyBorder="1" applyAlignment="1" applyProtection="1">
      <alignment horizontal="center" vertical="center" wrapText="1"/>
      <protection locked="0"/>
    </xf>
    <xf numFmtId="1" fontId="4" fillId="0" borderId="48" xfId="0" applyNumberFormat="1" applyFont="1" applyBorder="1" applyAlignment="1" applyProtection="1">
      <alignment horizontal="center" vertical="center" wrapText="1"/>
      <protection locked="0"/>
    </xf>
    <xf numFmtId="0" fontId="4" fillId="0" borderId="62" xfId="0" applyFont="1" applyBorder="1" applyAlignment="1" applyProtection="1">
      <alignment horizontal="center" vertical="center" wrapText="1"/>
      <protection locked="0"/>
    </xf>
    <xf numFmtId="0" fontId="26" fillId="0" borderId="19" xfId="0" applyFont="1" applyBorder="1" applyAlignment="1" applyProtection="1">
      <alignment horizontal="center" vertical="center"/>
      <protection locked="0"/>
    </xf>
    <xf numFmtId="0" fontId="26" fillId="0" borderId="11"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4" fillId="0" borderId="89" xfId="0" applyFont="1" applyBorder="1" applyAlignment="1" applyProtection="1">
      <alignment horizontal="center" vertical="center" wrapText="1"/>
      <protection locked="0"/>
    </xf>
    <xf numFmtId="0" fontId="4" fillId="0" borderId="90" xfId="0" applyFont="1" applyBorder="1" applyAlignment="1" applyProtection="1">
      <alignment horizontal="center" vertical="center" wrapText="1"/>
      <protection locked="0"/>
    </xf>
    <xf numFmtId="0" fontId="4" fillId="0" borderId="75" xfId="0" applyFont="1" applyBorder="1" applyAlignment="1" applyProtection="1">
      <alignment horizontal="center" vertical="center" wrapText="1"/>
      <protection locked="0"/>
    </xf>
    <xf numFmtId="185" fontId="4" fillId="0" borderId="23" xfId="0" quotePrefix="1" applyNumberFormat="1" applyFont="1" applyBorder="1" applyAlignment="1">
      <alignment horizontal="center" vertical="center" wrapText="1"/>
    </xf>
    <xf numFmtId="185" fontId="4" fillId="0" borderId="22" xfId="0" quotePrefix="1" applyNumberFormat="1" applyFont="1" applyBorder="1" applyAlignment="1">
      <alignment horizontal="center" vertical="center" wrapText="1"/>
    </xf>
    <xf numFmtId="185" fontId="4" fillId="0" borderId="38" xfId="0" quotePrefix="1" applyNumberFormat="1" applyFont="1" applyBorder="1" applyAlignment="1">
      <alignment horizontal="center" vertical="center" wrapText="1"/>
    </xf>
    <xf numFmtId="185" fontId="4" fillId="0" borderId="0" xfId="0" quotePrefix="1" applyNumberFormat="1" applyFont="1" applyAlignment="1">
      <alignment horizontal="center" vertical="center" wrapText="1"/>
    </xf>
    <xf numFmtId="185" fontId="4" fillId="0" borderId="42" xfId="0" quotePrefix="1" applyNumberFormat="1" applyFont="1" applyBorder="1" applyAlignment="1">
      <alignment horizontal="center" vertical="center" wrapText="1"/>
    </xf>
    <xf numFmtId="185" fontId="4" fillId="0" borderId="9" xfId="0" quotePrefix="1" applyNumberFormat="1" applyFont="1" applyBorder="1" applyAlignment="1">
      <alignment horizontal="center" vertical="center" wrapText="1"/>
    </xf>
    <xf numFmtId="0" fontId="4" fillId="5" borderId="6" xfId="0" applyFont="1" applyFill="1" applyBorder="1" applyAlignment="1" applyProtection="1">
      <alignment horizontal="center" vertical="center"/>
      <protection locked="0"/>
    </xf>
    <xf numFmtId="0" fontId="4" fillId="5" borderId="7" xfId="0" applyFont="1" applyFill="1" applyBorder="1" applyAlignment="1" applyProtection="1">
      <alignment horizontal="center" vertical="center"/>
      <protection locked="0"/>
    </xf>
    <xf numFmtId="0" fontId="4" fillId="5" borderId="8" xfId="0" applyFont="1" applyFill="1" applyBorder="1" applyAlignment="1" applyProtection="1">
      <alignment horizontal="center" vertical="center"/>
      <protection locked="0"/>
    </xf>
    <xf numFmtId="0" fontId="4" fillId="5" borderId="64" xfId="0" applyFont="1" applyFill="1" applyBorder="1" applyAlignment="1" applyProtection="1">
      <alignment horizontal="center" vertical="center"/>
      <protection locked="0"/>
    </xf>
    <xf numFmtId="0" fontId="4" fillId="5" borderId="11" xfId="0" applyFont="1" applyFill="1" applyBorder="1" applyAlignment="1" applyProtection="1">
      <alignment horizontal="center" vertical="center"/>
      <protection locked="0"/>
    </xf>
    <xf numFmtId="0" fontId="4" fillId="5" borderId="46" xfId="0" applyFont="1" applyFill="1" applyBorder="1" applyAlignment="1" applyProtection="1">
      <alignment horizontal="center" vertical="center"/>
      <protection locked="0"/>
    </xf>
    <xf numFmtId="0" fontId="4" fillId="5" borderId="21" xfId="0" applyFont="1" applyFill="1" applyBorder="1" applyAlignment="1" applyProtection="1">
      <alignment horizontal="center" vertical="center"/>
      <protection locked="0"/>
    </xf>
    <xf numFmtId="0" fontId="4" fillId="5" borderId="0" xfId="0" applyFont="1" applyFill="1" applyAlignment="1" applyProtection="1">
      <alignment horizontal="center" vertical="center"/>
      <protection locked="0"/>
    </xf>
    <xf numFmtId="0" fontId="4" fillId="5" borderId="15" xfId="0" applyFont="1" applyFill="1" applyBorder="1" applyAlignment="1" applyProtection="1">
      <alignment horizontal="center" vertical="center"/>
      <protection locked="0"/>
    </xf>
    <xf numFmtId="0" fontId="4" fillId="0" borderId="93" xfId="0" applyFont="1" applyBorder="1" applyAlignment="1" applyProtection="1">
      <alignment horizontal="center" vertical="center"/>
      <protection locked="0"/>
    </xf>
    <xf numFmtId="0" fontId="4" fillId="0" borderId="92" xfId="0" applyFont="1" applyBorder="1" applyAlignment="1" applyProtection="1">
      <alignment horizontal="center" vertical="center"/>
      <protection locked="0"/>
    </xf>
    <xf numFmtId="0" fontId="6" fillId="0" borderId="11" xfId="0" applyFont="1" applyBorder="1" applyAlignment="1" applyProtection="1">
      <alignment horizontal="center" vertical="center" wrapText="1"/>
      <protection locked="0"/>
    </xf>
    <xf numFmtId="0" fontId="6" fillId="0" borderId="46"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textRotation="255"/>
      <protection locked="0"/>
    </xf>
    <xf numFmtId="0" fontId="4" fillId="0" borderId="95" xfId="0" applyFont="1" applyBorder="1" applyAlignment="1" applyProtection="1">
      <alignment horizontal="center" vertical="center" textRotation="255"/>
      <protection locked="0"/>
    </xf>
    <xf numFmtId="0" fontId="4" fillId="0" borderId="21" xfId="0" applyFont="1" applyBorder="1" applyAlignment="1" applyProtection="1">
      <alignment horizontal="center" vertical="center" textRotation="255"/>
      <protection locked="0"/>
    </xf>
    <xf numFmtId="0" fontId="4" fillId="0" borderId="39" xfId="0" applyFont="1" applyBorder="1" applyAlignment="1" applyProtection="1">
      <alignment horizontal="center" vertical="center" textRotation="255"/>
      <protection locked="0"/>
    </xf>
    <xf numFmtId="0" fontId="4" fillId="0" borderId="24" xfId="0" applyFont="1" applyBorder="1" applyAlignment="1" applyProtection="1">
      <alignment horizontal="center" vertical="center" textRotation="255"/>
      <protection locked="0"/>
    </xf>
    <xf numFmtId="0" fontId="4" fillId="0" borderId="43" xfId="0" applyFont="1" applyBorder="1" applyAlignment="1" applyProtection="1">
      <alignment horizontal="center" vertical="center" textRotation="255"/>
      <protection locked="0"/>
    </xf>
    <xf numFmtId="0" fontId="4" fillId="0" borderId="38" xfId="0" applyFont="1" applyBorder="1" applyAlignment="1" applyProtection="1">
      <alignment horizontal="center" vertical="center" textRotation="255"/>
      <protection locked="0"/>
    </xf>
    <xf numFmtId="0" fontId="4" fillId="0" borderId="42" xfId="0" applyFont="1" applyBorder="1" applyAlignment="1" applyProtection="1">
      <alignment horizontal="center" vertical="center" textRotation="255"/>
      <protection locked="0"/>
    </xf>
    <xf numFmtId="0" fontId="4" fillId="0" borderId="93" xfId="0" applyFont="1" applyBorder="1" applyAlignment="1" applyProtection="1">
      <alignment horizontal="center" vertical="center" wrapText="1"/>
      <protection locked="0"/>
    </xf>
    <xf numFmtId="0" fontId="4" fillId="0" borderId="0" xfId="0" applyFont="1" applyAlignment="1" applyProtection="1">
      <alignment vertical="center" wrapText="1"/>
      <protection locked="0"/>
    </xf>
    <xf numFmtId="0" fontId="4" fillId="0" borderId="15" xfId="0" applyFont="1" applyBorder="1" applyAlignment="1" applyProtection="1">
      <alignment vertical="center" wrapText="1"/>
      <protection locked="0"/>
    </xf>
    <xf numFmtId="0" fontId="26" fillId="0" borderId="33" xfId="0" applyFont="1" applyBorder="1" applyAlignment="1" applyProtection="1">
      <alignment horizontal="right" vertical="center" wrapText="1"/>
      <protection locked="0"/>
    </xf>
    <xf numFmtId="0" fontId="26" fillId="0" borderId="22" xfId="0" applyFont="1" applyBorder="1" applyAlignment="1" applyProtection="1">
      <alignment horizontal="right" vertical="center" wrapText="1"/>
      <protection locked="0"/>
    </xf>
    <xf numFmtId="0" fontId="26" fillId="0" borderId="21" xfId="0" applyFont="1" applyBorder="1" applyAlignment="1" applyProtection="1">
      <alignment horizontal="right" vertical="center" wrapText="1"/>
      <protection locked="0"/>
    </xf>
    <xf numFmtId="0" fontId="26" fillId="0" borderId="0" xfId="0" applyFont="1" applyAlignment="1" applyProtection="1">
      <alignment horizontal="right" vertical="center" wrapText="1"/>
      <protection locked="0"/>
    </xf>
    <xf numFmtId="0" fontId="26" fillId="0" borderId="22" xfId="0" applyFont="1" applyBorder="1" applyAlignment="1" applyProtection="1">
      <alignment horizontal="left" vertical="center" wrapText="1"/>
      <protection locked="0"/>
    </xf>
    <xf numFmtId="0" fontId="26" fillId="0" borderId="34" xfId="0" applyFont="1" applyBorder="1" applyAlignment="1" applyProtection="1">
      <alignment horizontal="left" vertical="center" wrapText="1"/>
      <protection locked="0"/>
    </xf>
    <xf numFmtId="0" fontId="26" fillId="0" borderId="15" xfId="0" applyFont="1" applyBorder="1" applyAlignment="1" applyProtection="1">
      <alignment horizontal="left" vertical="center" wrapText="1"/>
      <protection locked="0"/>
    </xf>
    <xf numFmtId="0" fontId="26" fillId="0" borderId="21" xfId="0" applyFont="1" applyBorder="1" applyAlignment="1" applyProtection="1">
      <alignment horizontal="right" vertical="center"/>
      <protection locked="0"/>
    </xf>
    <xf numFmtId="0" fontId="26" fillId="0" borderId="0" xfId="0" applyFont="1" applyAlignment="1" applyProtection="1">
      <alignment horizontal="right" vertical="center"/>
      <protection locked="0"/>
    </xf>
    <xf numFmtId="0" fontId="26" fillId="0" borderId="0" xfId="0" applyFont="1" applyProtection="1">
      <alignment vertical="center"/>
      <protection locked="0"/>
    </xf>
    <xf numFmtId="0" fontId="26" fillId="0" borderId="15" xfId="0" applyFont="1" applyBorder="1" applyProtection="1">
      <alignmen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5D64B9A3-F473-4D1C-BA2E-F079DE7E2058}"/>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29915</xdr:colOff>
      <xdr:row>50</xdr:row>
      <xdr:rowOff>36287</xdr:rowOff>
    </xdr:from>
    <xdr:ext cx="1382144" cy="2512786"/>
    <xdr:sp macro="" textlink="">
      <xdr:nvSpPr>
        <xdr:cNvPr id="2" name="四角形吹き出し 4">
          <a:extLst>
            <a:ext uri="{FF2B5EF4-FFF2-40B4-BE49-F238E27FC236}">
              <a16:creationId xmlns:a16="http://schemas.microsoft.com/office/drawing/2014/main" id="{F31FEE34-7F94-4545-BA23-83785C36F42A}"/>
            </a:ext>
          </a:extLst>
        </xdr:cNvPr>
        <xdr:cNvSpPr/>
      </xdr:nvSpPr>
      <xdr:spPr>
        <a:xfrm>
          <a:off x="15269915" y="18048062"/>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58240</xdr:colOff>
      <xdr:row>35</xdr:row>
      <xdr:rowOff>102508</xdr:rowOff>
    </xdr:from>
    <xdr:to>
      <xdr:col>12</xdr:col>
      <xdr:colOff>687252</xdr:colOff>
      <xdr:row>44</xdr:row>
      <xdr:rowOff>267609</xdr:rowOff>
    </xdr:to>
    <xdr:sp macro="" textlink="">
      <xdr:nvSpPr>
        <xdr:cNvPr id="3" name="四角形吹き出し 8">
          <a:extLst>
            <a:ext uri="{FF2B5EF4-FFF2-40B4-BE49-F238E27FC236}">
              <a16:creationId xmlns:a16="http://schemas.microsoft.com/office/drawing/2014/main" id="{253CE707-CAFE-49BA-A85F-3095C013F33E}"/>
            </a:ext>
          </a:extLst>
        </xdr:cNvPr>
        <xdr:cNvSpPr/>
      </xdr:nvSpPr>
      <xdr:spPr>
        <a:xfrm>
          <a:off x="14028240" y="14634937"/>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73203</xdr:colOff>
      <xdr:row>46</xdr:row>
      <xdr:rowOff>170999</xdr:rowOff>
    </xdr:from>
    <xdr:to>
      <xdr:col>12</xdr:col>
      <xdr:colOff>678633</xdr:colOff>
      <xdr:row>49</xdr:row>
      <xdr:rowOff>67131</xdr:rowOff>
    </xdr:to>
    <xdr:sp macro="" textlink="">
      <xdr:nvSpPr>
        <xdr:cNvPr id="4" name="四角形吹き出し 9">
          <a:extLst>
            <a:ext uri="{FF2B5EF4-FFF2-40B4-BE49-F238E27FC236}">
              <a16:creationId xmlns:a16="http://schemas.microsoft.com/office/drawing/2014/main" id="{3143E1D4-D087-4391-9CCA-AA29A92DA30D}"/>
            </a:ext>
          </a:extLst>
        </xdr:cNvPr>
        <xdr:cNvSpPr/>
      </xdr:nvSpPr>
      <xdr:spPr>
        <a:xfrm>
          <a:off x="15313203" y="16849274"/>
          <a:ext cx="1415055" cy="896257"/>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31026</xdr:colOff>
      <xdr:row>3</xdr:row>
      <xdr:rowOff>140607</xdr:rowOff>
    </xdr:from>
    <xdr:to>
      <xdr:col>12</xdr:col>
      <xdr:colOff>641894</xdr:colOff>
      <xdr:row>13</xdr:row>
      <xdr:rowOff>111576</xdr:rowOff>
    </xdr:to>
    <xdr:sp macro="" textlink="">
      <xdr:nvSpPr>
        <xdr:cNvPr id="7" name="四角形吹き出し 10">
          <a:extLst>
            <a:ext uri="{FF2B5EF4-FFF2-40B4-BE49-F238E27FC236}">
              <a16:creationId xmlns:a16="http://schemas.microsoft.com/office/drawing/2014/main" id="{EFD038B1-2FDB-4EF6-B6BF-3638D3A96A34}"/>
            </a:ext>
          </a:extLst>
        </xdr:cNvPr>
        <xdr:cNvSpPr/>
      </xdr:nvSpPr>
      <xdr:spPr>
        <a:xfrm>
          <a:off x="14001026" y="1074964"/>
          <a:ext cx="1354725"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235043</xdr:colOff>
      <xdr:row>0</xdr:row>
      <xdr:rowOff>81642</xdr:rowOff>
    </xdr:from>
    <xdr:to>
      <xdr:col>12</xdr:col>
      <xdr:colOff>662995</xdr:colOff>
      <xdr:row>1</xdr:row>
      <xdr:rowOff>94696</xdr:rowOff>
    </xdr:to>
    <xdr:sp macro="" textlink="">
      <xdr:nvSpPr>
        <xdr:cNvPr id="12" name="四角形吹き出し 13">
          <a:extLst>
            <a:ext uri="{FF2B5EF4-FFF2-40B4-BE49-F238E27FC236}">
              <a16:creationId xmlns:a16="http://schemas.microsoft.com/office/drawing/2014/main" id="{FFF3CD7B-E36A-4416-947D-E4CEE92ACD0F}"/>
            </a:ext>
          </a:extLst>
        </xdr:cNvPr>
        <xdr:cNvSpPr/>
      </xdr:nvSpPr>
      <xdr:spPr>
        <a:xfrm>
          <a:off x="13116472" y="81642"/>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52251</xdr:colOff>
      <xdr:row>56</xdr:row>
      <xdr:rowOff>149679</xdr:rowOff>
    </xdr:from>
    <xdr:ext cx="1369785" cy="3075215"/>
    <xdr:sp macro="" textlink="">
      <xdr:nvSpPr>
        <xdr:cNvPr id="15" name="四角形吹き出し 7">
          <a:extLst>
            <a:ext uri="{FF2B5EF4-FFF2-40B4-BE49-F238E27FC236}">
              <a16:creationId xmlns:a16="http://schemas.microsoft.com/office/drawing/2014/main" id="{38565D2B-8D96-4AB8-B8DA-464EE41407A2}"/>
            </a:ext>
          </a:extLst>
        </xdr:cNvPr>
        <xdr:cNvSpPr/>
      </xdr:nvSpPr>
      <xdr:spPr>
        <a:xfrm>
          <a:off x="14022251" y="24306893"/>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1034143</xdr:colOff>
      <xdr:row>0</xdr:row>
      <xdr:rowOff>81644</xdr:rowOff>
    </xdr:from>
    <xdr:to>
      <xdr:col>12</xdr:col>
      <xdr:colOff>489858</xdr:colOff>
      <xdr:row>1</xdr:row>
      <xdr:rowOff>166442</xdr:rowOff>
    </xdr:to>
    <xdr:sp macro="" textlink="">
      <xdr:nvSpPr>
        <xdr:cNvPr id="9" name="Rectangle 4">
          <a:extLst>
            <a:ext uri="{FF2B5EF4-FFF2-40B4-BE49-F238E27FC236}">
              <a16:creationId xmlns:a16="http://schemas.microsoft.com/office/drawing/2014/main" id="{6E1854E7-CAFB-247C-DC98-DEC25B9FF457}"/>
            </a:ext>
          </a:extLst>
        </xdr:cNvPr>
        <xdr:cNvSpPr>
          <a:spLocks noChangeArrowheads="1"/>
        </xdr:cNvSpPr>
      </xdr:nvSpPr>
      <xdr:spPr bwMode="auto">
        <a:xfrm>
          <a:off x="3329214" y="81644"/>
          <a:ext cx="12282715"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61414</xdr:colOff>
      <xdr:row>2</xdr:row>
      <xdr:rowOff>114391</xdr:rowOff>
    </xdr:from>
    <xdr:to>
      <xdr:col>15</xdr:col>
      <xdr:colOff>689157</xdr:colOff>
      <xdr:row>7</xdr:row>
      <xdr:rowOff>0</xdr:rowOff>
    </xdr:to>
    <xdr:sp macro="" textlink="">
      <xdr:nvSpPr>
        <xdr:cNvPr id="3" name="四角形吹き出し 12">
          <a:extLst>
            <a:ext uri="{FF2B5EF4-FFF2-40B4-BE49-F238E27FC236}">
              <a16:creationId xmlns:a16="http://schemas.microsoft.com/office/drawing/2014/main" id="{8C25F824-F70D-47A0-9D7E-98FFF23A3D74}"/>
            </a:ext>
          </a:extLst>
        </xdr:cNvPr>
        <xdr:cNvSpPr/>
      </xdr:nvSpPr>
      <xdr:spPr>
        <a:xfrm>
          <a:off x="17723485" y="958034"/>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235857</xdr:colOff>
      <xdr:row>1</xdr:row>
      <xdr:rowOff>18143</xdr:rowOff>
    </xdr:from>
    <xdr:to>
      <xdr:col>15</xdr:col>
      <xdr:colOff>687252</xdr:colOff>
      <xdr:row>2</xdr:row>
      <xdr:rowOff>8749</xdr:rowOff>
    </xdr:to>
    <xdr:sp macro="" textlink="">
      <xdr:nvSpPr>
        <xdr:cNvPr id="4" name="四角形吹き出し 15">
          <a:extLst>
            <a:ext uri="{FF2B5EF4-FFF2-40B4-BE49-F238E27FC236}">
              <a16:creationId xmlns:a16="http://schemas.microsoft.com/office/drawing/2014/main" id="{CFFE9C42-2196-43C7-ADBB-A3E28738A8AE}"/>
            </a:ext>
          </a:extLst>
        </xdr:cNvPr>
        <xdr:cNvSpPr/>
      </xdr:nvSpPr>
      <xdr:spPr>
        <a:xfrm>
          <a:off x="16446500" y="4717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63229</xdr:colOff>
      <xdr:row>50</xdr:row>
      <xdr:rowOff>330771</xdr:rowOff>
    </xdr:from>
    <xdr:ext cx="1382144" cy="2512786"/>
    <xdr:sp macro="" textlink="">
      <xdr:nvSpPr>
        <xdr:cNvPr id="6" name="四角形吹き出し 11">
          <a:extLst>
            <a:ext uri="{FF2B5EF4-FFF2-40B4-BE49-F238E27FC236}">
              <a16:creationId xmlns:a16="http://schemas.microsoft.com/office/drawing/2014/main" id="{B98B7579-DD2A-4E27-A0CA-7B9C10D65C81}"/>
            </a:ext>
          </a:extLst>
        </xdr:cNvPr>
        <xdr:cNvSpPr/>
      </xdr:nvSpPr>
      <xdr:spPr>
        <a:xfrm>
          <a:off x="19339448" y="20273740"/>
          <a:ext cx="1382144" cy="2512786"/>
        </a:xfrm>
        <a:prstGeom prst="wedgeRectCallout">
          <a:avLst>
            <a:gd name="adj1" fmla="val -270419"/>
            <a:gd name="adj2" fmla="val 1055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54362</xdr:colOff>
      <xdr:row>35</xdr:row>
      <xdr:rowOff>0</xdr:rowOff>
    </xdr:from>
    <xdr:to>
      <xdr:col>15</xdr:col>
      <xdr:colOff>683374</xdr:colOff>
      <xdr:row>44</xdr:row>
      <xdr:rowOff>19504</xdr:rowOff>
    </xdr:to>
    <xdr:sp macro="" textlink="">
      <xdr:nvSpPr>
        <xdr:cNvPr id="7" name="四角形吹き出し 14">
          <a:extLst>
            <a:ext uri="{FF2B5EF4-FFF2-40B4-BE49-F238E27FC236}">
              <a16:creationId xmlns:a16="http://schemas.microsoft.com/office/drawing/2014/main" id="{F75CE903-303E-40DB-A0C8-49D9B5EAF79E}"/>
            </a:ext>
          </a:extLst>
        </xdr:cNvPr>
        <xdr:cNvSpPr/>
      </xdr:nvSpPr>
      <xdr:spPr>
        <a:xfrm>
          <a:off x="17716433" y="13842548"/>
          <a:ext cx="1372870" cy="3104242"/>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14</xdr:col>
      <xdr:colOff>66516</xdr:colOff>
      <xdr:row>57</xdr:row>
      <xdr:rowOff>173720</xdr:rowOff>
    </xdr:from>
    <xdr:ext cx="1369785" cy="3075215"/>
    <xdr:sp macro="" textlink="">
      <xdr:nvSpPr>
        <xdr:cNvPr id="12" name="四角形吹き出し 18">
          <a:extLst>
            <a:ext uri="{FF2B5EF4-FFF2-40B4-BE49-F238E27FC236}">
              <a16:creationId xmlns:a16="http://schemas.microsoft.com/office/drawing/2014/main" id="{3E02FB8A-8C0C-48AF-AFF3-1B88C64DA35B}"/>
            </a:ext>
          </a:extLst>
        </xdr:cNvPr>
        <xdr:cNvSpPr/>
      </xdr:nvSpPr>
      <xdr:spPr>
        <a:xfrm>
          <a:off x="17728587" y="24095077"/>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72300</xdr:colOff>
      <xdr:row>7</xdr:row>
      <xdr:rowOff>72119</xdr:rowOff>
    </xdr:from>
    <xdr:to>
      <xdr:col>15</xdr:col>
      <xdr:colOff>683168</xdr:colOff>
      <xdr:row>17</xdr:row>
      <xdr:rowOff>288017</xdr:rowOff>
    </xdr:to>
    <xdr:sp macro="" textlink="">
      <xdr:nvSpPr>
        <xdr:cNvPr id="15" name="四角形吹き出し 23">
          <a:extLst>
            <a:ext uri="{FF2B5EF4-FFF2-40B4-BE49-F238E27FC236}">
              <a16:creationId xmlns:a16="http://schemas.microsoft.com/office/drawing/2014/main" id="{1483DB15-3737-4168-A965-8C94EEDDFB5E}"/>
            </a:ext>
          </a:extLst>
        </xdr:cNvPr>
        <xdr:cNvSpPr/>
      </xdr:nvSpPr>
      <xdr:spPr>
        <a:xfrm>
          <a:off x="17734371" y="3192690"/>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0</xdr:colOff>
      <xdr:row>46</xdr:row>
      <xdr:rowOff>0</xdr:rowOff>
    </xdr:from>
    <xdr:to>
      <xdr:col>68</xdr:col>
      <xdr:colOff>41553</xdr:colOff>
      <xdr:row>48</xdr:row>
      <xdr:rowOff>131108</xdr:rowOff>
    </xdr:to>
    <xdr:pic>
      <xdr:nvPicPr>
        <xdr:cNvPr id="16" name="図 15">
          <a:extLst>
            <a:ext uri="{FF2B5EF4-FFF2-40B4-BE49-F238E27FC236}">
              <a16:creationId xmlns:a16="http://schemas.microsoft.com/office/drawing/2014/main" id="{542020C6-E05E-4D58-957E-4338D22E111D}"/>
            </a:ext>
          </a:extLst>
        </xdr:cNvPr>
        <xdr:cNvPicPr>
          <a:picLocks noChangeAspect="1"/>
        </xdr:cNvPicPr>
      </xdr:nvPicPr>
      <xdr:blipFill>
        <a:blip xmlns:r="http://schemas.openxmlformats.org/officeDocument/2006/relationships" r:embed="rId1"/>
        <a:stretch>
          <a:fillRect/>
        </a:stretch>
      </xdr:blipFill>
      <xdr:spPr>
        <a:xfrm>
          <a:off x="10212917" y="10509250"/>
          <a:ext cx="8571719" cy="512108"/>
        </a:xfrm>
        <a:prstGeom prst="rect">
          <a:avLst/>
        </a:prstGeom>
      </xdr:spPr>
    </xdr:pic>
    <xdr:clientData/>
  </xdr:twoCellAnchor>
  <xdr:twoCellAnchor editAs="oneCell">
    <xdr:from>
      <xdr:col>24</xdr:col>
      <xdr:colOff>104588</xdr:colOff>
      <xdr:row>45</xdr:row>
      <xdr:rowOff>149925</xdr:rowOff>
    </xdr:from>
    <xdr:to>
      <xdr:col>29</xdr:col>
      <xdr:colOff>154855</xdr:colOff>
      <xdr:row>48</xdr:row>
      <xdr:rowOff>17209</xdr:rowOff>
    </xdr:to>
    <xdr:sp macro="" textlink="">
      <xdr:nvSpPr>
        <xdr:cNvPr id="3" name="AutoShape 3">
          <a:extLst>
            <a:ext uri="{FF2B5EF4-FFF2-40B4-BE49-F238E27FC236}">
              <a16:creationId xmlns:a16="http://schemas.microsoft.com/office/drawing/2014/main" id="{29861390-C19F-49B2-BBE7-621CA3EA0460}"/>
            </a:ext>
          </a:extLst>
        </xdr:cNvPr>
        <xdr:cNvSpPr>
          <a:spLocks noChangeArrowheads="1"/>
        </xdr:cNvSpPr>
      </xdr:nvSpPr>
      <xdr:spPr bwMode="auto">
        <a:xfrm>
          <a:off x="6708588" y="104686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171450</xdr:colOff>
      <xdr:row>49</xdr:row>
      <xdr:rowOff>117476</xdr:rowOff>
    </xdr:from>
    <xdr:to>
      <xdr:col>53</xdr:col>
      <xdr:colOff>199814</xdr:colOff>
      <xdr:row>52</xdr:row>
      <xdr:rowOff>34926</xdr:rowOff>
    </xdr:to>
    <xdr:sp macro="" textlink="">
      <xdr:nvSpPr>
        <xdr:cNvPr id="14" name="AutoShape 3">
          <a:extLst>
            <a:ext uri="{FF2B5EF4-FFF2-40B4-BE49-F238E27FC236}">
              <a16:creationId xmlns:a16="http://schemas.microsoft.com/office/drawing/2014/main" id="{4AEB1FB1-10F4-4B55-A023-F5AC79178292}"/>
            </a:ext>
          </a:extLst>
        </xdr:cNvPr>
        <xdr:cNvSpPr>
          <a:spLocks noChangeArrowheads="1"/>
        </xdr:cNvSpPr>
      </xdr:nvSpPr>
      <xdr:spPr bwMode="auto">
        <a:xfrm>
          <a:off x="11268075" y="9801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119592</xdr:colOff>
      <xdr:row>12</xdr:row>
      <xdr:rowOff>98956</xdr:rowOff>
    </xdr:from>
    <xdr:to>
      <xdr:col>34</xdr:col>
      <xdr:colOff>161700</xdr:colOff>
      <xdr:row>14</xdr:row>
      <xdr:rowOff>152681</xdr:rowOff>
    </xdr:to>
    <xdr:sp macro="" textlink="">
      <xdr:nvSpPr>
        <xdr:cNvPr id="15" name="AutoShape 3">
          <a:extLst>
            <a:ext uri="{FF2B5EF4-FFF2-40B4-BE49-F238E27FC236}">
              <a16:creationId xmlns:a16="http://schemas.microsoft.com/office/drawing/2014/main" id="{0568994F-B0F0-4916-BFEF-62CB26599EF1}"/>
            </a:ext>
          </a:extLst>
        </xdr:cNvPr>
        <xdr:cNvSpPr>
          <a:spLocks noChangeArrowheads="1"/>
        </xdr:cNvSpPr>
      </xdr:nvSpPr>
      <xdr:spPr bwMode="auto">
        <a:xfrm>
          <a:off x="6866467" y="2702456"/>
          <a:ext cx="2470983" cy="466475"/>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統計上必要なため、実績（認証取得）について、有無を選択してください。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151747</xdr:colOff>
      <xdr:row>17</xdr:row>
      <xdr:rowOff>111124</xdr:rowOff>
    </xdr:from>
    <xdr:to>
      <xdr:col>30</xdr:col>
      <xdr:colOff>135511</xdr:colOff>
      <xdr:row>21</xdr:row>
      <xdr:rowOff>10738</xdr:rowOff>
    </xdr:to>
    <xdr:sp macro="" textlink="">
      <xdr:nvSpPr>
        <xdr:cNvPr id="25" name="AutoShape 3">
          <a:extLst>
            <a:ext uri="{FF2B5EF4-FFF2-40B4-BE49-F238E27FC236}">
              <a16:creationId xmlns:a16="http://schemas.microsoft.com/office/drawing/2014/main" id="{A7C8B84A-9553-4B6D-A1FD-9BC025781B34}"/>
            </a:ext>
          </a:extLst>
        </xdr:cNvPr>
        <xdr:cNvSpPr>
          <a:spLocks noChangeArrowheads="1"/>
        </xdr:cNvSpPr>
      </xdr:nvSpPr>
      <xdr:spPr bwMode="auto">
        <a:xfrm>
          <a:off x="5549247" y="3714749"/>
          <a:ext cx="2682514" cy="93148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38</xdr:row>
      <xdr:rowOff>135151</xdr:rowOff>
    </xdr:from>
    <xdr:to>
      <xdr:col>33</xdr:col>
      <xdr:colOff>194235</xdr:colOff>
      <xdr:row>40</xdr:row>
      <xdr:rowOff>61632</xdr:rowOff>
    </xdr:to>
    <xdr:sp macro="" textlink="">
      <xdr:nvSpPr>
        <xdr:cNvPr id="26" name="AutoShape 3">
          <a:extLst>
            <a:ext uri="{FF2B5EF4-FFF2-40B4-BE49-F238E27FC236}">
              <a16:creationId xmlns:a16="http://schemas.microsoft.com/office/drawing/2014/main" id="{4838126F-C203-4329-B9F0-AB7202298838}"/>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63502</xdr:colOff>
      <xdr:row>50</xdr:row>
      <xdr:rowOff>80767</xdr:rowOff>
    </xdr:from>
    <xdr:to>
      <xdr:col>69</xdr:col>
      <xdr:colOff>156634</xdr:colOff>
      <xdr:row>52</xdr:row>
      <xdr:rowOff>178328</xdr:rowOff>
    </xdr:to>
    <xdr:sp macro="" textlink="">
      <xdr:nvSpPr>
        <xdr:cNvPr id="27" name="AutoShape 3">
          <a:extLst>
            <a:ext uri="{FF2B5EF4-FFF2-40B4-BE49-F238E27FC236}">
              <a16:creationId xmlns:a16="http://schemas.microsoft.com/office/drawing/2014/main" id="{B1E0220F-680E-4BF6-9B02-6688FC0733EC}"/>
            </a:ext>
          </a:extLst>
        </xdr:cNvPr>
        <xdr:cNvSpPr>
          <a:spLocks noChangeArrowheads="1"/>
        </xdr:cNvSpPr>
      </xdr:nvSpPr>
      <xdr:spPr bwMode="auto">
        <a:xfrm>
          <a:off x="14668502" y="9955017"/>
          <a:ext cx="4141257" cy="478561"/>
        </a:xfrm>
        <a:prstGeom prst="wedgeRectCallout">
          <a:avLst>
            <a:gd name="adj1" fmla="val 12597"/>
            <a:gd name="adj2" fmla="val -12932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68</xdr:row>
      <xdr:rowOff>164351</xdr:rowOff>
    </xdr:from>
    <xdr:to>
      <xdr:col>27</xdr:col>
      <xdr:colOff>237032</xdr:colOff>
      <xdr:row>71</xdr:row>
      <xdr:rowOff>27899</xdr:rowOff>
    </xdr:to>
    <xdr:sp macro="" textlink="">
      <xdr:nvSpPr>
        <xdr:cNvPr id="29" name="AutoShape 3">
          <a:extLst>
            <a:ext uri="{FF2B5EF4-FFF2-40B4-BE49-F238E27FC236}">
              <a16:creationId xmlns:a16="http://schemas.microsoft.com/office/drawing/2014/main" id="{EC0DDCA3-C164-4E7C-8D70-07A800BC7C1C}"/>
            </a:ext>
          </a:extLst>
        </xdr:cNvPr>
        <xdr:cNvSpPr>
          <a:spLocks noChangeArrowheads="1"/>
        </xdr:cNvSpPr>
      </xdr:nvSpPr>
      <xdr:spPr bwMode="auto">
        <a:xfrm>
          <a:off x="6193865" y="13677151"/>
          <a:ext cx="1415517"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45</xdr:row>
      <xdr:rowOff>5050</xdr:rowOff>
    </xdr:from>
    <xdr:to>
      <xdr:col>23</xdr:col>
      <xdr:colOff>76201</xdr:colOff>
      <xdr:row>48</xdr:row>
      <xdr:rowOff>40529</xdr:rowOff>
    </xdr:to>
    <xdr:grpSp>
      <xdr:nvGrpSpPr>
        <xdr:cNvPr id="30" name="グループ化 29">
          <a:extLst>
            <a:ext uri="{FF2B5EF4-FFF2-40B4-BE49-F238E27FC236}">
              <a16:creationId xmlns:a16="http://schemas.microsoft.com/office/drawing/2014/main" id="{286E47A1-7D9C-4CBB-9DEF-CAB49D9D6B39}"/>
            </a:ext>
          </a:extLst>
        </xdr:cNvPr>
        <xdr:cNvGrpSpPr/>
      </xdr:nvGrpSpPr>
      <xdr:grpSpPr>
        <a:xfrm>
          <a:off x="6089145" y="10168225"/>
          <a:ext cx="778381" cy="606979"/>
          <a:chOff x="4781044" y="7277916"/>
          <a:chExt cx="705356" cy="619679"/>
        </a:xfrm>
      </xdr:grpSpPr>
      <xdr:sp macro="" textlink="">
        <xdr:nvSpPr>
          <xdr:cNvPr id="31" name="AutoShape 3">
            <a:extLst>
              <a:ext uri="{FF2B5EF4-FFF2-40B4-BE49-F238E27FC236}">
                <a16:creationId xmlns:a16="http://schemas.microsoft.com/office/drawing/2014/main" id="{25A289DD-8D57-6C2C-A849-99ED38C47CD5}"/>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F073CB6B-0636-0BBB-0579-8A7AF126EAA1}"/>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58</xdr:row>
      <xdr:rowOff>36509</xdr:rowOff>
    </xdr:from>
    <xdr:to>
      <xdr:col>3</xdr:col>
      <xdr:colOff>222250</xdr:colOff>
      <xdr:row>64</xdr:row>
      <xdr:rowOff>119060</xdr:rowOff>
    </xdr:to>
    <xdr:sp macro="" textlink="">
      <xdr:nvSpPr>
        <xdr:cNvPr id="33" name="大かっこ 32">
          <a:extLst>
            <a:ext uri="{FF2B5EF4-FFF2-40B4-BE49-F238E27FC236}">
              <a16:creationId xmlns:a16="http://schemas.microsoft.com/office/drawing/2014/main" id="{419A0AF5-F15A-442D-973C-B4E82AB8BB50}"/>
            </a:ext>
          </a:extLst>
        </xdr:cNvPr>
        <xdr:cNvSpPr/>
      </xdr:nvSpPr>
      <xdr:spPr>
        <a:xfrm>
          <a:off x="39158" y="10501309"/>
          <a:ext cx="100224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21166</xdr:colOff>
      <xdr:row>26</xdr:row>
      <xdr:rowOff>232833</xdr:rowOff>
    </xdr:from>
    <xdr:to>
      <xdr:col>29</xdr:col>
      <xdr:colOff>4930</xdr:colOff>
      <xdr:row>30</xdr:row>
      <xdr:rowOff>89958</xdr:rowOff>
    </xdr:to>
    <xdr:sp macro="" textlink="">
      <xdr:nvSpPr>
        <xdr:cNvPr id="36"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249333" y="593725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137584</xdr:colOff>
      <xdr:row>24</xdr:row>
      <xdr:rowOff>243524</xdr:rowOff>
    </xdr:from>
    <xdr:to>
      <xdr:col>34</xdr:col>
      <xdr:colOff>222130</xdr:colOff>
      <xdr:row>26</xdr:row>
      <xdr:rowOff>191632</xdr:rowOff>
    </xdr:to>
    <xdr:sp macro="" textlink="">
      <xdr:nvSpPr>
        <xdr:cNvPr id="37"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7291917" y="5439941"/>
          <a:ext cx="2285880" cy="456108"/>
        </a:xfrm>
        <a:prstGeom prst="wedgeRectCallout">
          <a:avLst>
            <a:gd name="adj1" fmla="val 25673"/>
            <a:gd name="adj2" fmla="val 3154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31750</xdr:colOff>
      <xdr:row>45</xdr:row>
      <xdr:rowOff>116416</xdr:rowOff>
    </xdr:from>
    <xdr:to>
      <xdr:col>34</xdr:col>
      <xdr:colOff>118342</xdr:colOff>
      <xdr:row>67</xdr:row>
      <xdr:rowOff>19529</xdr:rowOff>
    </xdr:to>
    <xdr:grpSp>
      <xdr:nvGrpSpPr>
        <xdr:cNvPr id="38"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212850" y="10279591"/>
          <a:ext cx="8944842" cy="4094113"/>
          <a:chOff x="4526051" y="10163496"/>
          <a:chExt cx="8397355" cy="4477873"/>
        </a:xfrm>
      </xdr:grpSpPr>
      <xdr:sp macro="" textlink="">
        <xdr:nvSpPr>
          <xdr:cNvPr id="39" name="四角形吹き出し 38">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0"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1"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2"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3"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4"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5"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186765</xdr:colOff>
      <xdr:row>66</xdr:row>
      <xdr:rowOff>84667</xdr:rowOff>
    </xdr:from>
    <xdr:to>
      <xdr:col>27</xdr:col>
      <xdr:colOff>237032</xdr:colOff>
      <xdr:row>68</xdr:row>
      <xdr:rowOff>142450</xdr:rowOff>
    </xdr:to>
    <xdr:sp macro="" textlink="">
      <xdr:nvSpPr>
        <xdr:cNvPr id="28" name="AutoShape 3">
          <a:extLst>
            <a:ext uri="{FF2B5EF4-FFF2-40B4-BE49-F238E27FC236}">
              <a16:creationId xmlns:a16="http://schemas.microsoft.com/office/drawing/2014/main" id="{F5CA2227-6B14-4B18-89C4-96BF516EE0B2}"/>
            </a:ext>
          </a:extLst>
        </xdr:cNvPr>
        <xdr:cNvSpPr>
          <a:spLocks noChangeArrowheads="1"/>
        </xdr:cNvSpPr>
      </xdr:nvSpPr>
      <xdr:spPr bwMode="auto">
        <a:xfrm>
          <a:off x="6240432" y="14403917"/>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78316</xdr:colOff>
      <xdr:row>0</xdr:row>
      <xdr:rowOff>127000</xdr:rowOff>
    </xdr:from>
    <xdr:to>
      <xdr:col>31</xdr:col>
      <xdr:colOff>220133</xdr:colOff>
      <xdr:row>3</xdr:row>
      <xdr:rowOff>2646</xdr:rowOff>
    </xdr:to>
    <xdr:sp macro="" textlink="">
      <xdr:nvSpPr>
        <xdr:cNvPr id="15" name="AutoShape 3">
          <a:extLst>
            <a:ext uri="{FF2B5EF4-FFF2-40B4-BE49-F238E27FC236}">
              <a16:creationId xmlns:a16="http://schemas.microsoft.com/office/drawing/2014/main" id="{BAAD8A24-AD85-48CD-9C5A-8C9F3AF667C6}"/>
            </a:ext>
          </a:extLst>
        </xdr:cNvPr>
        <xdr:cNvSpPr>
          <a:spLocks noChangeArrowheads="1"/>
        </xdr:cNvSpPr>
      </xdr:nvSpPr>
      <xdr:spPr bwMode="auto">
        <a:xfrm>
          <a:off x="4955116" y="1270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16</xdr:col>
      <xdr:colOff>172508</xdr:colOff>
      <xdr:row>5</xdr:row>
      <xdr:rowOff>122238</xdr:rowOff>
    </xdr:from>
    <xdr:to>
      <xdr:col>28</xdr:col>
      <xdr:colOff>8996</xdr:colOff>
      <xdr:row>7</xdr:row>
      <xdr:rowOff>314325</xdr:rowOff>
    </xdr:to>
    <xdr:sp macro="" textlink="">
      <xdr:nvSpPr>
        <xdr:cNvPr id="17" name="AutoShape 3">
          <a:extLst>
            <a:ext uri="{FF2B5EF4-FFF2-40B4-BE49-F238E27FC236}">
              <a16:creationId xmlns:a16="http://schemas.microsoft.com/office/drawing/2014/main" id="{276072BE-AB11-4C4E-87AF-19995AB047E6}"/>
            </a:ext>
          </a:extLst>
        </xdr:cNvPr>
        <xdr:cNvSpPr>
          <a:spLocks noChangeArrowheads="1"/>
        </xdr:cNvSpPr>
      </xdr:nvSpPr>
      <xdr:spPr bwMode="auto">
        <a:xfrm>
          <a:off x="4507441" y="14684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233362</xdr:colOff>
      <xdr:row>15</xdr:row>
      <xdr:rowOff>306913</xdr:rowOff>
    </xdr:from>
    <xdr:to>
      <xdr:col>30</xdr:col>
      <xdr:colOff>38099</xdr:colOff>
      <xdr:row>18</xdr:row>
      <xdr:rowOff>100008</xdr:rowOff>
    </xdr:to>
    <xdr:grpSp>
      <xdr:nvGrpSpPr>
        <xdr:cNvPr id="18" name="グループ化 17">
          <a:extLst>
            <a:ext uri="{FF2B5EF4-FFF2-40B4-BE49-F238E27FC236}">
              <a16:creationId xmlns:a16="http://schemas.microsoft.com/office/drawing/2014/main" id="{F177A1B3-B9CD-4DD6-B6EC-ACB3DA9DB005}"/>
            </a:ext>
          </a:extLst>
        </xdr:cNvPr>
        <xdr:cNvGrpSpPr/>
      </xdr:nvGrpSpPr>
      <xdr:grpSpPr>
        <a:xfrm>
          <a:off x="5548312" y="4983688"/>
          <a:ext cx="3348037" cy="793220"/>
          <a:chOff x="5002809" y="5157664"/>
          <a:chExt cx="3091637" cy="771498"/>
        </a:xfrm>
      </xdr:grpSpPr>
      <xdr:sp macro="" textlink="">
        <xdr:nvSpPr>
          <xdr:cNvPr id="19" name="AutoShape 3">
            <a:extLst>
              <a:ext uri="{FF2B5EF4-FFF2-40B4-BE49-F238E27FC236}">
                <a16:creationId xmlns:a16="http://schemas.microsoft.com/office/drawing/2014/main" id="{4BF7EFC2-F977-9A43-6C41-C0328E930AA5}"/>
              </a:ext>
            </a:extLst>
          </xdr:cNvPr>
          <xdr:cNvSpPr>
            <a:spLocks noChangeArrowheads="1"/>
          </xdr:cNvSpPr>
        </xdr:nvSpPr>
        <xdr:spPr bwMode="auto">
          <a:xfrm>
            <a:off x="5002809" y="5702556"/>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0" name="フリーフォーム 1">
            <a:extLst>
              <a:ext uri="{FF2B5EF4-FFF2-40B4-BE49-F238E27FC236}">
                <a16:creationId xmlns:a16="http://schemas.microsoft.com/office/drawing/2014/main" id="{D31DAA48-5C2B-C8B0-2959-931341AE6658}"/>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0"/>
  <sheetViews>
    <sheetView tabSelected="1" view="pageBreakPreview" zoomScale="90" zoomScaleNormal="75" zoomScaleSheetLayoutView="90" workbookViewId="0">
      <selection activeCell="F7" sqref="F7:H7"/>
    </sheetView>
  </sheetViews>
  <sheetFormatPr defaultColWidth="9" defaultRowHeight="13.5" x14ac:dyDescent="0.15"/>
  <cols>
    <col min="1" max="1" width="2.5" style="190" customWidth="1"/>
    <col min="2" max="3" width="8.5" style="190" customWidth="1"/>
    <col min="4" max="4" width="18.625" style="190" customWidth="1"/>
    <col min="5" max="5" width="64.75" style="190" customWidth="1"/>
    <col min="6" max="6" width="36.625" style="190" customWidth="1"/>
    <col min="7" max="9" width="10.375" style="190" customWidth="1"/>
    <col min="10" max="10" width="10.375" style="192" customWidth="1"/>
    <col min="11" max="11" width="10.375" style="190" customWidth="1"/>
    <col min="12" max="12" width="12.5" style="192" customWidth="1"/>
    <col min="13" max="13" width="250.625" style="190" customWidth="1"/>
    <col min="14" max="16384" width="9" style="190"/>
  </cols>
  <sheetData>
    <row r="1" spans="2:14" ht="47.25" customHeight="1" thickBot="1" x14ac:dyDescent="0.2">
      <c r="E1" s="191"/>
      <c r="M1" s="224" t="s">
        <v>287</v>
      </c>
    </row>
    <row r="2" spans="2:14" ht="41.25" customHeight="1" thickBot="1" x14ac:dyDescent="0.2">
      <c r="B2" s="286" t="s">
        <v>272</v>
      </c>
      <c r="C2" s="287"/>
      <c r="D2" s="193" t="s">
        <v>288</v>
      </c>
      <c r="F2" s="193"/>
      <c r="G2" s="193"/>
      <c r="H2" s="193"/>
      <c r="I2" s="193"/>
      <c r="J2" s="225" t="s">
        <v>0</v>
      </c>
      <c r="K2" s="226" t="s">
        <v>277</v>
      </c>
      <c r="M2" s="193"/>
      <c r="N2" s="193"/>
    </row>
    <row r="3" spans="2:14" s="194" customFormat="1" ht="29.25" customHeight="1" x14ac:dyDescent="0.15">
      <c r="B3" s="290" t="s">
        <v>1</v>
      </c>
      <c r="C3" s="291"/>
      <c r="D3" s="242" t="s">
        <v>2</v>
      </c>
      <c r="E3" s="242" t="s">
        <v>3</v>
      </c>
      <c r="F3" s="256" t="s">
        <v>4</v>
      </c>
      <c r="G3" s="257"/>
      <c r="H3" s="258"/>
      <c r="I3" s="298" t="s">
        <v>5</v>
      </c>
      <c r="J3" s="253"/>
      <c r="K3" s="254"/>
      <c r="L3" s="235" t="s">
        <v>6</v>
      </c>
      <c r="M3" s="242" t="s">
        <v>7</v>
      </c>
    </row>
    <row r="4" spans="2:14" s="194" customFormat="1" ht="37.5" customHeight="1" thickBot="1" x14ac:dyDescent="0.2">
      <c r="B4" s="259"/>
      <c r="C4" s="261"/>
      <c r="D4" s="243"/>
      <c r="E4" s="243"/>
      <c r="F4" s="259"/>
      <c r="G4" s="260"/>
      <c r="H4" s="261"/>
      <c r="I4" s="195" t="s">
        <v>8</v>
      </c>
      <c r="J4" s="195" t="s">
        <v>9</v>
      </c>
      <c r="K4" s="6" t="s">
        <v>10</v>
      </c>
      <c r="L4" s="232"/>
      <c r="M4" s="243"/>
    </row>
    <row r="5" spans="2:14" s="194" customFormat="1" ht="28.5" customHeight="1" thickTop="1" x14ac:dyDescent="0.15">
      <c r="B5" s="288" t="s">
        <v>11</v>
      </c>
      <c r="C5" s="262" t="s">
        <v>12</v>
      </c>
      <c r="D5" s="244" t="s">
        <v>13</v>
      </c>
      <c r="E5" s="255" t="s">
        <v>14</v>
      </c>
      <c r="F5" s="249" t="s">
        <v>273</v>
      </c>
      <c r="G5" s="250"/>
      <c r="H5" s="251"/>
      <c r="I5" s="196">
        <v>10</v>
      </c>
      <c r="J5" s="283">
        <v>10</v>
      </c>
      <c r="K5" s="284">
        <v>100</v>
      </c>
      <c r="L5" s="244" t="s">
        <v>15</v>
      </c>
      <c r="M5" s="281" t="s">
        <v>285</v>
      </c>
    </row>
    <row r="6" spans="2:14" s="194" customFormat="1" ht="28.5" customHeight="1" x14ac:dyDescent="0.15">
      <c r="B6" s="289"/>
      <c r="C6" s="230"/>
      <c r="D6" s="232"/>
      <c r="E6" s="245"/>
      <c r="F6" s="252" t="s">
        <v>274</v>
      </c>
      <c r="G6" s="253"/>
      <c r="H6" s="254"/>
      <c r="I6" s="7">
        <v>0</v>
      </c>
      <c r="J6" s="276"/>
      <c r="K6" s="285"/>
      <c r="L6" s="232"/>
      <c r="M6" s="282"/>
    </row>
    <row r="7" spans="2:14" s="194" customFormat="1" ht="38.25" customHeight="1" x14ac:dyDescent="0.15">
      <c r="B7" s="289"/>
      <c r="C7" s="230"/>
      <c r="D7" s="232"/>
      <c r="E7" s="242" t="s">
        <v>16</v>
      </c>
      <c r="F7" s="252" t="s">
        <v>276</v>
      </c>
      <c r="G7" s="253"/>
      <c r="H7" s="254"/>
      <c r="I7" s="7">
        <v>5</v>
      </c>
      <c r="J7" s="275">
        <v>5</v>
      </c>
      <c r="K7" s="285"/>
      <c r="L7" s="232"/>
      <c r="M7" s="302" t="s">
        <v>294</v>
      </c>
    </row>
    <row r="8" spans="2:14" s="194" customFormat="1" ht="20.100000000000001" customHeight="1" x14ac:dyDescent="0.15">
      <c r="B8" s="289"/>
      <c r="C8" s="230"/>
      <c r="D8" s="233"/>
      <c r="E8" s="246"/>
      <c r="F8" s="252" t="s">
        <v>17</v>
      </c>
      <c r="G8" s="253"/>
      <c r="H8" s="254"/>
      <c r="I8" s="8">
        <v>0</v>
      </c>
      <c r="J8" s="277"/>
      <c r="K8" s="285"/>
      <c r="L8" s="232"/>
      <c r="M8" s="303"/>
    </row>
    <row r="9" spans="2:14" ht="40.15" customHeight="1" x14ac:dyDescent="0.15">
      <c r="B9" s="289"/>
      <c r="C9" s="230"/>
      <c r="D9" s="232" t="s">
        <v>18</v>
      </c>
      <c r="E9" s="292" t="s">
        <v>234</v>
      </c>
      <c r="F9" s="239" t="s">
        <v>19</v>
      </c>
      <c r="G9" s="240"/>
      <c r="H9" s="240"/>
      <c r="I9" s="241"/>
      <c r="J9" s="275">
        <v>5</v>
      </c>
      <c r="K9" s="285"/>
      <c r="L9" s="232"/>
      <c r="M9" s="278" t="s">
        <v>295</v>
      </c>
    </row>
    <row r="10" spans="2:14" ht="40.15" customHeight="1" x14ac:dyDescent="0.15">
      <c r="B10" s="289"/>
      <c r="C10" s="230"/>
      <c r="D10" s="232"/>
      <c r="E10" s="295"/>
      <c r="F10" s="239" t="s">
        <v>20</v>
      </c>
      <c r="G10" s="240"/>
      <c r="H10" s="241"/>
      <c r="I10" s="207">
        <v>5</v>
      </c>
      <c r="J10" s="276"/>
      <c r="K10" s="285"/>
      <c r="L10" s="232"/>
      <c r="M10" s="279"/>
    </row>
    <row r="11" spans="2:14" ht="40.15" customHeight="1" x14ac:dyDescent="0.15">
      <c r="B11" s="289"/>
      <c r="C11" s="230"/>
      <c r="D11" s="232"/>
      <c r="E11" s="295"/>
      <c r="F11" s="239" t="s">
        <v>21</v>
      </c>
      <c r="G11" s="240"/>
      <c r="H11" s="241"/>
      <c r="I11" s="207">
        <v>3</v>
      </c>
      <c r="J11" s="276"/>
      <c r="K11" s="285"/>
      <c r="L11" s="232"/>
      <c r="M11" s="279"/>
    </row>
    <row r="12" spans="2:14" ht="40.15" customHeight="1" x14ac:dyDescent="0.15">
      <c r="B12" s="289"/>
      <c r="C12" s="230"/>
      <c r="D12" s="232"/>
      <c r="E12" s="295"/>
      <c r="F12" s="239" t="s">
        <v>22</v>
      </c>
      <c r="G12" s="240"/>
      <c r="H12" s="241"/>
      <c r="I12" s="207">
        <v>1</v>
      </c>
      <c r="J12" s="276"/>
      <c r="K12" s="285"/>
      <c r="L12" s="232"/>
      <c r="M12" s="279"/>
    </row>
    <row r="13" spans="2:14" ht="67.5" customHeight="1" x14ac:dyDescent="0.15">
      <c r="B13" s="289"/>
      <c r="C13" s="230"/>
      <c r="D13" s="232"/>
      <c r="E13" s="296"/>
      <c r="F13" s="239" t="s">
        <v>23</v>
      </c>
      <c r="G13" s="240"/>
      <c r="H13" s="241"/>
      <c r="I13" s="207">
        <v>0</v>
      </c>
      <c r="J13" s="277"/>
      <c r="K13" s="285"/>
      <c r="L13" s="232"/>
      <c r="M13" s="280"/>
    </row>
    <row r="14" spans="2:14" ht="45" customHeight="1" x14ac:dyDescent="0.15">
      <c r="B14" s="289"/>
      <c r="C14" s="230"/>
      <c r="D14" s="232"/>
      <c r="E14" s="235" t="s">
        <v>24</v>
      </c>
      <c r="F14" s="252" t="s">
        <v>25</v>
      </c>
      <c r="G14" s="253"/>
      <c r="H14" s="254"/>
      <c r="I14" s="8">
        <v>9</v>
      </c>
      <c r="J14" s="275">
        <v>9</v>
      </c>
      <c r="K14" s="285"/>
      <c r="L14" s="232"/>
      <c r="M14" s="278" t="s">
        <v>296</v>
      </c>
    </row>
    <row r="15" spans="2:14" ht="45" customHeight="1" x14ac:dyDescent="0.15">
      <c r="B15" s="289"/>
      <c r="C15" s="230"/>
      <c r="D15" s="232"/>
      <c r="E15" s="232"/>
      <c r="F15" s="252" t="s">
        <v>26</v>
      </c>
      <c r="G15" s="253"/>
      <c r="H15" s="254"/>
      <c r="I15" s="8">
        <v>3</v>
      </c>
      <c r="J15" s="276"/>
      <c r="K15" s="285"/>
      <c r="L15" s="232"/>
      <c r="M15" s="279"/>
    </row>
    <row r="16" spans="2:14" ht="45" customHeight="1" x14ac:dyDescent="0.15">
      <c r="B16" s="289"/>
      <c r="C16" s="230"/>
      <c r="D16" s="232"/>
      <c r="E16" s="232"/>
      <c r="F16" s="239" t="s">
        <v>23</v>
      </c>
      <c r="G16" s="240"/>
      <c r="H16" s="241"/>
      <c r="I16" s="8">
        <v>0</v>
      </c>
      <c r="J16" s="276"/>
      <c r="K16" s="285"/>
      <c r="L16" s="232"/>
      <c r="M16" s="279"/>
    </row>
    <row r="17" spans="2:13" s="194" customFormat="1" ht="95.1" customHeight="1" x14ac:dyDescent="0.15">
      <c r="B17" s="289"/>
      <c r="C17" s="263" t="s">
        <v>27</v>
      </c>
      <c r="D17" s="242" t="s">
        <v>28</v>
      </c>
      <c r="E17" s="292" t="s">
        <v>215</v>
      </c>
      <c r="F17" s="264" t="s">
        <v>208</v>
      </c>
      <c r="G17" s="265"/>
      <c r="H17" s="265"/>
      <c r="I17" s="266"/>
      <c r="J17" s="297">
        <v>4</v>
      </c>
      <c r="K17" s="285"/>
      <c r="L17" s="232"/>
      <c r="M17" s="278" t="s">
        <v>275</v>
      </c>
    </row>
    <row r="18" spans="2:13" s="194" customFormat="1" ht="95.1" customHeight="1" x14ac:dyDescent="0.15">
      <c r="B18" s="289"/>
      <c r="C18" s="230"/>
      <c r="D18" s="245"/>
      <c r="E18" s="293"/>
      <c r="F18" s="247" t="s">
        <v>209</v>
      </c>
      <c r="G18" s="247"/>
      <c r="H18" s="247"/>
      <c r="I18" s="207">
        <v>4</v>
      </c>
      <c r="J18" s="276"/>
      <c r="K18" s="285"/>
      <c r="L18" s="232"/>
      <c r="M18" s="279"/>
    </row>
    <row r="19" spans="2:13" s="194" customFormat="1" ht="95.1" customHeight="1" x14ac:dyDescent="0.15">
      <c r="B19" s="289"/>
      <c r="C19" s="230"/>
      <c r="D19" s="245"/>
      <c r="E19" s="293"/>
      <c r="F19" s="247" t="s">
        <v>210</v>
      </c>
      <c r="G19" s="247"/>
      <c r="H19" s="247"/>
      <c r="I19" s="207">
        <v>3</v>
      </c>
      <c r="J19" s="276"/>
      <c r="K19" s="285"/>
      <c r="L19" s="232"/>
      <c r="M19" s="279"/>
    </row>
    <row r="20" spans="2:13" s="194" customFormat="1" ht="95.1" customHeight="1" x14ac:dyDescent="0.15">
      <c r="B20" s="289"/>
      <c r="C20" s="230"/>
      <c r="D20" s="245"/>
      <c r="E20" s="293"/>
      <c r="F20" s="247" t="s">
        <v>211</v>
      </c>
      <c r="G20" s="247"/>
      <c r="H20" s="247"/>
      <c r="I20" s="207">
        <v>2</v>
      </c>
      <c r="J20" s="276"/>
      <c r="K20" s="285"/>
      <c r="L20" s="232"/>
      <c r="M20" s="279"/>
    </row>
    <row r="21" spans="2:13" s="194" customFormat="1" ht="95.1" customHeight="1" x14ac:dyDescent="0.15">
      <c r="B21" s="289"/>
      <c r="C21" s="230"/>
      <c r="D21" s="245"/>
      <c r="E21" s="293"/>
      <c r="F21" s="247" t="s">
        <v>212</v>
      </c>
      <c r="G21" s="247"/>
      <c r="H21" s="247"/>
      <c r="I21" s="207">
        <v>1</v>
      </c>
      <c r="J21" s="276"/>
      <c r="K21" s="285"/>
      <c r="L21" s="232"/>
      <c r="M21" s="279"/>
    </row>
    <row r="22" spans="2:13" s="194" customFormat="1" ht="95.1" customHeight="1" x14ac:dyDescent="0.15">
      <c r="B22" s="289"/>
      <c r="C22" s="230"/>
      <c r="D22" s="245"/>
      <c r="E22" s="294"/>
      <c r="F22" s="247" t="s">
        <v>213</v>
      </c>
      <c r="G22" s="247"/>
      <c r="H22" s="247"/>
      <c r="I22" s="207">
        <v>0</v>
      </c>
      <c r="J22" s="276"/>
      <c r="K22" s="285"/>
      <c r="L22" s="232"/>
      <c r="M22" s="280"/>
    </row>
    <row r="23" spans="2:13" s="194" customFormat="1" ht="35.1" customHeight="1" x14ac:dyDescent="0.15">
      <c r="B23" s="289"/>
      <c r="C23" s="230"/>
      <c r="D23" s="245"/>
      <c r="E23" s="235" t="s">
        <v>29</v>
      </c>
      <c r="F23" s="239" t="s">
        <v>30</v>
      </c>
      <c r="G23" s="240"/>
      <c r="H23" s="241"/>
      <c r="I23" s="201">
        <v>5</v>
      </c>
      <c r="J23" s="242">
        <v>5</v>
      </c>
      <c r="K23" s="285"/>
      <c r="L23" s="232"/>
      <c r="M23" s="299" t="s">
        <v>297</v>
      </c>
    </row>
    <row r="24" spans="2:13" s="194" customFormat="1" ht="35.1" customHeight="1" x14ac:dyDescent="0.15">
      <c r="B24" s="289"/>
      <c r="C24" s="230"/>
      <c r="D24" s="245"/>
      <c r="E24" s="233"/>
      <c r="F24" s="239" t="s">
        <v>31</v>
      </c>
      <c r="G24" s="240"/>
      <c r="H24" s="241"/>
      <c r="I24" s="202">
        <v>0</v>
      </c>
      <c r="J24" s="246"/>
      <c r="K24" s="285"/>
      <c r="L24" s="232"/>
      <c r="M24" s="301"/>
    </row>
    <row r="25" spans="2:13" s="194" customFormat="1" ht="40.15" customHeight="1" x14ac:dyDescent="0.15">
      <c r="B25" s="289"/>
      <c r="C25" s="230"/>
      <c r="D25" s="245"/>
      <c r="E25" s="235" t="s">
        <v>32</v>
      </c>
      <c r="F25" s="252" t="s">
        <v>283</v>
      </c>
      <c r="G25" s="240"/>
      <c r="H25" s="241"/>
      <c r="I25" s="7">
        <v>5</v>
      </c>
      <c r="J25" s="275">
        <v>5</v>
      </c>
      <c r="K25" s="285"/>
      <c r="L25" s="232"/>
      <c r="M25" s="299" t="s">
        <v>286</v>
      </c>
    </row>
    <row r="26" spans="2:13" s="194" customFormat="1" ht="40.15" customHeight="1" x14ac:dyDescent="0.15">
      <c r="B26" s="289"/>
      <c r="C26" s="230"/>
      <c r="D26" s="245"/>
      <c r="E26" s="232"/>
      <c r="F26" s="252" t="s">
        <v>284</v>
      </c>
      <c r="G26" s="240"/>
      <c r="H26" s="241"/>
      <c r="I26" s="203">
        <v>3</v>
      </c>
      <c r="J26" s="276"/>
      <c r="K26" s="285"/>
      <c r="L26" s="232"/>
      <c r="M26" s="300"/>
    </row>
    <row r="27" spans="2:13" s="194" customFormat="1" ht="40.15" customHeight="1" x14ac:dyDescent="0.15">
      <c r="B27" s="289"/>
      <c r="C27" s="231"/>
      <c r="D27" s="246"/>
      <c r="E27" s="233"/>
      <c r="F27" s="239" t="s">
        <v>31</v>
      </c>
      <c r="G27" s="240"/>
      <c r="H27" s="241"/>
      <c r="I27" s="7">
        <v>0</v>
      </c>
      <c r="J27" s="277"/>
      <c r="K27" s="285"/>
      <c r="L27" s="232"/>
      <c r="M27" s="301"/>
    </row>
    <row r="28" spans="2:13" s="194" customFormat="1" ht="90" customHeight="1" x14ac:dyDescent="0.15">
      <c r="B28" s="289"/>
      <c r="C28" s="230" t="s">
        <v>200</v>
      </c>
      <c r="D28" s="232" t="s">
        <v>33</v>
      </c>
      <c r="E28" s="235" t="s">
        <v>264</v>
      </c>
      <c r="F28" s="239" t="s">
        <v>206</v>
      </c>
      <c r="G28" s="240"/>
      <c r="H28" s="241"/>
      <c r="I28" s="7">
        <v>2</v>
      </c>
      <c r="J28" s="234">
        <v>2</v>
      </c>
      <c r="K28" s="285"/>
      <c r="L28" s="232"/>
      <c r="M28" s="228" t="s">
        <v>289</v>
      </c>
    </row>
    <row r="29" spans="2:13" s="194" customFormat="1" ht="90" customHeight="1" x14ac:dyDescent="0.15">
      <c r="B29" s="289"/>
      <c r="C29" s="230"/>
      <c r="D29" s="232"/>
      <c r="E29" s="232"/>
      <c r="F29" s="236" t="s">
        <v>207</v>
      </c>
      <c r="G29" s="237"/>
      <c r="H29" s="238"/>
      <c r="I29" s="7">
        <v>0</v>
      </c>
      <c r="J29" s="234"/>
      <c r="K29" s="285"/>
      <c r="L29" s="232"/>
      <c r="M29" s="229"/>
    </row>
    <row r="30" spans="2:13" s="194" customFormat="1" ht="90" customHeight="1" x14ac:dyDescent="0.15">
      <c r="B30" s="289"/>
      <c r="C30" s="230"/>
      <c r="D30" s="232"/>
      <c r="E30" s="235" t="s">
        <v>265</v>
      </c>
      <c r="F30" s="239" t="s">
        <v>206</v>
      </c>
      <c r="G30" s="240"/>
      <c r="H30" s="241"/>
      <c r="I30" s="7">
        <v>1</v>
      </c>
      <c r="J30" s="234">
        <v>1</v>
      </c>
      <c r="K30" s="285"/>
      <c r="L30" s="232"/>
      <c r="M30" s="228" t="s">
        <v>290</v>
      </c>
    </row>
    <row r="31" spans="2:13" s="194" customFormat="1" ht="90" customHeight="1" x14ac:dyDescent="0.15">
      <c r="B31" s="289"/>
      <c r="C31" s="230"/>
      <c r="D31" s="232"/>
      <c r="E31" s="232"/>
      <c r="F31" s="236" t="s">
        <v>207</v>
      </c>
      <c r="G31" s="237"/>
      <c r="H31" s="238"/>
      <c r="I31" s="7">
        <v>0</v>
      </c>
      <c r="J31" s="234"/>
      <c r="K31" s="285"/>
      <c r="L31" s="232"/>
      <c r="M31" s="229"/>
    </row>
    <row r="32" spans="2:13" s="194" customFormat="1" ht="110.1" customHeight="1" x14ac:dyDescent="0.15">
      <c r="B32" s="289"/>
      <c r="C32" s="230"/>
      <c r="D32" s="232"/>
      <c r="E32" s="235" t="s">
        <v>266</v>
      </c>
      <c r="F32" s="239" t="s">
        <v>206</v>
      </c>
      <c r="G32" s="240"/>
      <c r="H32" s="241"/>
      <c r="I32" s="7">
        <v>1</v>
      </c>
      <c r="J32" s="234">
        <v>1</v>
      </c>
      <c r="K32" s="285"/>
      <c r="L32" s="232"/>
      <c r="M32" s="228" t="s">
        <v>291</v>
      </c>
    </row>
    <row r="33" spans="2:13" s="194" customFormat="1" ht="110.1" customHeight="1" x14ac:dyDescent="0.15">
      <c r="B33" s="289"/>
      <c r="C33" s="231"/>
      <c r="D33" s="233"/>
      <c r="E33" s="233"/>
      <c r="F33" s="236" t="s">
        <v>207</v>
      </c>
      <c r="G33" s="237"/>
      <c r="H33" s="238"/>
      <c r="I33" s="7">
        <v>0</v>
      </c>
      <c r="J33" s="234"/>
      <c r="K33" s="285"/>
      <c r="L33" s="232"/>
      <c r="M33" s="229"/>
    </row>
    <row r="34" spans="2:13" s="194" customFormat="1" ht="44.25" customHeight="1" x14ac:dyDescent="0.15">
      <c r="B34" s="289"/>
      <c r="C34" s="263" t="s">
        <v>34</v>
      </c>
      <c r="D34" s="242" t="s">
        <v>35</v>
      </c>
      <c r="E34" s="235" t="s">
        <v>36</v>
      </c>
      <c r="F34" s="239" t="s">
        <v>282</v>
      </c>
      <c r="G34" s="240"/>
      <c r="H34" s="241"/>
      <c r="I34" s="8">
        <v>20</v>
      </c>
      <c r="J34" s="276">
        <v>20</v>
      </c>
      <c r="K34" s="285"/>
      <c r="L34" s="232"/>
      <c r="M34" s="302" t="s">
        <v>298</v>
      </c>
    </row>
    <row r="35" spans="2:13" s="194" customFormat="1" ht="44.25" customHeight="1" x14ac:dyDescent="0.15">
      <c r="B35" s="289"/>
      <c r="C35" s="230"/>
      <c r="D35" s="246"/>
      <c r="E35" s="274"/>
      <c r="F35" s="239" t="s">
        <v>37</v>
      </c>
      <c r="G35" s="240"/>
      <c r="H35" s="241"/>
      <c r="I35" s="7">
        <v>0</v>
      </c>
      <c r="J35" s="277"/>
      <c r="K35" s="285"/>
      <c r="L35" s="232"/>
      <c r="M35" s="304"/>
    </row>
    <row r="36" spans="2:13" s="194" customFormat="1" ht="20.100000000000001" customHeight="1" x14ac:dyDescent="0.15">
      <c r="B36" s="289"/>
      <c r="C36" s="230"/>
      <c r="D36" s="242" t="s">
        <v>38</v>
      </c>
      <c r="E36" s="235" t="s">
        <v>39</v>
      </c>
      <c r="F36" s="264" t="s">
        <v>228</v>
      </c>
      <c r="G36" s="265"/>
      <c r="H36" s="266"/>
      <c r="I36" s="7">
        <v>20</v>
      </c>
      <c r="J36" s="275">
        <v>20</v>
      </c>
      <c r="K36" s="285"/>
      <c r="L36" s="232"/>
      <c r="M36" s="278" t="s">
        <v>292</v>
      </c>
    </row>
    <row r="37" spans="2:13" s="194" customFormat="1" ht="20.100000000000001" customHeight="1" x14ac:dyDescent="0.15">
      <c r="B37" s="289"/>
      <c r="C37" s="230"/>
      <c r="D37" s="245"/>
      <c r="E37" s="232"/>
      <c r="F37" s="264" t="s">
        <v>293</v>
      </c>
      <c r="G37" s="265"/>
      <c r="H37" s="266"/>
      <c r="I37" s="199"/>
      <c r="J37" s="276"/>
      <c r="K37" s="285"/>
      <c r="L37" s="232"/>
      <c r="M37" s="279"/>
    </row>
    <row r="38" spans="2:13" s="194" customFormat="1" ht="20.100000000000001" customHeight="1" x14ac:dyDescent="0.15">
      <c r="B38" s="289"/>
      <c r="C38" s="230"/>
      <c r="D38" s="245"/>
      <c r="E38" s="232"/>
      <c r="F38" s="267"/>
      <c r="G38" s="268"/>
      <c r="H38" s="269"/>
      <c r="I38" s="205" t="s">
        <v>40</v>
      </c>
      <c r="J38" s="276"/>
      <c r="K38" s="285"/>
      <c r="L38" s="232"/>
      <c r="M38" s="279"/>
    </row>
    <row r="39" spans="2:13" s="194" customFormat="1" ht="20.100000000000001" customHeight="1" x14ac:dyDescent="0.15">
      <c r="B39" s="289"/>
      <c r="C39" s="230"/>
      <c r="D39" s="245"/>
      <c r="E39" s="232"/>
      <c r="F39" s="270"/>
      <c r="G39" s="271"/>
      <c r="H39" s="272"/>
      <c r="I39" s="212"/>
      <c r="J39" s="276"/>
      <c r="K39" s="285"/>
      <c r="L39" s="232"/>
      <c r="M39" s="279"/>
    </row>
    <row r="40" spans="2:13" s="194" customFormat="1" ht="20.100000000000001" customHeight="1" x14ac:dyDescent="0.15">
      <c r="B40" s="289"/>
      <c r="C40" s="230"/>
      <c r="D40" s="245"/>
      <c r="E40" s="232"/>
      <c r="F40" s="270" t="s">
        <v>229</v>
      </c>
      <c r="G40" s="271"/>
      <c r="H40" s="272"/>
      <c r="I40" s="212">
        <v>10</v>
      </c>
      <c r="J40" s="276"/>
      <c r="K40" s="285"/>
      <c r="L40" s="232"/>
      <c r="M40" s="279"/>
    </row>
    <row r="41" spans="2:13" s="194" customFormat="1" ht="20.100000000000001" customHeight="1" x14ac:dyDescent="0.15">
      <c r="B41" s="289"/>
      <c r="C41" s="230"/>
      <c r="D41" s="245"/>
      <c r="E41" s="232"/>
      <c r="F41" s="264" t="s">
        <v>230</v>
      </c>
      <c r="G41" s="265"/>
      <c r="H41" s="266"/>
      <c r="I41" s="7">
        <v>10</v>
      </c>
      <c r="J41" s="276"/>
      <c r="K41" s="285"/>
      <c r="L41" s="232"/>
      <c r="M41" s="279"/>
    </row>
    <row r="42" spans="2:13" s="194" customFormat="1" ht="20.100000000000001" customHeight="1" x14ac:dyDescent="0.15">
      <c r="B42" s="289"/>
      <c r="C42" s="230"/>
      <c r="D42" s="245"/>
      <c r="E42" s="232"/>
      <c r="F42" s="264" t="s">
        <v>235</v>
      </c>
      <c r="G42" s="265"/>
      <c r="H42" s="266"/>
      <c r="I42" s="199"/>
      <c r="J42" s="276"/>
      <c r="K42" s="285"/>
      <c r="L42" s="232"/>
      <c r="M42" s="279"/>
    </row>
    <row r="43" spans="2:13" s="194" customFormat="1" ht="20.100000000000001" customHeight="1" x14ac:dyDescent="0.15">
      <c r="B43" s="289"/>
      <c r="C43" s="230"/>
      <c r="D43" s="245"/>
      <c r="E43" s="232"/>
      <c r="F43" s="267"/>
      <c r="G43" s="268"/>
      <c r="H43" s="269"/>
      <c r="I43" s="205" t="s">
        <v>40</v>
      </c>
      <c r="J43" s="276"/>
      <c r="K43" s="285"/>
      <c r="L43" s="232"/>
      <c r="M43" s="279"/>
    </row>
    <row r="44" spans="2:13" s="194" customFormat="1" ht="20.100000000000001" customHeight="1" x14ac:dyDescent="0.15">
      <c r="B44" s="289"/>
      <c r="C44" s="230"/>
      <c r="D44" s="245"/>
      <c r="E44" s="232"/>
      <c r="F44" s="270"/>
      <c r="G44" s="271"/>
      <c r="H44" s="272"/>
      <c r="I44" s="212"/>
      <c r="J44" s="276"/>
      <c r="K44" s="285"/>
      <c r="L44" s="232"/>
      <c r="M44" s="279"/>
    </row>
    <row r="45" spans="2:13" s="194" customFormat="1" ht="20.100000000000001" customHeight="1" x14ac:dyDescent="0.15">
      <c r="B45" s="289"/>
      <c r="C45" s="230"/>
      <c r="D45" s="246"/>
      <c r="E45" s="233"/>
      <c r="F45" s="270" t="s">
        <v>231</v>
      </c>
      <c r="G45" s="271"/>
      <c r="H45" s="272"/>
      <c r="I45" s="212">
        <v>0</v>
      </c>
      <c r="J45" s="277"/>
      <c r="K45" s="285"/>
      <c r="L45" s="232"/>
      <c r="M45" s="280"/>
    </row>
    <row r="46" spans="2:13" s="194" customFormat="1" ht="20.100000000000001" customHeight="1" x14ac:dyDescent="0.15">
      <c r="B46" s="289"/>
      <c r="C46" s="230"/>
      <c r="D46" s="235" t="s">
        <v>216</v>
      </c>
      <c r="E46" s="235" t="s">
        <v>41</v>
      </c>
      <c r="F46" s="252" t="s">
        <v>42</v>
      </c>
      <c r="G46" s="253"/>
      <c r="H46" s="254"/>
      <c r="I46" s="7">
        <v>3</v>
      </c>
      <c r="J46" s="275">
        <v>3</v>
      </c>
      <c r="K46" s="285"/>
      <c r="L46" s="232"/>
      <c r="M46" s="315" t="s">
        <v>43</v>
      </c>
    </row>
    <row r="47" spans="2:13" s="194" customFormat="1" ht="20.100000000000001" customHeight="1" x14ac:dyDescent="0.15">
      <c r="B47" s="289"/>
      <c r="C47" s="230"/>
      <c r="D47" s="245"/>
      <c r="E47" s="233"/>
      <c r="F47" s="256" t="s">
        <v>44</v>
      </c>
      <c r="G47" s="257"/>
      <c r="H47" s="258"/>
      <c r="I47" s="7">
        <v>0</v>
      </c>
      <c r="J47" s="277"/>
      <c r="K47" s="285"/>
      <c r="L47" s="232"/>
      <c r="M47" s="315"/>
    </row>
    <row r="48" spans="2:13" s="194" customFormat="1" ht="45" customHeight="1" x14ac:dyDescent="0.15">
      <c r="B48" s="289"/>
      <c r="C48" s="230"/>
      <c r="D48" s="235" t="s">
        <v>45</v>
      </c>
      <c r="E48" s="267" t="s">
        <v>46</v>
      </c>
      <c r="F48" s="252" t="s">
        <v>237</v>
      </c>
      <c r="G48" s="253"/>
      <c r="H48" s="254"/>
      <c r="I48" s="199">
        <v>10</v>
      </c>
      <c r="J48" s="275">
        <v>10</v>
      </c>
      <c r="K48" s="285"/>
      <c r="L48" s="232"/>
      <c r="M48" s="301" t="s">
        <v>214</v>
      </c>
    </row>
    <row r="49" spans="2:13" s="194" customFormat="1" ht="45" customHeight="1" x14ac:dyDescent="0.15">
      <c r="B49" s="289"/>
      <c r="C49" s="230"/>
      <c r="D49" s="232"/>
      <c r="E49" s="267"/>
      <c r="F49" s="264" t="s">
        <v>236</v>
      </c>
      <c r="G49" s="265"/>
      <c r="H49" s="266"/>
      <c r="I49" s="204"/>
      <c r="J49" s="276"/>
      <c r="K49" s="285"/>
      <c r="L49" s="232"/>
      <c r="M49" s="301"/>
    </row>
    <row r="50" spans="2:13" s="194" customFormat="1" ht="45" customHeight="1" x14ac:dyDescent="0.15">
      <c r="B50" s="289"/>
      <c r="C50" s="230"/>
      <c r="D50" s="232"/>
      <c r="E50" s="273"/>
      <c r="F50" s="267"/>
      <c r="G50" s="268"/>
      <c r="H50" s="269"/>
      <c r="I50" s="205" t="s">
        <v>40</v>
      </c>
      <c r="J50" s="276"/>
      <c r="K50" s="285"/>
      <c r="L50" s="232"/>
      <c r="M50" s="315"/>
    </row>
    <row r="51" spans="2:13" s="194" customFormat="1" ht="45" customHeight="1" x14ac:dyDescent="0.15">
      <c r="B51" s="289"/>
      <c r="C51" s="230"/>
      <c r="D51" s="232"/>
      <c r="E51" s="273"/>
      <c r="F51" s="270"/>
      <c r="G51" s="271"/>
      <c r="H51" s="272"/>
      <c r="I51" s="8"/>
      <c r="J51" s="276"/>
      <c r="K51" s="285"/>
      <c r="L51" s="232"/>
      <c r="M51" s="299"/>
    </row>
    <row r="52" spans="2:13" s="194" customFormat="1" ht="45" customHeight="1" thickBot="1" x14ac:dyDescent="0.2">
      <c r="B52" s="289"/>
      <c r="C52" s="230"/>
      <c r="D52" s="232"/>
      <c r="E52" s="273"/>
      <c r="F52" s="267" t="s">
        <v>238</v>
      </c>
      <c r="G52" s="268"/>
      <c r="H52" s="269"/>
      <c r="I52" s="206">
        <v>0</v>
      </c>
      <c r="J52" s="276"/>
      <c r="K52" s="285"/>
      <c r="L52" s="232"/>
      <c r="M52" s="299"/>
    </row>
    <row r="53" spans="2:13" s="194" customFormat="1" ht="80.099999999999994" customHeight="1" thickTop="1" x14ac:dyDescent="0.15">
      <c r="B53" s="318" t="s">
        <v>47</v>
      </c>
      <c r="C53" s="288" t="s">
        <v>47</v>
      </c>
      <c r="D53" s="244" t="s">
        <v>218</v>
      </c>
      <c r="E53" s="244" t="s">
        <v>48</v>
      </c>
      <c r="F53" s="249" t="s">
        <v>281</v>
      </c>
      <c r="G53" s="250"/>
      <c r="H53" s="251"/>
      <c r="I53" s="197">
        <v>10</v>
      </c>
      <c r="J53" s="283">
        <v>10</v>
      </c>
      <c r="K53" s="283">
        <f>SUM(J53:J59)</f>
        <v>20</v>
      </c>
      <c r="L53" s="244" t="s">
        <v>49</v>
      </c>
      <c r="M53" s="316" t="s">
        <v>299</v>
      </c>
    </row>
    <row r="54" spans="2:13" s="194" customFormat="1" ht="80.099999999999994" customHeight="1" x14ac:dyDescent="0.15">
      <c r="B54" s="319"/>
      <c r="C54" s="289"/>
      <c r="D54" s="233"/>
      <c r="E54" s="233"/>
      <c r="F54" s="252" t="s">
        <v>37</v>
      </c>
      <c r="G54" s="253"/>
      <c r="H54" s="254"/>
      <c r="I54" s="7">
        <v>0</v>
      </c>
      <c r="J54" s="277"/>
      <c r="K54" s="276"/>
      <c r="L54" s="232"/>
      <c r="M54" s="280"/>
    </row>
    <row r="55" spans="2:13" s="194" customFormat="1" ht="80.099999999999994" customHeight="1" x14ac:dyDescent="0.15">
      <c r="B55" s="319"/>
      <c r="C55" s="289"/>
      <c r="D55" s="235" t="s">
        <v>217</v>
      </c>
      <c r="E55" s="235" t="s">
        <v>254</v>
      </c>
      <c r="F55" s="252" t="s">
        <v>255</v>
      </c>
      <c r="G55" s="253"/>
      <c r="H55" s="254"/>
      <c r="I55" s="213">
        <v>5</v>
      </c>
      <c r="J55" s="275">
        <v>5</v>
      </c>
      <c r="K55" s="276"/>
      <c r="L55" s="232"/>
      <c r="M55" s="278" t="s">
        <v>50</v>
      </c>
    </row>
    <row r="56" spans="2:13" s="194" customFormat="1" ht="20.100000000000001" customHeight="1" x14ac:dyDescent="0.15">
      <c r="B56" s="319"/>
      <c r="C56" s="289"/>
      <c r="D56" s="232"/>
      <c r="E56" s="232"/>
      <c r="F56" s="252" t="s">
        <v>31</v>
      </c>
      <c r="G56" s="253"/>
      <c r="H56" s="254"/>
      <c r="I56" s="213">
        <v>0</v>
      </c>
      <c r="J56" s="276"/>
      <c r="K56" s="276"/>
      <c r="L56" s="232"/>
      <c r="M56" s="279"/>
    </row>
    <row r="57" spans="2:13" s="194" customFormat="1" ht="30" customHeight="1" x14ac:dyDescent="0.15">
      <c r="B57" s="319"/>
      <c r="C57" s="289"/>
      <c r="D57" s="235" t="s">
        <v>219</v>
      </c>
      <c r="E57" s="235" t="s">
        <v>51</v>
      </c>
      <c r="F57" s="270" t="s">
        <v>52</v>
      </c>
      <c r="G57" s="271"/>
      <c r="H57" s="272"/>
      <c r="I57" s="198">
        <v>5</v>
      </c>
      <c r="J57" s="275">
        <v>5</v>
      </c>
      <c r="K57" s="276"/>
      <c r="L57" s="232"/>
      <c r="M57" s="278" t="s">
        <v>268</v>
      </c>
    </row>
    <row r="58" spans="2:13" s="194" customFormat="1" ht="30" customHeight="1" x14ac:dyDescent="0.15">
      <c r="B58" s="319"/>
      <c r="C58" s="289"/>
      <c r="D58" s="232"/>
      <c r="E58" s="232"/>
      <c r="F58" s="252" t="s">
        <v>53</v>
      </c>
      <c r="G58" s="253"/>
      <c r="H58" s="254"/>
      <c r="I58" s="207">
        <v>3</v>
      </c>
      <c r="J58" s="276"/>
      <c r="K58" s="276"/>
      <c r="L58" s="232"/>
      <c r="M58" s="279"/>
    </row>
    <row r="59" spans="2:13" s="194" customFormat="1" ht="30" customHeight="1" thickBot="1" x14ac:dyDescent="0.2">
      <c r="B59" s="319"/>
      <c r="C59" s="289"/>
      <c r="D59" s="232"/>
      <c r="E59" s="232"/>
      <c r="F59" s="311" t="s">
        <v>54</v>
      </c>
      <c r="G59" s="312"/>
      <c r="H59" s="313"/>
      <c r="I59" s="7">
        <v>0</v>
      </c>
      <c r="J59" s="276"/>
      <c r="K59" s="314"/>
      <c r="L59" s="317"/>
      <c r="M59" s="310"/>
    </row>
    <row r="60" spans="2:13" s="194" customFormat="1" ht="157.5" customHeight="1" thickTop="1" x14ac:dyDescent="0.15">
      <c r="B60" s="249" t="s">
        <v>222</v>
      </c>
      <c r="C60" s="250"/>
      <c r="D60" s="251"/>
      <c r="E60" s="307" t="s">
        <v>197</v>
      </c>
      <c r="F60" s="308"/>
      <c r="G60" s="308"/>
      <c r="H60" s="309"/>
      <c r="I60" s="214" t="s">
        <v>220</v>
      </c>
      <c r="J60" s="208"/>
      <c r="K60" s="14"/>
      <c r="L60" s="215" t="s">
        <v>55</v>
      </c>
      <c r="M60" s="216" t="s">
        <v>56</v>
      </c>
    </row>
    <row r="61" spans="2:13" s="194" customFormat="1" ht="157.5" customHeight="1" x14ac:dyDescent="0.15">
      <c r="B61" s="247" t="s">
        <v>193</v>
      </c>
      <c r="C61" s="247"/>
      <c r="D61" s="247"/>
      <c r="E61" s="248" t="s">
        <v>195</v>
      </c>
      <c r="F61" s="248"/>
      <c r="G61" s="248"/>
      <c r="H61" s="248"/>
      <c r="I61" s="218" t="s">
        <v>221</v>
      </c>
      <c r="J61" s="219"/>
      <c r="K61" s="220"/>
      <c r="L61" s="221" t="s">
        <v>194</v>
      </c>
      <c r="M61" s="217" t="s">
        <v>196</v>
      </c>
    </row>
    <row r="62" spans="2:13" s="194" customFormat="1" ht="45" customHeight="1" x14ac:dyDescent="0.15">
      <c r="I62" s="200" t="s">
        <v>57</v>
      </c>
      <c r="J62" s="222">
        <v>120</v>
      </c>
      <c r="K62" s="209"/>
      <c r="L62" s="210"/>
      <c r="M62" s="223" t="s">
        <v>58</v>
      </c>
    </row>
    <row r="63" spans="2:13" s="194" customFormat="1" ht="45" customHeight="1" x14ac:dyDescent="0.15">
      <c r="I63" s="200" t="s">
        <v>59</v>
      </c>
      <c r="J63" s="227">
        <f>IF(B2="簡易型Ａ",10,IF(B2="簡易型Ｂ",20,IF(B2="簡易型Ｃ",25,IF(B2="標準型",35,"型選択"))))</f>
        <v>10</v>
      </c>
      <c r="K63" s="209"/>
      <c r="L63" s="210"/>
    </row>
    <row r="64" spans="2:13" s="194" customFormat="1" ht="14.25" x14ac:dyDescent="0.15">
      <c r="I64" s="211"/>
      <c r="J64" s="210"/>
      <c r="L64" s="210"/>
    </row>
    <row r="65" spans="1:14" s="194" customFormat="1" ht="96.75" customHeight="1" x14ac:dyDescent="0.15">
      <c r="B65" s="248" t="s">
        <v>60</v>
      </c>
      <c r="C65" s="248"/>
      <c r="D65" s="248"/>
      <c r="E65" s="248" t="s">
        <v>61</v>
      </c>
      <c r="F65" s="248"/>
      <c r="G65" s="248"/>
      <c r="H65" s="248"/>
      <c r="I65" s="248"/>
      <c r="J65" s="248"/>
      <c r="K65" s="248"/>
      <c r="L65" s="306"/>
      <c r="M65" s="306"/>
    </row>
    <row r="66" spans="1:14" ht="23.25" customHeight="1" x14ac:dyDescent="0.15">
      <c r="C66" s="194"/>
      <c r="D66" s="194"/>
      <c r="E66" s="194"/>
    </row>
    <row r="67" spans="1:14" x14ac:dyDescent="0.15">
      <c r="E67" s="15"/>
      <c r="K67" s="16"/>
    </row>
    <row r="68" spans="1:14" s="192" customFormat="1" x14ac:dyDescent="0.15">
      <c r="A68" s="190"/>
      <c r="B68" s="190"/>
      <c r="C68" s="190"/>
      <c r="D68" s="190"/>
      <c r="E68" s="305"/>
      <c r="F68" s="305"/>
      <c r="G68" s="190"/>
      <c r="H68" s="190"/>
      <c r="I68" s="190"/>
      <c r="J68" s="190"/>
      <c r="K68" s="190"/>
      <c r="M68" s="190"/>
      <c r="N68" s="190"/>
    </row>
    <row r="69" spans="1:14" s="192" customFormat="1" x14ac:dyDescent="0.15">
      <c r="A69" s="190"/>
      <c r="B69" s="190"/>
      <c r="C69" s="190"/>
      <c r="D69" s="190"/>
      <c r="E69" s="190"/>
      <c r="F69" s="190"/>
      <c r="G69" s="190"/>
      <c r="H69" s="190"/>
      <c r="I69" s="190"/>
      <c r="K69" s="190"/>
      <c r="M69" s="190"/>
      <c r="N69" s="190"/>
    </row>
    <row r="70" spans="1:14" s="192" customFormat="1" x14ac:dyDescent="0.15">
      <c r="A70" s="190"/>
      <c r="B70" s="190"/>
      <c r="C70" s="190"/>
      <c r="D70" s="190"/>
      <c r="E70" s="190"/>
      <c r="F70" s="190"/>
      <c r="G70" s="190"/>
      <c r="H70" s="190"/>
      <c r="I70" s="190"/>
      <c r="K70" s="190"/>
      <c r="M70" s="190"/>
      <c r="N70" s="190"/>
    </row>
  </sheetData>
  <sheetProtection selectLockedCells="1" selectUnlockedCells="1"/>
  <mergeCells count="137">
    <mergeCell ref="M48:M52"/>
    <mergeCell ref="M46:M47"/>
    <mergeCell ref="M53:M54"/>
    <mergeCell ref="L53:L59"/>
    <mergeCell ref="J48:J52"/>
    <mergeCell ref="J46:J47"/>
    <mergeCell ref="B53:B59"/>
    <mergeCell ref="F53:H53"/>
    <mergeCell ref="C53:C59"/>
    <mergeCell ref="M55:M56"/>
    <mergeCell ref="F56:H56"/>
    <mergeCell ref="J55:J56"/>
    <mergeCell ref="F47:H47"/>
    <mergeCell ref="D53:D54"/>
    <mergeCell ref="D57:D59"/>
    <mergeCell ref="D48:D52"/>
    <mergeCell ref="F46:H46"/>
    <mergeCell ref="E68:F68"/>
    <mergeCell ref="E57:E59"/>
    <mergeCell ref="J57:J59"/>
    <mergeCell ref="E53:E54"/>
    <mergeCell ref="E55:E56"/>
    <mergeCell ref="F54:H54"/>
    <mergeCell ref="J53:J54"/>
    <mergeCell ref="B65:D65"/>
    <mergeCell ref="E65:M65"/>
    <mergeCell ref="B60:D60"/>
    <mergeCell ref="E60:H60"/>
    <mergeCell ref="F57:H57"/>
    <mergeCell ref="M57:M59"/>
    <mergeCell ref="F59:H59"/>
    <mergeCell ref="K53:K59"/>
    <mergeCell ref="F58:H58"/>
    <mergeCell ref="F55:H55"/>
    <mergeCell ref="D55:D56"/>
    <mergeCell ref="M9:M13"/>
    <mergeCell ref="I3:K3"/>
    <mergeCell ref="F6:H6"/>
    <mergeCell ref="J14:J16"/>
    <mergeCell ref="J9:J13"/>
    <mergeCell ref="M25:M27"/>
    <mergeCell ref="M23:M24"/>
    <mergeCell ref="M7:M8"/>
    <mergeCell ref="M34:M35"/>
    <mergeCell ref="J7:J8"/>
    <mergeCell ref="J23:J24"/>
    <mergeCell ref="F8:H8"/>
    <mergeCell ref="F7:H7"/>
    <mergeCell ref="M17:M22"/>
    <mergeCell ref="F16:H16"/>
    <mergeCell ref="F25:H25"/>
    <mergeCell ref="J25:J27"/>
    <mergeCell ref="M14:M16"/>
    <mergeCell ref="F21:H21"/>
    <mergeCell ref="F26:H26"/>
    <mergeCell ref="F11:H11"/>
    <mergeCell ref="M3:M4"/>
    <mergeCell ref="F20:H20"/>
    <mergeCell ref="F19:H19"/>
    <mergeCell ref="J36:J45"/>
    <mergeCell ref="M36:M45"/>
    <mergeCell ref="L3:L4"/>
    <mergeCell ref="J34:J35"/>
    <mergeCell ref="M5:M6"/>
    <mergeCell ref="J5:J6"/>
    <mergeCell ref="K5:K52"/>
    <mergeCell ref="L5:L52"/>
    <mergeCell ref="B2:C2"/>
    <mergeCell ref="F49:H51"/>
    <mergeCell ref="F24:H24"/>
    <mergeCell ref="F17:I17"/>
    <mergeCell ref="F14:H14"/>
    <mergeCell ref="F18:H18"/>
    <mergeCell ref="C34:C52"/>
    <mergeCell ref="B5:B52"/>
    <mergeCell ref="B3:C4"/>
    <mergeCell ref="F12:H12"/>
    <mergeCell ref="E17:E22"/>
    <mergeCell ref="D34:D35"/>
    <mergeCell ref="E23:E24"/>
    <mergeCell ref="E9:E13"/>
    <mergeCell ref="F13:H13"/>
    <mergeCell ref="J17:J22"/>
    <mergeCell ref="F23:H23"/>
    <mergeCell ref="D46:D47"/>
    <mergeCell ref="E46:E47"/>
    <mergeCell ref="E48:E52"/>
    <mergeCell ref="F41:H41"/>
    <mergeCell ref="F42:H44"/>
    <mergeCell ref="F34:H34"/>
    <mergeCell ref="D36:D45"/>
    <mergeCell ref="E36:E45"/>
    <mergeCell ref="F35:H35"/>
    <mergeCell ref="F45:H45"/>
    <mergeCell ref="F36:H36"/>
    <mergeCell ref="E34:E35"/>
    <mergeCell ref="E3:E4"/>
    <mergeCell ref="D3:D4"/>
    <mergeCell ref="E14:E16"/>
    <mergeCell ref="D5:D8"/>
    <mergeCell ref="D17:D27"/>
    <mergeCell ref="B61:D61"/>
    <mergeCell ref="E61:H61"/>
    <mergeCell ref="D9:D16"/>
    <mergeCell ref="E25:E27"/>
    <mergeCell ref="F5:H5"/>
    <mergeCell ref="F15:H15"/>
    <mergeCell ref="E7:E8"/>
    <mergeCell ref="E5:E6"/>
    <mergeCell ref="F3:H4"/>
    <mergeCell ref="C5:C16"/>
    <mergeCell ref="C17:C27"/>
    <mergeCell ref="F10:H10"/>
    <mergeCell ref="F9:I9"/>
    <mergeCell ref="F48:H48"/>
    <mergeCell ref="F37:H39"/>
    <mergeCell ref="F40:H40"/>
    <mergeCell ref="F27:H27"/>
    <mergeCell ref="F52:H52"/>
    <mergeCell ref="F22:H22"/>
    <mergeCell ref="M30:M31"/>
    <mergeCell ref="M32:M33"/>
    <mergeCell ref="C28:C33"/>
    <mergeCell ref="D28:D33"/>
    <mergeCell ref="J28:J29"/>
    <mergeCell ref="J30:J31"/>
    <mergeCell ref="J32:J33"/>
    <mergeCell ref="M28:M29"/>
    <mergeCell ref="E28:E29"/>
    <mergeCell ref="E30:E31"/>
    <mergeCell ref="E32:E33"/>
    <mergeCell ref="F29:H29"/>
    <mergeCell ref="F28:H28"/>
    <mergeCell ref="F30:H30"/>
    <mergeCell ref="F31:H31"/>
    <mergeCell ref="F32:H32"/>
    <mergeCell ref="F33:H33"/>
  </mergeCells>
  <phoneticPr fontId="2"/>
  <conditionalFormatting sqref="J63">
    <cfRule type="expression" dxfId="44" priority="1" stopIfTrue="1">
      <formula>$J$63="型選択"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alignWithMargins="0">
    <oddHeader>&amp;R&amp;18&amp;P／&amp;N</oddHeader>
  </headerFooter>
  <rowBreaks count="1" manualBreakCount="1">
    <brk id="33"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G18" sqref="G18"/>
    </sheetView>
  </sheetViews>
  <sheetFormatPr defaultColWidth="3.125" defaultRowHeight="18" customHeight="1" x14ac:dyDescent="0.15"/>
  <cols>
    <col min="1" max="16384" width="3.125" style="17"/>
  </cols>
  <sheetData>
    <row r="3" spans="1:27" ht="18" customHeight="1" x14ac:dyDescent="0.15">
      <c r="AA3" s="18" t="s">
        <v>223</v>
      </c>
    </row>
    <row r="5" spans="1:27" ht="18" customHeight="1" x14ac:dyDescent="0.15">
      <c r="A5" s="320" t="s">
        <v>62</v>
      </c>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row>
    <row r="6" spans="1:27" ht="18" customHeight="1" x14ac:dyDescent="0.15">
      <c r="A6" s="320"/>
      <c r="B6" s="320"/>
      <c r="C6" s="320"/>
      <c r="D6" s="320"/>
      <c r="E6" s="320"/>
      <c r="F6" s="320"/>
      <c r="G6" s="320"/>
      <c r="H6" s="320"/>
      <c r="I6" s="320"/>
      <c r="J6" s="320"/>
      <c r="K6" s="320"/>
      <c r="L6" s="320"/>
      <c r="M6" s="320"/>
      <c r="N6" s="320"/>
      <c r="O6" s="320"/>
      <c r="P6" s="320"/>
      <c r="Q6" s="320"/>
      <c r="R6" s="320"/>
      <c r="S6" s="320"/>
      <c r="T6" s="320"/>
      <c r="U6" s="320"/>
      <c r="V6" s="320"/>
      <c r="W6" s="320"/>
      <c r="X6" s="320"/>
      <c r="Y6" s="320"/>
      <c r="Z6" s="320"/>
      <c r="AA6" s="320"/>
    </row>
    <row r="9" spans="1:27" ht="18" customHeight="1" x14ac:dyDescent="0.15">
      <c r="B9" s="321" t="s">
        <v>63</v>
      </c>
      <c r="C9" s="321"/>
      <c r="D9" s="321"/>
      <c r="E9" s="321"/>
      <c r="F9" s="321"/>
      <c r="H9" s="17" t="s">
        <v>64</v>
      </c>
    </row>
    <row r="11" spans="1:27" ht="18" customHeight="1" x14ac:dyDescent="0.15">
      <c r="O11" s="17" t="s">
        <v>65</v>
      </c>
    </row>
    <row r="13" spans="1:27" ht="18" customHeight="1" x14ac:dyDescent="0.15">
      <c r="O13" s="17" t="s">
        <v>66</v>
      </c>
    </row>
    <row r="15" spans="1:27" ht="18" customHeight="1" x14ac:dyDescent="0.15">
      <c r="O15" s="17" t="s">
        <v>67</v>
      </c>
    </row>
    <row r="18" spans="2:20" ht="18" customHeight="1" x14ac:dyDescent="0.15">
      <c r="E18" s="18" t="s">
        <v>68</v>
      </c>
      <c r="F18" s="17" t="s">
        <v>69</v>
      </c>
      <c r="G18" s="189" t="s">
        <v>278</v>
      </c>
      <c r="H18" s="19"/>
      <c r="I18" s="19"/>
      <c r="J18" s="19"/>
      <c r="K18" s="19"/>
      <c r="L18" s="19"/>
      <c r="M18" s="19"/>
      <c r="N18" s="19"/>
      <c r="O18" s="19"/>
      <c r="P18" s="19"/>
      <c r="Q18" s="19"/>
      <c r="R18" s="19"/>
      <c r="S18" s="19"/>
      <c r="T18" s="19"/>
    </row>
    <row r="19" spans="2:20" ht="18" customHeight="1" x14ac:dyDescent="0.15">
      <c r="G19" s="189" t="s">
        <v>279</v>
      </c>
      <c r="H19" s="19"/>
      <c r="I19" s="19"/>
      <c r="J19" s="19"/>
      <c r="K19" s="19"/>
      <c r="L19" s="19"/>
      <c r="M19" s="19"/>
      <c r="N19" s="19"/>
      <c r="O19" s="19"/>
      <c r="P19" s="19"/>
      <c r="Q19" s="19"/>
      <c r="R19" s="19"/>
      <c r="S19" s="19"/>
      <c r="T19" s="19"/>
    </row>
    <row r="20" spans="2:20" ht="18" customHeight="1" x14ac:dyDescent="0.15">
      <c r="G20" s="189" t="s">
        <v>280</v>
      </c>
      <c r="H20" s="19"/>
      <c r="I20" s="19"/>
      <c r="J20" s="19"/>
      <c r="K20" s="19"/>
      <c r="L20" s="19"/>
      <c r="M20" s="19"/>
      <c r="N20" s="19"/>
      <c r="O20" s="19"/>
      <c r="P20" s="19"/>
      <c r="Q20" s="19"/>
      <c r="R20" s="19"/>
      <c r="S20" s="19"/>
      <c r="T20" s="19"/>
    </row>
    <row r="21" spans="2:20" ht="18" customHeight="1" x14ac:dyDescent="0.15">
      <c r="E21" s="18"/>
      <c r="G21" s="19"/>
      <c r="H21" s="19"/>
      <c r="I21" s="19"/>
      <c r="J21" s="19"/>
      <c r="K21" s="19"/>
      <c r="L21" s="19"/>
      <c r="M21" s="19"/>
      <c r="N21" s="19"/>
      <c r="O21" s="19"/>
      <c r="P21" s="19"/>
      <c r="Q21" s="19"/>
      <c r="R21" s="19"/>
      <c r="S21" s="19"/>
      <c r="T21" s="19"/>
    </row>
    <row r="22" spans="2:20" ht="18" customHeight="1" x14ac:dyDescent="0.15">
      <c r="G22" s="19"/>
      <c r="H22" s="19"/>
      <c r="I22" s="19"/>
      <c r="J22" s="19"/>
      <c r="K22" s="19"/>
      <c r="L22" s="19"/>
      <c r="M22" s="19"/>
      <c r="N22" s="19"/>
      <c r="O22" s="19"/>
      <c r="P22" s="19"/>
      <c r="Q22" s="19"/>
      <c r="R22" s="19"/>
      <c r="S22" s="19"/>
      <c r="T22" s="19"/>
    </row>
    <row r="25" spans="2:20" ht="18" customHeight="1" x14ac:dyDescent="0.15">
      <c r="B25" s="17" t="s">
        <v>70</v>
      </c>
    </row>
    <row r="26" spans="2:20" ht="18" customHeight="1" x14ac:dyDescent="0.15">
      <c r="B26" s="17" t="s">
        <v>71</v>
      </c>
    </row>
    <row r="27" spans="2:20" ht="18" customHeight="1" x14ac:dyDescent="0.15">
      <c r="B27" s="17" t="s">
        <v>72</v>
      </c>
    </row>
    <row r="30" spans="2:20" ht="18" customHeight="1" x14ac:dyDescent="0.15">
      <c r="C30" s="17" t="s">
        <v>73</v>
      </c>
    </row>
    <row r="31" spans="2:20" ht="18" customHeight="1" x14ac:dyDescent="0.15">
      <c r="D31" s="17" t="s">
        <v>74</v>
      </c>
      <c r="G31" s="17" t="s">
        <v>69</v>
      </c>
      <c r="H31" s="17" t="s">
        <v>75</v>
      </c>
    </row>
    <row r="32" spans="2:20" ht="18" customHeight="1" x14ac:dyDescent="0.15">
      <c r="D32" s="17" t="s">
        <v>76</v>
      </c>
      <c r="G32" s="17" t="s">
        <v>69</v>
      </c>
      <c r="H32" s="17" t="s">
        <v>77</v>
      </c>
    </row>
    <row r="33" spans="1:27" ht="18" customHeight="1" x14ac:dyDescent="0.15">
      <c r="D33" s="17" t="s">
        <v>65</v>
      </c>
      <c r="G33" s="17" t="s">
        <v>69</v>
      </c>
      <c r="H33" s="17" t="s">
        <v>78</v>
      </c>
    </row>
    <row r="34" spans="1:27" ht="18" customHeight="1" x14ac:dyDescent="0.15">
      <c r="D34" s="17" t="s">
        <v>79</v>
      </c>
      <c r="G34" s="17" t="s">
        <v>69</v>
      </c>
      <c r="H34" s="17" t="s">
        <v>80</v>
      </c>
    </row>
    <row r="35" spans="1:27" ht="18" customHeight="1" x14ac:dyDescent="0.15">
      <c r="D35" s="17" t="s">
        <v>81</v>
      </c>
      <c r="G35" s="17" t="s">
        <v>69</v>
      </c>
      <c r="H35" s="17" t="s">
        <v>80</v>
      </c>
    </row>
    <row r="36" spans="1:27" ht="18" customHeight="1" x14ac:dyDescent="0.15">
      <c r="D36" s="17" t="s">
        <v>82</v>
      </c>
      <c r="G36" s="17" t="s">
        <v>69</v>
      </c>
      <c r="H36" s="20"/>
    </row>
    <row r="44" spans="1:27" ht="18" customHeight="1" x14ac:dyDescent="0.15">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71"/>
  <sheetViews>
    <sheetView view="pageBreakPreview" zoomScaleNormal="71" zoomScaleSheetLayoutView="100" workbookViewId="0">
      <selection activeCell="H35" sqref="H35:I35"/>
    </sheetView>
  </sheetViews>
  <sheetFormatPr defaultColWidth="8.75" defaultRowHeight="13.5" x14ac:dyDescent="0.15"/>
  <cols>
    <col min="1" max="1" width="2.5" style="1" customWidth="1"/>
    <col min="2" max="3" width="6.375" style="1" customWidth="1"/>
    <col min="4" max="4" width="17.625" style="1" customWidth="1"/>
    <col min="5" max="5" width="60.125" style="1" customWidth="1"/>
    <col min="6" max="7" width="10.625" style="1" customWidth="1"/>
    <col min="8" max="8" width="32.875" style="1" customWidth="1"/>
    <col min="9" max="9" width="16.625" style="1" customWidth="1"/>
    <col min="10" max="10" width="20.625" style="4" customWidth="1"/>
    <col min="11" max="11" width="15.625" style="1" customWidth="1"/>
    <col min="12" max="13" width="10.625" style="1" customWidth="1"/>
    <col min="14" max="16" width="8.75" style="1"/>
    <col min="17" max="17" width="10.5" style="1" bestFit="1" customWidth="1"/>
    <col min="18" max="16384" width="8.75" style="1"/>
  </cols>
  <sheetData>
    <row r="1" spans="2:13" ht="30.75" customHeight="1" x14ac:dyDescent="0.15">
      <c r="B1" s="2" t="s">
        <v>239</v>
      </c>
      <c r="C1" s="22"/>
      <c r="D1" s="22"/>
      <c r="G1" s="23"/>
      <c r="H1" s="386"/>
      <c r="I1" s="386"/>
      <c r="J1" s="386"/>
      <c r="K1" s="386"/>
    </row>
    <row r="2" spans="2:13" ht="23.25" x14ac:dyDescent="0.15">
      <c r="B2" s="24"/>
      <c r="C2" s="24"/>
      <c r="D2" s="24"/>
      <c r="E2" s="24"/>
      <c r="F2" s="395" t="s">
        <v>66</v>
      </c>
      <c r="G2" s="396"/>
      <c r="H2" s="387"/>
      <c r="I2" s="388"/>
      <c r="J2" s="388"/>
      <c r="K2" s="389"/>
      <c r="L2" s="5"/>
      <c r="M2" s="5"/>
    </row>
    <row r="3" spans="2:13" ht="20.100000000000001" customHeight="1" x14ac:dyDescent="0.15">
      <c r="B3" s="405" t="s">
        <v>1</v>
      </c>
      <c r="C3" s="406"/>
      <c r="D3" s="371" t="s">
        <v>2</v>
      </c>
      <c r="E3" s="371" t="s">
        <v>3</v>
      </c>
      <c r="F3" s="371" t="s">
        <v>5</v>
      </c>
      <c r="G3" s="378" t="s">
        <v>83</v>
      </c>
      <c r="H3" s="378"/>
      <c r="I3" s="378"/>
      <c r="J3" s="337" t="s">
        <v>84</v>
      </c>
      <c r="K3" s="390" t="s">
        <v>85</v>
      </c>
    </row>
    <row r="4" spans="2:13" ht="43.5" customHeight="1" thickBot="1" x14ac:dyDescent="0.2">
      <c r="B4" s="407"/>
      <c r="C4" s="408"/>
      <c r="D4" s="372"/>
      <c r="E4" s="372"/>
      <c r="F4" s="372"/>
      <c r="G4" s="25" t="s">
        <v>8</v>
      </c>
      <c r="H4" s="377" t="s">
        <v>86</v>
      </c>
      <c r="I4" s="377"/>
      <c r="J4" s="357"/>
      <c r="K4" s="391"/>
    </row>
    <row r="5" spans="2:13" ht="25.5" customHeight="1" thickTop="1" x14ac:dyDescent="0.15">
      <c r="B5" s="360" t="str">
        <f>IF('評価項目(標準)'!B5="","",+'評価項目(標準)'!B5)</f>
        <v>企　業　の　能　力　等</v>
      </c>
      <c r="C5" s="413" t="str">
        <f>IF(+'評価項目(標準)'!C5="","",+'評価項目(標準)'!C5)</f>
        <v>地域精通度・貢献度</v>
      </c>
      <c r="D5" s="415" t="str">
        <f>IF(+'評価項目(標準)'!D5="","",+'評価項目(標準)'!D5)</f>
        <v>地域精通度</v>
      </c>
      <c r="E5" s="419" t="str">
        <f>IF(+'評価項目(標準)'!E5="","",+'評価項目(標準)'!E5)</f>
        <v>本店等所在地</v>
      </c>
      <c r="F5" s="392">
        <f>+IF(+'評価項目(標準)'!J5="","",+'評価項目(標準)'!J5)</f>
        <v>10</v>
      </c>
      <c r="G5" s="27">
        <f>+IF(+'評価項目(標準)'!I5="","",+'評価項目(標準)'!I5)</f>
        <v>10</v>
      </c>
      <c r="H5" s="383" t="str">
        <f>+IF(+'評価項目(標準)'!F5="","",+'評価項目(標準)'!F5)</f>
        <v>桑名市、桑名郡内</v>
      </c>
      <c r="I5" s="384"/>
      <c r="J5" s="385"/>
      <c r="K5" s="358" t="str">
        <f>IF(J5="","",VLOOKUP(J5,'評価項目(標準)'!F5:I6,4,FALSE))</f>
        <v/>
      </c>
    </row>
    <row r="6" spans="2:13" ht="25.5" customHeight="1" x14ac:dyDescent="0.15">
      <c r="B6" s="361"/>
      <c r="C6" s="414"/>
      <c r="D6" s="416"/>
      <c r="E6" s="409"/>
      <c r="F6" s="374"/>
      <c r="G6" s="11">
        <f>+IF(+'評価項目(標準)'!I6="","",+'評価項目(標準)'!I6)</f>
        <v>0</v>
      </c>
      <c r="H6" s="381" t="str">
        <f>+IF(+'評価項目(標準)'!F6="","",+'評価項目(標準)'!F6)</f>
        <v>上記以外の桑名建設事務所管内</v>
      </c>
      <c r="I6" s="382"/>
      <c r="J6" s="373"/>
      <c r="K6" s="329"/>
    </row>
    <row r="7" spans="2:13" ht="25.5" customHeight="1" x14ac:dyDescent="0.15">
      <c r="B7" s="361"/>
      <c r="C7" s="414"/>
      <c r="D7" s="416"/>
      <c r="E7" s="420" t="str">
        <f>IF(+'評価項目(標準)'!E7="","",+'評価項目(標準)'!E7)</f>
        <v>施工箇所地域における工事実績</v>
      </c>
      <c r="F7" s="393">
        <f>+IF(+'評価項目(標準)'!J7="","",+'評価項目(標準)'!J7)</f>
        <v>5</v>
      </c>
      <c r="G7" s="8">
        <f>+IF(+'評価項目(標準)'!I7="","",+'評価項目(標準)'!I7)</f>
        <v>5</v>
      </c>
      <c r="H7" s="379" t="str">
        <f>+IF(+'評価項目(標準)'!F7="","",+'評価項目(標準)'!F7)</f>
        <v>桑名市（長島町を除く）内における
工事実績あり</v>
      </c>
      <c r="I7" s="380"/>
      <c r="J7" s="350"/>
      <c r="K7" s="352" t="str">
        <f>IF(J7="","",IF(J7=H7,G7,IF(J7=H8,G8)))</f>
        <v/>
      </c>
    </row>
    <row r="8" spans="2:13" ht="25.5" customHeight="1" x14ac:dyDescent="0.15">
      <c r="B8" s="361"/>
      <c r="C8" s="414"/>
      <c r="D8" s="417"/>
      <c r="E8" s="421"/>
      <c r="F8" s="394"/>
      <c r="G8" s="8">
        <f>+IF(+'評価項目(標準)'!I8="","",+'評価項目(標準)'!I8)</f>
        <v>0</v>
      </c>
      <c r="H8" s="379" t="str">
        <f>+IF(+'評価項目(標準)'!F8="","",+'評価項目(標準)'!F8)</f>
        <v>工事実績なし</v>
      </c>
      <c r="I8" s="380"/>
      <c r="J8" s="351"/>
      <c r="K8" s="353"/>
    </row>
    <row r="9" spans="2:13" ht="25.5" customHeight="1" x14ac:dyDescent="0.15">
      <c r="B9" s="361"/>
      <c r="C9" s="414"/>
      <c r="D9" s="418" t="str">
        <f>IF(+'評価項目(標準)'!D9="","",+'評価項目(標準)'!D9)</f>
        <v>地域貢献度</v>
      </c>
      <c r="E9" s="363" t="str">
        <f>IF(+'評価項目(標準)'!E9="","",+'評価項目(標準)'!E9)</f>
        <v>① 多面的機能支払活動実績
② 土地改良施設等における災害時の応急対策業務等に
　 関する協定に基づいた訓練等への参加実績
③ 公共施設美化活動実績</v>
      </c>
      <c r="F9" s="340">
        <f>+IF(+'評価項目(標準)'!J9="","",+'評価項目(標準)'!J9)</f>
        <v>5</v>
      </c>
      <c r="G9" s="366" t="str">
        <f>+IF(+'評価項目(標準)'!F9="","",+'評価項目(標準)'!F9)</f>
        <v>左欄の①～③のうち、該当する項目数</v>
      </c>
      <c r="H9" s="366"/>
      <c r="I9" s="366"/>
      <c r="J9" s="350"/>
      <c r="K9" s="328" t="str">
        <f>IF(J9="","",VLOOKUP(J9,'評価項目(標準)'!F10:I13,4,FALSE))</f>
        <v/>
      </c>
    </row>
    <row r="10" spans="2:13" ht="25.5" customHeight="1" x14ac:dyDescent="0.15">
      <c r="B10" s="361"/>
      <c r="C10" s="414"/>
      <c r="D10" s="416"/>
      <c r="E10" s="364"/>
      <c r="F10" s="341"/>
      <c r="G10" s="11">
        <f>+IF(+'評価項目(標準)'!I10="","",+'評価項目(標準)'!I10)</f>
        <v>5</v>
      </c>
      <c r="H10" s="366" t="str">
        <f>+IF(+'評価項目(標準)'!F10="","",+'評価項目(標準)'!F10)</f>
        <v>３項目</v>
      </c>
      <c r="I10" s="366"/>
      <c r="J10" s="373"/>
      <c r="K10" s="329"/>
    </row>
    <row r="11" spans="2:13" ht="25.5" customHeight="1" x14ac:dyDescent="0.15">
      <c r="B11" s="361"/>
      <c r="C11" s="414"/>
      <c r="D11" s="416"/>
      <c r="E11" s="364"/>
      <c r="F11" s="341"/>
      <c r="G11" s="11">
        <f>+IF(+'評価項目(標準)'!I11="","",+'評価項目(標準)'!I11)</f>
        <v>3</v>
      </c>
      <c r="H11" s="366" t="str">
        <f>+IF(+'評価項目(標準)'!F11="","",+'評価項目(標準)'!F11)</f>
        <v>２項目</v>
      </c>
      <c r="I11" s="366"/>
      <c r="J11" s="373"/>
      <c r="K11" s="329"/>
    </row>
    <row r="12" spans="2:13" ht="25.5" customHeight="1" x14ac:dyDescent="0.15">
      <c r="B12" s="361"/>
      <c r="C12" s="414"/>
      <c r="D12" s="416"/>
      <c r="E12" s="364"/>
      <c r="F12" s="341"/>
      <c r="G12" s="11">
        <f>+IF(+'評価項目(標準)'!I12="","",+'評価項目(標準)'!I12)</f>
        <v>1</v>
      </c>
      <c r="H12" s="366" t="str">
        <f>+IF(+'評価項目(標準)'!F12="","",+'評価項目(標準)'!F12)</f>
        <v>１項目</v>
      </c>
      <c r="I12" s="366"/>
      <c r="J12" s="373"/>
      <c r="K12" s="329"/>
    </row>
    <row r="13" spans="2:13" ht="25.5" customHeight="1" x14ac:dyDescent="0.15">
      <c r="B13" s="361"/>
      <c r="C13" s="414"/>
      <c r="D13" s="416"/>
      <c r="E13" s="364"/>
      <c r="F13" s="341"/>
      <c r="G13" s="11">
        <f>+IF(+'評価項目(標準)'!I13="","",+'評価項目(標準)'!I13)</f>
        <v>0</v>
      </c>
      <c r="H13" s="366" t="str">
        <f>+IF(+'評価項目(標準)'!F13="","",+'評価項目(標準)'!F13)</f>
        <v>実績なし</v>
      </c>
      <c r="I13" s="366"/>
      <c r="J13" s="373"/>
      <c r="K13" s="329"/>
    </row>
    <row r="14" spans="2:13" ht="25.5" customHeight="1" x14ac:dyDescent="0.15">
      <c r="B14" s="361"/>
      <c r="C14" s="414"/>
      <c r="D14" s="416"/>
      <c r="E14" s="337" t="str">
        <f>IF(+'評価項目(標準)'!E14="","",+'評価項目(標準)'!E14)</f>
        <v>家畜伝染病発生等の緊急時における家畜処分
の運用協定等の評価</v>
      </c>
      <c r="F14" s="340">
        <f>+IF(+'評価項目(標準)'!J14="","",+'評価項目(標準)'!J14)</f>
        <v>9</v>
      </c>
      <c r="G14" s="11">
        <f>+IF(+'評価項目(標準)'!I14="","",+'評価項目(標準)'!I14)</f>
        <v>9</v>
      </c>
      <c r="H14" s="368" t="str">
        <f>+IF(+'評価項目(標準)'!F14="","",+'評価項目(標準)'!F14)</f>
        <v>「家畜処分の運用協定の実績」あり</v>
      </c>
      <c r="I14" s="368"/>
      <c r="J14" s="350"/>
      <c r="K14" s="328" t="str">
        <f>IF(J14="","",VLOOKUP(J14,'評価項目(標準)'!F14:I16,4,FALSE))</f>
        <v/>
      </c>
    </row>
    <row r="15" spans="2:13" ht="25.5" customHeight="1" x14ac:dyDescent="0.15">
      <c r="B15" s="361"/>
      <c r="C15" s="414"/>
      <c r="D15" s="416"/>
      <c r="E15" s="338"/>
      <c r="F15" s="341"/>
      <c r="G15" s="11">
        <f>+IF(+'評価項目(標準)'!I15="","",+'評価項目(標準)'!I15)</f>
        <v>3</v>
      </c>
      <c r="H15" s="368" t="str">
        <f>+IF(+'評価項目(標準)'!F15="","",+'評価項目(標準)'!F15)</f>
        <v>「研修会への参加実績」あり</v>
      </c>
      <c r="I15" s="368"/>
      <c r="J15" s="373"/>
      <c r="K15" s="329"/>
    </row>
    <row r="16" spans="2:13" ht="25.5" customHeight="1" x14ac:dyDescent="0.15">
      <c r="B16" s="361"/>
      <c r="C16" s="414"/>
      <c r="D16" s="416"/>
      <c r="E16" s="338"/>
      <c r="F16" s="341"/>
      <c r="G16" s="11">
        <f>+IF(+'評価項目(標準)'!I16="","",+'評価項目(標準)'!I16)</f>
        <v>0</v>
      </c>
      <c r="H16" s="366" t="str">
        <f>+IF(+'評価項目(標準)'!F16="","",+'評価項目(標準)'!F16)</f>
        <v>実績なし</v>
      </c>
      <c r="I16" s="366"/>
      <c r="J16" s="373"/>
      <c r="K16" s="329"/>
    </row>
    <row r="17" spans="2:11" ht="35.65" customHeight="1" x14ac:dyDescent="0.15">
      <c r="B17" s="361"/>
      <c r="C17" s="411" t="str">
        <f>IF(+'評価項目(標準)'!C17="","",+'評価項目(標準)'!C17)</f>
        <v>社会貢献度</v>
      </c>
      <c r="D17" s="371" t="str">
        <f>IF(+'評価項目(標準)'!D17="","",+'評価項目(標準)'!D17)</f>
        <v>社会貢献度</v>
      </c>
      <c r="E17" s="363" t="str">
        <f>'評価項目(標準)'!E17:E22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7" s="340">
        <f>+IF(+'評価項目(標準)'!J17="","",+'評価項目(標準)'!J17)</f>
        <v>4</v>
      </c>
      <c r="G17" s="368" t="s">
        <v>224</v>
      </c>
      <c r="H17" s="368"/>
      <c r="I17" s="368"/>
      <c r="J17" s="350"/>
      <c r="K17" s="352" t="str">
        <f>IF(J17="","",IF(J17=H18,G18,IF(J17=H19,G19,IF(J17=H20,G20,IF(J17=H21,G21,IF(J17=H22,G22))))))</f>
        <v/>
      </c>
    </row>
    <row r="18" spans="2:11" ht="35.65" customHeight="1" x14ac:dyDescent="0.15">
      <c r="B18" s="361"/>
      <c r="C18" s="361"/>
      <c r="D18" s="409"/>
      <c r="E18" s="364"/>
      <c r="F18" s="341"/>
      <c r="G18" s="11">
        <f>+IF(+'評価項目(標準)'!I18="","",+'評価項目(標準)'!I18)</f>
        <v>4</v>
      </c>
      <c r="H18" s="367" t="str">
        <f>+IF(+'評価項目(標準)'!F18="","",+'評価項目(標準)'!F18)</f>
        <v>４点</v>
      </c>
      <c r="I18" s="367"/>
      <c r="J18" s="373"/>
      <c r="K18" s="374"/>
    </row>
    <row r="19" spans="2:11" ht="35.65" customHeight="1" x14ac:dyDescent="0.15">
      <c r="B19" s="361"/>
      <c r="C19" s="361"/>
      <c r="D19" s="409"/>
      <c r="E19" s="364"/>
      <c r="F19" s="341"/>
      <c r="G19" s="11">
        <f>+IF(+'評価項目(標準)'!I19="","",+'評価項目(標準)'!I19)</f>
        <v>3</v>
      </c>
      <c r="H19" s="367" t="str">
        <f>+IF(+'評価項目(標準)'!F19="","",+'評価項目(標準)'!F19)</f>
        <v>３点</v>
      </c>
      <c r="I19" s="367"/>
      <c r="J19" s="373"/>
      <c r="K19" s="374"/>
    </row>
    <row r="20" spans="2:11" ht="35.65" customHeight="1" x14ac:dyDescent="0.15">
      <c r="B20" s="361"/>
      <c r="C20" s="361"/>
      <c r="D20" s="409"/>
      <c r="E20" s="364"/>
      <c r="F20" s="341"/>
      <c r="G20" s="11">
        <f>+IF(+'評価項目(標準)'!I20="","",+'評価項目(標準)'!I20)</f>
        <v>2</v>
      </c>
      <c r="H20" s="367" t="str">
        <f>+IF(+'評価項目(標準)'!F20="","",+'評価項目(標準)'!F20)</f>
        <v>２点</v>
      </c>
      <c r="I20" s="367"/>
      <c r="J20" s="373"/>
      <c r="K20" s="374"/>
    </row>
    <row r="21" spans="2:11" ht="35.65" customHeight="1" x14ac:dyDescent="0.15">
      <c r="B21" s="361"/>
      <c r="C21" s="361"/>
      <c r="D21" s="409"/>
      <c r="E21" s="364"/>
      <c r="F21" s="341"/>
      <c r="G21" s="11">
        <f>+IF(+'評価項目(標準)'!I21="","",+'評価項目(標準)'!I21)</f>
        <v>1</v>
      </c>
      <c r="H21" s="367" t="str">
        <f>+IF(+'評価項目(標準)'!F21="","",+'評価項目(標準)'!F21)</f>
        <v>１点</v>
      </c>
      <c r="I21" s="367"/>
      <c r="J21" s="373"/>
      <c r="K21" s="374"/>
    </row>
    <row r="22" spans="2:11" ht="35.65" customHeight="1" x14ac:dyDescent="0.15">
      <c r="B22" s="361"/>
      <c r="C22" s="361"/>
      <c r="D22" s="409"/>
      <c r="E22" s="365"/>
      <c r="F22" s="342"/>
      <c r="G22" s="11">
        <f>+IF(+'評価項目(標準)'!I22="","",+'評価項目(標準)'!I22)</f>
        <v>0</v>
      </c>
      <c r="H22" s="367" t="str">
        <f>+IF(+'評価項目(標準)'!F22="","",+'評価項目(標準)'!F22)</f>
        <v>実績（取得点）なし</v>
      </c>
      <c r="I22" s="367"/>
      <c r="J22" s="351"/>
      <c r="K22" s="353"/>
    </row>
    <row r="23" spans="2:11" ht="24.4" customHeight="1" x14ac:dyDescent="0.15">
      <c r="B23" s="361"/>
      <c r="C23" s="361"/>
      <c r="D23" s="409"/>
      <c r="E23" s="337" t="str">
        <f>IF(+'評価項目(標準)'!E23="","",+'評価項目(標準)'!E23)</f>
        <v>県内産資材の使用</v>
      </c>
      <c r="F23" s="340">
        <f>+IF(+'評価項目(標準)'!J23="","",+'評価項目(標準)'!J23)</f>
        <v>5</v>
      </c>
      <c r="G23" s="28">
        <f>+IF(+'評価項目(標準)'!I23="","",+'評価項目(標準)'!I23)</f>
        <v>5</v>
      </c>
      <c r="H23" s="367" t="str">
        <f>+IF(+'評価項目(標準)'!F23="","",+'評価項目(標準)'!F23)</f>
        <v>全て県内産を使用</v>
      </c>
      <c r="I23" s="367"/>
      <c r="J23" s="350"/>
      <c r="K23" s="352" t="str">
        <f>IF(J23="","",IF(J23=H23,G23,IF(J23=H24,G24)))</f>
        <v/>
      </c>
    </row>
    <row r="24" spans="2:11" ht="24.4" customHeight="1" x14ac:dyDescent="0.15">
      <c r="B24" s="361"/>
      <c r="C24" s="361"/>
      <c r="D24" s="409"/>
      <c r="E24" s="339"/>
      <c r="F24" s="342"/>
      <c r="G24" s="10">
        <f>+IF(+'評価項目(標準)'!I24="","",+'評価項目(標準)'!I24)</f>
        <v>0</v>
      </c>
      <c r="H24" s="423" t="str">
        <f>+IF(+'評価項目(標準)'!F24="","",+'評価項目(標準)'!F24)</f>
        <v>上記以外</v>
      </c>
      <c r="I24" s="423"/>
      <c r="J24" s="351"/>
      <c r="K24" s="353"/>
    </row>
    <row r="25" spans="2:11" ht="24.4" customHeight="1" x14ac:dyDescent="0.15">
      <c r="B25" s="361"/>
      <c r="C25" s="361"/>
      <c r="D25" s="409"/>
      <c r="E25" s="337" t="str">
        <f>IF(+'評価項目(標準)'!E25="","",+'評価項目(標準)'!E25)</f>
        <v>県内企業による施工</v>
      </c>
      <c r="F25" s="340">
        <f>+IF(+'評価項目(標準)'!J25="","",+'評価項目(標準)'!J25)</f>
        <v>5</v>
      </c>
      <c r="G25" s="10">
        <f>+IF(+'評価項目(標準)'!I25="","",+'評価項目(標準)'!I25)</f>
        <v>5</v>
      </c>
      <c r="H25" s="367" t="str">
        <f>+IF(+'評価項目(標準)'!F25="","",+'評価項目(標準)'!F25)</f>
        <v>県内企業による施工の割合90％以上</v>
      </c>
      <c r="I25" s="367"/>
      <c r="J25" s="350"/>
      <c r="K25" s="328" t="str">
        <f>IF(J25="","",VLOOKUP(J25,'評価項目(標準)'!F25:I27,4,FALSE))</f>
        <v/>
      </c>
    </row>
    <row r="26" spans="2:11" ht="24.4" customHeight="1" x14ac:dyDescent="0.15">
      <c r="B26" s="361"/>
      <c r="C26" s="361"/>
      <c r="D26" s="409"/>
      <c r="E26" s="338"/>
      <c r="F26" s="341"/>
      <c r="G26" s="10">
        <f>+IF(+'評価項目(標準)'!I26="","",+'評価項目(標準)'!I26)</f>
        <v>3</v>
      </c>
      <c r="H26" s="367" t="str">
        <f>+IF(+'評価項目(標準)'!F26="","",+'評価項目(標準)'!F26)</f>
        <v>県内企業による施工の割合70％以上</v>
      </c>
      <c r="I26" s="367"/>
      <c r="J26" s="373"/>
      <c r="K26" s="329"/>
    </row>
    <row r="27" spans="2:11" ht="24.4" customHeight="1" x14ac:dyDescent="0.15">
      <c r="B27" s="361"/>
      <c r="C27" s="412"/>
      <c r="D27" s="410"/>
      <c r="E27" s="339"/>
      <c r="F27" s="342"/>
      <c r="G27" s="10">
        <f>+IF(+'評価項目(標準)'!I27="","",+'評価項目(標準)'!I27)</f>
        <v>0</v>
      </c>
      <c r="H27" s="367" t="str">
        <f>+IF(+'評価項目(標準)'!F27="","",+'評価項目(標準)'!F27)</f>
        <v>上記以外</v>
      </c>
      <c r="I27" s="367"/>
      <c r="J27" s="351"/>
      <c r="K27" s="359"/>
    </row>
    <row r="28" spans="2:11" ht="33" customHeight="1" x14ac:dyDescent="0.15">
      <c r="B28" s="361"/>
      <c r="C28" s="411" t="str">
        <f>IF(+'評価項目(標準)'!C28="","",+'評価項目(標準)'!C28)</f>
        <v>企業の雇用に関する取組</v>
      </c>
      <c r="D28" s="337" t="str">
        <f>IF(+'評価項目(標準)'!D28="","",+'評価項目(標準)'!D28)</f>
        <v>担い手確保・育成への 取組</v>
      </c>
      <c r="E28" s="337" t="str">
        <f>IF(+'評価項目(標準)'!E28="","",+'評価項目(標準)'!E28)</f>
        <v>建設業者団体の取組実績</v>
      </c>
      <c r="F28" s="340">
        <f>+IF(+'評価項目(標準)'!J28="","",+'評価項目(標準)'!J28)</f>
        <v>2</v>
      </c>
      <c r="G28" s="10">
        <f>+IF(+'評価項目(標準)'!I28="","",+'評価項目(標準)'!I28)</f>
        <v>2</v>
      </c>
      <c r="H28" s="429" t="str">
        <f>'評価項目(標準)'!F28</f>
        <v>取組の実績あり</v>
      </c>
      <c r="I28" s="430"/>
      <c r="J28" s="350"/>
      <c r="K28" s="352" t="str">
        <f>IF(J28="","",IF(J28=H28,G28,IF(J28=H29,G29)))</f>
        <v/>
      </c>
    </row>
    <row r="29" spans="2:11" ht="33" customHeight="1" x14ac:dyDescent="0.15">
      <c r="B29" s="361"/>
      <c r="C29" s="361"/>
      <c r="D29" s="338"/>
      <c r="E29" s="338"/>
      <c r="F29" s="341"/>
      <c r="G29" s="10">
        <f>+IF(+'評価項目(標準)'!I29="","",+'評価項目(標準)'!I29)</f>
        <v>0</v>
      </c>
      <c r="H29" s="429" t="str">
        <f>'評価項目(標準)'!F29</f>
        <v>取組の実績なし</v>
      </c>
      <c r="I29" s="430"/>
      <c r="J29" s="373"/>
      <c r="K29" s="353"/>
    </row>
    <row r="30" spans="2:11" ht="33" customHeight="1" x14ac:dyDescent="0.15">
      <c r="B30" s="361"/>
      <c r="C30" s="361"/>
      <c r="D30" s="338"/>
      <c r="E30" s="337" t="str">
        <f>IF(+'評価項目(標準)'!E30="","",+'評価項目(標準)'!E30)</f>
        <v>建設業者団体地域組織の
　 取組実績</v>
      </c>
      <c r="F30" s="340">
        <f>+IF(+'評価項目(標準)'!J30="","",+'評価項目(標準)'!J30)</f>
        <v>1</v>
      </c>
      <c r="G30" s="10">
        <f>+IF(+'評価項目(標準)'!I30="","",+'評価項目(標準)'!I30)</f>
        <v>1</v>
      </c>
      <c r="H30" s="429" t="str">
        <f>'評価項目(標準)'!F30</f>
        <v>取組の実績あり</v>
      </c>
      <c r="I30" s="430"/>
      <c r="J30" s="350"/>
      <c r="K30" s="352" t="str">
        <f>IF(J30="","",IF(J30=H30,G30,IF(J30=H31,G31)))</f>
        <v/>
      </c>
    </row>
    <row r="31" spans="2:11" ht="33" customHeight="1" x14ac:dyDescent="0.15">
      <c r="B31" s="361"/>
      <c r="C31" s="361"/>
      <c r="D31" s="338"/>
      <c r="E31" s="338"/>
      <c r="F31" s="341"/>
      <c r="G31" s="10">
        <f>+IF(+'評価項目(標準)'!I31="","",+'評価項目(標準)'!I31)</f>
        <v>0</v>
      </c>
      <c r="H31" s="429" t="str">
        <f>'評価項目(標準)'!F31</f>
        <v>取組の実績なし</v>
      </c>
      <c r="I31" s="430"/>
      <c r="J31" s="373"/>
      <c r="K31" s="353"/>
    </row>
    <row r="32" spans="2:11" ht="33" customHeight="1" x14ac:dyDescent="0.15">
      <c r="B32" s="361"/>
      <c r="C32" s="361"/>
      <c r="D32" s="338"/>
      <c r="E32" s="337" t="str">
        <f>IF(+'評価項目(標準)'!E32="","",+'評価項目(標準)'!E32)</f>
        <v>建設企業の取組実績</v>
      </c>
      <c r="F32" s="340">
        <f>+IF(+'評価項目(標準)'!J32="","",+'評価項目(標準)'!J32)</f>
        <v>1</v>
      </c>
      <c r="G32" s="10">
        <f>+IF(+'評価項目(標準)'!I32="","",+'評価項目(標準)'!I32)</f>
        <v>1</v>
      </c>
      <c r="H32" s="429" t="str">
        <f>'評価項目(標準)'!F32</f>
        <v>取組の実績あり</v>
      </c>
      <c r="I32" s="430"/>
      <c r="J32" s="350"/>
      <c r="K32" s="352" t="str">
        <f t="shared" ref="K32" si="0">IF(J32="","",IF(J32=H32,G32,IF(J32=H33,G33)))</f>
        <v/>
      </c>
    </row>
    <row r="33" spans="2:11" ht="33" customHeight="1" x14ac:dyDescent="0.15">
      <c r="B33" s="361"/>
      <c r="C33" s="412"/>
      <c r="D33" s="339"/>
      <c r="E33" s="338"/>
      <c r="F33" s="341"/>
      <c r="G33" s="10">
        <f>+IF(+'評価項目(標準)'!I33="","",+'評価項目(標準)'!I33)</f>
        <v>0</v>
      </c>
      <c r="H33" s="429" t="str">
        <f>'評価項目(標準)'!F33</f>
        <v>取組の実績なし</v>
      </c>
      <c r="I33" s="430"/>
      <c r="J33" s="373"/>
      <c r="K33" s="353"/>
    </row>
    <row r="34" spans="2:11" ht="24.4" customHeight="1" x14ac:dyDescent="0.15">
      <c r="B34" s="361"/>
      <c r="C34" s="411" t="str">
        <f>IF(+'評価項目(標準)'!C34="","",+'評価項目(標準)'!C34)</f>
        <v>企業の技術力等</v>
      </c>
      <c r="D34" s="371" t="str">
        <f>IF(+'評価項目(標準)'!D34="","",+'評価項目(標準)'!D34)</f>
        <v>工事実績</v>
      </c>
      <c r="E34" s="337" t="str">
        <f>IF(+'評価項目(標準)'!E34="","",+'評価項目(標準)'!E34)</f>
        <v>企業の工事実績</v>
      </c>
      <c r="F34" s="340">
        <f>+IF(+'評価項目(標準)'!J34="","",+'評価項目(標準)'!J34)</f>
        <v>20</v>
      </c>
      <c r="G34" s="10">
        <f>+IF(+'評価項目(標準)'!I34="","",+'評価項目(標準)'!I34)</f>
        <v>20</v>
      </c>
      <c r="H34" s="367" t="str">
        <f>+IF(+'評価項目(標準)'!F34="","",+'評価項目(標準)'!F34)</f>
        <v>評価対象工事の実績あり</v>
      </c>
      <c r="I34" s="367"/>
      <c r="J34" s="350"/>
      <c r="K34" s="328" t="str">
        <f>IF(J34="","",VLOOKUP(J34,'評価項目(標準)'!F34:I35,4,FALSE))</f>
        <v/>
      </c>
    </row>
    <row r="35" spans="2:11" ht="24.4" customHeight="1" x14ac:dyDescent="0.15">
      <c r="B35" s="361"/>
      <c r="C35" s="361"/>
      <c r="D35" s="410"/>
      <c r="E35" s="339"/>
      <c r="F35" s="342"/>
      <c r="G35" s="10">
        <f>+IF(+'評価項目(標準)'!I35="","",+'評価項目(標準)'!I35)</f>
        <v>0</v>
      </c>
      <c r="H35" s="367" t="str">
        <f>+IF(+'評価項目(標準)'!F35="","",+'評価項目(標準)'!F35)</f>
        <v>評価対象工事の実績なし</v>
      </c>
      <c r="I35" s="367"/>
      <c r="J35" s="351"/>
      <c r="K35" s="359"/>
    </row>
    <row r="36" spans="2:11" ht="26.25" customHeight="1" x14ac:dyDescent="0.15">
      <c r="B36" s="361"/>
      <c r="C36" s="361"/>
      <c r="D36" s="371" t="str">
        <f>IF(+'評価項目(標準)'!D36="","",+'評価項目(標準)'!D36)</f>
        <v>工事成績</v>
      </c>
      <c r="E36" s="337" t="str">
        <f>IF(+'評価項目(標準)'!E36="","",+'評価項目(標準)'!E36)</f>
        <v>申告工事成績点又は総合点</v>
      </c>
      <c r="F36" s="340">
        <f>+IF(+'評価項目(標準)'!J36="","",+'評価項目(標準)'!J36)</f>
        <v>20</v>
      </c>
      <c r="G36" s="11">
        <f>IF(+'評価項目(標準)'!I36="","",+'評価項目(標準)'!I36)</f>
        <v>20</v>
      </c>
      <c r="H36" s="367" t="str">
        <f>IF(+'評価項目(標準)'!F36="","",+'評価項目(標準)'!F36)</f>
        <v xml:space="preserve">申告工事成績点が８５点以上の場合 </v>
      </c>
      <c r="I36" s="367"/>
      <c r="J36" s="29" t="s">
        <v>87</v>
      </c>
      <c r="K36" s="343" t="str">
        <f>IF(COUNTA(J39,J42)=0,"",IF(COUNTA(J39,J42)=2,"入力は【申告工事成績点】、【総合点】のいずれかにして下さい",IF(AND(COUNTA(J39)=1,J37=""),"いずれの【申告工事成績点】なのか、「三重県、中部地整、近畿地整」より選択してください",IF(J42&gt;=970,10,IF(AND(J42&lt;970,J42&gt;=840),ROUNDDOWN((J42-840)/(970-840)*10,1),IF(J42&lt;840,0,)))+IF(J39&gt;=85,F36,IF(AND(J39&lt;75,J39&gt;=1),10,IF(AND(J39&lt;85,J39&gt;=75),(J39-75)+10))))))</f>
        <v/>
      </c>
    </row>
    <row r="37" spans="2:11" ht="26.25" customHeight="1" x14ac:dyDescent="0.15">
      <c r="B37" s="361"/>
      <c r="C37" s="361"/>
      <c r="D37" s="409"/>
      <c r="E37" s="338"/>
      <c r="F37" s="341"/>
      <c r="G37" s="186" t="str">
        <f>IF(+'評価項目(標準)'!I37="","",+'評価項目(標準)'!I37)</f>
        <v/>
      </c>
      <c r="H37" s="368" t="str">
        <f>IF(+'評価項目(標準)'!F37="","",+'評価項目(標準)'!F37)</f>
        <v>申告工事成績点が７５点以上８５点未満の場合
計算式１
（申告工事成績点－７５点）＋１０点</v>
      </c>
      <c r="I37" s="368"/>
      <c r="J37" s="397"/>
      <c r="K37" s="344"/>
    </row>
    <row r="38" spans="2:11" ht="26.25" customHeight="1" x14ac:dyDescent="0.15">
      <c r="B38" s="361"/>
      <c r="C38" s="361"/>
      <c r="D38" s="409"/>
      <c r="E38" s="338"/>
      <c r="F38" s="341"/>
      <c r="G38" s="13" t="str">
        <f>IF(+'評価項目(標準)'!I38="","",+'評価項目(標準)'!I38)</f>
        <v>～</v>
      </c>
      <c r="H38" s="368"/>
      <c r="I38" s="368"/>
      <c r="J38" s="398"/>
      <c r="K38" s="344"/>
    </row>
    <row r="39" spans="2:11" ht="26.25" customHeight="1" x14ac:dyDescent="0.15">
      <c r="B39" s="361"/>
      <c r="C39" s="361"/>
      <c r="D39" s="409"/>
      <c r="E39" s="338"/>
      <c r="F39" s="341"/>
      <c r="G39" s="9" t="str">
        <f>IF(+'評価項目(標準)'!I39="","",+'評価項目(標準)'!I39)</f>
        <v/>
      </c>
      <c r="H39" s="368"/>
      <c r="I39" s="368"/>
      <c r="J39" s="403"/>
      <c r="K39" s="345"/>
    </row>
    <row r="40" spans="2:11" ht="26.25" customHeight="1" x14ac:dyDescent="0.15">
      <c r="B40" s="361"/>
      <c r="C40" s="361"/>
      <c r="D40" s="409"/>
      <c r="E40" s="338"/>
      <c r="F40" s="341"/>
      <c r="G40" s="11">
        <f>IF(+'評価項目(標準)'!I40="","",+'評価項目(標準)'!I40)</f>
        <v>10</v>
      </c>
      <c r="H40" s="367" t="str">
        <f>IF(+'評価項目(標準)'!F40="","",+'評価項目(標準)'!F40)</f>
        <v>申告工事成績点が７５点未満の場合</v>
      </c>
      <c r="I40" s="367"/>
      <c r="J40" s="404"/>
      <c r="K40" s="345"/>
    </row>
    <row r="41" spans="2:11" ht="26.25" customHeight="1" x14ac:dyDescent="0.15">
      <c r="B41" s="361"/>
      <c r="C41" s="361"/>
      <c r="D41" s="409" t="str">
        <f>IF(+'評価項目(標準)'!D46="","",+'評価項目(標準)'!D46)</f>
        <v>品質
マネジメント</v>
      </c>
      <c r="E41" s="338" t="str">
        <f>IF(+'評価項目(標準)'!E46="","",+'評価項目(標準)'!E46)</f>
        <v>品質マネジメントシステムの認証</v>
      </c>
      <c r="F41" s="341"/>
      <c r="G41" s="11">
        <f>IF(+'評価項目(標準)'!I41="","",+'評価項目(標準)'!I41)</f>
        <v>10</v>
      </c>
      <c r="H41" s="367" t="str">
        <f>IF(+'評価項目(標準)'!F41="","",+'評価項目(標準)'!F41)</f>
        <v xml:space="preserve">総合点が９７０点以上の場合 </v>
      </c>
      <c r="I41" s="367"/>
      <c r="J41" s="30" t="s">
        <v>88</v>
      </c>
      <c r="K41" s="345"/>
    </row>
    <row r="42" spans="2:11" ht="26.25" customHeight="1" x14ac:dyDescent="0.15">
      <c r="B42" s="361"/>
      <c r="C42" s="361"/>
      <c r="D42" s="409"/>
      <c r="E42" s="338"/>
      <c r="F42" s="341"/>
      <c r="G42" s="12" t="str">
        <f>IF(+'評価項目(標準)'!I42="","",+'評価項目(標準)'!I42)</f>
        <v/>
      </c>
      <c r="H42" s="368" t="str">
        <f>IF(+'評価項目(標準)'!F42="","",+'評価項目(標準)'!F42)</f>
        <v>総合点が８４０点以上９７０点未満の場合
計算式２
（総合点－８４０）／（９７０－８４０）×１０</v>
      </c>
      <c r="I42" s="368"/>
      <c r="J42" s="401"/>
      <c r="K42" s="345"/>
    </row>
    <row r="43" spans="2:11" ht="26.25" customHeight="1" x14ac:dyDescent="0.15">
      <c r="B43" s="361"/>
      <c r="C43" s="361"/>
      <c r="D43" s="409"/>
      <c r="E43" s="338"/>
      <c r="F43" s="341"/>
      <c r="G43" s="13" t="str">
        <f>IF(+'評価項目(標準)'!I43="","",+'評価項目(標準)'!I43)</f>
        <v>～</v>
      </c>
      <c r="H43" s="368"/>
      <c r="I43" s="368"/>
      <c r="J43" s="401"/>
      <c r="K43" s="345"/>
    </row>
    <row r="44" spans="2:11" ht="26.25" customHeight="1" x14ac:dyDescent="0.15">
      <c r="B44" s="361"/>
      <c r="C44" s="361"/>
      <c r="D44" s="409"/>
      <c r="E44" s="338"/>
      <c r="F44" s="341"/>
      <c r="G44" s="9" t="str">
        <f>IF(+'評価項目(標準)'!I44="","",+'評価項目(標準)'!I44)</f>
        <v/>
      </c>
      <c r="H44" s="368"/>
      <c r="I44" s="368"/>
      <c r="J44" s="401"/>
      <c r="K44" s="345"/>
    </row>
    <row r="45" spans="2:11" ht="26.25" customHeight="1" x14ac:dyDescent="0.15">
      <c r="B45" s="361"/>
      <c r="C45" s="361"/>
      <c r="D45" s="410"/>
      <c r="E45" s="339"/>
      <c r="F45" s="342"/>
      <c r="G45" s="11">
        <f>IF(+'評価項目(標準)'!I45="","",+'評価項目(標準)'!I45)</f>
        <v>0</v>
      </c>
      <c r="H45" s="367" t="str">
        <f>IF(+'評価項目(標準)'!F45="","",+'評価項目(標準)'!F45)</f>
        <v>総合点が８４０点未満の場合</v>
      </c>
      <c r="I45" s="367"/>
      <c r="J45" s="402"/>
      <c r="K45" s="346"/>
    </row>
    <row r="46" spans="2:11" ht="26.25" customHeight="1" x14ac:dyDescent="0.15">
      <c r="B46" s="361"/>
      <c r="C46" s="361"/>
      <c r="D46" s="337" t="str">
        <f>IF(+'評価項目(標準)'!D46="","",+'評価項目(標準)'!D46)</f>
        <v>品質
マネジメント</v>
      </c>
      <c r="E46" s="337" t="str">
        <f>IF(+'評価項目(標準)'!E46="","",+'評価項目(標準)'!E46)</f>
        <v>品質マネジメントシステムの認証</v>
      </c>
      <c r="F46" s="340">
        <f>+IF(+'評価項目(標準)'!J46="","",+'評価項目(標準)'!J46)</f>
        <v>3</v>
      </c>
      <c r="G46" s="10">
        <f>+IF(+'評価項目(標準)'!I46="","",+'評価項目(標準)'!I46)</f>
        <v>3</v>
      </c>
      <c r="H46" s="367" t="str">
        <f>+IF(+'評価項目(標準)'!F46="","",+'評価項目(標準)'!F46)</f>
        <v>有</v>
      </c>
      <c r="I46" s="367"/>
      <c r="J46" s="350"/>
      <c r="K46" s="352" t="str">
        <f>IF(J46="","",IF(J46=H46,G46,IF(J46=H47,G47)))</f>
        <v/>
      </c>
    </row>
    <row r="47" spans="2:11" ht="26.25" customHeight="1" x14ac:dyDescent="0.15">
      <c r="B47" s="361"/>
      <c r="C47" s="361"/>
      <c r="D47" s="409"/>
      <c r="E47" s="339"/>
      <c r="F47" s="342"/>
      <c r="G47" s="10">
        <f>+IF(+'評価項目(標準)'!I47="","",+'評価項目(標準)'!I47)</f>
        <v>0</v>
      </c>
      <c r="H47" s="367" t="str">
        <f>+IF(+'評価項目(標準)'!F47="","",+'評価項目(標準)'!F47)</f>
        <v>無</v>
      </c>
      <c r="I47" s="367"/>
      <c r="J47" s="351"/>
      <c r="K47" s="353"/>
    </row>
    <row r="48" spans="2:11" ht="26.25" customHeight="1" x14ac:dyDescent="0.15">
      <c r="B48" s="361"/>
      <c r="C48" s="361"/>
      <c r="D48" s="337" t="str">
        <f>IF(+'評価項目(標準)'!D48="","",+'評価項目(標準)'!D48)</f>
        <v>受注工事高</v>
      </c>
      <c r="E48" s="337" t="str">
        <f>IF(+'評価項目(標準)'!E48="","",+'評価項目(標準)'!E48)</f>
        <v>１級技術者１人あたりの公共機関等発注の
契約金額２千５百万円以上の土木一式工事の契約金額</v>
      </c>
      <c r="F48" s="340">
        <f>+IF(+'評価項目(標準)'!J48="","",+'評価項目(標準)'!J48)</f>
        <v>10</v>
      </c>
      <c r="G48" s="12">
        <f>IF(+'評価項目(標準)'!I48="","",+'評価項目(標準)'!I48)</f>
        <v>10</v>
      </c>
      <c r="H48" s="368" t="str">
        <f>IF(+'評価項目(標準)'!F48="","",+'評価項目(標準)'!F48)</f>
        <v>５千万円未満の場合</v>
      </c>
      <c r="I48" s="368"/>
      <c r="J48" s="31" t="s">
        <v>89</v>
      </c>
      <c r="K48" s="374" t="str">
        <f>IF(J49="","",IF(J49="－",0,IF(J49&lt;50000000,F48,IF(J49&lt;150000000,ROUNDDOWN(F48-((J49-50000000)*F48/100000000),0),IF(J49&gt;=150000000,0)))))</f>
        <v/>
      </c>
    </row>
    <row r="49" spans="2:11" ht="26.25" customHeight="1" x14ac:dyDescent="0.15">
      <c r="B49" s="361"/>
      <c r="C49" s="361"/>
      <c r="D49" s="338"/>
      <c r="E49" s="338"/>
      <c r="F49" s="341"/>
      <c r="G49" s="12" t="str">
        <f>IF(+'評価項目(標準)'!I49="","",+'評価項目(標準)'!I49)</f>
        <v/>
      </c>
      <c r="H49" s="368" t="str">
        <f>IF(+'評価項目(標準)'!F49="","",+'評価項目(標準)'!F49)</f>
        <v>５千万円以上１億５千万円未満の場合
計算式３
１０－〔受注工事高－５千万円〕×１０/１億円</v>
      </c>
      <c r="I49" s="368"/>
      <c r="J49" s="375"/>
      <c r="K49" s="374"/>
    </row>
    <row r="50" spans="2:11" ht="26.25" customHeight="1" x14ac:dyDescent="0.15">
      <c r="B50" s="361"/>
      <c r="C50" s="361"/>
      <c r="D50" s="338"/>
      <c r="E50" s="338"/>
      <c r="F50" s="341"/>
      <c r="G50" s="370" t="str">
        <f>IF(+'評価項目(標準)'!I50="","",+'評価項目(標準)'!I50)</f>
        <v>～</v>
      </c>
      <c r="H50" s="368"/>
      <c r="I50" s="368"/>
      <c r="J50" s="375"/>
      <c r="K50" s="374"/>
    </row>
    <row r="51" spans="2:11" ht="26.25" customHeight="1" x14ac:dyDescent="0.15">
      <c r="B51" s="361"/>
      <c r="C51" s="361"/>
      <c r="D51" s="338"/>
      <c r="E51" s="338"/>
      <c r="F51" s="341"/>
      <c r="G51" s="370"/>
      <c r="H51" s="368"/>
      <c r="I51" s="368"/>
      <c r="J51" s="375"/>
      <c r="K51" s="374"/>
    </row>
    <row r="52" spans="2:11" ht="26.25" customHeight="1" x14ac:dyDescent="0.15">
      <c r="B52" s="361"/>
      <c r="C52" s="361"/>
      <c r="D52" s="338"/>
      <c r="E52" s="338"/>
      <c r="F52" s="341"/>
      <c r="G52" s="32" t="str">
        <f>IF(+'評価項目(標準)'!I51="","",+'評価項目(標準)'!I51)</f>
        <v/>
      </c>
      <c r="H52" s="368"/>
      <c r="I52" s="368"/>
      <c r="J52" s="375"/>
      <c r="K52" s="374"/>
    </row>
    <row r="53" spans="2:11" ht="26.25" customHeight="1" thickBot="1" x14ac:dyDescent="0.2">
      <c r="B53" s="361"/>
      <c r="C53" s="361"/>
      <c r="D53" s="338"/>
      <c r="E53" s="338"/>
      <c r="F53" s="341"/>
      <c r="G53" s="33">
        <f>IF(+'評価項目(標準)'!I52="","",+'評価項目(標準)'!I52)</f>
        <v>0</v>
      </c>
      <c r="H53" s="368" t="str">
        <f>IF(+'評価項目(標準)'!F52="","",+'評価項目(標準)'!F52)</f>
        <v>１億５千万円以上の場合</v>
      </c>
      <c r="I53" s="368"/>
      <c r="J53" s="376"/>
      <c r="K53" s="374"/>
    </row>
    <row r="54" spans="2:11" ht="26.25" customHeight="1" thickTop="1" thickBot="1" x14ac:dyDescent="0.2">
      <c r="B54" s="325" t="str">
        <f>IF('評価項目(標準)'!B53="","",+'評価項目(標準)'!B53)</f>
        <v>技術者の能力</v>
      </c>
      <c r="C54" s="360" t="str">
        <f>IF(+'評価項目(標準)'!C53="","",+'評価項目(標準)'!C53)</f>
        <v>技術者の能力</v>
      </c>
      <c r="D54" s="349" t="str">
        <f>IF(+'評価項目(標準)'!D53="","",+'評価項目(標準)'!D53)</f>
        <v>配置予定
技術者の
工事実績</v>
      </c>
      <c r="E54" s="349" t="str">
        <f>IF(+'評価項目(標準)'!E53="","",+'評価項目(標準)'!E53)</f>
        <v>主任（監理）技術者又は
現場代理人としての工事実績</v>
      </c>
      <c r="F54" s="425">
        <f>+IF(+'評価項目(標準)'!J53="","",+'評価項目(標準)'!J53)</f>
        <v>10</v>
      </c>
      <c r="G54" s="35">
        <f>+IF(+'評価項目(標準)'!I53="","",+'評価項目(標準)'!I53)</f>
        <v>10</v>
      </c>
      <c r="H54" s="427" t="str">
        <f>+IF(+'評価項目(標準)'!F53="","",+'評価項目(標準)'!F53)</f>
        <v>評価対象工事の実績あり</v>
      </c>
      <c r="I54" s="428"/>
      <c r="J54" s="399"/>
      <c r="K54" s="358" t="str">
        <f>IF(J54="","",VLOOKUP(J54,'評価項目(標準)'!F53:I54,4,FALSE))</f>
        <v/>
      </c>
    </row>
    <row r="55" spans="2:11" ht="26.25" customHeight="1" thickTop="1" x14ac:dyDescent="0.15">
      <c r="B55" s="326"/>
      <c r="C55" s="361"/>
      <c r="D55" s="339"/>
      <c r="E55" s="339"/>
      <c r="F55" s="342"/>
      <c r="G55" s="10">
        <f>+IF(+'評価項目(標準)'!I54="","",+'評価項目(標準)'!I54)</f>
        <v>0</v>
      </c>
      <c r="H55" s="435" t="str">
        <f>+IF(+'評価項目(標準)'!F54="","",+'評価項目(標準)'!F54)</f>
        <v>評価対象工事の実績なし</v>
      </c>
      <c r="I55" s="436"/>
      <c r="J55" s="400"/>
      <c r="K55" s="359"/>
    </row>
    <row r="56" spans="2:11" ht="66.400000000000006" customHeight="1" x14ac:dyDescent="0.15">
      <c r="B56" s="326"/>
      <c r="C56" s="361"/>
      <c r="D56" s="337" t="str">
        <f>IF(+'評価項目(標準)'!D55="","",+'評価項目(標準)'!D55)</f>
        <v>配置予定
技術者の
資格保有状況</v>
      </c>
      <c r="E56" s="337" t="str">
        <f>IF(+'評価項目(標準)'!E55="","",+'評価項目(標準)'!E55)</f>
        <v>技術士、１級土木施工管理技士、
１級建設機械施工管理技士又は
国土交通大臣が建設業法
第１５条２号のイと同等以上の
能力を有するものと認定した者の資格</v>
      </c>
      <c r="F56" s="341">
        <f>+IF(+'評価項目(標準)'!J55="","",+'評価項目(標準)'!J55)</f>
        <v>5</v>
      </c>
      <c r="G56" s="10">
        <f>+IF(+'評価項目(標準)'!I55="","",+'評価項目(標準)'!I55)</f>
        <v>5</v>
      </c>
      <c r="H56" s="437" t="str">
        <f>+IF(+'評価項目(標準)'!F55="","",+'評価項目(標準)'!F55)</f>
        <v>技術士、１級土木施工管理技士、１級建設機械施工管理技士、又は国土交通大臣が建設業法第１５条２号のイと同等以上の能力を有するものと認定した者の資格保有</v>
      </c>
      <c r="I56" s="438"/>
      <c r="J56" s="422"/>
      <c r="K56" s="329" t="str">
        <f>IF(J56="","",IF(J56=H56,G56,IF(J56=H57,G57)))</f>
        <v/>
      </c>
    </row>
    <row r="57" spans="2:11" ht="25.9" customHeight="1" x14ac:dyDescent="0.15">
      <c r="B57" s="326"/>
      <c r="C57" s="361"/>
      <c r="D57" s="338"/>
      <c r="E57" s="338"/>
      <c r="F57" s="341"/>
      <c r="G57" s="10">
        <f>+IF(+'評価項目(標準)'!I56="","",+'評価項目(標準)'!I56)</f>
        <v>0</v>
      </c>
      <c r="H57" s="435" t="str">
        <f>+IF(+'評価項目(標準)'!F56="","",+'評価項目(標準)'!F56)</f>
        <v>上記以外</v>
      </c>
      <c r="I57" s="436"/>
      <c r="J57" s="422"/>
      <c r="K57" s="329"/>
    </row>
    <row r="58" spans="2:11" ht="26.25" customHeight="1" x14ac:dyDescent="0.15">
      <c r="B58" s="326"/>
      <c r="C58" s="361"/>
      <c r="D58" s="337" t="str">
        <f>IF(+'評価項目(標準)'!D57="","",+'評価項目(標準)'!D57)</f>
        <v>配置予定技術者
のCPD
（継続学習制度）取組実績</v>
      </c>
      <c r="E58" s="337" t="str">
        <f>IF(+'評価項目(標準)'!E57="","",+'評価項目(標準)'!E57)</f>
        <v>各団体が発行するCPDの取組実績</v>
      </c>
      <c r="F58" s="340">
        <f>+IF(+'評価項目(標準)'!J57="","",+'評価項目(標準)'!J57)</f>
        <v>5</v>
      </c>
      <c r="G58" s="10">
        <f>+IF(+'評価項目(標準)'!I57="","",+'評価項目(標準)'!I57)</f>
        <v>5</v>
      </c>
      <c r="H58" s="435" t="str">
        <f>+IF(+'評価項目(標準)'!F57="","",+'評価項目(標準)'!F57)</f>
        <v>換算後の単位数の合計が推奨単位以上</v>
      </c>
      <c r="I58" s="436"/>
      <c r="J58" s="422"/>
      <c r="K58" s="328" t="str">
        <f>IF(J58="","",IF(J58=H58,G58,IF(J58=H59,G59,IF(J58=H60,G60))))</f>
        <v/>
      </c>
    </row>
    <row r="59" spans="2:11" ht="26.25" customHeight="1" x14ac:dyDescent="0.15">
      <c r="B59" s="326"/>
      <c r="C59" s="361"/>
      <c r="D59" s="338"/>
      <c r="E59" s="338"/>
      <c r="F59" s="341"/>
      <c r="G59" s="10">
        <f>+IF(+'評価項目(標準)'!I58="","",+'評価項目(標準)'!I58)</f>
        <v>3</v>
      </c>
      <c r="H59" s="435" t="str">
        <f>+IF(+'評価項目(標準)'!F58="","",+'評価項目(標準)'!F58)</f>
        <v>換算後の単位数の合計が推奨単位の1/2以上</v>
      </c>
      <c r="I59" s="436"/>
      <c r="J59" s="422"/>
      <c r="K59" s="329"/>
    </row>
    <row r="60" spans="2:11" ht="26.25" customHeight="1" thickBot="1" x14ac:dyDescent="0.2">
      <c r="B60" s="327"/>
      <c r="C60" s="362"/>
      <c r="D60" s="357"/>
      <c r="E60" s="357"/>
      <c r="F60" s="426"/>
      <c r="G60" s="34">
        <f>+IF(+'評価項目(標準)'!I59="","",+'評価項目(標準)'!I59)</f>
        <v>0</v>
      </c>
      <c r="H60" s="433" t="str">
        <f>+IF(+'評価項目(標準)'!F59="","",+'評価項目(標準)'!F59)</f>
        <v>換算後の単位数の合計が推奨単位の1/2未満</v>
      </c>
      <c r="I60" s="434"/>
      <c r="J60" s="424"/>
      <c r="K60" s="369"/>
    </row>
    <row r="61" spans="2:11" ht="59.25" customHeight="1" thickTop="1" x14ac:dyDescent="0.15">
      <c r="B61" s="322" t="str">
        <f>IF(+'評価項目(標準)'!B60="","",+'評価項目(標準)'!B60)</f>
        <v>総合評価方式の不履行による
加算点の減点</v>
      </c>
      <c r="C61" s="323"/>
      <c r="D61" s="324"/>
      <c r="E61" s="354" t="str">
        <f>IF(+'評価項目(標準)'!E60="","",+'評価項目(標準)'!E60)</f>
        <v>当該工事の入札公告日が、三重県が総合評価方式で発注した工事で不履行による減点措置が課されている期間内である場合、「技術提案等不履行確定通知書等」に記載した減点を行います。</v>
      </c>
      <c r="F61" s="355"/>
      <c r="G61" s="356"/>
      <c r="H61" s="322" t="str">
        <f>IF('評価項目(標準)'!I60="","",+'評価項目(標準)'!I60)</f>
        <v>△換算前
加算点満点
×1割
×件数</v>
      </c>
      <c r="I61" s="324"/>
      <c r="J61" s="36"/>
      <c r="K61" s="37" t="str">
        <f>IF(+J61="","",-(+'評価項目(標準)'!J62*0.1*J61))</f>
        <v/>
      </c>
    </row>
    <row r="62" spans="2:11" ht="59.25" customHeight="1" x14ac:dyDescent="0.15">
      <c r="B62" s="330" t="str">
        <f>IF(+'評価項目(標準)'!B61="","",+'評価項目(標準)'!B61)</f>
        <v>指名停止措置による
加算点の減点</v>
      </c>
      <c r="C62" s="331"/>
      <c r="D62" s="332"/>
      <c r="E62" s="333" t="str">
        <f>IF(+'評価項目(標準)'!E61="","",+'評価項目(標準)'!E61)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2" s="334"/>
      <c r="G62" s="335"/>
      <c r="H62" s="431" t="str">
        <f>IF('評価項目(標準)'!I61="","",+'評価項目(標準)'!I61)</f>
        <v>△換算前
加算点満点
×1割</v>
      </c>
      <c r="I62" s="432"/>
      <c r="J62" s="36"/>
      <c r="K62" s="37" t="str">
        <f>IF(+J62="","",-(+'評価項目(標準)'!J62*0.1))</f>
        <v/>
      </c>
    </row>
    <row r="63" spans="2:11" ht="26.25" customHeight="1" x14ac:dyDescent="0.15">
      <c r="E63" s="38"/>
      <c r="F63" s="39"/>
      <c r="G63" s="40"/>
      <c r="J63" s="41" t="s">
        <v>90</v>
      </c>
      <c r="K63" s="187">
        <f>SUM(K5:K62)</f>
        <v>0</v>
      </c>
    </row>
    <row r="64" spans="2:11" ht="14.25" thickBot="1" x14ac:dyDescent="0.2"/>
    <row r="65" spans="1:14" s="4" customFormat="1" ht="21.75" customHeight="1" x14ac:dyDescent="0.15">
      <c r="A65" s="1"/>
      <c r="B65" s="42" t="s">
        <v>225</v>
      </c>
      <c r="C65" s="43"/>
      <c r="D65" s="43"/>
      <c r="E65" s="44"/>
      <c r="F65" s="44"/>
      <c r="G65" s="44"/>
      <c r="H65" s="44"/>
      <c r="I65" s="44"/>
      <c r="J65" s="44"/>
      <c r="K65" s="45"/>
      <c r="L65" s="1"/>
      <c r="M65" s="1"/>
    </row>
    <row r="66" spans="1:14" s="4" customFormat="1" ht="21.75" customHeight="1" x14ac:dyDescent="0.15">
      <c r="A66" s="1"/>
      <c r="B66" s="46" t="s">
        <v>91</v>
      </c>
      <c r="C66" s="47"/>
      <c r="D66" s="347" t="s">
        <v>226</v>
      </c>
      <c r="E66" s="347"/>
      <c r="F66" s="347"/>
      <c r="G66" s="347"/>
      <c r="H66" s="347"/>
      <c r="I66" s="347"/>
      <c r="J66" s="347"/>
      <c r="K66" s="348"/>
      <c r="L66" s="1"/>
      <c r="M66" s="1"/>
    </row>
    <row r="67" spans="1:14" ht="21.75" customHeight="1" x14ac:dyDescent="0.15">
      <c r="B67" s="46" t="s">
        <v>91</v>
      </c>
      <c r="C67" s="48"/>
      <c r="D67" s="347" t="s">
        <v>227</v>
      </c>
      <c r="E67" s="347"/>
      <c r="F67" s="347"/>
      <c r="G67" s="347"/>
      <c r="H67" s="347"/>
      <c r="I67" s="347"/>
      <c r="J67" s="347"/>
      <c r="K67" s="348"/>
    </row>
    <row r="68" spans="1:14" ht="21.75" customHeight="1" x14ac:dyDescent="0.15">
      <c r="B68" s="49" t="s">
        <v>91</v>
      </c>
      <c r="C68" s="50" t="s">
        <v>92</v>
      </c>
      <c r="D68" s="55"/>
      <c r="E68" s="55"/>
      <c r="F68" s="55"/>
      <c r="G68" s="55"/>
      <c r="H68" s="55"/>
      <c r="I68" s="55"/>
      <c r="J68" s="55"/>
      <c r="K68" s="56"/>
    </row>
    <row r="69" spans="1:14" ht="21.75" customHeight="1" thickBot="1" x14ac:dyDescent="0.2">
      <c r="B69" s="51" t="s">
        <v>91</v>
      </c>
      <c r="C69" s="52" t="s">
        <v>93</v>
      </c>
      <c r="D69" s="57"/>
      <c r="E69" s="57"/>
      <c r="F69" s="57"/>
      <c r="G69" s="57"/>
      <c r="H69" s="57"/>
      <c r="I69" s="57"/>
      <c r="J69" s="57"/>
      <c r="K69" s="58"/>
    </row>
    <row r="70" spans="1:14" ht="7.5" customHeight="1" x14ac:dyDescent="0.15">
      <c r="B70" s="53"/>
      <c r="C70" s="53"/>
      <c r="D70" s="53"/>
      <c r="E70" s="54"/>
      <c r="F70" s="54"/>
      <c r="G70" s="54"/>
      <c r="H70" s="54"/>
      <c r="I70" s="54"/>
      <c r="J70" s="54"/>
      <c r="K70" s="54"/>
    </row>
    <row r="71" spans="1:14" ht="24" customHeight="1" x14ac:dyDescent="0.15">
      <c r="A71" s="336"/>
      <c r="B71" s="336"/>
      <c r="C71" s="336"/>
      <c r="D71" s="336"/>
      <c r="E71" s="336"/>
      <c r="F71" s="336"/>
      <c r="G71" s="336"/>
      <c r="H71" s="336"/>
      <c r="I71" s="336"/>
      <c r="J71" s="336"/>
      <c r="K71" s="336"/>
      <c r="L71" s="23"/>
      <c r="M71" s="23"/>
      <c r="N71" s="23"/>
    </row>
  </sheetData>
  <sheetProtection selectLockedCells="1"/>
  <mergeCells count="158">
    <mergeCell ref="H62:I62"/>
    <mergeCell ref="H61:I61"/>
    <mergeCell ref="H60:I60"/>
    <mergeCell ref="H59:I59"/>
    <mergeCell ref="H58:I58"/>
    <mergeCell ref="H57:I57"/>
    <mergeCell ref="H56:I56"/>
    <mergeCell ref="H55:I55"/>
    <mergeCell ref="E28:E29"/>
    <mergeCell ref="J58:J60"/>
    <mergeCell ref="E46:E47"/>
    <mergeCell ref="F54:F55"/>
    <mergeCell ref="F58:F60"/>
    <mergeCell ref="F17:F22"/>
    <mergeCell ref="F23:F24"/>
    <mergeCell ref="F25:F27"/>
    <mergeCell ref="H48:I48"/>
    <mergeCell ref="H47:I47"/>
    <mergeCell ref="H49:I52"/>
    <mergeCell ref="H53:I53"/>
    <mergeCell ref="H54:I54"/>
    <mergeCell ref="E54:E55"/>
    <mergeCell ref="E56:E57"/>
    <mergeCell ref="E23:E24"/>
    <mergeCell ref="H34:I34"/>
    <mergeCell ref="E30:E31"/>
    <mergeCell ref="E32:E33"/>
    <mergeCell ref="H28:I28"/>
    <mergeCell ref="H29:I29"/>
    <mergeCell ref="H30:I30"/>
    <mergeCell ref="H31:I31"/>
    <mergeCell ref="H32:I32"/>
    <mergeCell ref="H33:I33"/>
    <mergeCell ref="K56:K57"/>
    <mergeCell ref="J56:J57"/>
    <mergeCell ref="J34:J35"/>
    <mergeCell ref="F34:F35"/>
    <mergeCell ref="H21:I21"/>
    <mergeCell ref="H20:I20"/>
    <mergeCell ref="F56:F57"/>
    <mergeCell ref="J17:J22"/>
    <mergeCell ref="H46:I46"/>
    <mergeCell ref="H45:I45"/>
    <mergeCell ref="H42:I44"/>
    <mergeCell ref="H41:I41"/>
    <mergeCell ref="H40:I40"/>
    <mergeCell ref="H37:I39"/>
    <mergeCell ref="H36:I36"/>
    <mergeCell ref="H35:I35"/>
    <mergeCell ref="H25:I25"/>
    <mergeCell ref="H24:I24"/>
    <mergeCell ref="H23:I23"/>
    <mergeCell ref="E34:E35"/>
    <mergeCell ref="K17:K22"/>
    <mergeCell ref="J37:J38"/>
    <mergeCell ref="J54:J55"/>
    <mergeCell ref="J42:J45"/>
    <mergeCell ref="J39:J40"/>
    <mergeCell ref="B3:C4"/>
    <mergeCell ref="D3:D4"/>
    <mergeCell ref="D17:D27"/>
    <mergeCell ref="C17:C27"/>
    <mergeCell ref="C5:C16"/>
    <mergeCell ref="D5:D8"/>
    <mergeCell ref="B5:B53"/>
    <mergeCell ref="C34:C53"/>
    <mergeCell ref="D48:D53"/>
    <mergeCell ref="C28:C33"/>
    <mergeCell ref="D28:D33"/>
    <mergeCell ref="D46:D47"/>
    <mergeCell ref="D9:D16"/>
    <mergeCell ref="D34:D35"/>
    <mergeCell ref="D36:D45"/>
    <mergeCell ref="E5:E6"/>
    <mergeCell ref="E7:E8"/>
    <mergeCell ref="J28:J29"/>
    <mergeCell ref="J30:J31"/>
    <mergeCell ref="J32:J33"/>
    <mergeCell ref="K28:K29"/>
    <mergeCell ref="K30:K31"/>
    <mergeCell ref="K32:K33"/>
    <mergeCell ref="E3:E4"/>
    <mergeCell ref="K5:K6"/>
    <mergeCell ref="F14:F16"/>
    <mergeCell ref="H1:K1"/>
    <mergeCell ref="H2:K2"/>
    <mergeCell ref="J3:J4"/>
    <mergeCell ref="K3:K4"/>
    <mergeCell ref="F5:F6"/>
    <mergeCell ref="F7:F8"/>
    <mergeCell ref="F2:G2"/>
    <mergeCell ref="J7:J8"/>
    <mergeCell ref="J23:J24"/>
    <mergeCell ref="K58:K60"/>
    <mergeCell ref="G50:G51"/>
    <mergeCell ref="F3:F4"/>
    <mergeCell ref="K25:K27"/>
    <mergeCell ref="J25:J27"/>
    <mergeCell ref="K48:K53"/>
    <mergeCell ref="J9:J13"/>
    <mergeCell ref="J49:J53"/>
    <mergeCell ref="H4:I4"/>
    <mergeCell ref="G3:I3"/>
    <mergeCell ref="H8:I8"/>
    <mergeCell ref="H7:I7"/>
    <mergeCell ref="H6:I6"/>
    <mergeCell ref="H5:I5"/>
    <mergeCell ref="F9:F13"/>
    <mergeCell ref="J5:J6"/>
    <mergeCell ref="K9:K13"/>
    <mergeCell ref="K34:K35"/>
    <mergeCell ref="J14:J16"/>
    <mergeCell ref="K7:K8"/>
    <mergeCell ref="K23:K24"/>
    <mergeCell ref="F28:F29"/>
    <mergeCell ref="F30:F31"/>
    <mergeCell ref="F32:F33"/>
    <mergeCell ref="E14:E16"/>
    <mergeCell ref="E17:E22"/>
    <mergeCell ref="E9:E13"/>
    <mergeCell ref="H12:I12"/>
    <mergeCell ref="H11:I11"/>
    <mergeCell ref="H10:I10"/>
    <mergeCell ref="G9:I9"/>
    <mergeCell ref="H27:I27"/>
    <mergeCell ref="H26:I26"/>
    <mergeCell ref="H19:I19"/>
    <mergeCell ref="H18:I18"/>
    <mergeCell ref="G17:I17"/>
    <mergeCell ref="H16:I16"/>
    <mergeCell ref="H15:I15"/>
    <mergeCell ref="H13:I13"/>
    <mergeCell ref="H14:I14"/>
    <mergeCell ref="H22:I22"/>
    <mergeCell ref="B61:D61"/>
    <mergeCell ref="B54:B60"/>
    <mergeCell ref="K14:K16"/>
    <mergeCell ref="B62:D62"/>
    <mergeCell ref="E62:G62"/>
    <mergeCell ref="A71:K71"/>
    <mergeCell ref="E36:E45"/>
    <mergeCell ref="F36:F45"/>
    <mergeCell ref="K36:K45"/>
    <mergeCell ref="D66:K66"/>
    <mergeCell ref="D54:D55"/>
    <mergeCell ref="F48:F53"/>
    <mergeCell ref="E48:E53"/>
    <mergeCell ref="F46:F47"/>
    <mergeCell ref="J46:J47"/>
    <mergeCell ref="D67:K67"/>
    <mergeCell ref="K46:K47"/>
    <mergeCell ref="E61:G61"/>
    <mergeCell ref="D58:D60"/>
    <mergeCell ref="K54:K55"/>
    <mergeCell ref="C54:C60"/>
    <mergeCell ref="D56:D57"/>
    <mergeCell ref="E58:E60"/>
    <mergeCell ref="E25:E27"/>
  </mergeCells>
  <phoneticPr fontId="2"/>
  <conditionalFormatting sqref="J5:J6">
    <cfRule type="cellIs" dxfId="43" priority="5" stopIfTrue="1" operator="equal">
      <formula>$F$5</formula>
    </cfRule>
  </conditionalFormatting>
  <conditionalFormatting sqref="J7:J8">
    <cfRule type="cellIs" dxfId="42" priority="13" stopIfTrue="1" operator="equal">
      <formula>$F$7</formula>
    </cfRule>
  </conditionalFormatting>
  <conditionalFormatting sqref="J9:J13">
    <cfRule type="cellIs" dxfId="41" priority="28" stopIfTrue="1" operator="equal">
      <formula>$F$9</formula>
    </cfRule>
  </conditionalFormatting>
  <conditionalFormatting sqref="J14:J16">
    <cfRule type="cellIs" dxfId="40" priority="27" stopIfTrue="1" operator="equal">
      <formula>$F$14</formula>
    </cfRule>
  </conditionalFormatting>
  <conditionalFormatting sqref="J17:J22">
    <cfRule type="cellIs" dxfId="39" priority="22" stopIfTrue="1" operator="equal">
      <formula>$F$17</formula>
    </cfRule>
  </conditionalFormatting>
  <conditionalFormatting sqref="J23:J24">
    <cfRule type="cellIs" dxfId="38" priority="32" stopIfTrue="1" operator="equal">
      <formula>$F$23</formula>
    </cfRule>
  </conditionalFormatting>
  <conditionalFormatting sqref="J25:J28 J30 J32">
    <cfRule type="cellIs" dxfId="37" priority="1" stopIfTrue="1" operator="equal">
      <formula>$F$25</formula>
    </cfRule>
  </conditionalFormatting>
  <conditionalFormatting sqref="J34:J35">
    <cfRule type="cellIs" dxfId="36" priority="19" stopIfTrue="1" operator="equal">
      <formula>$F$34</formula>
    </cfRule>
  </conditionalFormatting>
  <conditionalFormatting sqref="J36:J37 J41:J42">
    <cfRule type="cellIs" dxfId="35" priority="4" stopIfTrue="1" operator="equal">
      <formula>#REF!</formula>
    </cfRule>
  </conditionalFormatting>
  <conditionalFormatting sqref="J46:J47">
    <cfRule type="cellIs" dxfId="34" priority="20" stopIfTrue="1" operator="equal">
      <formula>$F$46</formula>
    </cfRule>
  </conditionalFormatting>
  <conditionalFormatting sqref="J54:J55">
    <cfRule type="cellIs" dxfId="33" priority="10" stopIfTrue="1" operator="equal">
      <formula>$F$54</formula>
    </cfRule>
  </conditionalFormatting>
  <conditionalFormatting sqref="J56:J57">
    <cfRule type="cellIs" dxfId="32" priority="9" stopIfTrue="1" operator="equal">
      <formula>$F$56</formula>
    </cfRule>
  </conditionalFormatting>
  <conditionalFormatting sqref="J58:J60">
    <cfRule type="cellIs" dxfId="31" priority="17" stopIfTrue="1" operator="equal">
      <formula>$F$58</formula>
    </cfRule>
  </conditionalFormatting>
  <dataValidations count="16">
    <dataValidation type="list" allowBlank="1" showInputMessage="1" showErrorMessage="1" sqref="J23:J24" xr:uid="{00000000-0002-0000-0300-000001000000}">
      <formula1>$H$23:$H$24</formula1>
    </dataValidation>
    <dataValidation type="list" allowBlank="1" showInputMessage="1" showErrorMessage="1" sqref="J25:J27" xr:uid="{00000000-0002-0000-0300-000002000000}">
      <formula1>$H$25:$H$27</formula1>
    </dataValidation>
    <dataValidation type="list" allowBlank="1" showInputMessage="1" showErrorMessage="1" sqref="J46:J47" xr:uid="{00000000-0002-0000-0300-000003000000}">
      <formula1>$H$46:$H$47</formula1>
    </dataValidation>
    <dataValidation type="list" allowBlank="1" showInputMessage="1" showErrorMessage="1" sqref="J7:J8" xr:uid="{00000000-0002-0000-0300-000007000000}">
      <formula1>$H$7:$H$8</formula1>
    </dataValidation>
    <dataValidation type="list" allowBlank="1" showInputMessage="1" showErrorMessage="1" sqref="J9:J13" xr:uid="{00000000-0002-0000-0300-000008000000}">
      <formula1>$H$10:$H$13</formula1>
    </dataValidation>
    <dataValidation type="list" allowBlank="1" showInputMessage="1" showErrorMessage="1" sqref="J14:J16" xr:uid="{00000000-0002-0000-0300-000009000000}">
      <formula1>$H$14:$H$16</formula1>
    </dataValidation>
    <dataValidation type="list" allowBlank="1" showInputMessage="1" showErrorMessage="1" sqref="J56:J57" xr:uid="{00000000-0002-0000-0300-00000A000000}">
      <formula1>$H$56:$H$57</formula1>
    </dataValidation>
    <dataValidation type="list" allowBlank="1" showInputMessage="1" showErrorMessage="1" sqref="J58:J60" xr:uid="{00000000-0002-0000-0300-00000B000000}">
      <formula1>$H$58:$H$60</formula1>
    </dataValidation>
    <dataValidation type="list" allowBlank="1" showInputMessage="1" showErrorMessage="1" sqref="J37" xr:uid="{00000000-0002-0000-0300-00000C000000}">
      <formula1>"三重県の工事評定点,中部地方整備局工事成績評定平均点,近畿地方整備局工事成績評定平均点"</formula1>
    </dataValidation>
    <dataValidation type="whole" operator="greaterThanOrEqual" allowBlank="1" showInputMessage="1" showErrorMessage="1" sqref="J42:J45" xr:uid="{00000000-0002-0000-0300-00000D000000}">
      <formula1>0</formula1>
    </dataValidation>
    <dataValidation type="list" allowBlank="1" showInputMessage="1" showErrorMessage="1" sqref="J17:J22" xr:uid="{00000000-0002-0000-0300-00000F000000}">
      <formula1>$H$18:$H$22</formula1>
    </dataValidation>
    <dataValidation type="decimal" allowBlank="1" showInputMessage="1" showErrorMessage="1" sqref="J39:J40" xr:uid="{00000000-0002-0000-0300-000010000000}">
      <formula1>1</formula1>
      <formula2>100</formula2>
    </dataValidation>
    <dataValidation type="list" allowBlank="1" showInputMessage="1" showErrorMessage="1" sqref="J28:J33" xr:uid="{00000000-0002-0000-0300-000011000000}">
      <formula1>$H$28:$H$29</formula1>
    </dataValidation>
    <dataValidation type="list" allowBlank="1" showInputMessage="1" showErrorMessage="1" sqref="J5:J6" xr:uid="{00000000-0002-0000-0300-000006000000}">
      <formula1>$H$5:$H$6</formula1>
    </dataValidation>
    <dataValidation type="list" allowBlank="1" showInputMessage="1" showErrorMessage="1" sqref="J54:J55" xr:uid="{00000000-0002-0000-0300-000005000000}">
      <formula1>$H$54:$H$55</formula1>
    </dataValidation>
    <dataValidation type="list" allowBlank="1" showInputMessage="1" showErrorMessage="1" sqref="J34:J35" xr:uid="{00000000-0002-0000-0300-000004000000}">
      <formula1>$H$34:$H$35</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72"/>
  <sheetViews>
    <sheetView view="pageBreakPreview" zoomScale="80" zoomScaleNormal="71" zoomScaleSheetLayoutView="80" workbookViewId="0">
      <selection activeCell="H36" sqref="H36:I36"/>
    </sheetView>
  </sheetViews>
  <sheetFormatPr defaultColWidth="8.75" defaultRowHeight="13.5" x14ac:dyDescent="0.15"/>
  <cols>
    <col min="1" max="1" width="2.5" style="1" customWidth="1"/>
    <col min="2" max="3" width="6.375" style="1" customWidth="1"/>
    <col min="4" max="4" width="17.625" style="1" customWidth="1"/>
    <col min="5" max="5" width="56.5" style="1" customWidth="1"/>
    <col min="6" max="7" width="10.625" style="1" customWidth="1"/>
    <col min="8" max="8" width="32.375" style="1" customWidth="1"/>
    <col min="9" max="9" width="16.625" style="1" customWidth="1"/>
    <col min="10" max="10" width="20.625" style="4" customWidth="1"/>
    <col min="11" max="11" width="15.625" style="1" customWidth="1"/>
    <col min="12" max="12" width="20.625" style="4" customWidth="1"/>
    <col min="13" max="13" width="15.625" style="1" customWidth="1"/>
    <col min="14" max="14" width="20.75" style="1" customWidth="1"/>
    <col min="15" max="16" width="10.625" style="1" customWidth="1"/>
    <col min="17" max="16384" width="8.75" style="1"/>
  </cols>
  <sheetData>
    <row r="1" spans="2:16" ht="36" customHeight="1" x14ac:dyDescent="0.15"/>
    <row r="2" spans="2:16" ht="30.75" customHeight="1" x14ac:dyDescent="0.15">
      <c r="B2" s="2" t="s">
        <v>239</v>
      </c>
      <c r="C2" s="22"/>
      <c r="D2" s="22"/>
      <c r="G2" s="23"/>
      <c r="H2" s="386"/>
      <c r="I2" s="386"/>
      <c r="J2" s="386"/>
      <c r="K2" s="386"/>
      <c r="L2" s="3"/>
      <c r="M2" s="3"/>
      <c r="N2" s="3"/>
    </row>
    <row r="3" spans="2:16" ht="31.5" customHeight="1" x14ac:dyDescent="0.15">
      <c r="B3" s="24"/>
      <c r="C3" s="24"/>
      <c r="D3" s="24"/>
      <c r="E3" s="24"/>
      <c r="F3" s="395" t="s">
        <v>66</v>
      </c>
      <c r="G3" s="396"/>
      <c r="H3" s="387"/>
      <c r="I3" s="388"/>
      <c r="J3" s="388"/>
      <c r="K3" s="388"/>
      <c r="L3" s="388"/>
      <c r="M3" s="388"/>
      <c r="N3" s="389"/>
      <c r="O3" s="5"/>
      <c r="P3" s="5"/>
    </row>
    <row r="4" spans="2:16" ht="27" customHeight="1" x14ac:dyDescent="0.15">
      <c r="B4" s="405" t="s">
        <v>1</v>
      </c>
      <c r="C4" s="406"/>
      <c r="D4" s="371" t="s">
        <v>2</v>
      </c>
      <c r="E4" s="371" t="s">
        <v>3</v>
      </c>
      <c r="F4" s="371" t="s">
        <v>5</v>
      </c>
      <c r="G4" s="459" t="s">
        <v>94</v>
      </c>
      <c r="H4" s="460"/>
      <c r="I4" s="461"/>
      <c r="J4" s="431" t="s">
        <v>95</v>
      </c>
      <c r="K4" s="432"/>
      <c r="L4" s="431" t="s">
        <v>96</v>
      </c>
      <c r="M4" s="442"/>
      <c r="N4" s="440" t="s">
        <v>97</v>
      </c>
    </row>
    <row r="5" spans="2:16" ht="43.5" customHeight="1" thickBot="1" x14ac:dyDescent="0.2">
      <c r="B5" s="407"/>
      <c r="C5" s="408"/>
      <c r="D5" s="372"/>
      <c r="E5" s="372"/>
      <c r="F5" s="372"/>
      <c r="G5" s="25" t="s">
        <v>98</v>
      </c>
      <c r="H5" s="462" t="s">
        <v>99</v>
      </c>
      <c r="I5" s="463"/>
      <c r="J5" s="26" t="s">
        <v>100</v>
      </c>
      <c r="K5" s="59" t="s">
        <v>101</v>
      </c>
      <c r="L5" s="26" t="s">
        <v>100</v>
      </c>
      <c r="M5" s="60" t="s">
        <v>102</v>
      </c>
      <c r="N5" s="441"/>
    </row>
    <row r="6" spans="2:16" ht="26.25" customHeight="1" thickTop="1" x14ac:dyDescent="0.15">
      <c r="B6" s="360" t="str">
        <f>IF('評価項目(標準)'!B5="","",+'評価項目(標準)'!B5)</f>
        <v>企　業　の　能　力　等</v>
      </c>
      <c r="C6" s="413" t="str">
        <f>IF(+'評価項目(標準)'!C5="","",+'評価項目(標準)'!C5)</f>
        <v>地域精通度・貢献度</v>
      </c>
      <c r="D6" s="415" t="str">
        <f>IF(+'評価項目(標準)'!D5="","",+'評価項目(標準)'!D5)</f>
        <v>地域精通度</v>
      </c>
      <c r="E6" s="419" t="str">
        <f>IF(+'評価項目(標準)'!E5="","",+'評価項目(標準)'!E5)</f>
        <v>本店等所在地</v>
      </c>
      <c r="F6" s="392">
        <f>+IF(+'評価項目(標準)'!J5="","",+'評価項目(標準)'!J5)</f>
        <v>10</v>
      </c>
      <c r="G6" s="27">
        <f>+IF(+'評価項目(標準)'!I5="","",+'評価項目(標準)'!I5)</f>
        <v>10</v>
      </c>
      <c r="H6" s="458" t="str">
        <f>+IF(+'評価項目(標準)'!F5="","",+'評価項目(標準)'!F5)</f>
        <v>桑名市、桑名郡内</v>
      </c>
      <c r="I6" s="458"/>
      <c r="J6" s="385"/>
      <c r="K6" s="358" t="str">
        <f>IF(J6="","",VLOOKUP(J6,'評価項目(標準)'!F5:I6,4,FALSE))</f>
        <v/>
      </c>
      <c r="L6" s="445" t="s">
        <v>103</v>
      </c>
      <c r="M6" s="447" t="s">
        <v>104</v>
      </c>
      <c r="N6" s="358" t="str">
        <f>K6</f>
        <v/>
      </c>
    </row>
    <row r="7" spans="2:16" ht="26.25" customHeight="1" x14ac:dyDescent="0.15">
      <c r="B7" s="361"/>
      <c r="C7" s="414"/>
      <c r="D7" s="416"/>
      <c r="E7" s="409"/>
      <c r="F7" s="374"/>
      <c r="G7" s="11">
        <f>+IF(+'評価項目(標準)'!I6="","",+'評価項目(標準)'!I6)</f>
        <v>0</v>
      </c>
      <c r="H7" s="366" t="str">
        <f>+IF(+'評価項目(標準)'!F6="","",+'評価項目(標準)'!F6)</f>
        <v>上記以外の桑名建設事務所管内</v>
      </c>
      <c r="I7" s="366"/>
      <c r="J7" s="373"/>
      <c r="K7" s="329"/>
      <c r="L7" s="446"/>
      <c r="M7" s="448"/>
      <c r="N7" s="329"/>
    </row>
    <row r="8" spans="2:16" ht="26.25" customHeight="1" x14ac:dyDescent="0.15">
      <c r="B8" s="361"/>
      <c r="C8" s="414"/>
      <c r="D8" s="416"/>
      <c r="E8" s="420" t="str">
        <f>IF(+'評価項目(標準)'!E7="","",+'評価項目(標準)'!E7)</f>
        <v>施工箇所地域における工事実績</v>
      </c>
      <c r="F8" s="393">
        <f>+IF(+'評価項目(標準)'!J7="","",+'評価項目(標準)'!J7)</f>
        <v>5</v>
      </c>
      <c r="G8" s="7">
        <f>+IF(+'評価項目(標準)'!I7="","",+'評価項目(標準)'!I7)</f>
        <v>5</v>
      </c>
      <c r="H8" s="457" t="str">
        <f>+IF(+'評価項目(標準)'!F7="","",+'評価項目(標準)'!F7)</f>
        <v>桑名市（長島町を除く）内における
工事実績あり</v>
      </c>
      <c r="I8" s="457"/>
      <c r="J8" s="350"/>
      <c r="K8" s="352" t="str">
        <f>IF(J8="","",IF(J8=H8,G8,IF(J8=H9,G9)))</f>
        <v/>
      </c>
      <c r="L8" s="350"/>
      <c r="M8" s="352" t="str">
        <f>IF(L8="","",IF(L8=H8,G8,IF(L8=H9,G9)))</f>
        <v/>
      </c>
      <c r="N8" s="352" t="str">
        <f>IF(K8="","",IF(M8="","",ROUNDUP(AVERAGE(K8,M8),1)))</f>
        <v/>
      </c>
    </row>
    <row r="9" spans="2:16" ht="26.25" customHeight="1" x14ac:dyDescent="0.15">
      <c r="B9" s="361"/>
      <c r="C9" s="414"/>
      <c r="D9" s="417"/>
      <c r="E9" s="421"/>
      <c r="F9" s="394"/>
      <c r="G9" s="7">
        <f>+IF(+'評価項目(標準)'!I8="","",+'評価項目(標準)'!I8)</f>
        <v>0</v>
      </c>
      <c r="H9" s="457" t="str">
        <f>+IF(+'評価項目(標準)'!F8="","",+'評価項目(標準)'!F8)</f>
        <v>工事実績なし</v>
      </c>
      <c r="I9" s="457"/>
      <c r="J9" s="351"/>
      <c r="K9" s="353"/>
      <c r="L9" s="351"/>
      <c r="M9" s="353"/>
      <c r="N9" s="353"/>
    </row>
    <row r="10" spans="2:16" ht="26.25" customHeight="1" x14ac:dyDescent="0.15">
      <c r="B10" s="361"/>
      <c r="C10" s="414"/>
      <c r="D10" s="416" t="str">
        <f>IF(+'評価項目(標準)'!D9="","",+'評価項目(標準)'!D9)</f>
        <v>地域貢献度</v>
      </c>
      <c r="E10" s="363" t="str">
        <f>IF(+'評価項目(標準)'!E9="","",+'評価項目(標準)'!E9)</f>
        <v>① 多面的機能支払活動実績
② 土地改良施設等における災害時の応急対策業務等に
　 関する協定に基づいた訓練等への参加実績
③ 公共施設美化活動実績</v>
      </c>
      <c r="F10" s="340">
        <f>+IF(+'評価項目(標準)'!J9="","",+'評価項目(標準)'!J9)</f>
        <v>5</v>
      </c>
      <c r="G10" s="366" t="str">
        <f>+IF(+'評価項目(標準)'!F9="","",+'評価項目(標準)'!F9)</f>
        <v>左欄の①～③のうち、該当する項目数</v>
      </c>
      <c r="H10" s="366"/>
      <c r="I10" s="366"/>
      <c r="J10" s="350"/>
      <c r="K10" s="328" t="str">
        <f>IF(J10="","",VLOOKUP(J10,'評価項目(標準)'!F10:I13,4,FALSE))</f>
        <v/>
      </c>
      <c r="L10" s="350"/>
      <c r="M10" s="328" t="str">
        <f>IF(L10="","",VLOOKUP(L10,'評価項目(標準)'!F10:I13,4,FALSE))</f>
        <v/>
      </c>
      <c r="N10" s="352" t="str">
        <f>IF(K10="","",IF(M10="","",ROUNDUP(AVERAGE(K10,M10),1)))</f>
        <v/>
      </c>
    </row>
    <row r="11" spans="2:16" ht="26.25" customHeight="1" x14ac:dyDescent="0.15">
      <c r="B11" s="361"/>
      <c r="C11" s="414"/>
      <c r="D11" s="416"/>
      <c r="E11" s="364"/>
      <c r="F11" s="341"/>
      <c r="G11" s="11">
        <f>+IF(+'評価項目(標準)'!I10="","",+'評価項目(標準)'!I10)</f>
        <v>5</v>
      </c>
      <c r="H11" s="366" t="str">
        <f>+IF(+'評価項目(標準)'!F10="","",+'評価項目(標準)'!F10)</f>
        <v>３項目</v>
      </c>
      <c r="I11" s="366"/>
      <c r="J11" s="373"/>
      <c r="K11" s="329"/>
      <c r="L11" s="373"/>
      <c r="M11" s="329"/>
      <c r="N11" s="374"/>
    </row>
    <row r="12" spans="2:16" ht="26.25" customHeight="1" x14ac:dyDescent="0.15">
      <c r="B12" s="361"/>
      <c r="C12" s="414"/>
      <c r="D12" s="416"/>
      <c r="E12" s="364"/>
      <c r="F12" s="341"/>
      <c r="G12" s="11">
        <f>+IF(+'評価項目(標準)'!I11="","",+'評価項目(標準)'!I11)</f>
        <v>3</v>
      </c>
      <c r="H12" s="366" t="str">
        <f>+IF(+'評価項目(標準)'!F11="","",+'評価項目(標準)'!F11)</f>
        <v>２項目</v>
      </c>
      <c r="I12" s="366"/>
      <c r="J12" s="373"/>
      <c r="K12" s="329"/>
      <c r="L12" s="373"/>
      <c r="M12" s="329"/>
      <c r="N12" s="374"/>
    </row>
    <row r="13" spans="2:16" ht="26.25" customHeight="1" x14ac:dyDescent="0.15">
      <c r="B13" s="361"/>
      <c r="C13" s="414"/>
      <c r="D13" s="416"/>
      <c r="E13" s="364"/>
      <c r="F13" s="341"/>
      <c r="G13" s="11">
        <f>+IF(+'評価項目(標準)'!I12="","",+'評価項目(標準)'!I12)</f>
        <v>1</v>
      </c>
      <c r="H13" s="366" t="str">
        <f>+IF(+'評価項目(標準)'!F12="","",+'評価項目(標準)'!F12)</f>
        <v>１項目</v>
      </c>
      <c r="I13" s="366"/>
      <c r="J13" s="373"/>
      <c r="K13" s="329"/>
      <c r="L13" s="373"/>
      <c r="M13" s="329"/>
      <c r="N13" s="374"/>
    </row>
    <row r="14" spans="2:16" ht="26.25" customHeight="1" x14ac:dyDescent="0.15">
      <c r="B14" s="361"/>
      <c r="C14" s="414"/>
      <c r="D14" s="416"/>
      <c r="E14" s="364"/>
      <c r="F14" s="341"/>
      <c r="G14" s="11">
        <f>+IF(+'評価項目(標準)'!I13="","",+'評価項目(標準)'!I13)</f>
        <v>0</v>
      </c>
      <c r="H14" s="366" t="str">
        <f>+IF(+'評価項目(標準)'!F13="","",+'評価項目(標準)'!F13)</f>
        <v>実績なし</v>
      </c>
      <c r="I14" s="366"/>
      <c r="J14" s="373"/>
      <c r="K14" s="329"/>
      <c r="L14" s="373"/>
      <c r="M14" s="329"/>
      <c r="N14" s="374"/>
    </row>
    <row r="15" spans="2:16" ht="37.5" customHeight="1" x14ac:dyDescent="0.15">
      <c r="B15" s="361"/>
      <c r="C15" s="414"/>
      <c r="D15" s="416"/>
      <c r="E15" s="337" t="str">
        <f>IF(+'評価項目(標準)'!E14="","",+'評価項目(標準)'!E14)</f>
        <v>家畜伝染病発生等の緊急時における家畜処分
の運用協定等の評価</v>
      </c>
      <c r="F15" s="340">
        <f>+IF(+'評価項目(標準)'!J14="","",+'評価項目(標準)'!J14)</f>
        <v>9</v>
      </c>
      <c r="G15" s="11">
        <f>+IF(+'評価項目(標準)'!I14="","",+'評価項目(標準)'!I14)</f>
        <v>9</v>
      </c>
      <c r="H15" s="368" t="str">
        <f>+IF(+'評価項目(標準)'!F14="","",+'評価項目(標準)'!F14)</f>
        <v>「家畜処分の運用協定の実績」あり</v>
      </c>
      <c r="I15" s="368"/>
      <c r="J15" s="350"/>
      <c r="K15" s="328" t="str">
        <f>IF(J15="","",VLOOKUP(J15,'評価項目(標準)'!F14:I16,4,FALSE))</f>
        <v/>
      </c>
      <c r="L15" s="350"/>
      <c r="M15" s="328" t="str">
        <f>IF(L15="","",VLOOKUP(L15,'評価項目(標準)'!F14:I16,4,FALSE))</f>
        <v/>
      </c>
      <c r="N15" s="352" t="str">
        <f>IF(K15="","",IF(M15="","",ROUNDUP(AVERAGE(K15,M15),1)))</f>
        <v/>
      </c>
    </row>
    <row r="16" spans="2:16" ht="37.5" customHeight="1" x14ac:dyDescent="0.15">
      <c r="B16" s="361"/>
      <c r="C16" s="414"/>
      <c r="D16" s="416"/>
      <c r="E16" s="338"/>
      <c r="F16" s="341"/>
      <c r="G16" s="11">
        <f>+IF(+'評価項目(標準)'!I15="","",+'評価項目(標準)'!I15)</f>
        <v>3</v>
      </c>
      <c r="H16" s="368" t="str">
        <f>+IF(+'評価項目(標準)'!F15="","",+'評価項目(標準)'!F15)</f>
        <v>「研修会への参加実績」あり</v>
      </c>
      <c r="I16" s="368"/>
      <c r="J16" s="373"/>
      <c r="K16" s="329"/>
      <c r="L16" s="373"/>
      <c r="M16" s="329"/>
      <c r="N16" s="374"/>
    </row>
    <row r="17" spans="2:14" ht="26.25" customHeight="1" x14ac:dyDescent="0.15">
      <c r="B17" s="361"/>
      <c r="C17" s="414"/>
      <c r="D17" s="416"/>
      <c r="E17" s="338"/>
      <c r="F17" s="341"/>
      <c r="G17" s="11">
        <f>+IF(+'評価項目(標準)'!I16="","",+'評価項目(標準)'!I16)</f>
        <v>0</v>
      </c>
      <c r="H17" s="366" t="str">
        <f>+IF(+'評価項目(標準)'!F16="","",+'評価項目(標準)'!F16)</f>
        <v>実績なし</v>
      </c>
      <c r="I17" s="366"/>
      <c r="J17" s="373"/>
      <c r="K17" s="329"/>
      <c r="L17" s="373"/>
      <c r="M17" s="329"/>
      <c r="N17" s="374"/>
    </row>
    <row r="18" spans="2:14" ht="40.15" customHeight="1" x14ac:dyDescent="0.15">
      <c r="B18" s="361"/>
      <c r="C18" s="411" t="str">
        <f>IF(+'評価項目(標準)'!C17="","",+'評価項目(標準)'!C17)</f>
        <v>社会貢献度</v>
      </c>
      <c r="D18" s="371" t="str">
        <f>IF(+'評価項目(標準)'!D17="","",+'評価項目(標準)'!D17)</f>
        <v>社会貢献度</v>
      </c>
      <c r="E18" s="363" t="str">
        <f>'評価項目(標準)'!E17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340">
        <f>+IF(+'評価項目(標準)'!J17="","",+'評価項目(標準)'!J17)</f>
        <v>4</v>
      </c>
      <c r="G18" s="368" t="s">
        <v>224</v>
      </c>
      <c r="H18" s="368"/>
      <c r="I18" s="368"/>
      <c r="J18" s="350"/>
      <c r="K18" s="352" t="str">
        <f>IF(J18="","",IF(J18=H19,G19,IF(J18=H20,G20,IF(J18=H21,G21,IF(J18=H22,G22,IF(J18=H23,G23))))))</f>
        <v/>
      </c>
      <c r="L18" s="350"/>
      <c r="M18" s="352" t="str">
        <f>IF(L18="","",IF(L18=H19,G19,IF(L18=H20,G20,IF(L18=H21,G21,IF(L18=H22,G22,IF(L18=H23,G23))))))</f>
        <v/>
      </c>
      <c r="N18" s="352" t="str">
        <f>IF(K18="","",IF(M18="","",ROUNDUP(AVERAGE(K18,M18),1)))</f>
        <v/>
      </c>
    </row>
    <row r="19" spans="2:14" ht="40.15" customHeight="1" x14ac:dyDescent="0.15">
      <c r="B19" s="361"/>
      <c r="C19" s="361"/>
      <c r="D19" s="409"/>
      <c r="E19" s="364"/>
      <c r="F19" s="341"/>
      <c r="G19" s="10">
        <f>+IF(+'評価項目(標準)'!I18="","",+'評価項目(標準)'!I18)</f>
        <v>4</v>
      </c>
      <c r="H19" s="367" t="str">
        <f>+IF(+'評価項目(標準)'!F18="","",+'評価項目(標準)'!F18)</f>
        <v>４点</v>
      </c>
      <c r="I19" s="367"/>
      <c r="J19" s="373"/>
      <c r="K19" s="374"/>
      <c r="L19" s="373"/>
      <c r="M19" s="374"/>
      <c r="N19" s="374"/>
    </row>
    <row r="20" spans="2:14" ht="40.15" customHeight="1" x14ac:dyDescent="0.15">
      <c r="B20" s="361"/>
      <c r="C20" s="361"/>
      <c r="D20" s="409"/>
      <c r="E20" s="364"/>
      <c r="F20" s="341"/>
      <c r="G20" s="10">
        <f>+IF(+'評価項目(標準)'!I19="","",+'評価項目(標準)'!I19)</f>
        <v>3</v>
      </c>
      <c r="H20" s="367" t="str">
        <f>+IF(+'評価項目(標準)'!F19="","",+'評価項目(標準)'!F19)</f>
        <v>３点</v>
      </c>
      <c r="I20" s="367"/>
      <c r="J20" s="373"/>
      <c r="K20" s="374"/>
      <c r="L20" s="373"/>
      <c r="M20" s="374"/>
      <c r="N20" s="374"/>
    </row>
    <row r="21" spans="2:14" ht="40.15" customHeight="1" x14ac:dyDescent="0.15">
      <c r="B21" s="361"/>
      <c r="C21" s="361"/>
      <c r="D21" s="409"/>
      <c r="E21" s="364"/>
      <c r="F21" s="341"/>
      <c r="G21" s="10">
        <f>+IF(+'評価項目(標準)'!I20="","",+'評価項目(標準)'!I20)</f>
        <v>2</v>
      </c>
      <c r="H21" s="367" t="str">
        <f>+IF(+'評価項目(標準)'!F20="","",+'評価項目(標準)'!F20)</f>
        <v>２点</v>
      </c>
      <c r="I21" s="367"/>
      <c r="J21" s="373"/>
      <c r="K21" s="374"/>
      <c r="L21" s="373"/>
      <c r="M21" s="374"/>
      <c r="N21" s="374"/>
    </row>
    <row r="22" spans="2:14" ht="40.15" customHeight="1" x14ac:dyDescent="0.15">
      <c r="B22" s="361"/>
      <c r="C22" s="361"/>
      <c r="D22" s="409"/>
      <c r="E22" s="364"/>
      <c r="F22" s="341"/>
      <c r="G22" s="10">
        <f>+IF(+'評価項目(標準)'!I21="","",+'評価項目(標準)'!I21)</f>
        <v>1</v>
      </c>
      <c r="H22" s="367" t="str">
        <f>+IF(+'評価項目(標準)'!F21="","",+'評価項目(標準)'!F21)</f>
        <v>１点</v>
      </c>
      <c r="I22" s="367"/>
      <c r="J22" s="373"/>
      <c r="K22" s="374"/>
      <c r="L22" s="373"/>
      <c r="M22" s="374"/>
      <c r="N22" s="374"/>
    </row>
    <row r="23" spans="2:14" ht="40.15" customHeight="1" x14ac:dyDescent="0.15">
      <c r="B23" s="361"/>
      <c r="C23" s="361"/>
      <c r="D23" s="409"/>
      <c r="E23" s="365"/>
      <c r="F23" s="342"/>
      <c r="G23" s="10">
        <f>+IF(+'評価項目(標準)'!I22="","",+'評価項目(標準)'!I22)</f>
        <v>0</v>
      </c>
      <c r="H23" s="367" t="str">
        <f>+IF(+'評価項目(標準)'!F22="","",+'評価項目(標準)'!F22)</f>
        <v>実績（取得点）なし</v>
      </c>
      <c r="I23" s="367"/>
      <c r="J23" s="351"/>
      <c r="K23" s="353"/>
      <c r="L23" s="351"/>
      <c r="M23" s="353"/>
      <c r="N23" s="353"/>
    </row>
    <row r="24" spans="2:14" ht="25.5" customHeight="1" x14ac:dyDescent="0.15">
      <c r="B24" s="361"/>
      <c r="C24" s="361"/>
      <c r="D24" s="409"/>
      <c r="E24" s="337" t="str">
        <f>IF(+'評価項目(標準)'!E23="","",+'評価項目(標準)'!E23)</f>
        <v>県内産資材の使用</v>
      </c>
      <c r="F24" s="340">
        <f>+IF(+'評価項目(標準)'!J23="","",+'評価項目(標準)'!J23)</f>
        <v>5</v>
      </c>
      <c r="G24" s="28">
        <f>+IF(+'評価項目(標準)'!I23="","",+'評価項目(標準)'!I23)</f>
        <v>5</v>
      </c>
      <c r="H24" s="367" t="str">
        <f>+IF(+'評価項目(標準)'!F23="","",+'評価項目(標準)'!F23)</f>
        <v>全て県内産を使用</v>
      </c>
      <c r="I24" s="367"/>
      <c r="J24" s="350"/>
      <c r="K24" s="352" t="str">
        <f>IF(J24="","",IF(J24=H24,G24,IF(J24=H25,G25)))</f>
        <v/>
      </c>
      <c r="L24" s="449" t="s">
        <v>104</v>
      </c>
      <c r="M24" s="451" t="s">
        <v>104</v>
      </c>
      <c r="N24" s="352" t="str">
        <f>K24</f>
        <v/>
      </c>
    </row>
    <row r="25" spans="2:14" ht="25.5" customHeight="1" x14ac:dyDescent="0.15">
      <c r="B25" s="361"/>
      <c r="C25" s="361"/>
      <c r="D25" s="409"/>
      <c r="E25" s="339"/>
      <c r="F25" s="342"/>
      <c r="G25" s="10">
        <f>+IF(+'評価項目(標準)'!I24="","",+'評価項目(標準)'!I24)</f>
        <v>0</v>
      </c>
      <c r="H25" s="423" t="str">
        <f>+IF(+'評価項目(標準)'!F24="","",+'評価項目(標準)'!F24)</f>
        <v>上記以外</v>
      </c>
      <c r="I25" s="423"/>
      <c r="J25" s="351"/>
      <c r="K25" s="353"/>
      <c r="L25" s="450"/>
      <c r="M25" s="452"/>
      <c r="N25" s="353"/>
    </row>
    <row r="26" spans="2:14" ht="25.5" customHeight="1" x14ac:dyDescent="0.15">
      <c r="B26" s="361"/>
      <c r="C26" s="361"/>
      <c r="D26" s="409"/>
      <c r="E26" s="337" t="str">
        <f>IF(+'評価項目(標準)'!E25="","",+'評価項目(標準)'!E25)</f>
        <v>県内企業による施工</v>
      </c>
      <c r="F26" s="340">
        <f>+IF(+'評価項目(標準)'!J25="","",+'評価項目(標準)'!J25)</f>
        <v>5</v>
      </c>
      <c r="G26" s="10">
        <f>+IF(+'評価項目(標準)'!I25="","",+'評価項目(標準)'!I25)</f>
        <v>5</v>
      </c>
      <c r="H26" s="367" t="str">
        <f>+IF(+'評価項目(標準)'!F25="","",+'評価項目(標準)'!F25)</f>
        <v>県内企業による施工の割合90％以上</v>
      </c>
      <c r="I26" s="367"/>
      <c r="J26" s="350"/>
      <c r="K26" s="352" t="str">
        <f>IF(J26="","",VLOOKUP(J26,'評価項目(標準)'!F25:I27,4,FALSE))</f>
        <v/>
      </c>
      <c r="L26" s="449" t="s">
        <v>103</v>
      </c>
      <c r="M26" s="451" t="s">
        <v>104</v>
      </c>
      <c r="N26" s="352" t="str">
        <f>K26</f>
        <v/>
      </c>
    </row>
    <row r="27" spans="2:14" ht="25.5" customHeight="1" x14ac:dyDescent="0.15">
      <c r="B27" s="361"/>
      <c r="C27" s="361"/>
      <c r="D27" s="409"/>
      <c r="E27" s="338"/>
      <c r="F27" s="341"/>
      <c r="G27" s="10">
        <f>+IF(+'評価項目(標準)'!I26="","",+'評価項目(標準)'!I26)</f>
        <v>3</v>
      </c>
      <c r="H27" s="367" t="str">
        <f>+IF(+'評価項目(標準)'!F26="","",+'評価項目(標準)'!F26)</f>
        <v>県内企業による施工の割合70％以上</v>
      </c>
      <c r="I27" s="367"/>
      <c r="J27" s="373"/>
      <c r="K27" s="374"/>
      <c r="L27" s="446"/>
      <c r="M27" s="453"/>
      <c r="N27" s="374"/>
    </row>
    <row r="28" spans="2:14" ht="25.5" customHeight="1" x14ac:dyDescent="0.15">
      <c r="B28" s="361"/>
      <c r="C28" s="412"/>
      <c r="D28" s="410"/>
      <c r="E28" s="339"/>
      <c r="F28" s="342"/>
      <c r="G28" s="10">
        <f>+IF(+'評価項目(標準)'!I27="","",+'評価項目(標準)'!I27)</f>
        <v>0</v>
      </c>
      <c r="H28" s="367" t="str">
        <f>+IF(+'評価項目(標準)'!F27="","",+'評価項目(標準)'!F27)</f>
        <v>上記以外</v>
      </c>
      <c r="I28" s="367"/>
      <c r="J28" s="351"/>
      <c r="K28" s="353"/>
      <c r="L28" s="450"/>
      <c r="M28" s="452"/>
      <c r="N28" s="353"/>
    </row>
    <row r="29" spans="2:14" ht="25.5" customHeight="1" x14ac:dyDescent="0.15">
      <c r="B29" s="361"/>
      <c r="C29" s="411" t="str">
        <f>IF(+'評価項目(標準)'!C28="","",+'評価項目(標準)'!C28)</f>
        <v>企業の雇用に関する取組</v>
      </c>
      <c r="D29" s="337" t="str">
        <f>IF(+'評価項目(標準)'!D28="","",+'評価項目(標準)'!D28)</f>
        <v>担い手確保・育成への 取組</v>
      </c>
      <c r="E29" s="337" t="str">
        <f>IF(+'評価項目(標準)'!E28="","",+'評価項目(標準)'!E28)</f>
        <v>建設業者団体の取組実績</v>
      </c>
      <c r="F29" s="340">
        <f>+IF(+'評価項目(標準)'!J28="","",+'評価項目(標準)'!J28)</f>
        <v>2</v>
      </c>
      <c r="G29" s="10">
        <f>+IF(+'評価項目(標準)'!I28="","",+'評価項目(標準)'!I28)</f>
        <v>2</v>
      </c>
      <c r="H29" s="437" t="str">
        <f>'評価項目(標準)'!F28</f>
        <v>取組の実績あり</v>
      </c>
      <c r="I29" s="438"/>
      <c r="J29" s="350"/>
      <c r="K29" s="352" t="str">
        <f>IF(J29="","",IF(J29=H29,G29,IF(J29=H30,G30)))</f>
        <v/>
      </c>
      <c r="L29" s="350"/>
      <c r="M29" s="352" t="str">
        <f>IF(L29="","",IF(L29=H29,G29,IF(L29=H30,G30)))</f>
        <v/>
      </c>
      <c r="N29" s="352" t="str">
        <f>IF(K29="","",IF(M29="","",ROUNDUP(AVERAGE(K29,M29),1)))</f>
        <v/>
      </c>
    </row>
    <row r="30" spans="2:14" ht="25.5" customHeight="1" x14ac:dyDescent="0.15">
      <c r="B30" s="361"/>
      <c r="C30" s="361"/>
      <c r="D30" s="338"/>
      <c r="E30" s="338"/>
      <c r="F30" s="341"/>
      <c r="G30" s="10">
        <f>+IF(+'評価項目(標準)'!I29="","",+'評価項目(標準)'!I29)</f>
        <v>0</v>
      </c>
      <c r="H30" s="443" t="str">
        <f>'評価項目(標準)'!F29</f>
        <v>取組の実績なし</v>
      </c>
      <c r="I30" s="444"/>
      <c r="J30" s="373"/>
      <c r="K30" s="353"/>
      <c r="L30" s="373"/>
      <c r="M30" s="353"/>
      <c r="N30" s="353"/>
    </row>
    <row r="31" spans="2:14" ht="25.5" customHeight="1" x14ac:dyDescent="0.15">
      <c r="B31" s="361"/>
      <c r="C31" s="361"/>
      <c r="D31" s="338"/>
      <c r="E31" s="337" t="str">
        <f>IF(+'評価項目(標準)'!E30="","",+'評価項目(標準)'!E30)</f>
        <v>建設業者団体地域組織の
　 取組実績</v>
      </c>
      <c r="F31" s="340">
        <f>+IF(+'評価項目(標準)'!J30="","",+'評価項目(標準)'!J30)</f>
        <v>1</v>
      </c>
      <c r="G31" s="10">
        <f>+IF(+'評価項目(標準)'!I30="","",+'評価項目(標準)'!I30)</f>
        <v>1</v>
      </c>
      <c r="H31" s="443" t="str">
        <f>'評価項目(標準)'!F30</f>
        <v>取組の実績あり</v>
      </c>
      <c r="I31" s="444"/>
      <c r="J31" s="350"/>
      <c r="K31" s="352" t="str">
        <f t="shared" ref="K31" si="0">IF(J31="","",IF(J31=H31,G31,IF(J31=H32,G32)))</f>
        <v/>
      </c>
      <c r="L31" s="350"/>
      <c r="M31" s="352" t="str">
        <f t="shared" ref="M31" si="1">IF(L31="","",IF(L31=H31,G31,IF(L31=H32,G32)))</f>
        <v/>
      </c>
      <c r="N31" s="352" t="str">
        <f>IF(K31="","",IF(M31="","",ROUNDUP(AVERAGE(K31,M31),1)))</f>
        <v/>
      </c>
    </row>
    <row r="32" spans="2:14" ht="25.5" customHeight="1" x14ac:dyDescent="0.15">
      <c r="B32" s="361"/>
      <c r="C32" s="361"/>
      <c r="D32" s="338"/>
      <c r="E32" s="338"/>
      <c r="F32" s="341"/>
      <c r="G32" s="10">
        <f>+IF(+'評価項目(標準)'!I31="","",+'評価項目(標準)'!I31)</f>
        <v>0</v>
      </c>
      <c r="H32" s="443" t="str">
        <f>'評価項目(標準)'!F31</f>
        <v>取組の実績なし</v>
      </c>
      <c r="I32" s="444"/>
      <c r="J32" s="373"/>
      <c r="K32" s="353"/>
      <c r="L32" s="373"/>
      <c r="M32" s="353"/>
      <c r="N32" s="353"/>
    </row>
    <row r="33" spans="2:14" ht="25.5" customHeight="1" x14ac:dyDescent="0.15">
      <c r="B33" s="361"/>
      <c r="C33" s="361"/>
      <c r="D33" s="338"/>
      <c r="E33" s="337" t="str">
        <f>IF(+'評価項目(標準)'!E32="","",+'評価項目(標準)'!E32)</f>
        <v>建設企業の取組実績</v>
      </c>
      <c r="F33" s="340">
        <f>+IF(+'評価項目(標準)'!J32="","",+'評価項目(標準)'!J32)</f>
        <v>1</v>
      </c>
      <c r="G33" s="10">
        <f>+IF(+'評価項目(標準)'!I32="","",+'評価項目(標準)'!I32)</f>
        <v>1</v>
      </c>
      <c r="H33" s="443" t="str">
        <f>'評価項目(標準)'!F32</f>
        <v>取組の実績あり</v>
      </c>
      <c r="I33" s="444"/>
      <c r="J33" s="350"/>
      <c r="K33" s="352" t="str">
        <f t="shared" ref="K33" si="2">IF(J33="","",IF(J33=H33,G33,IF(J33=H34,G34)))</f>
        <v/>
      </c>
      <c r="L33" s="350"/>
      <c r="M33" s="352" t="str">
        <f t="shared" ref="M33" si="3">IF(L33="","",IF(L33=H33,G33,IF(L33=H34,G34)))</f>
        <v/>
      </c>
      <c r="N33" s="352" t="str">
        <f>IF(K33="","",IF(M33="","",ROUNDUP(AVERAGE(K33,M33),1)))</f>
        <v/>
      </c>
    </row>
    <row r="34" spans="2:14" ht="25.5" customHeight="1" x14ac:dyDescent="0.15">
      <c r="B34" s="361"/>
      <c r="C34" s="412"/>
      <c r="D34" s="339"/>
      <c r="E34" s="338"/>
      <c r="F34" s="341"/>
      <c r="G34" s="10">
        <f>+IF(+'評価項目(標準)'!I33="","",+'評価項目(標準)'!I33)</f>
        <v>0</v>
      </c>
      <c r="H34" s="443" t="str">
        <f>'評価項目(標準)'!F33</f>
        <v>取組の実績なし</v>
      </c>
      <c r="I34" s="444"/>
      <c r="J34" s="373"/>
      <c r="K34" s="353"/>
      <c r="L34" s="373"/>
      <c r="M34" s="353"/>
      <c r="N34" s="353"/>
    </row>
    <row r="35" spans="2:14" ht="26.25" customHeight="1" x14ac:dyDescent="0.15">
      <c r="B35" s="361"/>
      <c r="C35" s="411" t="str">
        <f>IF(+'評価項目(標準)'!C34="","",+'評価項目(標準)'!C34)</f>
        <v>企業の技術力等</v>
      </c>
      <c r="D35" s="371" t="str">
        <f>IF(+'評価項目(標準)'!D34="","",+'評価項目(標準)'!D34)</f>
        <v>工事実績</v>
      </c>
      <c r="E35" s="337" t="str">
        <f>IF(+'評価項目(標準)'!E34="","",+'評価項目(標準)'!E34)</f>
        <v>企業の工事実績</v>
      </c>
      <c r="F35" s="340">
        <f>+IF(+'評価項目(標準)'!J34="","",+'評価項目(標準)'!J34)</f>
        <v>20</v>
      </c>
      <c r="G35" s="10">
        <f>+IF(+'評価項目(標準)'!I34="","",+'評価項目(標準)'!I34)</f>
        <v>20</v>
      </c>
      <c r="H35" s="367" t="str">
        <f>+IF(+'評価項目(標準)'!F34="","",+'評価項目(標準)'!F34)</f>
        <v>評価対象工事の実績あり</v>
      </c>
      <c r="I35" s="367"/>
      <c r="J35" s="350"/>
      <c r="K35" s="328" t="str">
        <f>IF(J35="","",VLOOKUP(J35,'評価項目(標準)'!F34:I35,4,FALSE))</f>
        <v/>
      </c>
      <c r="L35" s="350"/>
      <c r="M35" s="328" t="str">
        <f>IF(L35="","",VLOOKUP(L35,'評価項目(標準)'!F34:I35,4,FALSE))</f>
        <v/>
      </c>
      <c r="N35" s="352" t="str">
        <f>IF(K35="","",IF(M35="","",ROUNDUP(AVERAGE(K35,M35),1)))</f>
        <v/>
      </c>
    </row>
    <row r="36" spans="2:14" ht="26.25" customHeight="1" x14ac:dyDescent="0.15">
      <c r="B36" s="361"/>
      <c r="C36" s="361"/>
      <c r="D36" s="410"/>
      <c r="E36" s="339"/>
      <c r="F36" s="342"/>
      <c r="G36" s="10">
        <f>+IF(+'評価項目(標準)'!I35="","",+'評価項目(標準)'!I35)</f>
        <v>0</v>
      </c>
      <c r="H36" s="367" t="str">
        <f>+IF(+'評価項目(標準)'!F35="","",+'評価項目(標準)'!F35)</f>
        <v>評価対象工事の実績なし</v>
      </c>
      <c r="I36" s="367"/>
      <c r="J36" s="351"/>
      <c r="K36" s="359"/>
      <c r="L36" s="351"/>
      <c r="M36" s="359"/>
      <c r="N36" s="353"/>
    </row>
    <row r="37" spans="2:14" ht="26.25" customHeight="1" x14ac:dyDescent="0.15">
      <c r="B37" s="361"/>
      <c r="C37" s="361"/>
      <c r="D37" s="371" t="str">
        <f>IF(+'評価項目(標準)'!D36="","",+'評価項目(標準)'!D36)</f>
        <v>工事成績</v>
      </c>
      <c r="E37" s="337" t="str">
        <f>IF(+'評価項目(標準)'!E36="","",+'評価項目(標準)'!E36)</f>
        <v>申告工事成績点又は総合点</v>
      </c>
      <c r="F37" s="340">
        <f>+IF(+'評価項目(標準)'!J36="","",+'評価項目(標準)'!J36)</f>
        <v>20</v>
      </c>
      <c r="G37" s="11">
        <f>IF(+'評価項目(標準)'!I36="","",+'評価項目(標準)'!I36)</f>
        <v>20</v>
      </c>
      <c r="H37" s="367" t="str">
        <f>IF(+'評価項目(標準)'!F36="","",+'評価項目(標準)'!F36)</f>
        <v xml:space="preserve">申告工事成績点が８５点以上の場合 </v>
      </c>
      <c r="I37" s="367"/>
      <c r="J37" s="29" t="s">
        <v>87</v>
      </c>
      <c r="K37" s="343" t="str">
        <f>IF(COUNTA(J40,J43)=0,"",IF(COUNTA(J40,J43)=2,"入力は【申告工事成績点】、【総合点】のいずれかにして下さい",IF(AND(COUNTA(J40)=1,J38=""),"いずれの【申告工事成績点】なのか、「三重県、中部地整、近畿地整」より選択してください",IF(J43&gt;=970,10,IF(AND(J43&lt;970,J43&gt;=840),ROUNDDOWN((J43-840)/(970-840)*10,1),IF(J43&lt;840,0,)))+IF(J40&gt;=85,F37,IF(AND(J40&lt;75,J40&gt;=1),10,IF(AND(J40&lt;85,J40&gt;=75),(J40-75)+10))))))</f>
        <v/>
      </c>
      <c r="L37" s="29" t="s">
        <v>87</v>
      </c>
      <c r="M37" s="343" t="str">
        <f>IF(COUNTA(L40,L43)=0,"",IF(COUNTA(L40,L43)=2,"入力は【申告工事成績点】、【総合点】のいずれかにして下さい",IF(AND(COUNTA(L40)=1,L38=""),"いずれの【申告工事成績点】なのか、「三重県、中部地整、近畿地整」より選択してください",IF(L43&gt;=970,10,IF(AND(L43&lt;970,L43&gt;=840),ROUNDDOWN((L43-840)/(970-840)*10,1),IF(L43&lt;840,0,)))+IF(L40&gt;=85,F37,IF(AND(L40&lt;75,L40&gt;=1),10,IF(AND(L40&lt;85,L40&gt;=75),(L40-75)+10))))))</f>
        <v/>
      </c>
      <c r="N37" s="439" t="str">
        <f>IF(K37="","",IF(M37="","",ROUNDUP(AVERAGE(K37,M37),1)))</f>
        <v/>
      </c>
    </row>
    <row r="38" spans="2:14" ht="26.25" customHeight="1" x14ac:dyDescent="0.15">
      <c r="B38" s="361"/>
      <c r="C38" s="361"/>
      <c r="D38" s="409"/>
      <c r="E38" s="338"/>
      <c r="F38" s="341"/>
      <c r="G38" s="186" t="str">
        <f>IF(+'評価項目(標準)'!I37="","",+'評価項目(標準)'!I37)</f>
        <v/>
      </c>
      <c r="H38" s="368" t="str">
        <f>IF(+'評価項目(標準)'!F37="","",+'評価項目(標準)'!F37)</f>
        <v>申告工事成績点が７５点以上８５点未満の場合
計算式１
（申告工事成績点－７５点）＋１０点</v>
      </c>
      <c r="I38" s="368"/>
      <c r="J38" s="397"/>
      <c r="K38" s="345"/>
      <c r="L38" s="397"/>
      <c r="M38" s="345"/>
      <c r="N38" s="439"/>
    </row>
    <row r="39" spans="2:14" ht="25.9" customHeight="1" x14ac:dyDescent="0.15">
      <c r="B39" s="361"/>
      <c r="C39" s="361"/>
      <c r="D39" s="409"/>
      <c r="E39" s="338"/>
      <c r="F39" s="341"/>
      <c r="G39" s="13" t="str">
        <f>IF(+'評価項目(標準)'!I38="","",+'評価項目(標準)'!I38)</f>
        <v>～</v>
      </c>
      <c r="H39" s="368"/>
      <c r="I39" s="368"/>
      <c r="J39" s="398"/>
      <c r="K39" s="345"/>
      <c r="L39" s="398"/>
      <c r="M39" s="345"/>
      <c r="N39" s="439">
        <f>K39</f>
        <v>0</v>
      </c>
    </row>
    <row r="40" spans="2:14" ht="26.25" customHeight="1" x14ac:dyDescent="0.15">
      <c r="B40" s="361"/>
      <c r="C40" s="361"/>
      <c r="D40" s="409"/>
      <c r="E40" s="338"/>
      <c r="F40" s="341"/>
      <c r="G40" s="9" t="str">
        <f>IF(+'評価項目(標準)'!I39="","",+'評価項目(標準)'!I39)</f>
        <v/>
      </c>
      <c r="H40" s="368"/>
      <c r="I40" s="368"/>
      <c r="J40" s="403"/>
      <c r="K40" s="345"/>
      <c r="L40" s="403"/>
      <c r="M40" s="345"/>
      <c r="N40" s="439"/>
    </row>
    <row r="41" spans="2:14" ht="26.25" customHeight="1" x14ac:dyDescent="0.15">
      <c r="B41" s="361"/>
      <c r="C41" s="361"/>
      <c r="D41" s="409"/>
      <c r="E41" s="338"/>
      <c r="F41" s="341"/>
      <c r="G41" s="11">
        <f>IF(+'評価項目(標準)'!I40="","",+'評価項目(標準)'!I40)</f>
        <v>10</v>
      </c>
      <c r="H41" s="367" t="str">
        <f>IF(+'評価項目(標準)'!F40="","",+'評価項目(標準)'!F40)</f>
        <v>申告工事成績点が７５点未満の場合</v>
      </c>
      <c r="I41" s="367"/>
      <c r="J41" s="404"/>
      <c r="K41" s="345"/>
      <c r="L41" s="404"/>
      <c r="M41" s="345"/>
      <c r="N41" s="439">
        <f>K41</f>
        <v>0</v>
      </c>
    </row>
    <row r="42" spans="2:14" ht="26.25" customHeight="1" x14ac:dyDescent="0.15">
      <c r="B42" s="361"/>
      <c r="C42" s="361"/>
      <c r="D42" s="409" t="str">
        <f>IF(+'評価項目(標準)'!D49="","",+'評価項目(標準)'!D49)</f>
        <v/>
      </c>
      <c r="E42" s="338" t="str">
        <f>IF(+'評価項目(標準)'!E49="","",+'評価項目(標準)'!E49)</f>
        <v/>
      </c>
      <c r="F42" s="341"/>
      <c r="G42" s="11">
        <f>IF(+'評価項目(標準)'!I41="","",+'評価項目(標準)'!I41)</f>
        <v>10</v>
      </c>
      <c r="H42" s="367" t="str">
        <f>IF(+'評価項目(標準)'!F41="","",+'評価項目(標準)'!F41)</f>
        <v xml:space="preserve">総合点が９７０点以上の場合 </v>
      </c>
      <c r="I42" s="367"/>
      <c r="J42" s="30" t="s">
        <v>88</v>
      </c>
      <c r="K42" s="345"/>
      <c r="L42" s="61" t="s">
        <v>88</v>
      </c>
      <c r="M42" s="345"/>
      <c r="N42" s="439"/>
    </row>
    <row r="43" spans="2:14" ht="26.25" customHeight="1" x14ac:dyDescent="0.15">
      <c r="B43" s="361"/>
      <c r="C43" s="361"/>
      <c r="D43" s="409"/>
      <c r="E43" s="338"/>
      <c r="F43" s="341"/>
      <c r="G43" s="12" t="str">
        <f>IF(+'評価項目(標準)'!I42="","",+'評価項目(標準)'!I42)</f>
        <v/>
      </c>
      <c r="H43" s="368" t="str">
        <f>IF(+'評価項目(標準)'!F42="","",+'評価項目(標準)'!F42)</f>
        <v>総合点が８４０点以上９７０点未満の場合
計算式２
（総合点－８４０）／（９７０－８４０）×１０</v>
      </c>
      <c r="I43" s="368"/>
      <c r="J43" s="401"/>
      <c r="K43" s="345"/>
      <c r="L43" s="401"/>
      <c r="M43" s="345"/>
      <c r="N43" s="439">
        <f>K43</f>
        <v>0</v>
      </c>
    </row>
    <row r="44" spans="2:14" ht="26.25" customHeight="1" x14ac:dyDescent="0.15">
      <c r="B44" s="361"/>
      <c r="C44" s="361"/>
      <c r="D44" s="409"/>
      <c r="E44" s="338"/>
      <c r="F44" s="341"/>
      <c r="G44" s="13" t="str">
        <f>IF(+'評価項目(標準)'!I43="","",+'評価項目(標準)'!I43)</f>
        <v>～</v>
      </c>
      <c r="H44" s="368"/>
      <c r="I44" s="368"/>
      <c r="J44" s="401"/>
      <c r="K44" s="345"/>
      <c r="L44" s="401"/>
      <c r="M44" s="345"/>
      <c r="N44" s="439"/>
    </row>
    <row r="45" spans="2:14" ht="26.25" customHeight="1" x14ac:dyDescent="0.15">
      <c r="B45" s="361"/>
      <c r="C45" s="361"/>
      <c r="D45" s="409"/>
      <c r="E45" s="338"/>
      <c r="F45" s="341"/>
      <c r="G45" s="9" t="str">
        <f>IF(+'評価項目(標準)'!I44="","",+'評価項目(標準)'!I44)</f>
        <v/>
      </c>
      <c r="H45" s="368"/>
      <c r="I45" s="368"/>
      <c r="J45" s="401"/>
      <c r="K45" s="345"/>
      <c r="L45" s="401"/>
      <c r="M45" s="345"/>
      <c r="N45" s="439">
        <f>K45</f>
        <v>0</v>
      </c>
    </row>
    <row r="46" spans="2:14" ht="26.25" customHeight="1" x14ac:dyDescent="0.15">
      <c r="B46" s="361"/>
      <c r="C46" s="361"/>
      <c r="D46" s="410"/>
      <c r="E46" s="339"/>
      <c r="F46" s="342"/>
      <c r="G46" s="11">
        <f>IF(+'評価項目(標準)'!I45="","",+'評価項目(標準)'!I45)</f>
        <v>0</v>
      </c>
      <c r="H46" s="367" t="str">
        <f>IF(+'評価項目(標準)'!F45="","",+'評価項目(標準)'!F45)</f>
        <v>総合点が８４０点未満の場合</v>
      </c>
      <c r="I46" s="367"/>
      <c r="J46" s="402"/>
      <c r="K46" s="346"/>
      <c r="L46" s="402"/>
      <c r="M46" s="346"/>
      <c r="N46" s="439"/>
    </row>
    <row r="47" spans="2:14" ht="26.25" customHeight="1" x14ac:dyDescent="0.15">
      <c r="B47" s="361"/>
      <c r="C47" s="361"/>
      <c r="D47" s="337" t="str">
        <f>IF(+'評価項目(標準)'!D46="","",+'評価項目(標準)'!D46)</f>
        <v>品質
マネジメント</v>
      </c>
      <c r="E47" s="337" t="str">
        <f>IF(+'評価項目(標準)'!E46="","",+'評価項目(標準)'!E46)</f>
        <v>品質マネジメントシステムの認証</v>
      </c>
      <c r="F47" s="340">
        <f>+IF(+'評価項目(標準)'!J46="","",+'評価項目(標準)'!J46)</f>
        <v>3</v>
      </c>
      <c r="G47" s="10">
        <f>+IF(+'評価項目(標準)'!I46="","",+'評価項目(標準)'!I46)</f>
        <v>3</v>
      </c>
      <c r="H47" s="367" t="str">
        <f>+IF(+'評価項目(標準)'!F46="","",+'評価項目(標準)'!F46)</f>
        <v>有</v>
      </c>
      <c r="I47" s="367"/>
      <c r="J47" s="350"/>
      <c r="K47" s="352" t="str">
        <f>IF(J47="","",IF(J47=H47,G47,IF(J47=H48,G48)))</f>
        <v/>
      </c>
      <c r="L47" s="350"/>
      <c r="M47" s="352" t="str">
        <f>IF(L47="","",IF(L47=H47,G47,IF(L47=H48,G48)))</f>
        <v/>
      </c>
      <c r="N47" s="352" t="str">
        <f>IF(K47="","",IF(M47="","",ROUNDUP(AVERAGE(K47,M47),1)))</f>
        <v/>
      </c>
    </row>
    <row r="48" spans="2:14" ht="26.25" customHeight="1" x14ac:dyDescent="0.15">
      <c r="B48" s="361"/>
      <c r="C48" s="361"/>
      <c r="D48" s="409"/>
      <c r="E48" s="339"/>
      <c r="F48" s="342"/>
      <c r="G48" s="10">
        <f>+IF(+'評価項目(標準)'!I47="","",+'評価項目(標準)'!I47)</f>
        <v>0</v>
      </c>
      <c r="H48" s="367" t="str">
        <f>+IF(+'評価項目(標準)'!F47="","",+'評価項目(標準)'!F47)</f>
        <v>無</v>
      </c>
      <c r="I48" s="367"/>
      <c r="J48" s="351"/>
      <c r="K48" s="353"/>
      <c r="L48" s="351"/>
      <c r="M48" s="353"/>
      <c r="N48" s="353"/>
    </row>
    <row r="49" spans="2:14" ht="26.25" customHeight="1" x14ac:dyDescent="0.15">
      <c r="B49" s="361"/>
      <c r="C49" s="361"/>
      <c r="D49" s="337" t="str">
        <f>IF(+'評価項目(標準)'!D48="","",+'評価項目(標準)'!D48)</f>
        <v>受注工事高</v>
      </c>
      <c r="E49" s="337" t="str">
        <f>IF(+'評価項目(標準)'!E48="","",+'評価項目(標準)'!E48)</f>
        <v>１級技術者１人あたりの公共機関等発注の
契約金額２千５百万円以上の土木一式工事の契約金額</v>
      </c>
      <c r="F49" s="340">
        <f>+IF(+'評価項目(標準)'!J48="","",+'評価項目(標準)'!J48)</f>
        <v>10</v>
      </c>
      <c r="G49" s="12">
        <f>IF(+'評価項目(標準)'!I48="","",+'評価項目(標準)'!I48)</f>
        <v>10</v>
      </c>
      <c r="H49" s="368" t="str">
        <f>IF(+'評価項目(標準)'!F48="","",+'評価項目(標準)'!F48)</f>
        <v>５千万円未満の場合</v>
      </c>
      <c r="I49" s="368"/>
      <c r="J49" s="31" t="s">
        <v>89</v>
      </c>
      <c r="K49" s="374" t="str">
        <f>IF(J50="","",IF(J50="－",0,IF(J50&lt;50000000,F49,IF(J50&lt;150000000,ROUNDDOWN(F49-((J50-50000000)*F49/100000000),0),IF(J50&gt;=150000000,0)))))</f>
        <v/>
      </c>
      <c r="L49" s="31" t="s">
        <v>89</v>
      </c>
      <c r="M49" s="374" t="str">
        <f>IF(L50="","",IF(L50="－",0,IF(L50&lt;50000000,F49,IF(L50&lt;150000000,ROUNDDOWN(F49-((L50-50000000)*F49/100000000),0),IF(L50&gt;=150000000,0)))))</f>
        <v/>
      </c>
      <c r="N49" s="352" t="str">
        <f>IF(K49="","",IF(M49="","",ROUNDUP(AVERAGE(K49,M49),1)))</f>
        <v/>
      </c>
    </row>
    <row r="50" spans="2:14" ht="26.25" customHeight="1" x14ac:dyDescent="0.15">
      <c r="B50" s="361"/>
      <c r="C50" s="361"/>
      <c r="D50" s="338"/>
      <c r="E50" s="338"/>
      <c r="F50" s="341"/>
      <c r="G50" s="12" t="str">
        <f>IF(+'評価項目(標準)'!I49="","",+'評価項目(標準)'!I49)</f>
        <v/>
      </c>
      <c r="H50" s="431" t="str">
        <f>IF(+'評価項目(標準)'!F49="","",+'評価項目(標準)'!F49)</f>
        <v>５千万円以上１億５千万円未満の場合
計算式３
１０－〔受注工事高－５千万円〕×１０/１億円</v>
      </c>
      <c r="I50" s="432"/>
      <c r="J50" s="375"/>
      <c r="K50" s="374"/>
      <c r="L50" s="375"/>
      <c r="M50" s="374"/>
      <c r="N50" s="374"/>
    </row>
    <row r="51" spans="2:14" ht="26.25" customHeight="1" x14ac:dyDescent="0.15">
      <c r="B51" s="361"/>
      <c r="C51" s="361"/>
      <c r="D51" s="338"/>
      <c r="E51" s="338"/>
      <c r="F51" s="341"/>
      <c r="G51" s="370" t="str">
        <f>IF(+'評価項目(標準)'!I50="","",+'評価項目(標準)'!I50)</f>
        <v>～</v>
      </c>
      <c r="H51" s="431"/>
      <c r="I51" s="432"/>
      <c r="J51" s="375"/>
      <c r="K51" s="374"/>
      <c r="L51" s="375"/>
      <c r="M51" s="374"/>
      <c r="N51" s="374"/>
    </row>
    <row r="52" spans="2:14" ht="26.25" customHeight="1" x14ac:dyDescent="0.15">
      <c r="B52" s="361"/>
      <c r="C52" s="361"/>
      <c r="D52" s="338"/>
      <c r="E52" s="338"/>
      <c r="F52" s="341"/>
      <c r="G52" s="370"/>
      <c r="H52" s="431"/>
      <c r="I52" s="432"/>
      <c r="J52" s="375"/>
      <c r="K52" s="374"/>
      <c r="L52" s="375"/>
      <c r="M52" s="374"/>
      <c r="N52" s="374"/>
    </row>
    <row r="53" spans="2:14" ht="26.25" customHeight="1" x14ac:dyDescent="0.15">
      <c r="B53" s="361"/>
      <c r="C53" s="361"/>
      <c r="D53" s="338"/>
      <c r="E53" s="338"/>
      <c r="F53" s="341"/>
      <c r="G53" s="32" t="str">
        <f>IF(+'評価項目(標準)'!I51="","",+'評価項目(標準)'!I51)</f>
        <v/>
      </c>
      <c r="H53" s="431"/>
      <c r="I53" s="432"/>
      <c r="J53" s="375"/>
      <c r="K53" s="374"/>
      <c r="L53" s="375"/>
      <c r="M53" s="374"/>
      <c r="N53" s="374"/>
    </row>
    <row r="54" spans="2:14" ht="26.25" customHeight="1" thickBot="1" x14ac:dyDescent="0.2">
      <c r="B54" s="361"/>
      <c r="C54" s="361"/>
      <c r="D54" s="338"/>
      <c r="E54" s="338"/>
      <c r="F54" s="341"/>
      <c r="G54" s="33">
        <f>IF(+'評価項目(標準)'!I52="","",+'評価項目(標準)'!I52)</f>
        <v>0</v>
      </c>
      <c r="H54" s="431" t="str">
        <f>IF(+'評価項目(標準)'!F52="","",+'評価項目(標準)'!F52)</f>
        <v>１億５千万円以上の場合</v>
      </c>
      <c r="I54" s="432"/>
      <c r="J54" s="376"/>
      <c r="K54" s="374"/>
      <c r="L54" s="376"/>
      <c r="M54" s="374"/>
      <c r="N54" s="374"/>
    </row>
    <row r="55" spans="2:14" ht="26.25" customHeight="1" thickTop="1" x14ac:dyDescent="0.15">
      <c r="B55" s="325" t="str">
        <f>IF('評価項目(標準)'!B53="","",+'評価項目(標準)'!B53)</f>
        <v>技術者の能力</v>
      </c>
      <c r="C55" s="360" t="str">
        <f>IF(+'評価項目(標準)'!C53="","",+'評価項目(標準)'!C53)</f>
        <v>技術者の能力</v>
      </c>
      <c r="D55" s="349" t="str">
        <f>IF(+'評価項目(標準)'!D53="","",+'評価項目(標準)'!D53)</f>
        <v>配置予定
技術者の
工事実績</v>
      </c>
      <c r="E55" s="349" t="str">
        <f>IF(+'評価項目(標準)'!E53="","",+'評価項目(標準)'!E53)</f>
        <v>主任（監理）技術者又は
現場代理人としての工事実績</v>
      </c>
      <c r="F55" s="425">
        <f>+IF(+'評価項目(標準)'!J53="","",+'評価項目(標準)'!J53)</f>
        <v>10</v>
      </c>
      <c r="G55" s="35">
        <f>+IF(+'評価項目(標準)'!I53="","",+'評価項目(標準)'!I53)</f>
        <v>10</v>
      </c>
      <c r="H55" s="427" t="str">
        <f>+IF(+'評価項目(標準)'!F53="","",+'評価項目(標準)'!F53)</f>
        <v>評価対象工事の実績あり</v>
      </c>
      <c r="I55" s="428"/>
      <c r="J55" s="400"/>
      <c r="K55" s="358" t="str">
        <f>IF(J55="","",VLOOKUP(J55,'評価項目(標準)'!F53:I54,4,FALSE))</f>
        <v/>
      </c>
      <c r="L55" s="400"/>
      <c r="M55" s="358" t="str">
        <f>IF(L55="","",VLOOKUP(L55,'評価項目(標準)'!F53:I54,4,FALSE))</f>
        <v/>
      </c>
      <c r="N55" s="456" t="str">
        <f>IF(K55="","",IF(M55="","",ROUNDUP(AVERAGE(K55,M55),1)))</f>
        <v/>
      </c>
    </row>
    <row r="56" spans="2:14" ht="26.25" customHeight="1" x14ac:dyDescent="0.15">
      <c r="B56" s="326"/>
      <c r="C56" s="361"/>
      <c r="D56" s="339"/>
      <c r="E56" s="339"/>
      <c r="F56" s="342"/>
      <c r="G56" s="10">
        <f>+IF(+'評価項目(標準)'!I54="","",+'評価項目(標準)'!I54)</f>
        <v>0</v>
      </c>
      <c r="H56" s="435" t="str">
        <f>+IF(+'評価項目(標準)'!F54="","",+'評価項目(標準)'!F54)</f>
        <v>評価対象工事の実績なし</v>
      </c>
      <c r="I56" s="436"/>
      <c r="J56" s="422"/>
      <c r="K56" s="359"/>
      <c r="L56" s="422"/>
      <c r="M56" s="359"/>
      <c r="N56" s="455"/>
    </row>
    <row r="57" spans="2:14" ht="62.25" customHeight="1" x14ac:dyDescent="0.15">
      <c r="B57" s="326"/>
      <c r="C57" s="361"/>
      <c r="D57" s="337" t="str">
        <f>IF(+'評価項目(標準)'!D55="","",+'評価項目(標準)'!D55)</f>
        <v>配置予定
技術者の
資格保有状況</v>
      </c>
      <c r="E57" s="337" t="str">
        <f>IF(+'評価項目(標準)'!E55="","",+'評価項目(標準)'!E55)</f>
        <v>技術士、１級土木施工管理技士、
１級建設機械施工管理技士又は
国土交通大臣が建設業法
第１５条２号のイと同等以上の
能力を有するものと認定した者の資格</v>
      </c>
      <c r="F57" s="341">
        <f>+IF(+'評価項目(標準)'!J55="","",+'評価項目(標準)'!J55)</f>
        <v>5</v>
      </c>
      <c r="G57" s="10">
        <f>+IF(+'評価項目(標準)'!I55="","",+'評価項目(標準)'!I55)</f>
        <v>5</v>
      </c>
      <c r="H57" s="437" t="str">
        <f>+IF(+'評価項目(標準)'!F55="","",+'評価項目(標準)'!F55)</f>
        <v>技術士、１級土木施工管理技士、１級建設機械施工管理技士、又は国土交通大臣が建設業法第１５条２号のイと同等以上の能力を有するものと認定した者の資格保有</v>
      </c>
      <c r="I57" s="438"/>
      <c r="J57" s="422"/>
      <c r="K57" s="329" t="str">
        <f>IF(J57="","",IF(J57=H57,G57,IF(J57=H58,G58)))</f>
        <v/>
      </c>
      <c r="L57" s="422"/>
      <c r="M57" s="329" t="str">
        <f>IF(L57="","",IF(L57=H57,G57,IF(L57=H58,G58)))</f>
        <v/>
      </c>
      <c r="N57" s="455" t="str">
        <f>IF(K57="","",IF(M57="","",ROUNDUP(AVERAGE(K57,M57),1)))</f>
        <v/>
      </c>
    </row>
    <row r="58" spans="2:14" ht="26.25" customHeight="1" x14ac:dyDescent="0.15">
      <c r="B58" s="326"/>
      <c r="C58" s="361"/>
      <c r="D58" s="338"/>
      <c r="E58" s="338"/>
      <c r="F58" s="341"/>
      <c r="G58" s="10">
        <f>+IF(+'評価項目(標準)'!I56="","",+'評価項目(標準)'!I56)</f>
        <v>0</v>
      </c>
      <c r="H58" s="435" t="str">
        <f>+IF(+'評価項目(標準)'!F56="","",+'評価項目(標準)'!F56)</f>
        <v>上記以外</v>
      </c>
      <c r="I58" s="436"/>
      <c r="J58" s="422"/>
      <c r="K58" s="329"/>
      <c r="L58" s="422"/>
      <c r="M58" s="329"/>
      <c r="N58" s="455"/>
    </row>
    <row r="59" spans="2:14" ht="26.25" customHeight="1" x14ac:dyDescent="0.15">
      <c r="B59" s="326"/>
      <c r="C59" s="361"/>
      <c r="D59" s="337" t="str">
        <f>IF(+'評価項目(標準)'!D57="","",+'評価項目(標準)'!D57)</f>
        <v>配置予定技術者
のCPD
（継続学習制度）取組実績</v>
      </c>
      <c r="E59" s="337" t="str">
        <f>IF(+'評価項目(標準)'!E57="","",+'評価項目(標準)'!E57)</f>
        <v>各団体が発行するCPDの取組実績</v>
      </c>
      <c r="F59" s="340">
        <f>+IF(+'評価項目(標準)'!J57="","",+'評価項目(標準)'!J57)</f>
        <v>5</v>
      </c>
      <c r="G59" s="10">
        <f>+IF(+'評価項目(標準)'!I57="","",+'評価項目(標準)'!I57)</f>
        <v>5</v>
      </c>
      <c r="H59" s="435" t="str">
        <f>+IF(+'評価項目(標準)'!F57="","",+'評価項目(標準)'!F57)</f>
        <v>換算後の単位数の合計が推奨単位以上</v>
      </c>
      <c r="I59" s="436"/>
      <c r="J59" s="422"/>
      <c r="K59" s="328" t="str">
        <f>IF(J59="","",IF(J59=H59,G59,IF(J59=H60,G60,IF(J59=H61,G61))))</f>
        <v/>
      </c>
      <c r="L59" s="422"/>
      <c r="M59" s="328" t="str">
        <f>IF(L59="","",IF(L59=H59,G59,IF(L59=H60,G60,IF(L59=H61,G61))))</f>
        <v/>
      </c>
      <c r="N59" s="352" t="str">
        <f>IF(K59="","",IF(M59="","",ROUNDUP(AVERAGE(K59,M59),1)))</f>
        <v/>
      </c>
    </row>
    <row r="60" spans="2:14" ht="26.25" customHeight="1" x14ac:dyDescent="0.15">
      <c r="B60" s="326"/>
      <c r="C60" s="361"/>
      <c r="D60" s="338"/>
      <c r="E60" s="338"/>
      <c r="F60" s="341"/>
      <c r="G60" s="10">
        <f>+IF(+'評価項目(標準)'!I58="","",+'評価項目(標準)'!I58)</f>
        <v>3</v>
      </c>
      <c r="H60" s="435" t="str">
        <f>+IF(+'評価項目(標準)'!F58="","",+'評価項目(標準)'!F58)</f>
        <v>換算後の単位数の合計が推奨単位の1/2以上</v>
      </c>
      <c r="I60" s="436"/>
      <c r="J60" s="422"/>
      <c r="K60" s="329"/>
      <c r="L60" s="422"/>
      <c r="M60" s="329"/>
      <c r="N60" s="374"/>
    </row>
    <row r="61" spans="2:14" ht="26.25" customHeight="1" thickBot="1" x14ac:dyDescent="0.2">
      <c r="B61" s="327"/>
      <c r="C61" s="362"/>
      <c r="D61" s="357"/>
      <c r="E61" s="357"/>
      <c r="F61" s="426"/>
      <c r="G61" s="34">
        <f>+IF(+'評価項目(標準)'!I59="","",+'評価項目(標準)'!I59)</f>
        <v>0</v>
      </c>
      <c r="H61" s="433" t="str">
        <f>+IF(+'評価項目(標準)'!F59="","",+'評価項目(標準)'!F59)</f>
        <v>換算後の単位数の合計が推奨単位の1/2未満</v>
      </c>
      <c r="I61" s="434"/>
      <c r="J61" s="424"/>
      <c r="K61" s="369"/>
      <c r="L61" s="424"/>
      <c r="M61" s="369"/>
      <c r="N61" s="454"/>
    </row>
    <row r="62" spans="2:14" ht="61.5" customHeight="1" thickTop="1" x14ac:dyDescent="0.15">
      <c r="B62" s="330" t="str">
        <f>IF(+'評価項目(標準)'!B60="","",+'評価項目(標準)'!B60)</f>
        <v>総合評価方式の不履行による
加算点の減点</v>
      </c>
      <c r="C62" s="331"/>
      <c r="D62" s="332"/>
      <c r="E62" s="354" t="str">
        <f>IF(+'評価項目(標準)'!E60="","",+'評価項目(標準)'!E60)</f>
        <v>当該工事の入札公告日が、三重県が総合評価方式で発注した工事で不履行による減点措置が課されている期間内である場合、「技術提案等不履行確定通知書等」に記載した減点を行います。</v>
      </c>
      <c r="F62" s="355"/>
      <c r="G62" s="356"/>
      <c r="H62" s="322" t="str">
        <f>IF('評価項目(標準)'!I60="","",+'評価項目(標準)'!I60)</f>
        <v>△換算前
加算点満点
×1割
×件数</v>
      </c>
      <c r="I62" s="324"/>
      <c r="J62" s="36"/>
      <c r="K62" s="37">
        <f>IF(+J62="",0,-(+'評価項目(標準)'!J62*0.1*J62))</f>
        <v>0</v>
      </c>
      <c r="L62" s="36"/>
      <c r="M62" s="62">
        <f>IF(+L62="",0,-(+'評価項目(標準)'!J62*0.1*L62))</f>
        <v>0</v>
      </c>
      <c r="N62" s="63" t="str">
        <f>IF(K62+M62=0,"",K62+M62)</f>
        <v/>
      </c>
    </row>
    <row r="63" spans="2:14" ht="61.5" customHeight="1" thickBot="1" x14ac:dyDescent="0.2">
      <c r="B63" s="330" t="str">
        <f>IF(+'評価項目(標準)'!B61="","",+'評価項目(標準)'!B61)</f>
        <v>指名停止措置による
加算点の減点</v>
      </c>
      <c r="C63" s="331"/>
      <c r="D63" s="332"/>
      <c r="E63" s="333" t="str">
        <f>IF(+'評価項目(標準)'!E61="","",+'評価項目(標準)'!E61)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3" s="334"/>
      <c r="G63" s="335"/>
      <c r="H63" s="431" t="str">
        <f>IF('評価項目(標準)'!I61="","",+'評価項目(標準)'!I61)</f>
        <v>△換算前
加算点満点
×1割</v>
      </c>
      <c r="I63" s="432"/>
      <c r="J63" s="36"/>
      <c r="K63" s="37"/>
      <c r="L63" s="36"/>
      <c r="M63" s="64"/>
      <c r="N63" s="65" t="str">
        <f>IF(J63+L63&gt;0,-'評価項目(標準)'!J62*0.1,"")</f>
        <v/>
      </c>
    </row>
    <row r="64" spans="2:14" ht="26.25" customHeight="1" thickBot="1" x14ac:dyDescent="0.2">
      <c r="E64" s="38"/>
      <c r="F64" s="39"/>
      <c r="G64" s="40"/>
      <c r="J64" s="66"/>
      <c r="K64" s="67"/>
      <c r="L64" s="68"/>
      <c r="M64" s="41" t="s">
        <v>90</v>
      </c>
      <c r="N64" s="188">
        <f>ROUNDDOWN(SUM(N6:N61),1)+SUM(N62:N63)</f>
        <v>0</v>
      </c>
    </row>
    <row r="65" spans="1:16" ht="14.25" thickBot="1" x14ac:dyDescent="0.2"/>
    <row r="66" spans="1:16" s="4" customFormat="1" ht="21.75" customHeight="1" x14ac:dyDescent="0.15">
      <c r="A66" s="1"/>
      <c r="B66" s="42" t="s">
        <v>225</v>
      </c>
      <c r="C66" s="43"/>
      <c r="D66" s="43"/>
      <c r="E66" s="44"/>
      <c r="F66" s="44"/>
      <c r="G66" s="44"/>
      <c r="H66" s="44"/>
      <c r="I66" s="44"/>
      <c r="J66" s="44"/>
      <c r="K66" s="44"/>
      <c r="L66" s="44"/>
      <c r="M66" s="45"/>
      <c r="N66" s="1"/>
      <c r="O66" s="1"/>
      <c r="P66" s="1"/>
    </row>
    <row r="67" spans="1:16" s="4" customFormat="1" ht="21.75" customHeight="1" x14ac:dyDescent="0.15">
      <c r="A67" s="1"/>
      <c r="B67" s="46" t="s">
        <v>91</v>
      </c>
      <c r="C67" s="47"/>
      <c r="D67" s="347" t="s">
        <v>226</v>
      </c>
      <c r="E67" s="347"/>
      <c r="F67" s="347"/>
      <c r="G67" s="347"/>
      <c r="H67" s="347"/>
      <c r="I67" s="347"/>
      <c r="J67" s="347"/>
      <c r="K67" s="347"/>
      <c r="L67" s="69"/>
      <c r="M67" s="70"/>
      <c r="N67" s="1"/>
      <c r="O67" s="1"/>
      <c r="P67" s="1"/>
    </row>
    <row r="68" spans="1:16" ht="21.75" customHeight="1" x14ac:dyDescent="0.15">
      <c r="B68" s="46" t="s">
        <v>91</v>
      </c>
      <c r="C68" s="48"/>
      <c r="D68" s="347" t="s">
        <v>227</v>
      </c>
      <c r="E68" s="347"/>
      <c r="F68" s="347"/>
      <c r="G68" s="347"/>
      <c r="H68" s="347"/>
      <c r="I68" s="347"/>
      <c r="J68" s="347"/>
      <c r="K68" s="347"/>
      <c r="L68" s="69"/>
      <c r="M68" s="70"/>
    </row>
    <row r="69" spans="1:16" ht="21.75" customHeight="1" x14ac:dyDescent="0.15">
      <c r="B69" s="49" t="s">
        <v>91</v>
      </c>
      <c r="C69" s="50" t="s">
        <v>92</v>
      </c>
      <c r="D69" s="55"/>
      <c r="E69" s="55"/>
      <c r="F69" s="55"/>
      <c r="G69" s="55"/>
      <c r="H69" s="55"/>
      <c r="I69" s="55"/>
      <c r="J69" s="55"/>
      <c r="K69" s="55"/>
      <c r="L69" s="71"/>
      <c r="M69" s="72"/>
    </row>
    <row r="70" spans="1:16" ht="21.75" customHeight="1" thickBot="1" x14ac:dyDescent="0.2">
      <c r="B70" s="51" t="s">
        <v>91</v>
      </c>
      <c r="C70" s="52" t="s">
        <v>105</v>
      </c>
      <c r="D70" s="57"/>
      <c r="E70" s="57"/>
      <c r="F70" s="57"/>
      <c r="G70" s="57"/>
      <c r="H70" s="57"/>
      <c r="I70" s="57"/>
      <c r="J70" s="57"/>
      <c r="K70" s="57"/>
      <c r="L70" s="73"/>
      <c r="M70" s="74"/>
    </row>
    <row r="71" spans="1:16" ht="7.5" customHeight="1" x14ac:dyDescent="0.15">
      <c r="B71" s="53"/>
      <c r="C71" s="53"/>
      <c r="D71" s="53"/>
      <c r="E71" s="54"/>
      <c r="F71" s="54"/>
      <c r="G71" s="54"/>
      <c r="H71" s="54"/>
      <c r="I71" s="54"/>
      <c r="J71" s="54"/>
      <c r="K71" s="54"/>
      <c r="L71" s="54"/>
      <c r="M71" s="54"/>
    </row>
    <row r="72" spans="1:16" ht="23.25" customHeight="1" x14ac:dyDescent="0.15">
      <c r="A72" s="336"/>
      <c r="B72" s="336"/>
      <c r="C72" s="336"/>
      <c r="D72" s="336"/>
      <c r="E72" s="336"/>
      <c r="F72" s="336"/>
      <c r="G72" s="336"/>
      <c r="H72" s="336"/>
      <c r="I72" s="336"/>
      <c r="J72" s="336"/>
      <c r="K72" s="336"/>
      <c r="L72" s="336"/>
      <c r="M72" s="336"/>
      <c r="N72" s="336"/>
    </row>
  </sheetData>
  <sheetProtection selectLockedCells="1"/>
  <mergeCells count="212">
    <mergeCell ref="H46:I46"/>
    <mergeCell ref="H43:I45"/>
    <mergeCell ref="H9:I9"/>
    <mergeCell ref="H33:I33"/>
    <mergeCell ref="H34:I34"/>
    <mergeCell ref="H42:I42"/>
    <mergeCell ref="H41:I41"/>
    <mergeCell ref="H38:I40"/>
    <mergeCell ref="H37:I37"/>
    <mergeCell ref="H36:I36"/>
    <mergeCell ref="H35:I35"/>
    <mergeCell ref="H8:I8"/>
    <mergeCell ref="H7:I7"/>
    <mergeCell ref="H6:I6"/>
    <mergeCell ref="G4:I4"/>
    <mergeCell ref="H5:I5"/>
    <mergeCell ref="H28:I28"/>
    <mergeCell ref="H27:I27"/>
    <mergeCell ref="H26:I26"/>
    <mergeCell ref="G18:I18"/>
    <mergeCell ref="H17:I17"/>
    <mergeCell ref="H16:I16"/>
    <mergeCell ref="H15:I15"/>
    <mergeCell ref="H14:I14"/>
    <mergeCell ref="H13:I13"/>
    <mergeCell ref="H12:I12"/>
    <mergeCell ref="H11:I11"/>
    <mergeCell ref="G10:I10"/>
    <mergeCell ref="L35:L36"/>
    <mergeCell ref="L38:L39"/>
    <mergeCell ref="L40:L41"/>
    <mergeCell ref="M31:M32"/>
    <mergeCell ref="N31:N32"/>
    <mergeCell ref="C29:C34"/>
    <mergeCell ref="D29:D34"/>
    <mergeCell ref="F29:F30"/>
    <mergeCell ref="F31:F32"/>
    <mergeCell ref="F33:F34"/>
    <mergeCell ref="L29:L30"/>
    <mergeCell ref="L31:L32"/>
    <mergeCell ref="L33:L34"/>
    <mergeCell ref="J29:J30"/>
    <mergeCell ref="K29:K30"/>
    <mergeCell ref="M33:M34"/>
    <mergeCell ref="N33:N34"/>
    <mergeCell ref="N6:N7"/>
    <mergeCell ref="N8:N9"/>
    <mergeCell ref="M35:M36"/>
    <mergeCell ref="M10:M14"/>
    <mergeCell ref="N35:N36"/>
    <mergeCell ref="N55:N56"/>
    <mergeCell ref="M29:M30"/>
    <mergeCell ref="N29:N30"/>
    <mergeCell ref="M47:M48"/>
    <mergeCell ref="N10:N14"/>
    <mergeCell ref="N49:N54"/>
    <mergeCell ref="N15:N17"/>
    <mergeCell ref="N18:N23"/>
    <mergeCell ref="N24:N25"/>
    <mergeCell ref="N26:N28"/>
    <mergeCell ref="M55:M56"/>
    <mergeCell ref="J47:J48"/>
    <mergeCell ref="J55:J56"/>
    <mergeCell ref="K55:K56"/>
    <mergeCell ref="J50:J54"/>
    <mergeCell ref="K49:K54"/>
    <mergeCell ref="F55:F56"/>
    <mergeCell ref="N59:N61"/>
    <mergeCell ref="N47:N48"/>
    <mergeCell ref="L59:L61"/>
    <mergeCell ref="L50:L54"/>
    <mergeCell ref="L55:L56"/>
    <mergeCell ref="L57:L58"/>
    <mergeCell ref="M57:M58"/>
    <mergeCell ref="M49:M54"/>
    <mergeCell ref="L47:L48"/>
    <mergeCell ref="N57:N58"/>
    <mergeCell ref="H48:I48"/>
    <mergeCell ref="H47:I47"/>
    <mergeCell ref="H54:I54"/>
    <mergeCell ref="H50:I53"/>
    <mergeCell ref="H49:I49"/>
    <mergeCell ref="H55:I55"/>
    <mergeCell ref="H61:I61"/>
    <mergeCell ref="H60:I60"/>
    <mergeCell ref="D68:K68"/>
    <mergeCell ref="E62:G62"/>
    <mergeCell ref="D67:K67"/>
    <mergeCell ref="K57:K58"/>
    <mergeCell ref="F57:F58"/>
    <mergeCell ref="J57:J58"/>
    <mergeCell ref="M59:M61"/>
    <mergeCell ref="B63:D63"/>
    <mergeCell ref="E63:G63"/>
    <mergeCell ref="B55:B61"/>
    <mergeCell ref="C55:C61"/>
    <mergeCell ref="D55:D56"/>
    <mergeCell ref="E55:E56"/>
    <mergeCell ref="D59:D61"/>
    <mergeCell ref="H63:I63"/>
    <mergeCell ref="H62:I62"/>
    <mergeCell ref="H59:I59"/>
    <mergeCell ref="H58:I58"/>
    <mergeCell ref="H57:I57"/>
    <mergeCell ref="H56:I56"/>
    <mergeCell ref="L6:L7"/>
    <mergeCell ref="M6:M7"/>
    <mergeCell ref="L8:L9"/>
    <mergeCell ref="M8:M9"/>
    <mergeCell ref="M37:M46"/>
    <mergeCell ref="B62:D62"/>
    <mergeCell ref="E49:E54"/>
    <mergeCell ref="F49:F54"/>
    <mergeCell ref="L15:L17"/>
    <mergeCell ref="M15:M17"/>
    <mergeCell ref="L18:L23"/>
    <mergeCell ref="M18:M23"/>
    <mergeCell ref="L10:L14"/>
    <mergeCell ref="E59:E61"/>
    <mergeCell ref="F59:F61"/>
    <mergeCell ref="J59:J61"/>
    <mergeCell ref="K59:K61"/>
    <mergeCell ref="L24:L25"/>
    <mergeCell ref="M24:M25"/>
    <mergeCell ref="L26:L28"/>
    <mergeCell ref="M26:M28"/>
    <mergeCell ref="G51:G52"/>
    <mergeCell ref="K47:K48"/>
    <mergeCell ref="C35:C54"/>
    <mergeCell ref="D35:D36"/>
    <mergeCell ref="D57:D58"/>
    <mergeCell ref="E57:E58"/>
    <mergeCell ref="E47:E48"/>
    <mergeCell ref="F47:F48"/>
    <mergeCell ref="D37:D46"/>
    <mergeCell ref="E37:E46"/>
    <mergeCell ref="F37:F46"/>
    <mergeCell ref="D47:D48"/>
    <mergeCell ref="D49:D54"/>
    <mergeCell ref="J38:J39"/>
    <mergeCell ref="J40:J41"/>
    <mergeCell ref="E26:E28"/>
    <mergeCell ref="F26:F28"/>
    <mergeCell ref="J26:J28"/>
    <mergeCell ref="K26:K28"/>
    <mergeCell ref="E35:E36"/>
    <mergeCell ref="F35:F36"/>
    <mergeCell ref="J35:J36"/>
    <mergeCell ref="K35:K36"/>
    <mergeCell ref="J33:J34"/>
    <mergeCell ref="K33:K34"/>
    <mergeCell ref="J31:J32"/>
    <mergeCell ref="K31:K32"/>
    <mergeCell ref="E29:E30"/>
    <mergeCell ref="E31:E32"/>
    <mergeCell ref="E33:E34"/>
    <mergeCell ref="H29:I29"/>
    <mergeCell ref="H30:I30"/>
    <mergeCell ref="H31:I31"/>
    <mergeCell ref="H32:I32"/>
    <mergeCell ref="E15:E17"/>
    <mergeCell ref="F15:F17"/>
    <mergeCell ref="D18:D28"/>
    <mergeCell ref="E18:E23"/>
    <mergeCell ref="F18:F23"/>
    <mergeCell ref="J18:J23"/>
    <mergeCell ref="K18:K23"/>
    <mergeCell ref="E24:E25"/>
    <mergeCell ref="F24:F25"/>
    <mergeCell ref="J24:J25"/>
    <mergeCell ref="K24:K25"/>
    <mergeCell ref="H25:I25"/>
    <mergeCell ref="H24:I24"/>
    <mergeCell ref="H23:I23"/>
    <mergeCell ref="H22:I22"/>
    <mergeCell ref="H21:I21"/>
    <mergeCell ref="H20:I20"/>
    <mergeCell ref="H19:I19"/>
    <mergeCell ref="H2:K2"/>
    <mergeCell ref="B4:C5"/>
    <mergeCell ref="D4:D5"/>
    <mergeCell ref="E4:E5"/>
    <mergeCell ref="F4:F5"/>
    <mergeCell ref="J4:K4"/>
    <mergeCell ref="H3:N3"/>
    <mergeCell ref="N4:N5"/>
    <mergeCell ref="L4:M4"/>
    <mergeCell ref="F3:G3"/>
    <mergeCell ref="C6:C17"/>
    <mergeCell ref="E6:E7"/>
    <mergeCell ref="C18:C28"/>
    <mergeCell ref="K6:K7"/>
    <mergeCell ref="A72:N72"/>
    <mergeCell ref="N37:N46"/>
    <mergeCell ref="K37:K46"/>
    <mergeCell ref="J43:J46"/>
    <mergeCell ref="L43:L46"/>
    <mergeCell ref="B6:B54"/>
    <mergeCell ref="E8:E9"/>
    <mergeCell ref="F8:F9"/>
    <mergeCell ref="J8:J9"/>
    <mergeCell ref="K8:K9"/>
    <mergeCell ref="D10:D17"/>
    <mergeCell ref="D6:D9"/>
    <mergeCell ref="F6:F7"/>
    <mergeCell ref="J6:J7"/>
    <mergeCell ref="E10:E14"/>
    <mergeCell ref="F10:F14"/>
    <mergeCell ref="J10:J14"/>
    <mergeCell ref="K10:K14"/>
    <mergeCell ref="J15:J17"/>
    <mergeCell ref="K15:K17"/>
  </mergeCells>
  <phoneticPr fontId="2"/>
  <conditionalFormatting sqref="J6:J7">
    <cfRule type="cellIs" dxfId="30" priority="17" stopIfTrue="1" operator="equal">
      <formula>$F$6</formula>
    </cfRule>
  </conditionalFormatting>
  <conditionalFormatting sqref="J8:J9 J31 L31 J33 L33">
    <cfRule type="cellIs" dxfId="29" priority="32" stopIfTrue="1" operator="equal">
      <formula>$F$8</formula>
    </cfRule>
  </conditionalFormatting>
  <conditionalFormatting sqref="J10:J14">
    <cfRule type="cellIs" dxfId="28" priority="57" stopIfTrue="1" operator="equal">
      <formula>$F$10</formula>
    </cfRule>
  </conditionalFormatting>
  <conditionalFormatting sqref="J15:J17">
    <cfRule type="cellIs" dxfId="27" priority="56" stopIfTrue="1" operator="equal">
      <formula>$F$15</formula>
    </cfRule>
  </conditionalFormatting>
  <conditionalFormatting sqref="J18:J23 L18:L23">
    <cfRule type="cellIs" dxfId="26" priority="54" stopIfTrue="1" operator="equal">
      <formula>$F$18</formula>
    </cfRule>
  </conditionalFormatting>
  <conditionalFormatting sqref="J24:J25">
    <cfRule type="cellIs" dxfId="25" priority="61" stopIfTrue="1" operator="equal">
      <formula>$F$24</formula>
    </cfRule>
  </conditionalFormatting>
  <conditionalFormatting sqref="J26:J28">
    <cfRule type="cellIs" dxfId="24" priority="31" stopIfTrue="1" operator="equal">
      <formula>$F$26</formula>
    </cfRule>
  </conditionalFormatting>
  <conditionalFormatting sqref="J29">
    <cfRule type="cellIs" dxfId="23" priority="5" stopIfTrue="1" operator="equal">
      <formula>$F$8</formula>
    </cfRule>
  </conditionalFormatting>
  <conditionalFormatting sqref="J35:J36 L35:L36">
    <cfRule type="cellIs" dxfId="22" priority="51" stopIfTrue="1" operator="equal">
      <formula>$F$35</formula>
    </cfRule>
  </conditionalFormatting>
  <conditionalFormatting sqref="J37:J38">
    <cfRule type="cellIs" dxfId="21" priority="11" stopIfTrue="1" operator="equal">
      <formula>#REF!</formula>
    </cfRule>
  </conditionalFormatting>
  <conditionalFormatting sqref="J43">
    <cfRule type="cellIs" dxfId="20" priority="13" stopIfTrue="1" operator="equal">
      <formula>#REF!</formula>
    </cfRule>
  </conditionalFormatting>
  <conditionalFormatting sqref="J47:J48">
    <cfRule type="cellIs" dxfId="19" priority="52" stopIfTrue="1" operator="equal">
      <formula>$F$47</formula>
    </cfRule>
  </conditionalFormatting>
  <conditionalFormatting sqref="J55:J56 L55:L56">
    <cfRule type="cellIs" dxfId="18" priority="26" stopIfTrue="1" operator="equal">
      <formula>$F$55</formula>
    </cfRule>
  </conditionalFormatting>
  <conditionalFormatting sqref="J57:J58">
    <cfRule type="cellIs" dxfId="17" priority="25" stopIfTrue="1" operator="equal">
      <formula>$F$57</formula>
    </cfRule>
  </conditionalFormatting>
  <conditionalFormatting sqref="J59:J61">
    <cfRule type="cellIs" dxfId="16" priority="50" stopIfTrue="1" operator="equal">
      <formula>$F$59</formula>
    </cfRule>
  </conditionalFormatting>
  <conditionalFormatting sqref="L6">
    <cfRule type="cellIs" dxfId="15" priority="37" stopIfTrue="1" operator="equal">
      <formula>$F$6</formula>
    </cfRule>
  </conditionalFormatting>
  <conditionalFormatting sqref="L8:L9">
    <cfRule type="cellIs" dxfId="14" priority="23" stopIfTrue="1" operator="equal">
      <formula>$F$8</formula>
    </cfRule>
  </conditionalFormatting>
  <conditionalFormatting sqref="L10:L14">
    <cfRule type="cellIs" dxfId="13" priority="45" stopIfTrue="1" operator="equal">
      <formula>$F$10</formula>
    </cfRule>
  </conditionalFormatting>
  <conditionalFormatting sqref="L15:L17">
    <cfRule type="cellIs" dxfId="12" priority="44" stopIfTrue="1" operator="equal">
      <formula>$F$15</formula>
    </cfRule>
  </conditionalFormatting>
  <conditionalFormatting sqref="L24:L28">
    <cfRule type="cellIs" dxfId="11" priority="33" stopIfTrue="1" operator="equal">
      <formula>$F$24</formula>
    </cfRule>
  </conditionalFormatting>
  <conditionalFormatting sqref="L29">
    <cfRule type="cellIs" dxfId="10" priority="1" stopIfTrue="1" operator="equal">
      <formula>$F$8</formula>
    </cfRule>
  </conditionalFormatting>
  <conditionalFormatting sqref="L37:L38">
    <cfRule type="cellIs" dxfId="9" priority="10" stopIfTrue="1" operator="equal">
      <formula>#REF!</formula>
    </cfRule>
  </conditionalFormatting>
  <conditionalFormatting sqref="L43">
    <cfRule type="cellIs" dxfId="8" priority="12" stopIfTrue="1" operator="equal">
      <formula>#REF!</formula>
    </cfRule>
  </conditionalFormatting>
  <conditionalFormatting sqref="L47:L48">
    <cfRule type="cellIs" dxfId="7" priority="40" stopIfTrue="1" operator="equal">
      <formula>$F$47</formula>
    </cfRule>
  </conditionalFormatting>
  <conditionalFormatting sqref="L57:L58">
    <cfRule type="cellIs" dxfId="6" priority="19" stopIfTrue="1" operator="equal">
      <formula>$F$57</formula>
    </cfRule>
  </conditionalFormatting>
  <conditionalFormatting sqref="L59:L61">
    <cfRule type="cellIs" dxfId="5" priority="38" stopIfTrue="1" operator="equal">
      <formula>$F$59</formula>
    </cfRule>
  </conditionalFormatting>
  <dataValidations count="16">
    <dataValidation type="list" allowBlank="1" showInputMessage="1" showErrorMessage="1" sqref="J8:J9 L8:L9" xr:uid="{00000000-0002-0000-0400-000000000000}">
      <formula1>$H$8:$H$9</formula1>
    </dataValidation>
    <dataValidation type="list" allowBlank="1" showInputMessage="1" showErrorMessage="1" sqref="J47:J48 L47:L48" xr:uid="{00000000-0002-0000-0400-000004000000}">
      <formula1>$H$47:$H$48</formula1>
    </dataValidation>
    <dataValidation type="list" allowBlank="1" showInputMessage="1" showErrorMessage="1" sqref="J26:J28" xr:uid="{00000000-0002-0000-0400-000005000000}">
      <formula1>$H$26:$H$28</formula1>
    </dataValidation>
    <dataValidation type="list" allowBlank="1" showInputMessage="1" showErrorMessage="1" sqref="J24:J25" xr:uid="{00000000-0002-0000-0400-000006000000}">
      <formula1>$H$24:$H$25</formula1>
    </dataValidation>
    <dataValidation type="list" allowBlank="1" showInputMessage="1" showErrorMessage="1" sqref="L10:L14 J10:J14" xr:uid="{00000000-0002-0000-0400-000008000000}">
      <formula1>$H$11:$H$14</formula1>
    </dataValidation>
    <dataValidation type="list" allowBlank="1" showInputMessage="1" showErrorMessage="1" sqref="J15:J17 L15:L17" xr:uid="{00000000-0002-0000-0400-000009000000}">
      <formula1>$H$15:$H$17</formula1>
    </dataValidation>
    <dataValidation type="list" allowBlank="1" showInputMessage="1" showErrorMessage="1" sqref="J59:J61 L59:L61" xr:uid="{00000000-0002-0000-0400-00000A000000}">
      <formula1>$H$59:$H$61</formula1>
    </dataValidation>
    <dataValidation type="list" allowBlank="1" showInputMessage="1" showErrorMessage="1" sqref="J57:J58 L57:L58" xr:uid="{00000000-0002-0000-0400-00000B000000}">
      <formula1>$H$57:$H$58</formula1>
    </dataValidation>
    <dataValidation type="list" allowBlank="1" showInputMessage="1" showErrorMessage="1" sqref="J38 L38" xr:uid="{00000000-0002-0000-0400-00000C000000}">
      <formula1>"三重県の工事評定点,中部地方整備局工事成績評定平均点,近畿地方整備局工事成績評定平均点"</formula1>
    </dataValidation>
    <dataValidation type="whole" operator="greaterThanOrEqual" allowBlank="1" showInputMessage="1" showErrorMessage="1" sqref="J43:J46 L43:L46" xr:uid="{00000000-0002-0000-0400-00000D000000}">
      <formula1>0</formula1>
    </dataValidation>
    <dataValidation type="list" allowBlank="1" showInputMessage="1" showErrorMessage="1" sqref="J18:J23 L18:L23" xr:uid="{00000000-0002-0000-0400-00000F000000}">
      <formula1>$H$19:$H$23</formula1>
    </dataValidation>
    <dataValidation type="decimal" allowBlank="1" showInputMessage="1" showErrorMessage="1" sqref="J40:J41 L40:L41" xr:uid="{00000000-0002-0000-0400-000010000000}">
      <formula1>1</formula1>
      <formula2>100</formula2>
    </dataValidation>
    <dataValidation type="list" allowBlank="1" showInputMessage="1" showErrorMessage="1" sqref="J29:J34 L29:L34" xr:uid="{00000000-0002-0000-0400-000011000000}">
      <formula1>$H$29:$H$30</formula1>
    </dataValidation>
    <dataValidation type="list" allowBlank="1" showInputMessage="1" showErrorMessage="1" sqref="J6:J7" xr:uid="{00000000-0002-0000-0400-000001000000}">
      <formula1>$H$6:$H$7</formula1>
    </dataValidation>
    <dataValidation type="list" allowBlank="1" showInputMessage="1" showErrorMessage="1" sqref="L55:L56 J55:J56" xr:uid="{00000000-0002-0000-0400-000002000000}">
      <formula1>$H$55:$H$56</formula1>
    </dataValidation>
    <dataValidation type="list" allowBlank="1" showInputMessage="1" showErrorMessage="1" sqref="L35:L36 J35:J36" xr:uid="{00000000-0002-0000-0400-000003000000}">
      <formula1>$H$35:$H$36</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73"/>
  <sheetViews>
    <sheetView view="pageBreakPreview" zoomScaleNormal="60" zoomScaleSheetLayoutView="100" workbookViewId="0">
      <selection activeCell="R2" sqref="R2:AI2"/>
    </sheetView>
  </sheetViews>
  <sheetFormatPr defaultColWidth="3.125" defaultRowHeight="18" customHeight="1" x14ac:dyDescent="0.15"/>
  <cols>
    <col min="1" max="34" width="3.875" style="75" customWidth="1"/>
    <col min="35" max="35" width="4.375" style="75" customWidth="1"/>
    <col min="36" max="86" width="3.875" style="75" customWidth="1"/>
    <col min="87" max="16384" width="3.125" style="75"/>
  </cols>
  <sheetData>
    <row r="1" spans="1:70" ht="22.5" customHeight="1" x14ac:dyDescent="0.15">
      <c r="A1" s="107" t="s">
        <v>240</v>
      </c>
      <c r="O1" s="76"/>
      <c r="P1" s="76"/>
      <c r="Q1" s="76"/>
      <c r="R1" s="77"/>
      <c r="S1" s="77"/>
      <c r="T1" s="77"/>
      <c r="U1" s="77"/>
      <c r="V1" s="77"/>
      <c r="W1" s="77"/>
      <c r="X1" s="77"/>
      <c r="Y1" s="77"/>
      <c r="Z1" s="77"/>
      <c r="AA1" s="77"/>
      <c r="AB1" s="77"/>
      <c r="AC1" s="77"/>
      <c r="AD1" s="77"/>
      <c r="AE1" s="77"/>
      <c r="AF1" s="77"/>
      <c r="AG1" s="77"/>
      <c r="AH1" s="77"/>
      <c r="AI1" s="77"/>
      <c r="AJ1" s="632" t="s">
        <v>106</v>
      </c>
      <c r="AK1" s="633"/>
      <c r="AL1" s="633"/>
      <c r="AM1" s="633"/>
      <c r="AN1" s="633"/>
      <c r="AO1" s="633"/>
      <c r="AP1" s="633"/>
      <c r="AQ1" s="633"/>
      <c r="AR1" s="633"/>
      <c r="AS1" s="633"/>
      <c r="AT1" s="633"/>
      <c r="AU1" s="633"/>
      <c r="AV1" s="633"/>
      <c r="AW1" s="633"/>
      <c r="AX1" s="633"/>
      <c r="AY1" s="633"/>
      <c r="AZ1" s="633"/>
      <c r="BA1" s="633"/>
      <c r="BB1" s="633"/>
      <c r="BC1" s="633"/>
      <c r="BD1" s="633"/>
      <c r="BE1" s="633"/>
      <c r="BF1" s="633"/>
      <c r="BG1" s="633"/>
      <c r="BH1" s="633"/>
      <c r="BI1" s="633"/>
      <c r="BJ1" s="633"/>
      <c r="BK1" s="633"/>
      <c r="BL1" s="633"/>
      <c r="BM1" s="633"/>
      <c r="BN1" s="633"/>
      <c r="BO1" s="633"/>
      <c r="BP1" s="633"/>
      <c r="BQ1" s="633"/>
      <c r="BR1" s="633"/>
    </row>
    <row r="2" spans="1:70" ht="22.5" customHeight="1" thickBot="1" x14ac:dyDescent="0.2">
      <c r="O2" s="635" t="s">
        <v>107</v>
      </c>
      <c r="P2" s="636"/>
      <c r="Q2" s="637"/>
      <c r="R2" s="638"/>
      <c r="S2" s="639"/>
      <c r="T2" s="639"/>
      <c r="U2" s="639"/>
      <c r="V2" s="639"/>
      <c r="W2" s="639"/>
      <c r="X2" s="639"/>
      <c r="Y2" s="639"/>
      <c r="Z2" s="639"/>
      <c r="AA2" s="639"/>
      <c r="AB2" s="639"/>
      <c r="AC2" s="639"/>
      <c r="AD2" s="639"/>
      <c r="AE2" s="639"/>
      <c r="AF2" s="639"/>
      <c r="AG2" s="639"/>
      <c r="AH2" s="639"/>
      <c r="AI2" s="640"/>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row>
    <row r="3" spans="1:70" ht="15" customHeight="1" x14ac:dyDescent="0.15">
      <c r="A3" s="641" t="s">
        <v>108</v>
      </c>
      <c r="B3" s="642"/>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3"/>
      <c r="AJ3" s="641" t="s">
        <v>109</v>
      </c>
      <c r="AK3" s="642"/>
      <c r="AL3" s="642"/>
      <c r="AM3" s="642"/>
      <c r="AN3" s="642"/>
      <c r="AO3" s="642"/>
      <c r="AP3" s="642"/>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3"/>
    </row>
    <row r="4" spans="1:70" ht="15" customHeight="1" x14ac:dyDescent="0.15">
      <c r="A4" s="474"/>
      <c r="B4" s="475"/>
      <c r="C4" s="475"/>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475"/>
      <c r="AG4" s="475"/>
      <c r="AH4" s="475"/>
      <c r="AI4" s="477"/>
      <c r="AJ4" s="474"/>
      <c r="AK4" s="475"/>
      <c r="AL4" s="475"/>
      <c r="AM4" s="475"/>
      <c r="AN4" s="475"/>
      <c r="AO4" s="475"/>
      <c r="AP4" s="475"/>
      <c r="AQ4" s="475"/>
      <c r="AR4" s="475"/>
      <c r="AS4" s="475"/>
      <c r="AT4" s="475"/>
      <c r="AU4" s="475"/>
      <c r="AV4" s="475"/>
      <c r="AW4" s="475"/>
      <c r="AX4" s="475"/>
      <c r="AY4" s="475"/>
      <c r="AZ4" s="475"/>
      <c r="BA4" s="475"/>
      <c r="BB4" s="475"/>
      <c r="BC4" s="475"/>
      <c r="BD4" s="475"/>
      <c r="BE4" s="475"/>
      <c r="BF4" s="475"/>
      <c r="BG4" s="475"/>
      <c r="BH4" s="475"/>
      <c r="BI4" s="475"/>
      <c r="BJ4" s="475"/>
      <c r="BK4" s="475"/>
      <c r="BL4" s="475"/>
      <c r="BM4" s="475"/>
      <c r="BN4" s="475"/>
      <c r="BO4" s="475"/>
      <c r="BP4" s="475"/>
      <c r="BQ4" s="475"/>
      <c r="BR4" s="477"/>
    </row>
    <row r="5" spans="1:70" ht="16.149999999999999" customHeight="1" x14ac:dyDescent="0.15">
      <c r="A5" s="538" t="s">
        <v>14</v>
      </c>
      <c r="B5" s="539"/>
      <c r="C5" s="539"/>
      <c r="D5" s="599"/>
      <c r="E5" s="645" t="s">
        <v>110</v>
      </c>
      <c r="F5" s="646"/>
      <c r="G5" s="646"/>
      <c r="H5" s="646"/>
      <c r="I5" s="647"/>
      <c r="J5" s="648"/>
      <c r="K5" s="648"/>
      <c r="L5" s="648"/>
      <c r="M5" s="648"/>
      <c r="N5" s="648"/>
      <c r="O5" s="648"/>
      <c r="P5" s="648"/>
      <c r="Q5" s="648"/>
      <c r="R5" s="648"/>
      <c r="S5" s="648"/>
      <c r="T5" s="648"/>
      <c r="U5" s="648"/>
      <c r="V5" s="648"/>
      <c r="W5" s="648"/>
      <c r="X5" s="648"/>
      <c r="Y5" s="648"/>
      <c r="Z5" s="648"/>
      <c r="AA5" s="648"/>
      <c r="AB5" s="648"/>
      <c r="AC5" s="648"/>
      <c r="AD5" s="648"/>
      <c r="AE5" s="648"/>
      <c r="AF5" s="648"/>
      <c r="AG5" s="648"/>
      <c r="AH5" s="648"/>
      <c r="AI5" s="649"/>
      <c r="AJ5" s="616" t="s">
        <v>111</v>
      </c>
      <c r="AK5" s="617"/>
      <c r="AL5" s="650" t="s">
        <v>112</v>
      </c>
      <c r="AM5" s="487"/>
      <c r="AN5" s="487"/>
      <c r="AO5" s="487"/>
      <c r="AP5" s="487"/>
      <c r="AQ5" s="487"/>
      <c r="AR5" s="487"/>
      <c r="AS5" s="487"/>
      <c r="AT5" s="487"/>
      <c r="AU5" s="487"/>
      <c r="AV5" s="487"/>
      <c r="AW5" s="487"/>
      <c r="AX5" s="487"/>
      <c r="AY5" s="487"/>
      <c r="AZ5" s="487"/>
      <c r="BA5" s="487"/>
      <c r="BB5" s="487"/>
      <c r="BC5" s="487"/>
      <c r="BD5" s="487"/>
      <c r="BE5" s="487"/>
      <c r="BF5" s="487"/>
      <c r="BG5" s="487"/>
      <c r="BH5" s="487"/>
      <c r="BI5" s="487"/>
      <c r="BJ5" s="487"/>
      <c r="BK5" s="487"/>
      <c r="BL5" s="487"/>
      <c r="BM5" s="487"/>
      <c r="BN5" s="487"/>
      <c r="BO5" s="487"/>
      <c r="BP5" s="487"/>
      <c r="BQ5" s="487"/>
      <c r="BR5" s="488"/>
    </row>
    <row r="6" spans="1:70" ht="16.149999999999999" customHeight="1" x14ac:dyDescent="0.15">
      <c r="A6" s="568"/>
      <c r="B6" s="569"/>
      <c r="C6" s="569"/>
      <c r="D6" s="600"/>
      <c r="E6" s="625"/>
      <c r="F6" s="626"/>
      <c r="G6" s="626"/>
      <c r="H6" s="626"/>
      <c r="I6" s="627"/>
      <c r="J6" s="630"/>
      <c r="K6" s="630"/>
      <c r="L6" s="630"/>
      <c r="M6" s="630"/>
      <c r="N6" s="630"/>
      <c r="O6" s="630"/>
      <c r="P6" s="630"/>
      <c r="Q6" s="630"/>
      <c r="R6" s="630"/>
      <c r="S6" s="630"/>
      <c r="T6" s="630"/>
      <c r="U6" s="630"/>
      <c r="V6" s="630"/>
      <c r="W6" s="630"/>
      <c r="X6" s="630"/>
      <c r="Y6" s="630"/>
      <c r="Z6" s="630"/>
      <c r="AA6" s="630"/>
      <c r="AB6" s="630"/>
      <c r="AC6" s="630"/>
      <c r="AD6" s="630"/>
      <c r="AE6" s="630"/>
      <c r="AF6" s="630"/>
      <c r="AG6" s="630"/>
      <c r="AH6" s="630"/>
      <c r="AI6" s="631"/>
      <c r="AJ6" s="485"/>
      <c r="AK6" s="486"/>
      <c r="AL6" s="489"/>
      <c r="AM6" s="489"/>
      <c r="AN6" s="489"/>
      <c r="AO6" s="489"/>
      <c r="AP6" s="489"/>
      <c r="AQ6" s="489"/>
      <c r="AR6" s="489"/>
      <c r="AS6" s="489"/>
      <c r="AT6" s="489"/>
      <c r="AU6" s="489"/>
      <c r="AV6" s="489"/>
      <c r="AW6" s="489"/>
      <c r="AX6" s="489"/>
      <c r="AY6" s="489"/>
      <c r="AZ6" s="489"/>
      <c r="BA6" s="489"/>
      <c r="BB6" s="489"/>
      <c r="BC6" s="489"/>
      <c r="BD6" s="489"/>
      <c r="BE6" s="489"/>
      <c r="BF6" s="489"/>
      <c r="BG6" s="489"/>
      <c r="BH6" s="489"/>
      <c r="BI6" s="489"/>
      <c r="BJ6" s="489"/>
      <c r="BK6" s="489"/>
      <c r="BL6" s="489"/>
      <c r="BM6" s="489"/>
      <c r="BN6" s="489"/>
      <c r="BO6" s="489"/>
      <c r="BP6" s="489"/>
      <c r="BQ6" s="489"/>
      <c r="BR6" s="490"/>
    </row>
    <row r="7" spans="1:70" ht="16.149999999999999" customHeight="1" x14ac:dyDescent="0.15">
      <c r="A7" s="568"/>
      <c r="B7" s="569"/>
      <c r="C7" s="569"/>
      <c r="D7" s="600"/>
      <c r="E7" s="483" t="s">
        <v>113</v>
      </c>
      <c r="F7" s="469"/>
      <c r="G7" s="469"/>
      <c r="H7" s="469"/>
      <c r="I7" s="552"/>
      <c r="J7" s="618" t="s">
        <v>241</v>
      </c>
      <c r="K7" s="619"/>
      <c r="L7" s="619"/>
      <c r="M7" s="619"/>
      <c r="N7" s="619"/>
      <c r="O7" s="619"/>
      <c r="P7" s="619"/>
      <c r="Q7" s="619"/>
      <c r="R7" s="619"/>
      <c r="S7" s="619"/>
      <c r="T7" s="619"/>
      <c r="U7" s="619"/>
      <c r="V7" s="619"/>
      <c r="W7" s="619"/>
      <c r="X7" s="619"/>
      <c r="Y7" s="619"/>
      <c r="Z7" s="619"/>
      <c r="AA7" s="619"/>
      <c r="AB7" s="619"/>
      <c r="AC7" s="619"/>
      <c r="AD7" s="619"/>
      <c r="AE7" s="619"/>
      <c r="AF7" s="619"/>
      <c r="AG7" s="619"/>
      <c r="AH7" s="619"/>
      <c r="AI7" s="620"/>
      <c r="AJ7" s="503" t="s">
        <v>233</v>
      </c>
      <c r="AK7" s="486"/>
      <c r="AL7" s="596" t="s">
        <v>115</v>
      </c>
      <c r="AM7" s="596"/>
      <c r="AN7" s="596"/>
      <c r="AO7" s="596"/>
      <c r="AP7" s="596"/>
      <c r="AQ7" s="596"/>
      <c r="AR7" s="596"/>
      <c r="AS7" s="596"/>
      <c r="AT7" s="596"/>
      <c r="AU7" s="596"/>
      <c r="AV7" s="596"/>
      <c r="AW7" s="596"/>
      <c r="AX7" s="596"/>
      <c r="AY7" s="596"/>
      <c r="AZ7" s="596"/>
      <c r="BA7" s="596"/>
      <c r="BB7" s="596"/>
      <c r="BC7" s="596"/>
      <c r="BD7" s="596"/>
      <c r="BE7" s="596"/>
      <c r="BF7" s="596"/>
      <c r="BG7" s="596"/>
      <c r="BH7" s="596"/>
      <c r="BI7" s="596"/>
      <c r="BJ7" s="596"/>
      <c r="BK7" s="596"/>
      <c r="BL7" s="596"/>
      <c r="BM7" s="596"/>
      <c r="BN7" s="596"/>
      <c r="BO7" s="596"/>
      <c r="BP7" s="596"/>
      <c r="BQ7" s="596"/>
      <c r="BR7" s="621"/>
    </row>
    <row r="8" spans="1:70" ht="16.149999999999999" customHeight="1" x14ac:dyDescent="0.15">
      <c r="A8" s="568"/>
      <c r="B8" s="569"/>
      <c r="C8" s="569"/>
      <c r="D8" s="600"/>
      <c r="E8" s="622" t="s">
        <v>116</v>
      </c>
      <c r="F8" s="623"/>
      <c r="G8" s="623"/>
      <c r="H8" s="623"/>
      <c r="I8" s="624"/>
      <c r="J8" s="628"/>
      <c r="K8" s="628"/>
      <c r="L8" s="628"/>
      <c r="M8" s="628"/>
      <c r="N8" s="628"/>
      <c r="O8" s="628"/>
      <c r="P8" s="628"/>
      <c r="Q8" s="628"/>
      <c r="R8" s="628"/>
      <c r="S8" s="628"/>
      <c r="T8" s="628"/>
      <c r="U8" s="628"/>
      <c r="V8" s="628"/>
      <c r="W8" s="628"/>
      <c r="X8" s="628"/>
      <c r="Y8" s="628"/>
      <c r="Z8" s="628"/>
      <c r="AA8" s="628"/>
      <c r="AB8" s="628"/>
      <c r="AC8" s="628"/>
      <c r="AD8" s="628"/>
      <c r="AE8" s="628"/>
      <c r="AF8" s="628"/>
      <c r="AG8" s="628"/>
      <c r="AH8" s="628"/>
      <c r="AI8" s="629"/>
      <c r="AJ8" s="485"/>
      <c r="AK8" s="486"/>
      <c r="AL8" s="596"/>
      <c r="AM8" s="596"/>
      <c r="AN8" s="596"/>
      <c r="AO8" s="596"/>
      <c r="AP8" s="596"/>
      <c r="AQ8" s="596"/>
      <c r="AR8" s="596"/>
      <c r="AS8" s="596"/>
      <c r="AT8" s="596"/>
      <c r="AU8" s="596"/>
      <c r="AV8" s="596"/>
      <c r="AW8" s="596"/>
      <c r="AX8" s="596"/>
      <c r="AY8" s="596"/>
      <c r="AZ8" s="596"/>
      <c r="BA8" s="596"/>
      <c r="BB8" s="596"/>
      <c r="BC8" s="596"/>
      <c r="BD8" s="596"/>
      <c r="BE8" s="596"/>
      <c r="BF8" s="596"/>
      <c r="BG8" s="596"/>
      <c r="BH8" s="596"/>
      <c r="BI8" s="596"/>
      <c r="BJ8" s="596"/>
      <c r="BK8" s="596"/>
      <c r="BL8" s="596"/>
      <c r="BM8" s="596"/>
      <c r="BN8" s="596"/>
      <c r="BO8" s="596"/>
      <c r="BP8" s="596"/>
      <c r="BQ8" s="596"/>
      <c r="BR8" s="621"/>
    </row>
    <row r="9" spans="1:70" ht="16.149999999999999" customHeight="1" x14ac:dyDescent="0.15">
      <c r="A9" s="568"/>
      <c r="B9" s="569"/>
      <c r="C9" s="569"/>
      <c r="D9" s="600"/>
      <c r="E9" s="625"/>
      <c r="F9" s="626"/>
      <c r="G9" s="626"/>
      <c r="H9" s="626"/>
      <c r="I9" s="627"/>
      <c r="J9" s="630"/>
      <c r="K9" s="630"/>
      <c r="L9" s="630"/>
      <c r="M9" s="630"/>
      <c r="N9" s="630"/>
      <c r="O9" s="630"/>
      <c r="P9" s="630"/>
      <c r="Q9" s="630"/>
      <c r="R9" s="630"/>
      <c r="S9" s="630"/>
      <c r="T9" s="630"/>
      <c r="U9" s="630"/>
      <c r="V9" s="630"/>
      <c r="W9" s="630"/>
      <c r="X9" s="630"/>
      <c r="Y9" s="630"/>
      <c r="Z9" s="630"/>
      <c r="AA9" s="630"/>
      <c r="AB9" s="630"/>
      <c r="AC9" s="630"/>
      <c r="AD9" s="630"/>
      <c r="AE9" s="630"/>
      <c r="AF9" s="630"/>
      <c r="AG9" s="630"/>
      <c r="AH9" s="630"/>
      <c r="AI9" s="631"/>
      <c r="AJ9" s="485"/>
      <c r="AK9" s="486"/>
      <c r="AL9" s="596"/>
      <c r="AM9" s="596"/>
      <c r="AN9" s="596"/>
      <c r="AO9" s="596"/>
      <c r="AP9" s="596"/>
      <c r="AQ9" s="596"/>
      <c r="AR9" s="596"/>
      <c r="AS9" s="596"/>
      <c r="AT9" s="596"/>
      <c r="AU9" s="596"/>
      <c r="AV9" s="596"/>
      <c r="AW9" s="596"/>
      <c r="AX9" s="596"/>
      <c r="AY9" s="596"/>
      <c r="AZ9" s="596"/>
      <c r="BA9" s="596"/>
      <c r="BB9" s="596"/>
      <c r="BC9" s="596"/>
      <c r="BD9" s="596"/>
      <c r="BE9" s="596"/>
      <c r="BF9" s="596"/>
      <c r="BG9" s="596"/>
      <c r="BH9" s="596"/>
      <c r="BI9" s="596"/>
      <c r="BJ9" s="596"/>
      <c r="BK9" s="596"/>
      <c r="BL9" s="596"/>
      <c r="BM9" s="596"/>
      <c r="BN9" s="596"/>
      <c r="BO9" s="596"/>
      <c r="BP9" s="596"/>
      <c r="BQ9" s="596"/>
      <c r="BR9" s="621"/>
    </row>
    <row r="10" spans="1:70" ht="16.149999999999999" customHeight="1" x14ac:dyDescent="0.15">
      <c r="A10" s="568"/>
      <c r="B10" s="569"/>
      <c r="C10" s="569"/>
      <c r="D10" s="600"/>
      <c r="E10" s="603" t="s">
        <v>242</v>
      </c>
      <c r="F10" s="569"/>
      <c r="G10" s="569"/>
      <c r="H10" s="569"/>
      <c r="I10" s="600"/>
      <c r="J10" s="489"/>
      <c r="K10" s="489"/>
      <c r="L10" s="489"/>
      <c r="M10" s="489"/>
      <c r="N10" s="489"/>
      <c r="O10" s="489"/>
      <c r="P10" s="489"/>
      <c r="Q10" s="489"/>
      <c r="R10" s="489"/>
      <c r="S10" s="489"/>
      <c r="T10" s="489"/>
      <c r="U10" s="489"/>
      <c r="V10" s="489"/>
      <c r="W10" s="489"/>
      <c r="X10" s="489"/>
      <c r="Y10" s="489"/>
      <c r="Z10" s="489"/>
      <c r="AA10" s="489"/>
      <c r="AB10" s="489"/>
      <c r="AC10" s="489"/>
      <c r="AD10" s="489"/>
      <c r="AE10" s="489"/>
      <c r="AF10" s="489"/>
      <c r="AG10" s="489"/>
      <c r="AH10" s="489"/>
      <c r="AI10" s="490"/>
      <c r="AJ10" s="485" t="s">
        <v>117</v>
      </c>
      <c r="AK10" s="486"/>
      <c r="AL10" s="596" t="s">
        <v>243</v>
      </c>
      <c r="AM10" s="489"/>
      <c r="AN10" s="489"/>
      <c r="AO10" s="489"/>
      <c r="AP10" s="489"/>
      <c r="AQ10" s="489"/>
      <c r="AR10" s="489"/>
      <c r="AS10" s="489"/>
      <c r="AT10" s="489"/>
      <c r="AU10" s="489"/>
      <c r="AV10" s="489"/>
      <c r="AW10" s="489"/>
      <c r="AX10" s="489"/>
      <c r="AY10" s="489"/>
      <c r="AZ10" s="489"/>
      <c r="BA10" s="489"/>
      <c r="BB10" s="489"/>
      <c r="BC10" s="489"/>
      <c r="BD10" s="489"/>
      <c r="BE10" s="489"/>
      <c r="BF10" s="489"/>
      <c r="BG10" s="489"/>
      <c r="BH10" s="489"/>
      <c r="BI10" s="489"/>
      <c r="BJ10" s="489"/>
      <c r="BK10" s="489"/>
      <c r="BL10" s="489"/>
      <c r="BM10" s="489"/>
      <c r="BN10" s="489"/>
      <c r="BO10" s="489"/>
      <c r="BP10" s="489"/>
      <c r="BQ10" s="489"/>
      <c r="BR10" s="490"/>
    </row>
    <row r="11" spans="1:70" ht="16.149999999999999" customHeight="1" x14ac:dyDescent="0.15">
      <c r="A11" s="540"/>
      <c r="B11" s="541"/>
      <c r="C11" s="541"/>
      <c r="D11" s="644"/>
      <c r="E11" s="651"/>
      <c r="F11" s="541"/>
      <c r="G11" s="541"/>
      <c r="H11" s="541"/>
      <c r="I11" s="644"/>
      <c r="J11" s="652"/>
      <c r="K11" s="652"/>
      <c r="L11" s="652"/>
      <c r="M11" s="652"/>
      <c r="N11" s="652"/>
      <c r="O11" s="652"/>
      <c r="P11" s="652"/>
      <c r="Q11" s="652"/>
      <c r="R11" s="652"/>
      <c r="S11" s="652"/>
      <c r="T11" s="652"/>
      <c r="U11" s="652"/>
      <c r="V11" s="652"/>
      <c r="W11" s="652"/>
      <c r="X11" s="652"/>
      <c r="Y11" s="652"/>
      <c r="Z11" s="652"/>
      <c r="AA11" s="652"/>
      <c r="AB11" s="652"/>
      <c r="AC11" s="652"/>
      <c r="AD11" s="652"/>
      <c r="AE11" s="652"/>
      <c r="AF11" s="652"/>
      <c r="AG11" s="652"/>
      <c r="AH11" s="652"/>
      <c r="AI11" s="653"/>
      <c r="AJ11" s="485"/>
      <c r="AK11" s="486"/>
      <c r="AL11" s="489"/>
      <c r="AM11" s="489"/>
      <c r="AN11" s="489"/>
      <c r="AO11" s="489"/>
      <c r="AP11" s="489"/>
      <c r="AQ11" s="489"/>
      <c r="AR11" s="489"/>
      <c r="AS11" s="489"/>
      <c r="AT11" s="489"/>
      <c r="AU11" s="489"/>
      <c r="AV11" s="489"/>
      <c r="AW11" s="489"/>
      <c r="AX11" s="489"/>
      <c r="AY11" s="489"/>
      <c r="AZ11" s="489"/>
      <c r="BA11" s="489"/>
      <c r="BB11" s="489"/>
      <c r="BC11" s="489"/>
      <c r="BD11" s="489"/>
      <c r="BE11" s="489"/>
      <c r="BF11" s="489"/>
      <c r="BG11" s="489"/>
      <c r="BH11" s="489"/>
      <c r="BI11" s="489"/>
      <c r="BJ11" s="489"/>
      <c r="BK11" s="489"/>
      <c r="BL11" s="489"/>
      <c r="BM11" s="489"/>
      <c r="BN11" s="489"/>
      <c r="BO11" s="489"/>
      <c r="BP11" s="489"/>
      <c r="BQ11" s="489"/>
      <c r="BR11" s="490"/>
    </row>
    <row r="12" spans="1:70" ht="16.149999999999999" customHeight="1" x14ac:dyDescent="0.15">
      <c r="A12" s="538" t="s">
        <v>244</v>
      </c>
      <c r="B12" s="539"/>
      <c r="C12" s="539"/>
      <c r="D12" s="599"/>
      <c r="E12" s="483" t="s">
        <v>118</v>
      </c>
      <c r="F12" s="469"/>
      <c r="G12" s="469"/>
      <c r="H12" s="469"/>
      <c r="I12" s="552"/>
      <c r="J12" s="601"/>
      <c r="K12" s="601"/>
      <c r="L12" s="601"/>
      <c r="M12" s="601"/>
      <c r="N12" s="601"/>
      <c r="O12" s="601"/>
      <c r="P12" s="601"/>
      <c r="Q12" s="601"/>
      <c r="R12" s="601"/>
      <c r="S12" s="601"/>
      <c r="T12" s="601"/>
      <c r="U12" s="601"/>
      <c r="V12" s="601"/>
      <c r="W12" s="601"/>
      <c r="X12" s="601"/>
      <c r="Y12" s="601"/>
      <c r="Z12" s="601"/>
      <c r="AA12" s="601"/>
      <c r="AB12" s="601"/>
      <c r="AC12" s="601"/>
      <c r="AD12" s="601"/>
      <c r="AE12" s="601"/>
      <c r="AF12" s="601"/>
      <c r="AG12" s="601"/>
      <c r="AH12" s="601"/>
      <c r="AI12" s="602"/>
      <c r="AJ12" s="142"/>
      <c r="AK12" s="147"/>
      <c r="AL12" s="146"/>
      <c r="AM12" s="146"/>
      <c r="AN12" s="146"/>
      <c r="AO12" s="146"/>
      <c r="AP12" s="146"/>
      <c r="AQ12" s="146"/>
      <c r="AR12" s="146"/>
      <c r="AS12" s="146"/>
      <c r="AT12" s="146"/>
      <c r="AU12" s="146"/>
      <c r="AV12" s="146"/>
      <c r="AW12" s="146"/>
      <c r="AX12" s="146"/>
      <c r="AY12" s="146"/>
      <c r="AZ12" s="146"/>
      <c r="BA12" s="146"/>
      <c r="BB12" s="146"/>
      <c r="BC12" s="146"/>
      <c r="BD12" s="146"/>
      <c r="BE12" s="146"/>
      <c r="BF12" s="146"/>
      <c r="BG12" s="146"/>
      <c r="BH12" s="146"/>
      <c r="BI12" s="146"/>
      <c r="BJ12" s="146"/>
      <c r="BK12" s="146"/>
      <c r="BL12" s="146"/>
      <c r="BM12" s="146"/>
      <c r="BN12" s="146"/>
      <c r="BO12" s="146"/>
      <c r="BP12" s="146"/>
      <c r="BQ12" s="146"/>
      <c r="BR12" s="134"/>
    </row>
    <row r="13" spans="1:70" ht="16.149999999999999" customHeight="1" x14ac:dyDescent="0.15">
      <c r="A13" s="568"/>
      <c r="B13" s="569"/>
      <c r="C13" s="569"/>
      <c r="D13" s="600"/>
      <c r="E13" s="603" t="s">
        <v>119</v>
      </c>
      <c r="F13" s="569"/>
      <c r="G13" s="569"/>
      <c r="H13" s="569"/>
      <c r="I13" s="600"/>
      <c r="J13" s="489"/>
      <c r="K13" s="489"/>
      <c r="L13" s="489"/>
      <c r="M13" s="489"/>
      <c r="N13" s="489"/>
      <c r="O13" s="489"/>
      <c r="P13" s="489"/>
      <c r="Q13" s="489"/>
      <c r="R13" s="489"/>
      <c r="S13" s="489"/>
      <c r="T13" s="489"/>
      <c r="U13" s="489"/>
      <c r="V13" s="489"/>
      <c r="W13" s="489"/>
      <c r="X13" s="489"/>
      <c r="Y13" s="489"/>
      <c r="Z13" s="489"/>
      <c r="AA13" s="489"/>
      <c r="AB13" s="489"/>
      <c r="AC13" s="489"/>
      <c r="AD13" s="489"/>
      <c r="AE13" s="489"/>
      <c r="AF13" s="489"/>
      <c r="AG13" s="489"/>
      <c r="AH13" s="489"/>
      <c r="AI13" s="490"/>
      <c r="AJ13" s="144"/>
      <c r="AK13" s="143"/>
      <c r="AL13" s="77"/>
      <c r="AM13" s="146"/>
      <c r="AN13" s="146"/>
      <c r="AO13" s="146"/>
      <c r="AP13" s="146"/>
      <c r="AQ13" s="146"/>
      <c r="AR13" s="146"/>
      <c r="AS13" s="146"/>
      <c r="AT13" s="146"/>
      <c r="AU13" s="146"/>
      <c r="AV13" s="146"/>
      <c r="AW13" s="146"/>
      <c r="AX13" s="146"/>
      <c r="AY13" s="146"/>
      <c r="AZ13" s="146"/>
      <c r="BA13" s="146"/>
      <c r="BB13" s="146"/>
      <c r="BC13" s="146"/>
      <c r="BD13" s="146"/>
      <c r="BE13" s="146"/>
      <c r="BF13" s="146"/>
      <c r="BG13" s="146"/>
      <c r="BH13" s="146"/>
      <c r="BI13" s="146"/>
      <c r="BJ13" s="146"/>
      <c r="BK13" s="146"/>
      <c r="BL13" s="146"/>
      <c r="BM13" s="146"/>
      <c r="BN13" s="146"/>
      <c r="BO13" s="146"/>
      <c r="BP13" s="146"/>
      <c r="BQ13" s="146"/>
      <c r="BR13" s="134"/>
    </row>
    <row r="14" spans="1:70" ht="16.149999999999999" customHeight="1" x14ac:dyDescent="0.15">
      <c r="A14" s="568"/>
      <c r="B14" s="569"/>
      <c r="C14" s="569"/>
      <c r="D14" s="600"/>
      <c r="E14" s="603"/>
      <c r="F14" s="569"/>
      <c r="G14" s="569"/>
      <c r="H14" s="569"/>
      <c r="I14" s="600"/>
      <c r="J14" s="489"/>
      <c r="K14" s="489"/>
      <c r="L14" s="489"/>
      <c r="M14" s="489"/>
      <c r="N14" s="489"/>
      <c r="O14" s="489"/>
      <c r="P14" s="489"/>
      <c r="Q14" s="489"/>
      <c r="R14" s="489"/>
      <c r="S14" s="489"/>
      <c r="T14" s="489"/>
      <c r="U14" s="489"/>
      <c r="V14" s="489"/>
      <c r="W14" s="489"/>
      <c r="X14" s="489"/>
      <c r="Y14" s="489"/>
      <c r="Z14" s="489"/>
      <c r="AA14" s="489"/>
      <c r="AB14" s="489"/>
      <c r="AC14" s="489"/>
      <c r="AD14" s="489"/>
      <c r="AE14" s="489"/>
      <c r="AF14" s="489"/>
      <c r="AG14" s="489"/>
      <c r="AH14" s="489"/>
      <c r="AI14" s="490"/>
      <c r="AJ14" s="142"/>
      <c r="AK14" s="147"/>
      <c r="AL14" s="146"/>
      <c r="AM14" s="146"/>
      <c r="AN14" s="146"/>
      <c r="AO14" s="146"/>
      <c r="AP14" s="146"/>
      <c r="AQ14" s="146"/>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34"/>
    </row>
    <row r="15" spans="1:70" ht="16.149999999999999" customHeight="1" thickBot="1" x14ac:dyDescent="0.2">
      <c r="A15" s="568"/>
      <c r="B15" s="569"/>
      <c r="C15" s="569"/>
      <c r="D15" s="600"/>
      <c r="E15" s="604"/>
      <c r="F15" s="605"/>
      <c r="G15" s="605"/>
      <c r="H15" s="605"/>
      <c r="I15" s="606"/>
      <c r="J15" s="607"/>
      <c r="K15" s="607"/>
      <c r="L15" s="607"/>
      <c r="M15" s="607"/>
      <c r="N15" s="607"/>
      <c r="O15" s="607"/>
      <c r="P15" s="607"/>
      <c r="Q15" s="607"/>
      <c r="R15" s="607"/>
      <c r="S15" s="607"/>
      <c r="T15" s="607"/>
      <c r="U15" s="607"/>
      <c r="V15" s="607"/>
      <c r="W15" s="607"/>
      <c r="X15" s="607"/>
      <c r="Y15" s="607"/>
      <c r="Z15" s="607"/>
      <c r="AA15" s="607"/>
      <c r="AB15" s="607"/>
      <c r="AC15" s="607"/>
      <c r="AD15" s="607"/>
      <c r="AE15" s="607"/>
      <c r="AF15" s="607"/>
      <c r="AG15" s="607"/>
      <c r="AH15" s="607"/>
      <c r="AI15" s="608"/>
      <c r="AJ15" s="148"/>
      <c r="AK15" s="149"/>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1"/>
    </row>
    <row r="16" spans="1:70" ht="15" customHeight="1" thickTop="1" x14ac:dyDescent="0.15">
      <c r="A16" s="471" t="s">
        <v>120</v>
      </c>
      <c r="B16" s="472"/>
      <c r="C16" s="472"/>
      <c r="D16" s="472"/>
      <c r="E16" s="472"/>
      <c r="F16" s="472"/>
      <c r="G16" s="472"/>
      <c r="H16" s="472"/>
      <c r="I16" s="472"/>
      <c r="J16" s="472"/>
      <c r="K16" s="472"/>
      <c r="L16" s="472"/>
      <c r="M16" s="472"/>
      <c r="N16" s="472"/>
      <c r="O16" s="472"/>
      <c r="P16" s="472"/>
      <c r="Q16" s="472"/>
      <c r="R16" s="472"/>
      <c r="S16" s="472"/>
      <c r="T16" s="472"/>
      <c r="U16" s="472"/>
      <c r="V16" s="472"/>
      <c r="W16" s="472"/>
      <c r="X16" s="472"/>
      <c r="Y16" s="472"/>
      <c r="Z16" s="472"/>
      <c r="AA16" s="472"/>
      <c r="AB16" s="472"/>
      <c r="AC16" s="472"/>
      <c r="AD16" s="472"/>
      <c r="AE16" s="472"/>
      <c r="AF16" s="472"/>
      <c r="AG16" s="472"/>
      <c r="AH16" s="472"/>
      <c r="AI16" s="473"/>
      <c r="AJ16" s="471" t="s">
        <v>121</v>
      </c>
      <c r="AK16" s="478"/>
      <c r="AL16" s="478"/>
      <c r="AM16" s="478"/>
      <c r="AN16" s="478"/>
      <c r="AO16" s="478"/>
      <c r="AP16" s="478"/>
      <c r="AQ16" s="478"/>
      <c r="AR16" s="478"/>
      <c r="AS16" s="478"/>
      <c r="AT16" s="478"/>
      <c r="AU16" s="478"/>
      <c r="AV16" s="478"/>
      <c r="AW16" s="478"/>
      <c r="AX16" s="478"/>
      <c r="AY16" s="478"/>
      <c r="AZ16" s="478"/>
      <c r="BA16" s="478"/>
      <c r="BB16" s="478"/>
      <c r="BC16" s="478"/>
      <c r="BD16" s="478"/>
      <c r="BE16" s="478"/>
      <c r="BF16" s="478"/>
      <c r="BG16" s="478"/>
      <c r="BH16" s="478"/>
      <c r="BI16" s="478"/>
      <c r="BJ16" s="478"/>
      <c r="BK16" s="478"/>
      <c r="BL16" s="478"/>
      <c r="BM16" s="478"/>
      <c r="BN16" s="478"/>
      <c r="BO16" s="478"/>
      <c r="BP16" s="478"/>
      <c r="BQ16" s="478"/>
      <c r="BR16" s="479"/>
    </row>
    <row r="17" spans="1:77" ht="15" customHeight="1" x14ac:dyDescent="0.15">
      <c r="A17" s="474"/>
      <c r="B17" s="475"/>
      <c r="C17" s="475"/>
      <c r="D17" s="475"/>
      <c r="E17" s="475"/>
      <c r="F17" s="475"/>
      <c r="G17" s="475"/>
      <c r="H17" s="475"/>
      <c r="I17" s="475"/>
      <c r="J17" s="475"/>
      <c r="K17" s="475"/>
      <c r="L17" s="475"/>
      <c r="M17" s="475"/>
      <c r="N17" s="475"/>
      <c r="O17" s="475"/>
      <c r="P17" s="475"/>
      <c r="Q17" s="475"/>
      <c r="R17" s="475"/>
      <c r="S17" s="475"/>
      <c r="T17" s="475"/>
      <c r="U17" s="475"/>
      <c r="V17" s="475"/>
      <c r="W17" s="475"/>
      <c r="X17" s="476"/>
      <c r="Y17" s="476"/>
      <c r="Z17" s="476"/>
      <c r="AA17" s="476"/>
      <c r="AB17" s="476"/>
      <c r="AC17" s="476"/>
      <c r="AD17" s="475"/>
      <c r="AE17" s="475"/>
      <c r="AF17" s="475"/>
      <c r="AG17" s="475"/>
      <c r="AH17" s="475"/>
      <c r="AI17" s="477"/>
      <c r="AJ17" s="480"/>
      <c r="AK17" s="481"/>
      <c r="AL17" s="481"/>
      <c r="AM17" s="481"/>
      <c r="AN17" s="481"/>
      <c r="AO17" s="481"/>
      <c r="AP17" s="481"/>
      <c r="AQ17" s="481"/>
      <c r="AR17" s="481"/>
      <c r="AS17" s="481"/>
      <c r="AT17" s="481"/>
      <c r="AU17" s="481"/>
      <c r="AV17" s="481"/>
      <c r="AW17" s="481"/>
      <c r="AX17" s="481"/>
      <c r="AY17" s="481"/>
      <c r="AZ17" s="481"/>
      <c r="BA17" s="481"/>
      <c r="BB17" s="481"/>
      <c r="BC17" s="481"/>
      <c r="BD17" s="481"/>
      <c r="BE17" s="481"/>
      <c r="BF17" s="481"/>
      <c r="BG17" s="481"/>
      <c r="BH17" s="481"/>
      <c r="BI17" s="481"/>
      <c r="BJ17" s="481"/>
      <c r="BK17" s="481"/>
      <c r="BL17" s="481"/>
      <c r="BM17" s="481"/>
      <c r="BN17" s="481"/>
      <c r="BO17" s="481"/>
      <c r="BP17" s="481"/>
      <c r="BQ17" s="481"/>
      <c r="BR17" s="482"/>
    </row>
    <row r="18" spans="1:77" ht="19.899999999999999" customHeight="1" x14ac:dyDescent="0.15">
      <c r="A18" s="538" t="s">
        <v>122</v>
      </c>
      <c r="B18" s="539"/>
      <c r="C18" s="539"/>
      <c r="D18" s="539"/>
      <c r="E18" s="108" t="s">
        <v>123</v>
      </c>
      <c r="F18" s="181" t="s">
        <v>124</v>
      </c>
      <c r="G18" s="110"/>
      <c r="H18" s="110"/>
      <c r="I18" s="110"/>
      <c r="J18" s="110"/>
      <c r="K18" s="110"/>
      <c r="L18" s="78"/>
      <c r="M18" s="78"/>
      <c r="N18" s="78"/>
      <c r="O18" s="78"/>
      <c r="P18" s="78"/>
      <c r="Q18" s="78"/>
      <c r="R18" s="78"/>
      <c r="S18" s="78"/>
      <c r="T18" s="78"/>
      <c r="U18" s="78"/>
      <c r="V18" s="78"/>
      <c r="W18" s="78"/>
      <c r="X18" s="78"/>
      <c r="Y18" s="78"/>
      <c r="Z18" s="78"/>
      <c r="AA18" s="78"/>
      <c r="AB18" s="78"/>
      <c r="AC18" s="110"/>
      <c r="AD18" s="184"/>
      <c r="AE18" s="139"/>
      <c r="AF18" s="111"/>
      <c r="AG18" s="483" t="s">
        <v>125</v>
      </c>
      <c r="AH18" s="469"/>
      <c r="AI18" s="484"/>
      <c r="AJ18" s="485" t="s">
        <v>111</v>
      </c>
      <c r="AK18" s="486"/>
      <c r="AL18" s="487" t="s">
        <v>126</v>
      </c>
      <c r="AM18" s="487"/>
      <c r="AN18" s="487"/>
      <c r="AO18" s="487"/>
      <c r="AP18" s="487"/>
      <c r="AQ18" s="487"/>
      <c r="AR18" s="487"/>
      <c r="AS18" s="487"/>
      <c r="AT18" s="487"/>
      <c r="AU18" s="487"/>
      <c r="AV18" s="487"/>
      <c r="AW18" s="487"/>
      <c r="AX18" s="487"/>
      <c r="AY18" s="487"/>
      <c r="AZ18" s="487"/>
      <c r="BA18" s="487"/>
      <c r="BB18" s="487"/>
      <c r="BC18" s="487"/>
      <c r="BD18" s="487"/>
      <c r="BE18" s="487"/>
      <c r="BF18" s="487"/>
      <c r="BG18" s="487"/>
      <c r="BH18" s="487"/>
      <c r="BI18" s="487"/>
      <c r="BJ18" s="487"/>
      <c r="BK18" s="487"/>
      <c r="BL18" s="487"/>
      <c r="BM18" s="487"/>
      <c r="BN18" s="487"/>
      <c r="BO18" s="487"/>
      <c r="BP18" s="487"/>
      <c r="BQ18" s="487"/>
      <c r="BR18" s="488"/>
    </row>
    <row r="19" spans="1:77" ht="19.899999999999999" customHeight="1" x14ac:dyDescent="0.15">
      <c r="A19" s="568"/>
      <c r="B19" s="569"/>
      <c r="C19" s="569"/>
      <c r="D19" s="569"/>
      <c r="E19" s="108" t="s">
        <v>127</v>
      </c>
      <c r="F19" s="182" t="s">
        <v>128</v>
      </c>
      <c r="G19" s="110"/>
      <c r="H19" s="110"/>
      <c r="I19" s="110"/>
      <c r="J19" s="110"/>
      <c r="K19" s="110"/>
      <c r="L19" s="183"/>
      <c r="M19" s="78"/>
      <c r="N19" s="78"/>
      <c r="O19" s="78"/>
      <c r="P19" s="78"/>
      <c r="Q19" s="78"/>
      <c r="R19" s="78"/>
      <c r="S19" s="78"/>
      <c r="T19" s="78"/>
      <c r="U19" s="78"/>
      <c r="V19" s="78"/>
      <c r="W19" s="78"/>
      <c r="X19" s="78"/>
      <c r="Y19" s="78"/>
      <c r="Z19" s="78"/>
      <c r="AA19" s="78"/>
      <c r="AB19" s="78"/>
      <c r="AC19" s="110"/>
      <c r="AD19" s="184"/>
      <c r="AE19" s="139"/>
      <c r="AF19" s="111"/>
      <c r="AG19" s="483" t="s">
        <v>125</v>
      </c>
      <c r="AH19" s="469"/>
      <c r="AI19" s="484"/>
      <c r="AJ19" s="485"/>
      <c r="AK19" s="486"/>
      <c r="AL19" s="489"/>
      <c r="AM19" s="489"/>
      <c r="AN19" s="489"/>
      <c r="AO19" s="489"/>
      <c r="AP19" s="489"/>
      <c r="AQ19" s="489"/>
      <c r="AR19" s="489"/>
      <c r="AS19" s="489"/>
      <c r="AT19" s="489"/>
      <c r="AU19" s="489"/>
      <c r="AV19" s="489"/>
      <c r="AW19" s="489"/>
      <c r="AX19" s="489"/>
      <c r="AY19" s="489"/>
      <c r="AZ19" s="489"/>
      <c r="BA19" s="489"/>
      <c r="BB19" s="489"/>
      <c r="BC19" s="489"/>
      <c r="BD19" s="489"/>
      <c r="BE19" s="489"/>
      <c r="BF19" s="489"/>
      <c r="BG19" s="489"/>
      <c r="BH19" s="489"/>
      <c r="BI19" s="489"/>
      <c r="BJ19" s="489"/>
      <c r="BK19" s="489"/>
      <c r="BL19" s="489"/>
      <c r="BM19" s="489"/>
      <c r="BN19" s="489"/>
      <c r="BO19" s="489"/>
      <c r="BP19" s="489"/>
      <c r="BQ19" s="489"/>
      <c r="BR19" s="490"/>
    </row>
    <row r="20" spans="1:77" ht="19.899999999999999" customHeight="1" thickBot="1" x14ac:dyDescent="0.2">
      <c r="A20" s="615"/>
      <c r="B20" s="605"/>
      <c r="C20" s="605"/>
      <c r="D20" s="605"/>
      <c r="E20" s="109" t="s">
        <v>129</v>
      </c>
      <c r="F20" s="79" t="s">
        <v>130</v>
      </c>
      <c r="G20" s="80"/>
      <c r="H20" s="80"/>
      <c r="I20" s="80"/>
      <c r="J20" s="80"/>
      <c r="K20" s="80"/>
      <c r="L20" s="81"/>
      <c r="M20" s="81"/>
      <c r="N20" s="81"/>
      <c r="O20" s="81"/>
      <c r="P20" s="81"/>
      <c r="Q20" s="81"/>
      <c r="R20" s="81"/>
      <c r="S20" s="81"/>
      <c r="T20" s="81"/>
      <c r="U20" s="81"/>
      <c r="V20" s="81"/>
      <c r="W20" s="81"/>
      <c r="X20" s="81"/>
      <c r="Y20" s="81"/>
      <c r="Z20" s="81"/>
      <c r="AA20" s="81"/>
      <c r="AB20" s="81"/>
      <c r="AC20" s="80"/>
      <c r="AD20" s="185"/>
      <c r="AE20" s="140"/>
      <c r="AF20" s="112"/>
      <c r="AG20" s="612" t="s">
        <v>125</v>
      </c>
      <c r="AH20" s="613"/>
      <c r="AI20" s="614"/>
      <c r="AJ20" s="82"/>
      <c r="AK20" s="143"/>
      <c r="AL20" s="77"/>
      <c r="AN20" s="76"/>
      <c r="AO20" s="76"/>
      <c r="BR20" s="83"/>
    </row>
    <row r="21" spans="1:77" ht="15" customHeight="1" thickTop="1" x14ac:dyDescent="0.15">
      <c r="A21" s="152"/>
      <c r="B21" s="153"/>
      <c r="C21" s="153"/>
      <c r="D21" s="153"/>
      <c r="E21" s="153"/>
      <c r="F21" s="153"/>
      <c r="G21" s="478" t="s">
        <v>245</v>
      </c>
      <c r="H21" s="478"/>
      <c r="I21" s="478"/>
      <c r="J21" s="478"/>
      <c r="K21" s="478"/>
      <c r="L21" s="478"/>
      <c r="M21" s="478"/>
      <c r="N21" s="478"/>
      <c r="O21" s="478"/>
      <c r="P21" s="478"/>
      <c r="Q21" s="478"/>
      <c r="R21" s="478"/>
      <c r="S21" s="478"/>
      <c r="T21" s="478"/>
      <c r="U21" s="478"/>
      <c r="V21" s="478"/>
      <c r="W21" s="478"/>
      <c r="X21" s="478"/>
      <c r="Y21" s="478"/>
      <c r="Z21" s="478"/>
      <c r="AA21" s="478"/>
      <c r="AB21" s="478"/>
      <c r="AC21" s="478"/>
      <c r="AD21" s="84"/>
      <c r="AE21" s="84"/>
      <c r="AF21" s="84"/>
      <c r="AG21" s="84"/>
      <c r="AH21" s="84"/>
      <c r="AI21" s="85"/>
      <c r="AJ21" s="471" t="s">
        <v>131</v>
      </c>
      <c r="AK21" s="478"/>
      <c r="AL21" s="478"/>
      <c r="AM21" s="478"/>
      <c r="AN21" s="478"/>
      <c r="AO21" s="478"/>
      <c r="AP21" s="478"/>
      <c r="AQ21" s="478"/>
      <c r="AR21" s="478"/>
      <c r="AS21" s="478"/>
      <c r="AT21" s="478"/>
      <c r="AU21" s="478"/>
      <c r="AV21" s="478"/>
      <c r="AW21" s="478"/>
      <c r="AX21" s="478"/>
      <c r="AY21" s="478"/>
      <c r="AZ21" s="478"/>
      <c r="BA21" s="478"/>
      <c r="BB21" s="478"/>
      <c r="BC21" s="478"/>
      <c r="BD21" s="478"/>
      <c r="BE21" s="478"/>
      <c r="BF21" s="478"/>
      <c r="BG21" s="478"/>
      <c r="BH21" s="478"/>
      <c r="BI21" s="478"/>
      <c r="BJ21" s="478"/>
      <c r="BK21" s="478"/>
      <c r="BL21" s="478"/>
      <c r="BM21" s="478"/>
      <c r="BN21" s="478"/>
      <c r="BO21" s="478"/>
      <c r="BP21" s="478"/>
      <c r="BQ21" s="478"/>
      <c r="BR21" s="479"/>
      <c r="BS21" s="77"/>
    </row>
    <row r="22" spans="1:77" ht="15" customHeight="1" x14ac:dyDescent="0.15">
      <c r="A22" s="154"/>
      <c r="B22" s="155"/>
      <c r="C22" s="155"/>
      <c r="D22" s="155"/>
      <c r="E22" s="155"/>
      <c r="F22" s="155"/>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598" t="s">
        <v>132</v>
      </c>
      <c r="AE22" s="598"/>
      <c r="AF22" s="598"/>
      <c r="AG22" s="483" t="s">
        <v>133</v>
      </c>
      <c r="AH22" s="469"/>
      <c r="AI22" s="484"/>
      <c r="AJ22" s="480"/>
      <c r="AK22" s="481"/>
      <c r="AL22" s="481"/>
      <c r="AM22" s="481"/>
      <c r="AN22" s="481"/>
      <c r="AO22" s="481"/>
      <c r="AP22" s="481"/>
      <c r="AQ22" s="481"/>
      <c r="AR22" s="481"/>
      <c r="AS22" s="481"/>
      <c r="AT22" s="481"/>
      <c r="AU22" s="481"/>
      <c r="AV22" s="481"/>
      <c r="AW22" s="481"/>
      <c r="AX22" s="481"/>
      <c r="AY22" s="481"/>
      <c r="AZ22" s="481"/>
      <c r="BA22" s="481"/>
      <c r="BB22" s="481"/>
      <c r="BC22" s="481"/>
      <c r="BD22" s="481"/>
      <c r="BE22" s="481"/>
      <c r="BF22" s="481"/>
      <c r="BG22" s="481"/>
      <c r="BH22" s="481"/>
      <c r="BI22" s="481"/>
      <c r="BJ22" s="481"/>
      <c r="BK22" s="481"/>
      <c r="BL22" s="481"/>
      <c r="BM22" s="481"/>
      <c r="BN22" s="481"/>
      <c r="BO22" s="481"/>
      <c r="BP22" s="481"/>
      <c r="BQ22" s="481"/>
      <c r="BR22" s="482"/>
      <c r="BS22" s="77"/>
      <c r="BU22" s="103"/>
      <c r="BV22" s="103"/>
      <c r="BW22" s="103"/>
      <c r="BX22" s="103"/>
      <c r="BY22" s="103"/>
    </row>
    <row r="23" spans="1:77" ht="19.899999999999999" customHeight="1" x14ac:dyDescent="0.15">
      <c r="A23" s="594" t="s">
        <v>28</v>
      </c>
      <c r="B23" s="592"/>
      <c r="C23" s="592"/>
      <c r="D23" s="592"/>
      <c r="E23" s="138" t="s">
        <v>123</v>
      </c>
      <c r="F23" s="86" t="s">
        <v>134</v>
      </c>
      <c r="G23" s="86"/>
      <c r="H23" s="78"/>
      <c r="I23" s="78"/>
      <c r="J23" s="78"/>
      <c r="K23" s="78"/>
      <c r="L23" s="78"/>
      <c r="M23" s="78"/>
      <c r="N23" s="78"/>
      <c r="O23" s="78"/>
      <c r="P23" s="78"/>
      <c r="Q23" s="78"/>
      <c r="R23" s="78"/>
      <c r="S23" s="78"/>
      <c r="T23" s="78"/>
      <c r="U23" s="78"/>
      <c r="V23" s="78"/>
      <c r="W23" s="78"/>
      <c r="X23" s="78"/>
      <c r="Y23" s="78"/>
      <c r="Z23" s="78"/>
      <c r="AA23" s="78"/>
      <c r="AB23" s="78"/>
      <c r="AC23" s="78"/>
      <c r="AD23" s="483"/>
      <c r="AE23" s="469"/>
      <c r="AF23" s="552"/>
      <c r="AG23" s="483"/>
      <c r="AH23" s="469"/>
      <c r="AI23" s="484"/>
      <c r="AJ23" s="616" t="s">
        <v>111</v>
      </c>
      <c r="AK23" s="617"/>
      <c r="AL23" s="487" t="s">
        <v>253</v>
      </c>
      <c r="AM23" s="487"/>
      <c r="AN23" s="487"/>
      <c r="AO23" s="487"/>
      <c r="AP23" s="487"/>
      <c r="AQ23" s="487"/>
      <c r="AR23" s="487"/>
      <c r="AS23" s="487"/>
      <c r="AT23" s="487"/>
      <c r="AU23" s="487"/>
      <c r="AV23" s="487"/>
      <c r="AW23" s="487"/>
      <c r="AX23" s="487"/>
      <c r="AY23" s="487"/>
      <c r="AZ23" s="487"/>
      <c r="BA23" s="487"/>
      <c r="BB23" s="487"/>
      <c r="BC23" s="487"/>
      <c r="BD23" s="487"/>
      <c r="BE23" s="487"/>
      <c r="BF23" s="487"/>
      <c r="BG23" s="487"/>
      <c r="BH23" s="487"/>
      <c r="BI23" s="487"/>
      <c r="BJ23" s="487"/>
      <c r="BK23" s="487"/>
      <c r="BL23" s="487"/>
      <c r="BM23" s="487"/>
      <c r="BN23" s="487"/>
      <c r="BO23" s="487"/>
      <c r="BP23" s="487"/>
      <c r="BQ23" s="487"/>
      <c r="BR23" s="488"/>
      <c r="BS23" s="76"/>
      <c r="BW23" s="103"/>
      <c r="BX23" s="103"/>
      <c r="BY23" s="103"/>
    </row>
    <row r="24" spans="1:77" ht="19.899999999999999" customHeight="1" x14ac:dyDescent="0.15">
      <c r="A24" s="595"/>
      <c r="B24" s="470"/>
      <c r="C24" s="470"/>
      <c r="D24" s="470"/>
      <c r="E24" s="138" t="s">
        <v>127</v>
      </c>
      <c r="F24" s="86" t="s">
        <v>135</v>
      </c>
      <c r="G24" s="86"/>
      <c r="H24" s="78"/>
      <c r="I24" s="78"/>
      <c r="J24" s="78"/>
      <c r="K24" s="78"/>
      <c r="L24" s="78"/>
      <c r="M24" s="78"/>
      <c r="N24" s="78"/>
      <c r="O24" s="78"/>
      <c r="P24" s="78"/>
      <c r="Q24" s="78"/>
      <c r="R24" s="78"/>
      <c r="S24" s="78"/>
      <c r="T24" s="78"/>
      <c r="U24" s="78"/>
      <c r="V24" s="78"/>
      <c r="W24" s="78"/>
      <c r="X24" s="78"/>
      <c r="Y24" s="78"/>
      <c r="Z24" s="78"/>
      <c r="AA24" s="78"/>
      <c r="AB24" s="78"/>
      <c r="AC24" s="78"/>
      <c r="AD24" s="483"/>
      <c r="AE24" s="469"/>
      <c r="AF24" s="552"/>
      <c r="AG24" s="483"/>
      <c r="AH24" s="469"/>
      <c r="AI24" s="484"/>
      <c r="AJ24" s="485"/>
      <c r="AK24" s="486"/>
      <c r="AL24" s="489"/>
      <c r="AM24" s="489"/>
      <c r="AN24" s="489"/>
      <c r="AO24" s="489"/>
      <c r="AP24" s="489"/>
      <c r="AQ24" s="489"/>
      <c r="AR24" s="489"/>
      <c r="AS24" s="489"/>
      <c r="AT24" s="489"/>
      <c r="AU24" s="489"/>
      <c r="AV24" s="489"/>
      <c r="AW24" s="489"/>
      <c r="AX24" s="489"/>
      <c r="AY24" s="489"/>
      <c r="AZ24" s="489"/>
      <c r="BA24" s="489"/>
      <c r="BB24" s="489"/>
      <c r="BC24" s="489"/>
      <c r="BD24" s="489"/>
      <c r="BE24" s="489"/>
      <c r="BF24" s="489"/>
      <c r="BG24" s="489"/>
      <c r="BH24" s="489"/>
      <c r="BI24" s="489"/>
      <c r="BJ24" s="489"/>
      <c r="BK24" s="489"/>
      <c r="BL24" s="489"/>
      <c r="BM24" s="489"/>
      <c r="BN24" s="489"/>
      <c r="BO24" s="489"/>
      <c r="BP24" s="489"/>
      <c r="BQ24" s="489"/>
      <c r="BR24" s="490"/>
      <c r="BS24" s="76"/>
      <c r="BW24" s="103"/>
      <c r="BX24" s="103"/>
      <c r="BY24" s="103"/>
    </row>
    <row r="25" spans="1:77" ht="19.899999999999999" customHeight="1" x14ac:dyDescent="0.15">
      <c r="A25" s="595"/>
      <c r="B25" s="470"/>
      <c r="C25" s="470"/>
      <c r="D25" s="470"/>
      <c r="E25" s="138" t="s">
        <v>129</v>
      </c>
      <c r="F25" s="86" t="s">
        <v>138</v>
      </c>
      <c r="G25" s="86"/>
      <c r="H25" s="78"/>
      <c r="I25" s="78"/>
      <c r="J25" s="78"/>
      <c r="K25" s="78"/>
      <c r="L25" s="78"/>
      <c r="M25" s="78"/>
      <c r="N25" s="78"/>
      <c r="O25" s="78"/>
      <c r="P25" s="78"/>
      <c r="Q25" s="78"/>
      <c r="R25" s="78"/>
      <c r="S25" s="78"/>
      <c r="T25" s="78"/>
      <c r="U25" s="78"/>
      <c r="V25" s="78"/>
      <c r="W25" s="78"/>
      <c r="X25" s="78"/>
      <c r="Y25" s="78"/>
      <c r="Z25" s="78"/>
      <c r="AA25" s="78"/>
      <c r="AB25" s="78"/>
      <c r="AC25" s="78"/>
      <c r="AD25" s="483"/>
      <c r="AE25" s="469"/>
      <c r="AF25" s="552"/>
      <c r="AG25" s="609"/>
      <c r="AH25" s="610"/>
      <c r="AI25" s="611"/>
      <c r="AJ25" s="485" t="s">
        <v>114</v>
      </c>
      <c r="AK25" s="486"/>
      <c r="AL25" s="596" t="s">
        <v>136</v>
      </c>
      <c r="AM25" s="489"/>
      <c r="AN25" s="489"/>
      <c r="AO25" s="489"/>
      <c r="AP25" s="489"/>
      <c r="AQ25" s="489"/>
      <c r="AR25" s="489"/>
      <c r="AS25" s="489"/>
      <c r="AT25" s="489"/>
      <c r="AU25" s="489"/>
      <c r="AV25" s="489"/>
      <c r="AW25" s="489"/>
      <c r="AX25" s="489"/>
      <c r="AY25" s="489"/>
      <c r="AZ25" s="489"/>
      <c r="BA25" s="489"/>
      <c r="BB25" s="489"/>
      <c r="BC25" s="489"/>
      <c r="BD25" s="489"/>
      <c r="BE25" s="489"/>
      <c r="BF25" s="489"/>
      <c r="BG25" s="489"/>
      <c r="BH25" s="489"/>
      <c r="BI25" s="489"/>
      <c r="BJ25" s="489"/>
      <c r="BK25" s="489"/>
      <c r="BL25" s="489"/>
      <c r="BM25" s="489"/>
      <c r="BN25" s="489"/>
      <c r="BO25" s="489"/>
      <c r="BP25" s="489"/>
      <c r="BQ25" s="489"/>
      <c r="BR25" s="490"/>
      <c r="BW25" s="103"/>
      <c r="BX25" s="103"/>
      <c r="BY25" s="103"/>
    </row>
    <row r="26" spans="1:77" ht="19.899999999999999" customHeight="1" x14ac:dyDescent="0.15">
      <c r="A26" s="595"/>
      <c r="B26" s="470"/>
      <c r="C26" s="470"/>
      <c r="D26" s="470"/>
      <c r="E26" s="138" t="s">
        <v>137</v>
      </c>
      <c r="F26" s="86" t="s">
        <v>139</v>
      </c>
      <c r="G26" s="86"/>
      <c r="H26" s="87"/>
      <c r="I26" s="87"/>
      <c r="J26" s="87"/>
      <c r="K26" s="87"/>
      <c r="L26" s="87"/>
      <c r="M26" s="139"/>
      <c r="N26" s="139"/>
      <c r="O26" s="139"/>
      <c r="P26" s="139"/>
      <c r="Q26" s="139"/>
      <c r="R26" s="139"/>
      <c r="S26" s="139"/>
      <c r="T26" s="139"/>
      <c r="U26" s="139"/>
      <c r="V26" s="139"/>
      <c r="W26" s="139"/>
      <c r="X26" s="139"/>
      <c r="Y26" s="139"/>
      <c r="Z26" s="139"/>
      <c r="AA26" s="139"/>
      <c r="AB26" s="139"/>
      <c r="AC26" s="139"/>
      <c r="AD26" s="483"/>
      <c r="AE26" s="469"/>
      <c r="AF26" s="552"/>
      <c r="AG26" s="483"/>
      <c r="AH26" s="469"/>
      <c r="AI26" s="484"/>
      <c r="AJ26" s="485"/>
      <c r="AK26" s="486"/>
      <c r="AL26" s="489"/>
      <c r="AM26" s="489"/>
      <c r="AN26" s="489"/>
      <c r="AO26" s="489"/>
      <c r="AP26" s="489"/>
      <c r="AQ26" s="489"/>
      <c r="AR26" s="489"/>
      <c r="AS26" s="489"/>
      <c r="AT26" s="489"/>
      <c r="AU26" s="489"/>
      <c r="AV26" s="489"/>
      <c r="AW26" s="489"/>
      <c r="AX26" s="489"/>
      <c r="AY26" s="489"/>
      <c r="AZ26" s="489"/>
      <c r="BA26" s="489"/>
      <c r="BB26" s="489"/>
      <c r="BC26" s="489"/>
      <c r="BD26" s="489"/>
      <c r="BE26" s="489"/>
      <c r="BF26" s="489"/>
      <c r="BG26" s="489"/>
      <c r="BH26" s="489"/>
      <c r="BI26" s="489"/>
      <c r="BJ26" s="489"/>
      <c r="BK26" s="489"/>
      <c r="BL26" s="489"/>
      <c r="BM26" s="489"/>
      <c r="BN26" s="489"/>
      <c r="BO26" s="489"/>
      <c r="BP26" s="489"/>
      <c r="BQ26" s="489"/>
      <c r="BR26" s="490"/>
      <c r="BW26" s="103"/>
      <c r="BX26" s="103"/>
      <c r="BY26" s="103"/>
    </row>
    <row r="27" spans="1:77" ht="19.899999999999999" customHeight="1" x14ac:dyDescent="0.15">
      <c r="A27" s="595"/>
      <c r="B27" s="470"/>
      <c r="C27" s="470"/>
      <c r="D27" s="470"/>
      <c r="E27" s="138" t="s">
        <v>201</v>
      </c>
      <c r="F27" s="86" t="s">
        <v>140</v>
      </c>
      <c r="G27" s="86"/>
      <c r="H27" s="87"/>
      <c r="I27" s="87"/>
      <c r="J27" s="87"/>
      <c r="K27" s="87"/>
      <c r="L27" s="87"/>
      <c r="M27" s="139"/>
      <c r="N27" s="139"/>
      <c r="O27" s="139"/>
      <c r="P27" s="139"/>
      <c r="Q27" s="139"/>
      <c r="R27" s="139"/>
      <c r="S27" s="139"/>
      <c r="T27" s="139"/>
      <c r="U27" s="139"/>
      <c r="V27" s="139"/>
      <c r="W27" s="139"/>
      <c r="X27" s="139"/>
      <c r="Y27" s="139"/>
      <c r="Z27" s="139"/>
      <c r="AA27" s="139"/>
      <c r="AB27" s="139"/>
      <c r="AC27" s="139"/>
      <c r="AD27" s="483"/>
      <c r="AE27" s="469"/>
      <c r="AF27" s="552"/>
      <c r="AG27" s="483"/>
      <c r="AH27" s="469"/>
      <c r="AI27" s="484"/>
      <c r="AJ27" s="82"/>
      <c r="AK27" s="143"/>
      <c r="AL27" s="77"/>
      <c r="BR27" s="83"/>
      <c r="BW27" s="103"/>
      <c r="BX27" s="103"/>
      <c r="BY27" s="103"/>
    </row>
    <row r="28" spans="1:77" ht="19.899999999999999" customHeight="1" x14ac:dyDescent="0.15">
      <c r="A28" s="595"/>
      <c r="B28" s="470"/>
      <c r="C28" s="470"/>
      <c r="D28" s="470"/>
      <c r="E28" s="138" t="s">
        <v>202</v>
      </c>
      <c r="F28" s="86" t="s">
        <v>141</v>
      </c>
      <c r="G28" s="86"/>
      <c r="H28" s="87"/>
      <c r="I28" s="87"/>
      <c r="J28" s="87"/>
      <c r="K28" s="87"/>
      <c r="L28" s="87"/>
      <c r="M28" s="139"/>
      <c r="N28" s="139"/>
      <c r="O28" s="139"/>
      <c r="P28" s="139"/>
      <c r="Q28" s="139"/>
      <c r="R28" s="139"/>
      <c r="S28" s="139"/>
      <c r="T28" s="139"/>
      <c r="U28" s="139"/>
      <c r="V28" s="139"/>
      <c r="W28" s="139"/>
      <c r="X28" s="139"/>
      <c r="Y28" s="139"/>
      <c r="Z28" s="139"/>
      <c r="AA28" s="139"/>
      <c r="AB28" s="139"/>
      <c r="AC28" s="139"/>
      <c r="AD28" s="483"/>
      <c r="AE28" s="469"/>
      <c r="AF28" s="552"/>
      <c r="AG28" s="483"/>
      <c r="AH28" s="469"/>
      <c r="AI28" s="484"/>
      <c r="AJ28" s="82"/>
      <c r="AK28" s="143"/>
      <c r="AL28" s="77"/>
      <c r="BR28" s="83"/>
      <c r="BW28" s="103"/>
      <c r="BX28" s="103"/>
      <c r="BY28" s="103"/>
    </row>
    <row r="29" spans="1:77" ht="19.899999999999999" customHeight="1" x14ac:dyDescent="0.15">
      <c r="A29" s="595"/>
      <c r="B29" s="470"/>
      <c r="C29" s="470"/>
      <c r="D29" s="470"/>
      <c r="E29" s="590" t="s">
        <v>203</v>
      </c>
      <c r="F29" s="78" t="s">
        <v>204</v>
      </c>
      <c r="G29" s="78"/>
      <c r="H29" s="87"/>
      <c r="I29" s="87"/>
      <c r="J29" s="87"/>
      <c r="K29" s="87"/>
      <c r="L29" s="87"/>
      <c r="M29" s="139"/>
      <c r="N29" s="139"/>
      <c r="O29" s="139"/>
      <c r="P29" s="139"/>
      <c r="Q29" s="139"/>
      <c r="R29" s="139"/>
      <c r="S29" s="139"/>
      <c r="T29" s="139"/>
      <c r="U29" s="139"/>
      <c r="V29" s="139"/>
      <c r="W29" s="139"/>
      <c r="X29" s="139"/>
      <c r="Y29" s="139"/>
      <c r="Z29" s="139"/>
      <c r="AA29" s="139"/>
      <c r="AB29" s="139"/>
      <c r="AC29" s="139"/>
      <c r="AD29" s="483"/>
      <c r="AE29" s="469"/>
      <c r="AF29" s="552"/>
      <c r="AG29" s="483"/>
      <c r="AH29" s="469"/>
      <c r="AI29" s="484"/>
      <c r="AJ29" s="82"/>
      <c r="AK29" s="143"/>
      <c r="AL29" s="77"/>
      <c r="BR29" s="83"/>
      <c r="BW29" s="103"/>
      <c r="BX29" s="103"/>
      <c r="BY29" s="103"/>
    </row>
    <row r="30" spans="1:77" ht="19.899999999999999" customHeight="1" thickBot="1" x14ac:dyDescent="0.2">
      <c r="A30" s="595"/>
      <c r="B30" s="470"/>
      <c r="C30" s="470"/>
      <c r="D30" s="470"/>
      <c r="E30" s="591"/>
      <c r="F30" s="156" t="s">
        <v>205</v>
      </c>
      <c r="G30" s="156"/>
      <c r="H30" s="88"/>
      <c r="I30" s="87"/>
      <c r="J30" s="87"/>
      <c r="K30" s="87"/>
      <c r="L30" s="87"/>
      <c r="M30" s="139"/>
      <c r="N30" s="139"/>
      <c r="O30" s="139"/>
      <c r="P30" s="139"/>
      <c r="Q30" s="139"/>
      <c r="R30" s="139"/>
      <c r="S30" s="139"/>
      <c r="T30" s="139"/>
      <c r="U30" s="139"/>
      <c r="V30" s="139"/>
      <c r="W30" s="139"/>
      <c r="X30" s="139"/>
      <c r="Y30" s="139"/>
      <c r="Z30" s="139"/>
      <c r="AA30" s="139"/>
      <c r="AB30" s="139"/>
      <c r="AC30" s="139"/>
      <c r="AD30" s="590"/>
      <c r="AE30" s="592"/>
      <c r="AF30" s="593"/>
      <c r="AG30" s="483"/>
      <c r="AH30" s="469"/>
      <c r="AI30" s="484"/>
      <c r="AJ30" s="157"/>
      <c r="AK30" s="158"/>
      <c r="AL30" s="145"/>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9"/>
      <c r="BW30" s="103"/>
      <c r="BX30" s="103"/>
      <c r="BY30" s="103"/>
    </row>
    <row r="31" spans="1:77" ht="15" customHeight="1" thickTop="1" x14ac:dyDescent="0.15">
      <c r="A31" s="152"/>
      <c r="B31" s="153"/>
      <c r="C31" s="153"/>
      <c r="D31" s="153"/>
      <c r="E31" s="153"/>
      <c r="F31" s="153"/>
      <c r="G31" s="597" t="s">
        <v>256</v>
      </c>
      <c r="H31" s="478"/>
      <c r="I31" s="478"/>
      <c r="J31" s="478"/>
      <c r="K31" s="478"/>
      <c r="L31" s="478"/>
      <c r="M31" s="478"/>
      <c r="N31" s="478"/>
      <c r="O31" s="478"/>
      <c r="P31" s="478"/>
      <c r="Q31" s="478"/>
      <c r="R31" s="478"/>
      <c r="S31" s="478"/>
      <c r="T31" s="478"/>
      <c r="U31" s="478"/>
      <c r="V31" s="478"/>
      <c r="W31" s="478"/>
      <c r="X31" s="478"/>
      <c r="Y31" s="478"/>
      <c r="Z31" s="478"/>
      <c r="AA31" s="478"/>
      <c r="AB31" s="478"/>
      <c r="AC31" s="478"/>
      <c r="AD31" s="84"/>
      <c r="AE31" s="84"/>
      <c r="AF31" s="84"/>
      <c r="AG31" s="84"/>
      <c r="AH31" s="84"/>
      <c r="AI31" s="85"/>
      <c r="AJ31" s="471" t="s">
        <v>256</v>
      </c>
      <c r="AK31" s="478"/>
      <c r="AL31" s="478"/>
      <c r="AM31" s="478"/>
      <c r="AN31" s="478"/>
      <c r="AO31" s="478"/>
      <c r="AP31" s="478"/>
      <c r="AQ31" s="478"/>
      <c r="AR31" s="478"/>
      <c r="AS31" s="478"/>
      <c r="AT31" s="478"/>
      <c r="AU31" s="478"/>
      <c r="AV31" s="478"/>
      <c r="AW31" s="478"/>
      <c r="AX31" s="478"/>
      <c r="AY31" s="478"/>
      <c r="AZ31" s="478"/>
      <c r="BA31" s="478"/>
      <c r="BB31" s="478"/>
      <c r="BC31" s="478"/>
      <c r="BD31" s="478"/>
      <c r="BE31" s="478"/>
      <c r="BF31" s="478"/>
      <c r="BG31" s="478"/>
      <c r="BH31" s="478"/>
      <c r="BI31" s="478"/>
      <c r="BJ31" s="478"/>
      <c r="BK31" s="478"/>
      <c r="BL31" s="478"/>
      <c r="BM31" s="478"/>
      <c r="BN31" s="478"/>
      <c r="BO31" s="478"/>
      <c r="BP31" s="478"/>
      <c r="BQ31" s="478"/>
      <c r="BR31" s="479"/>
    </row>
    <row r="32" spans="1:77" ht="15" customHeight="1" x14ac:dyDescent="0.15">
      <c r="A32" s="154"/>
      <c r="B32" s="155"/>
      <c r="C32" s="155"/>
      <c r="D32" s="155"/>
      <c r="E32" s="155"/>
      <c r="F32" s="155"/>
      <c r="G32" s="481"/>
      <c r="H32" s="481"/>
      <c r="I32" s="481"/>
      <c r="J32" s="481"/>
      <c r="K32" s="481"/>
      <c r="L32" s="481"/>
      <c r="M32" s="481"/>
      <c r="N32" s="481"/>
      <c r="O32" s="481"/>
      <c r="P32" s="481"/>
      <c r="Q32" s="481"/>
      <c r="R32" s="481"/>
      <c r="S32" s="481"/>
      <c r="T32" s="481"/>
      <c r="U32" s="481"/>
      <c r="V32" s="481"/>
      <c r="W32" s="481"/>
      <c r="X32" s="481"/>
      <c r="Y32" s="481"/>
      <c r="Z32" s="481"/>
      <c r="AA32" s="481"/>
      <c r="AB32" s="481"/>
      <c r="AC32" s="481"/>
      <c r="AD32" s="598" t="s">
        <v>132</v>
      </c>
      <c r="AE32" s="598"/>
      <c r="AF32" s="598"/>
      <c r="AG32" s="483" t="s">
        <v>133</v>
      </c>
      <c r="AH32" s="469"/>
      <c r="AI32" s="484"/>
      <c r="AJ32" s="480"/>
      <c r="AK32" s="481"/>
      <c r="AL32" s="481"/>
      <c r="AM32" s="481"/>
      <c r="AN32" s="481"/>
      <c r="AO32" s="481"/>
      <c r="AP32" s="481"/>
      <c r="AQ32" s="481"/>
      <c r="AR32" s="481"/>
      <c r="AS32" s="481"/>
      <c r="AT32" s="481"/>
      <c r="AU32" s="481"/>
      <c r="AV32" s="481"/>
      <c r="AW32" s="481"/>
      <c r="AX32" s="481"/>
      <c r="AY32" s="481"/>
      <c r="AZ32" s="481"/>
      <c r="BA32" s="481"/>
      <c r="BB32" s="481"/>
      <c r="BC32" s="481"/>
      <c r="BD32" s="481"/>
      <c r="BE32" s="481"/>
      <c r="BF32" s="481"/>
      <c r="BG32" s="481"/>
      <c r="BH32" s="481"/>
      <c r="BI32" s="481"/>
      <c r="BJ32" s="481"/>
      <c r="BK32" s="481"/>
      <c r="BL32" s="481"/>
      <c r="BM32" s="481"/>
      <c r="BN32" s="481"/>
      <c r="BO32" s="481"/>
      <c r="BP32" s="481"/>
      <c r="BQ32" s="481"/>
      <c r="BR32" s="482"/>
    </row>
    <row r="33" spans="1:70" ht="20.65" customHeight="1" x14ac:dyDescent="0.15">
      <c r="A33" s="538" t="s">
        <v>257</v>
      </c>
      <c r="B33" s="592"/>
      <c r="C33" s="592"/>
      <c r="D33" s="593"/>
      <c r="E33" s="138" t="s">
        <v>123</v>
      </c>
      <c r="F33" s="86" t="s">
        <v>258</v>
      </c>
      <c r="G33" s="86"/>
      <c r="H33" s="78"/>
      <c r="I33" s="78"/>
      <c r="J33" s="78"/>
      <c r="K33" s="78"/>
      <c r="L33" s="78"/>
      <c r="M33" s="78"/>
      <c r="N33" s="78"/>
      <c r="O33" s="78"/>
      <c r="P33" s="78"/>
      <c r="Q33" s="78"/>
      <c r="R33" s="78"/>
      <c r="S33" s="78"/>
      <c r="T33" s="78"/>
      <c r="U33" s="78"/>
      <c r="V33" s="78"/>
      <c r="W33" s="78"/>
      <c r="X33" s="78"/>
      <c r="Y33" s="78"/>
      <c r="Z33" s="78"/>
      <c r="AA33" s="78"/>
      <c r="AB33" s="78"/>
      <c r="AC33" s="78"/>
      <c r="AD33" s="483"/>
      <c r="AE33" s="469"/>
      <c r="AF33" s="552"/>
      <c r="AG33" s="483"/>
      <c r="AH33" s="469"/>
      <c r="AI33" s="484"/>
      <c r="AJ33" s="616" t="s">
        <v>111</v>
      </c>
      <c r="AK33" s="617"/>
      <c r="AL33" s="487" t="s">
        <v>259</v>
      </c>
      <c r="AM33" s="487"/>
      <c r="AN33" s="487"/>
      <c r="AO33" s="487"/>
      <c r="AP33" s="487"/>
      <c r="AQ33" s="487"/>
      <c r="AR33" s="487"/>
      <c r="AS33" s="487"/>
      <c r="AT33" s="487"/>
      <c r="AU33" s="487"/>
      <c r="AV33" s="487"/>
      <c r="AW33" s="487"/>
      <c r="AX33" s="487"/>
      <c r="AY33" s="487"/>
      <c r="AZ33" s="487"/>
      <c r="BA33" s="487"/>
      <c r="BB33" s="487"/>
      <c r="BC33" s="487"/>
      <c r="BD33" s="487"/>
      <c r="BE33" s="487"/>
      <c r="BF33" s="487"/>
      <c r="BG33" s="487"/>
      <c r="BH33" s="487"/>
      <c r="BI33" s="487"/>
      <c r="BJ33" s="487"/>
      <c r="BK33" s="487"/>
      <c r="BL33" s="487"/>
      <c r="BM33" s="487"/>
      <c r="BN33" s="487"/>
      <c r="BO33" s="487"/>
      <c r="BP33" s="487"/>
      <c r="BQ33" s="487"/>
      <c r="BR33" s="488"/>
    </row>
    <row r="34" spans="1:70" ht="20.65" customHeight="1" x14ac:dyDescent="0.15">
      <c r="A34" s="595"/>
      <c r="B34" s="470"/>
      <c r="C34" s="470"/>
      <c r="D34" s="654"/>
      <c r="E34" s="138" t="s">
        <v>127</v>
      </c>
      <c r="F34" s="86" t="s">
        <v>260</v>
      </c>
      <c r="G34" s="86"/>
      <c r="H34" s="78"/>
      <c r="I34" s="78"/>
      <c r="J34" s="78"/>
      <c r="K34" s="78"/>
      <c r="L34" s="78"/>
      <c r="M34" s="78"/>
      <c r="N34" s="78"/>
      <c r="O34" s="78"/>
      <c r="P34" s="78"/>
      <c r="Q34" s="78"/>
      <c r="R34" s="78"/>
      <c r="S34" s="78"/>
      <c r="T34" s="78"/>
      <c r="U34" s="78"/>
      <c r="V34" s="78"/>
      <c r="W34" s="78"/>
      <c r="X34" s="78"/>
      <c r="Y34" s="78"/>
      <c r="Z34" s="78"/>
      <c r="AA34" s="78"/>
      <c r="AB34" s="78"/>
      <c r="AC34" s="78"/>
      <c r="AD34" s="483"/>
      <c r="AE34" s="469"/>
      <c r="AF34" s="552"/>
      <c r="AG34" s="483"/>
      <c r="AH34" s="469"/>
      <c r="AI34" s="484"/>
      <c r="AJ34" s="485"/>
      <c r="AK34" s="486"/>
      <c r="AL34" s="489"/>
      <c r="AM34" s="489"/>
      <c r="AN34" s="489"/>
      <c r="AO34" s="489"/>
      <c r="AP34" s="489"/>
      <c r="AQ34" s="489"/>
      <c r="AR34" s="489"/>
      <c r="AS34" s="489"/>
      <c r="AT34" s="489"/>
      <c r="AU34" s="489"/>
      <c r="AV34" s="489"/>
      <c r="AW34" s="489"/>
      <c r="AX34" s="489"/>
      <c r="AY34" s="489"/>
      <c r="AZ34" s="489"/>
      <c r="BA34" s="489"/>
      <c r="BB34" s="489"/>
      <c r="BC34" s="489"/>
      <c r="BD34" s="489"/>
      <c r="BE34" s="489"/>
      <c r="BF34" s="489"/>
      <c r="BG34" s="489"/>
      <c r="BH34" s="489"/>
      <c r="BI34" s="489"/>
      <c r="BJ34" s="489"/>
      <c r="BK34" s="489"/>
      <c r="BL34" s="489"/>
      <c r="BM34" s="489"/>
      <c r="BN34" s="489"/>
      <c r="BO34" s="489"/>
      <c r="BP34" s="489"/>
      <c r="BQ34" s="489"/>
      <c r="BR34" s="490"/>
    </row>
    <row r="35" spans="1:70" ht="20.65" customHeight="1" x14ac:dyDescent="0.15">
      <c r="A35" s="595"/>
      <c r="B35" s="470"/>
      <c r="C35" s="470"/>
      <c r="D35" s="654"/>
      <c r="E35" s="138" t="s">
        <v>129</v>
      </c>
      <c r="F35" s="86" t="s">
        <v>261</v>
      </c>
      <c r="G35" s="86"/>
      <c r="H35" s="78"/>
      <c r="I35" s="78"/>
      <c r="J35" s="78"/>
      <c r="K35" s="78"/>
      <c r="L35" s="78"/>
      <c r="M35" s="78"/>
      <c r="N35" s="78"/>
      <c r="O35" s="78"/>
      <c r="P35" s="78"/>
      <c r="Q35" s="78"/>
      <c r="R35" s="78"/>
      <c r="S35" s="78"/>
      <c r="T35" s="78"/>
      <c r="U35" s="78"/>
      <c r="V35" s="78"/>
      <c r="W35" s="78"/>
      <c r="X35" s="78"/>
      <c r="Y35" s="78"/>
      <c r="Z35" s="78"/>
      <c r="AA35" s="78"/>
      <c r="AB35" s="78"/>
      <c r="AC35" s="78"/>
      <c r="AD35" s="483"/>
      <c r="AE35" s="469"/>
      <c r="AF35" s="552"/>
      <c r="AG35" s="483"/>
      <c r="AH35" s="469"/>
      <c r="AI35" s="484"/>
      <c r="AJ35" s="485" t="s">
        <v>114</v>
      </c>
      <c r="AK35" s="486"/>
      <c r="AL35" s="596" t="s">
        <v>262</v>
      </c>
      <c r="AM35" s="489"/>
      <c r="AN35" s="489"/>
      <c r="AO35" s="489"/>
      <c r="AP35" s="489"/>
      <c r="AQ35" s="489"/>
      <c r="AR35" s="489"/>
      <c r="AS35" s="489"/>
      <c r="AT35" s="489"/>
      <c r="AU35" s="489"/>
      <c r="AV35" s="489"/>
      <c r="AW35" s="489"/>
      <c r="AX35" s="489"/>
      <c r="AY35" s="489"/>
      <c r="AZ35" s="489"/>
      <c r="BA35" s="489"/>
      <c r="BB35" s="489"/>
      <c r="BC35" s="489"/>
      <c r="BD35" s="489"/>
      <c r="BE35" s="489"/>
      <c r="BF35" s="489"/>
      <c r="BG35" s="489"/>
      <c r="BH35" s="489"/>
      <c r="BI35" s="489"/>
      <c r="BJ35" s="489"/>
      <c r="BK35" s="489"/>
      <c r="BL35" s="489"/>
      <c r="BM35" s="489"/>
      <c r="BN35" s="489"/>
      <c r="BO35" s="489"/>
      <c r="BP35" s="489"/>
      <c r="BQ35" s="489"/>
      <c r="BR35" s="490"/>
    </row>
    <row r="36" spans="1:70" ht="20.65" customHeight="1" thickBot="1" x14ac:dyDescent="0.2">
      <c r="A36" s="655"/>
      <c r="B36" s="656"/>
      <c r="C36" s="656"/>
      <c r="D36" s="657"/>
      <c r="E36" s="138" t="s">
        <v>137</v>
      </c>
      <c r="F36" s="86" t="s">
        <v>263</v>
      </c>
      <c r="G36" s="86"/>
      <c r="H36" s="87"/>
      <c r="I36" s="87"/>
      <c r="J36" s="87"/>
      <c r="K36" s="87"/>
      <c r="L36" s="87"/>
      <c r="M36" s="139"/>
      <c r="N36" s="139"/>
      <c r="O36" s="139"/>
      <c r="P36" s="139"/>
      <c r="Q36" s="139"/>
      <c r="R36" s="139"/>
      <c r="S36" s="139"/>
      <c r="T36" s="139"/>
      <c r="U36" s="139"/>
      <c r="V36" s="139"/>
      <c r="W36" s="139"/>
      <c r="X36" s="139"/>
      <c r="Y36" s="139"/>
      <c r="Z36" s="139"/>
      <c r="AA36" s="139"/>
      <c r="AB36" s="139"/>
      <c r="AC36" s="139"/>
      <c r="AD36" s="483"/>
      <c r="AE36" s="469"/>
      <c r="AF36" s="552"/>
      <c r="AG36" s="483"/>
      <c r="AH36" s="469"/>
      <c r="AI36" s="484"/>
      <c r="AJ36" s="485"/>
      <c r="AK36" s="486"/>
      <c r="AL36" s="489"/>
      <c r="AM36" s="489"/>
      <c r="AN36" s="489"/>
      <c r="AO36" s="489"/>
      <c r="AP36" s="489"/>
      <c r="AQ36" s="489"/>
      <c r="AR36" s="489"/>
      <c r="AS36" s="489"/>
      <c r="AT36" s="489"/>
      <c r="AU36" s="489"/>
      <c r="AV36" s="489"/>
      <c r="AW36" s="489"/>
      <c r="AX36" s="489"/>
      <c r="AY36" s="489"/>
      <c r="AZ36" s="489"/>
      <c r="BA36" s="489"/>
      <c r="BB36" s="489"/>
      <c r="BC36" s="489"/>
      <c r="BD36" s="489"/>
      <c r="BE36" s="489"/>
      <c r="BF36" s="489"/>
      <c r="BG36" s="489"/>
      <c r="BH36" s="489"/>
      <c r="BI36" s="489"/>
      <c r="BJ36" s="489"/>
      <c r="BK36" s="489"/>
      <c r="BL36" s="489"/>
      <c r="BM36" s="489"/>
      <c r="BN36" s="489"/>
      <c r="BO36" s="489"/>
      <c r="BP36" s="489"/>
      <c r="BQ36" s="489"/>
      <c r="BR36" s="490"/>
    </row>
    <row r="37" spans="1:70" ht="15" customHeight="1" thickTop="1" thickBot="1" x14ac:dyDescent="0.2">
      <c r="A37" s="560" t="s">
        <v>142</v>
      </c>
      <c r="B37" s="561"/>
      <c r="C37" s="561"/>
      <c r="D37" s="561"/>
      <c r="E37" s="561"/>
      <c r="F37" s="561"/>
      <c r="G37" s="561"/>
      <c r="H37" s="561"/>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2"/>
      <c r="AJ37" s="566" t="s">
        <v>143</v>
      </c>
      <c r="AK37" s="476"/>
      <c r="AL37" s="476"/>
      <c r="AM37" s="476"/>
      <c r="AN37" s="476"/>
      <c r="AO37" s="476"/>
      <c r="AP37" s="476"/>
      <c r="AQ37" s="476"/>
      <c r="AR37" s="476"/>
      <c r="AS37" s="476"/>
      <c r="AT37" s="476"/>
      <c r="AU37" s="476"/>
      <c r="AV37" s="476"/>
      <c r="AW37" s="476"/>
      <c r="AX37" s="476"/>
      <c r="AY37" s="476"/>
      <c r="AZ37" s="476"/>
      <c r="BA37" s="476"/>
      <c r="BB37" s="476"/>
      <c r="BC37" s="476"/>
      <c r="BD37" s="476"/>
      <c r="BE37" s="476"/>
      <c r="BF37" s="476"/>
      <c r="BG37" s="476"/>
      <c r="BH37" s="476"/>
      <c r="BI37" s="476"/>
      <c r="BJ37" s="476"/>
      <c r="BK37" s="476"/>
      <c r="BL37" s="476"/>
      <c r="BM37" s="476"/>
      <c r="BN37" s="476"/>
      <c r="BO37" s="476"/>
      <c r="BP37" s="476"/>
      <c r="BQ37" s="476"/>
      <c r="BR37" s="567"/>
    </row>
    <row r="38" spans="1:70" ht="15" customHeight="1" thickTop="1" x14ac:dyDescent="0.15">
      <c r="A38" s="563"/>
      <c r="B38" s="564"/>
      <c r="C38" s="564"/>
      <c r="D38" s="564"/>
      <c r="E38" s="564"/>
      <c r="F38" s="564"/>
      <c r="G38" s="564"/>
      <c r="H38" s="564"/>
      <c r="I38" s="564"/>
      <c r="J38" s="564"/>
      <c r="K38" s="564"/>
      <c r="L38" s="564"/>
      <c r="M38" s="564"/>
      <c r="N38" s="564"/>
      <c r="O38" s="564"/>
      <c r="P38" s="564"/>
      <c r="Q38" s="564"/>
      <c r="R38" s="564"/>
      <c r="S38" s="564"/>
      <c r="T38" s="564"/>
      <c r="U38" s="564"/>
      <c r="V38" s="564"/>
      <c r="W38" s="564"/>
      <c r="X38" s="564"/>
      <c r="Y38" s="564"/>
      <c r="Z38" s="564"/>
      <c r="AA38" s="564"/>
      <c r="AB38" s="564"/>
      <c r="AC38" s="564"/>
      <c r="AD38" s="564"/>
      <c r="AE38" s="564"/>
      <c r="AF38" s="564"/>
      <c r="AG38" s="564"/>
      <c r="AH38" s="564"/>
      <c r="AI38" s="565"/>
      <c r="AJ38" s="474"/>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7"/>
    </row>
    <row r="39" spans="1:70" ht="20.65" customHeight="1" x14ac:dyDescent="0.15">
      <c r="A39" s="538" t="s">
        <v>35</v>
      </c>
      <c r="B39" s="539"/>
      <c r="C39" s="539"/>
      <c r="D39" s="539"/>
      <c r="E39" s="570" t="s">
        <v>118</v>
      </c>
      <c r="F39" s="570"/>
      <c r="G39" s="570"/>
      <c r="H39" s="570"/>
      <c r="I39" s="570"/>
      <c r="J39" s="571"/>
      <c r="K39" s="571"/>
      <c r="L39" s="571"/>
      <c r="M39" s="571"/>
      <c r="N39" s="571"/>
      <c r="O39" s="571"/>
      <c r="P39" s="571"/>
      <c r="Q39" s="571"/>
      <c r="R39" s="571"/>
      <c r="S39" s="571"/>
      <c r="T39" s="571"/>
      <c r="U39" s="571"/>
      <c r="V39" s="571"/>
      <c r="W39" s="571"/>
      <c r="X39" s="571"/>
      <c r="Y39" s="571"/>
      <c r="Z39" s="571"/>
      <c r="AA39" s="571"/>
      <c r="AB39" s="571"/>
      <c r="AC39" s="571"/>
      <c r="AD39" s="571"/>
      <c r="AE39" s="571"/>
      <c r="AF39" s="571"/>
      <c r="AG39" s="571"/>
      <c r="AH39" s="571"/>
      <c r="AI39" s="572"/>
      <c r="AJ39" s="160"/>
      <c r="AK39" s="161"/>
      <c r="AL39" s="136"/>
      <c r="AM39" s="136"/>
      <c r="AN39" s="136"/>
      <c r="AO39" s="136"/>
      <c r="AP39" s="136"/>
      <c r="AQ39" s="136"/>
      <c r="AR39" s="136"/>
      <c r="AS39" s="136"/>
      <c r="AT39" s="136"/>
      <c r="AU39" s="136"/>
      <c r="AV39" s="136"/>
      <c r="AW39" s="136"/>
      <c r="AX39" s="136"/>
      <c r="AY39" s="136"/>
      <c r="AZ39" s="136"/>
      <c r="BA39" s="136"/>
      <c r="BB39" s="136"/>
      <c r="BC39" s="136"/>
      <c r="BD39" s="136"/>
      <c r="BE39" s="136"/>
      <c r="BF39" s="136"/>
      <c r="BG39" s="136"/>
      <c r="BH39" s="136"/>
      <c r="BI39" s="136"/>
      <c r="BJ39" s="136"/>
      <c r="BK39" s="136"/>
      <c r="BL39" s="136"/>
      <c r="BM39" s="136"/>
      <c r="BN39" s="136"/>
      <c r="BO39" s="136"/>
      <c r="BP39" s="136"/>
      <c r="BQ39" s="136"/>
      <c r="BR39" s="137"/>
    </row>
    <row r="40" spans="1:70" ht="20.65" customHeight="1" x14ac:dyDescent="0.15">
      <c r="A40" s="568"/>
      <c r="B40" s="569"/>
      <c r="C40" s="569"/>
      <c r="D40" s="569"/>
      <c r="E40" s="570" t="s">
        <v>119</v>
      </c>
      <c r="F40" s="570"/>
      <c r="G40" s="570"/>
      <c r="H40" s="570"/>
      <c r="I40" s="570"/>
      <c r="J40" s="573"/>
      <c r="K40" s="573"/>
      <c r="L40" s="573"/>
      <c r="M40" s="573"/>
      <c r="N40" s="573"/>
      <c r="O40" s="573"/>
      <c r="P40" s="573"/>
      <c r="Q40" s="573"/>
      <c r="R40" s="573"/>
      <c r="S40" s="573"/>
      <c r="T40" s="573"/>
      <c r="U40" s="573"/>
      <c r="V40" s="573"/>
      <c r="W40" s="573"/>
      <c r="X40" s="573"/>
      <c r="Y40" s="573"/>
      <c r="Z40" s="573"/>
      <c r="AA40" s="573"/>
      <c r="AB40" s="573"/>
      <c r="AC40" s="573"/>
      <c r="AD40" s="573"/>
      <c r="AE40" s="573"/>
      <c r="AF40" s="573"/>
      <c r="AG40" s="573"/>
      <c r="AH40" s="573"/>
      <c r="AI40" s="574"/>
      <c r="AJ40" s="142"/>
      <c r="AK40" s="162"/>
      <c r="AL40" s="575" t="s">
        <v>232</v>
      </c>
      <c r="AM40" s="575"/>
      <c r="AN40" s="575"/>
      <c r="AO40" s="575"/>
      <c r="AP40" s="575"/>
      <c r="AQ40" s="575"/>
      <c r="AR40" s="575"/>
      <c r="AS40" s="575"/>
      <c r="AT40" s="575"/>
      <c r="AU40" s="575"/>
      <c r="AV40" s="575"/>
      <c r="AW40" s="575"/>
      <c r="AX40" s="575"/>
      <c r="AY40" s="575"/>
      <c r="AZ40" s="575"/>
      <c r="BA40" s="575"/>
      <c r="BB40" s="575"/>
      <c r="BC40" s="575"/>
      <c r="BD40" s="575"/>
      <c r="BE40" s="575"/>
      <c r="BF40" s="575"/>
      <c r="BG40" s="575"/>
      <c r="BH40" s="575"/>
      <c r="BI40" s="575"/>
      <c r="BJ40" s="575"/>
      <c r="BK40" s="575"/>
      <c r="BL40" s="575"/>
      <c r="BM40" s="575"/>
      <c r="BN40" s="575"/>
      <c r="BO40" s="575"/>
      <c r="BP40" s="575"/>
      <c r="BQ40" s="575"/>
      <c r="BR40" s="576"/>
    </row>
    <row r="41" spans="1:70" ht="20.65" customHeight="1" x14ac:dyDescent="0.15">
      <c r="A41" s="568"/>
      <c r="B41" s="569"/>
      <c r="C41" s="569"/>
      <c r="D41" s="569"/>
      <c r="E41" s="570"/>
      <c r="F41" s="570"/>
      <c r="G41" s="570"/>
      <c r="H41" s="570"/>
      <c r="I41" s="570"/>
      <c r="J41" s="573"/>
      <c r="K41" s="573"/>
      <c r="L41" s="573"/>
      <c r="M41" s="573"/>
      <c r="N41" s="573"/>
      <c r="O41" s="573"/>
      <c r="P41" s="573"/>
      <c r="Q41" s="573"/>
      <c r="R41" s="573"/>
      <c r="S41" s="573"/>
      <c r="T41" s="573"/>
      <c r="U41" s="573"/>
      <c r="V41" s="573"/>
      <c r="W41" s="573"/>
      <c r="X41" s="573"/>
      <c r="Y41" s="573"/>
      <c r="Z41" s="573"/>
      <c r="AA41" s="573"/>
      <c r="AB41" s="573"/>
      <c r="AC41" s="573"/>
      <c r="AD41" s="573"/>
      <c r="AE41" s="573"/>
      <c r="AF41" s="573"/>
      <c r="AG41" s="573"/>
      <c r="AH41" s="573"/>
      <c r="AI41" s="574"/>
      <c r="AJ41" s="142"/>
      <c r="AK41" s="147"/>
      <c r="AL41" s="146"/>
      <c r="AM41" s="146"/>
      <c r="AN41" s="146"/>
      <c r="AO41" s="146"/>
      <c r="AP41" s="146"/>
      <c r="AQ41" s="146"/>
      <c r="AR41" s="146"/>
      <c r="AS41" s="146"/>
      <c r="AT41" s="146"/>
      <c r="AU41" s="146"/>
      <c r="AV41" s="146"/>
      <c r="AW41" s="146"/>
      <c r="AX41" s="146"/>
      <c r="AY41" s="146"/>
      <c r="AZ41" s="146"/>
      <c r="BA41" s="146"/>
      <c r="BB41" s="146"/>
      <c r="BC41" s="146"/>
      <c r="BD41" s="146"/>
      <c r="BE41" s="146"/>
      <c r="BF41" s="146"/>
      <c r="BG41" s="146"/>
      <c r="BH41" s="146"/>
      <c r="BI41" s="146"/>
      <c r="BJ41" s="146"/>
      <c r="BK41" s="146"/>
      <c r="BL41" s="146"/>
      <c r="BM41" s="146"/>
      <c r="BN41" s="146"/>
      <c r="BO41" s="146"/>
      <c r="BP41" s="146"/>
      <c r="BQ41" s="146"/>
      <c r="BR41" s="134"/>
    </row>
    <row r="42" spans="1:70" ht="20.65" customHeight="1" x14ac:dyDescent="0.15">
      <c r="A42" s="540"/>
      <c r="B42" s="541"/>
      <c r="C42" s="541"/>
      <c r="D42" s="541"/>
      <c r="E42" s="570"/>
      <c r="F42" s="570"/>
      <c r="G42" s="570"/>
      <c r="H42" s="570"/>
      <c r="I42" s="570"/>
      <c r="J42" s="573"/>
      <c r="K42" s="573"/>
      <c r="L42" s="573"/>
      <c r="M42" s="573"/>
      <c r="N42" s="573"/>
      <c r="O42" s="573"/>
      <c r="P42" s="573"/>
      <c r="Q42" s="573"/>
      <c r="R42" s="573"/>
      <c r="S42" s="573"/>
      <c r="T42" s="573"/>
      <c r="U42" s="573"/>
      <c r="V42" s="573"/>
      <c r="W42" s="573"/>
      <c r="X42" s="573"/>
      <c r="Y42" s="573"/>
      <c r="Z42" s="573"/>
      <c r="AA42" s="573"/>
      <c r="AB42" s="573"/>
      <c r="AC42" s="573"/>
      <c r="AD42" s="573"/>
      <c r="AE42" s="573"/>
      <c r="AF42" s="573"/>
      <c r="AG42" s="573"/>
      <c r="AH42" s="573"/>
      <c r="AI42" s="574"/>
      <c r="AJ42" s="89" t="s">
        <v>144</v>
      </c>
      <c r="AK42" s="147"/>
      <c r="AL42" s="146"/>
      <c r="AM42" s="146"/>
      <c r="AN42" s="146"/>
      <c r="AO42" s="146"/>
      <c r="AP42" s="146"/>
      <c r="AQ42" s="146"/>
      <c r="AR42" s="146"/>
      <c r="AS42" s="146"/>
      <c r="AT42" s="146"/>
      <c r="AU42" s="146"/>
      <c r="AV42" s="146"/>
      <c r="AW42" s="146"/>
      <c r="AX42" s="146"/>
      <c r="AY42" s="146"/>
      <c r="AZ42" s="146"/>
      <c r="BA42" s="146"/>
      <c r="BB42" s="146"/>
      <c r="BC42" s="146"/>
      <c r="BD42" s="146"/>
      <c r="BE42" s="146"/>
      <c r="BF42" s="146"/>
      <c r="BG42" s="146"/>
      <c r="BH42" s="146"/>
      <c r="BI42" s="146"/>
      <c r="BJ42" s="146"/>
      <c r="BK42" s="146"/>
      <c r="BL42" s="146"/>
      <c r="BM42" s="146"/>
      <c r="BN42" s="146"/>
      <c r="BO42" s="146"/>
      <c r="BP42" s="146"/>
      <c r="BQ42" s="146"/>
      <c r="BR42" s="134"/>
    </row>
    <row r="43" spans="1:70" ht="20.65" customHeight="1" x14ac:dyDescent="0.15">
      <c r="A43" s="538" t="s">
        <v>38</v>
      </c>
      <c r="B43" s="539"/>
      <c r="C43" s="539"/>
      <c r="D43" s="539"/>
      <c r="E43" s="542" t="s">
        <v>246</v>
      </c>
      <c r="F43" s="542"/>
      <c r="G43" s="542"/>
      <c r="H43" s="544" t="s">
        <v>269</v>
      </c>
      <c r="I43" s="544"/>
      <c r="J43" s="544"/>
      <c r="K43" s="544"/>
      <c r="L43" s="544"/>
      <c r="M43" s="544"/>
      <c r="N43" s="544"/>
      <c r="O43" s="544"/>
      <c r="P43" s="544"/>
      <c r="Q43" s="544"/>
      <c r="R43" s="544"/>
      <c r="S43" s="544"/>
      <c r="T43" s="584"/>
      <c r="U43" s="585"/>
      <c r="V43" s="586"/>
      <c r="W43" s="586"/>
      <c r="X43" s="586"/>
      <c r="Y43" s="586"/>
      <c r="Z43" s="586"/>
      <c r="AA43" s="586"/>
      <c r="AB43" s="589"/>
      <c r="AC43" s="584"/>
      <c r="AD43" s="553" t="s">
        <v>145</v>
      </c>
      <c r="AE43" s="553"/>
      <c r="AF43" s="553"/>
      <c r="AG43" s="553"/>
      <c r="AH43" s="553"/>
      <c r="AI43" s="554"/>
      <c r="AJ43" s="503" t="s">
        <v>146</v>
      </c>
      <c r="AK43" s="486"/>
      <c r="AL43" s="577" t="s">
        <v>270</v>
      </c>
      <c r="AM43" s="578"/>
      <c r="AN43" s="578"/>
      <c r="AO43" s="578"/>
      <c r="AP43" s="578"/>
      <c r="AQ43" s="578"/>
      <c r="AR43" s="578"/>
      <c r="AS43" s="578"/>
      <c r="AT43" s="578"/>
      <c r="AU43" s="578"/>
      <c r="AV43" s="578"/>
      <c r="AW43" s="578"/>
      <c r="AX43" s="578"/>
      <c r="AY43" s="578"/>
      <c r="AZ43" s="578"/>
      <c r="BA43" s="578"/>
      <c r="BB43" s="578"/>
      <c r="BC43" s="578"/>
      <c r="BD43" s="578"/>
      <c r="BE43" s="578"/>
      <c r="BF43" s="578"/>
      <c r="BG43" s="578"/>
      <c r="BH43" s="578"/>
      <c r="BI43" s="578"/>
      <c r="BJ43" s="578"/>
      <c r="BK43" s="578"/>
      <c r="BL43" s="578"/>
      <c r="BM43" s="578"/>
      <c r="BN43" s="578"/>
      <c r="BO43" s="578"/>
      <c r="BP43" s="578"/>
      <c r="BQ43" s="578"/>
      <c r="BR43" s="579"/>
    </row>
    <row r="44" spans="1:70" ht="20.65" customHeight="1" x14ac:dyDescent="0.15">
      <c r="A44" s="540"/>
      <c r="B44" s="541"/>
      <c r="C44" s="541"/>
      <c r="D44" s="541"/>
      <c r="E44" s="543"/>
      <c r="F44" s="543"/>
      <c r="G44" s="543"/>
      <c r="H44" s="545"/>
      <c r="I44" s="545"/>
      <c r="J44" s="545"/>
      <c r="K44" s="545"/>
      <c r="L44" s="545"/>
      <c r="M44" s="545"/>
      <c r="N44" s="545"/>
      <c r="O44" s="545"/>
      <c r="P44" s="545"/>
      <c r="Q44" s="545"/>
      <c r="R44" s="545"/>
      <c r="S44" s="545"/>
      <c r="T44" s="580"/>
      <c r="U44" s="581"/>
      <c r="V44" s="582"/>
      <c r="W44" s="582"/>
      <c r="X44" s="582"/>
      <c r="Y44" s="582"/>
      <c r="Z44" s="582"/>
      <c r="AA44" s="582"/>
      <c r="AB44" s="583"/>
      <c r="AC44" s="580"/>
      <c r="AD44" s="587" t="str">
        <f>IF(COUNTA(T43:AC44)=0,"",ROUNDDOWN(((SUM(T43:AC44)+75))/(COUNTA(T43:AC44)+1),1))</f>
        <v/>
      </c>
      <c r="AE44" s="587"/>
      <c r="AF44" s="587"/>
      <c r="AG44" s="587"/>
      <c r="AH44" s="588"/>
      <c r="AI44" s="163" t="s">
        <v>147</v>
      </c>
      <c r="AJ44" s="485"/>
      <c r="AK44" s="486"/>
      <c r="AL44" s="578"/>
      <c r="AM44" s="578"/>
      <c r="AN44" s="578"/>
      <c r="AO44" s="578"/>
      <c r="AP44" s="578"/>
      <c r="AQ44" s="578"/>
      <c r="AR44" s="578"/>
      <c r="AS44" s="578"/>
      <c r="AT44" s="578"/>
      <c r="AU44" s="578"/>
      <c r="AV44" s="578"/>
      <c r="AW44" s="578"/>
      <c r="AX44" s="578"/>
      <c r="AY44" s="578"/>
      <c r="AZ44" s="578"/>
      <c r="BA44" s="578"/>
      <c r="BB44" s="578"/>
      <c r="BC44" s="578"/>
      <c r="BD44" s="578"/>
      <c r="BE44" s="578"/>
      <c r="BF44" s="578"/>
      <c r="BG44" s="578"/>
      <c r="BH44" s="578"/>
      <c r="BI44" s="578"/>
      <c r="BJ44" s="578"/>
      <c r="BK44" s="578"/>
      <c r="BL44" s="578"/>
      <c r="BM44" s="578"/>
      <c r="BN44" s="578"/>
      <c r="BO44" s="578"/>
      <c r="BP44" s="578"/>
      <c r="BQ44" s="578"/>
      <c r="BR44" s="579"/>
    </row>
    <row r="45" spans="1:70" ht="15" customHeight="1" x14ac:dyDescent="0.15">
      <c r="A45" s="546" t="s">
        <v>247</v>
      </c>
      <c r="B45" s="547"/>
      <c r="C45" s="547"/>
      <c r="D45" s="547"/>
      <c r="E45" s="483" t="s">
        <v>148</v>
      </c>
      <c r="F45" s="469"/>
      <c r="G45" s="469"/>
      <c r="H45" s="469"/>
      <c r="I45" s="469"/>
      <c r="J45" s="469"/>
      <c r="K45" s="469"/>
      <c r="L45" s="469"/>
      <c r="M45" s="469"/>
      <c r="N45" s="469"/>
      <c r="O45" s="469"/>
      <c r="P45" s="469"/>
      <c r="Q45" s="469"/>
      <c r="R45" s="469"/>
      <c r="S45" s="552"/>
      <c r="T45" s="557" t="s">
        <v>149</v>
      </c>
      <c r="U45" s="557"/>
      <c r="V45" s="557"/>
      <c r="W45" s="557"/>
      <c r="X45" s="557"/>
      <c r="Y45" s="557"/>
      <c r="Z45" s="557" t="s">
        <v>248</v>
      </c>
      <c r="AA45" s="559"/>
      <c r="AB45" s="559"/>
      <c r="AC45" s="559"/>
      <c r="AD45" s="555" t="s">
        <v>249</v>
      </c>
      <c r="AE45" s="555"/>
      <c r="AF45" s="556"/>
      <c r="AG45" s="556"/>
      <c r="AH45" s="557" t="s">
        <v>250</v>
      </c>
      <c r="AI45" s="558"/>
      <c r="AJ45" s="164"/>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6"/>
    </row>
    <row r="46" spans="1:70" ht="15" customHeight="1" x14ac:dyDescent="0.15">
      <c r="A46" s="548"/>
      <c r="B46" s="549"/>
      <c r="C46" s="549"/>
      <c r="D46" s="549"/>
      <c r="E46" s="483"/>
      <c r="F46" s="469"/>
      <c r="G46" s="469"/>
      <c r="H46" s="469"/>
      <c r="I46" s="469"/>
      <c r="J46" s="469"/>
      <c r="K46" s="469"/>
      <c r="L46" s="469"/>
      <c r="M46" s="469"/>
      <c r="N46" s="469"/>
      <c r="O46" s="469"/>
      <c r="P46" s="469"/>
      <c r="Q46" s="469"/>
      <c r="R46" s="469"/>
      <c r="S46" s="552"/>
      <c r="T46" s="555" t="s">
        <v>150</v>
      </c>
      <c r="U46" s="555"/>
      <c r="V46" s="555"/>
      <c r="W46" s="555" t="s">
        <v>151</v>
      </c>
      <c r="X46" s="555"/>
      <c r="Y46" s="555"/>
      <c r="Z46" s="559"/>
      <c r="AA46" s="559"/>
      <c r="AB46" s="559"/>
      <c r="AC46" s="559"/>
      <c r="AD46" s="556"/>
      <c r="AE46" s="556"/>
      <c r="AF46" s="556"/>
      <c r="AG46" s="556"/>
      <c r="AH46" s="559"/>
      <c r="AI46" s="558"/>
      <c r="AJ46" s="93"/>
      <c r="AK46" s="167"/>
      <c r="AL46" s="168" t="s">
        <v>152</v>
      </c>
      <c r="AM46" s="169"/>
      <c r="AN46" s="169"/>
      <c r="AO46" s="169"/>
      <c r="AP46" s="169"/>
      <c r="AQ46" s="169"/>
      <c r="AR46" s="169"/>
      <c r="AS46" s="169"/>
      <c r="AT46" s="169"/>
      <c r="AU46" s="169"/>
      <c r="AV46" s="169"/>
      <c r="AW46" s="169"/>
      <c r="AX46" s="169"/>
      <c r="AY46" s="169"/>
      <c r="AZ46" s="169"/>
      <c r="BA46" s="169"/>
      <c r="BB46" s="169"/>
      <c r="BC46" s="169"/>
      <c r="BD46" s="169"/>
      <c r="BE46" s="169"/>
      <c r="BF46" s="169"/>
      <c r="BG46" s="169"/>
      <c r="BH46" s="169"/>
      <c r="BI46" s="169"/>
      <c r="BJ46" s="169"/>
      <c r="BK46" s="169"/>
      <c r="BL46" s="169"/>
      <c r="BM46" s="169"/>
      <c r="BN46" s="169"/>
      <c r="BO46" s="169"/>
      <c r="BP46" s="169"/>
      <c r="BQ46" s="169"/>
      <c r="BR46" s="170"/>
    </row>
    <row r="47" spans="1:70" ht="15" customHeight="1" x14ac:dyDescent="0.15">
      <c r="A47" s="548"/>
      <c r="B47" s="549"/>
      <c r="C47" s="549"/>
      <c r="D47" s="549"/>
      <c r="E47" s="464"/>
      <c r="F47" s="465"/>
      <c r="G47" s="465"/>
      <c r="H47" s="465"/>
      <c r="I47" s="465"/>
      <c r="J47" s="465"/>
      <c r="K47" s="465"/>
      <c r="L47" s="465"/>
      <c r="M47" s="465"/>
      <c r="N47" s="465"/>
      <c r="O47" s="465"/>
      <c r="P47" s="465"/>
      <c r="Q47" s="465"/>
      <c r="R47" s="465"/>
      <c r="S47" s="466"/>
      <c r="T47" s="506"/>
      <c r="U47" s="507"/>
      <c r="V47" s="508"/>
      <c r="W47" s="506"/>
      <c r="X47" s="507"/>
      <c r="Y47" s="508"/>
      <c r="Z47" s="509"/>
      <c r="AA47" s="510"/>
      <c r="AB47" s="510"/>
      <c r="AC47" s="511"/>
      <c r="AD47" s="518" t="str">
        <f>IF(Z47=0,"",ROUNDDOWN(Z47*W49/T49*IF(AH47=0,1,AH47/100),0))</f>
        <v/>
      </c>
      <c r="AE47" s="519"/>
      <c r="AF47" s="519"/>
      <c r="AG47" s="520"/>
      <c r="AH47" s="527"/>
      <c r="AI47" s="528"/>
      <c r="AJ47" s="94"/>
      <c r="AK47" s="167"/>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69"/>
      <c r="BH47" s="169"/>
      <c r="BI47" s="169"/>
      <c r="BJ47" s="169"/>
      <c r="BK47" s="169"/>
      <c r="BL47" s="169"/>
      <c r="BM47" s="169"/>
      <c r="BN47" s="169"/>
      <c r="BO47" s="169"/>
      <c r="BP47" s="169"/>
      <c r="BQ47" s="169"/>
      <c r="BR47" s="170"/>
    </row>
    <row r="48" spans="1:70" ht="15" customHeight="1" x14ac:dyDescent="0.15">
      <c r="A48" s="548"/>
      <c r="B48" s="549"/>
      <c r="C48" s="549"/>
      <c r="D48" s="549"/>
      <c r="E48" s="464"/>
      <c r="F48" s="465"/>
      <c r="G48" s="465"/>
      <c r="H48" s="465"/>
      <c r="I48" s="465"/>
      <c r="J48" s="465"/>
      <c r="K48" s="465"/>
      <c r="L48" s="465"/>
      <c r="M48" s="465"/>
      <c r="N48" s="465"/>
      <c r="O48" s="465"/>
      <c r="P48" s="465"/>
      <c r="Q48" s="465"/>
      <c r="R48" s="465"/>
      <c r="S48" s="466"/>
      <c r="T48" s="95" t="s">
        <v>40</v>
      </c>
      <c r="U48" s="533"/>
      <c r="V48" s="534"/>
      <c r="W48" s="95" t="s">
        <v>40</v>
      </c>
      <c r="X48" s="533"/>
      <c r="Y48" s="534"/>
      <c r="Z48" s="512"/>
      <c r="AA48" s="513"/>
      <c r="AB48" s="513"/>
      <c r="AC48" s="514"/>
      <c r="AD48" s="521"/>
      <c r="AE48" s="522"/>
      <c r="AF48" s="522"/>
      <c r="AG48" s="523"/>
      <c r="AH48" s="529"/>
      <c r="AI48" s="530"/>
      <c r="AJ48" s="93"/>
      <c r="AK48" s="167"/>
      <c r="AL48" s="169"/>
      <c r="AM48" s="169"/>
      <c r="AN48" s="169"/>
      <c r="AO48" s="169"/>
      <c r="AP48" s="169"/>
      <c r="AQ48" s="169"/>
      <c r="AR48" s="169"/>
      <c r="AS48" s="169"/>
      <c r="AT48" s="169"/>
      <c r="AU48" s="169"/>
      <c r="AV48" s="169"/>
      <c r="AW48" s="169"/>
      <c r="AX48" s="169"/>
      <c r="AY48" s="169"/>
      <c r="AZ48" s="169"/>
      <c r="BA48" s="169"/>
      <c r="BB48" s="169"/>
      <c r="BC48" s="169"/>
      <c r="BD48" s="169"/>
      <c r="BE48" s="169"/>
      <c r="BF48" s="169"/>
      <c r="BG48" s="169"/>
      <c r="BH48" s="169"/>
      <c r="BI48" s="169"/>
      <c r="BJ48" s="169"/>
      <c r="BK48" s="169"/>
      <c r="BL48" s="169"/>
      <c r="BM48" s="169"/>
      <c r="BN48" s="169"/>
      <c r="BO48" s="169"/>
      <c r="BP48" s="169"/>
      <c r="BQ48" s="169"/>
      <c r="BR48" s="170"/>
    </row>
    <row r="49" spans="1:70" ht="15" customHeight="1" x14ac:dyDescent="0.15">
      <c r="A49" s="548"/>
      <c r="B49" s="549"/>
      <c r="C49" s="549"/>
      <c r="D49" s="549"/>
      <c r="E49" s="171"/>
      <c r="F49" s="86"/>
      <c r="G49" s="86"/>
      <c r="H49" s="139" t="s">
        <v>153</v>
      </c>
      <c r="I49" s="139" t="s">
        <v>154</v>
      </c>
      <c r="J49" s="469" t="s">
        <v>155</v>
      </c>
      <c r="K49" s="469"/>
      <c r="L49" s="139" t="s">
        <v>91</v>
      </c>
      <c r="M49" s="139" t="s">
        <v>154</v>
      </c>
      <c r="N49" s="469" t="s">
        <v>162</v>
      </c>
      <c r="O49" s="469"/>
      <c r="P49" s="469"/>
      <c r="Q49" s="469"/>
      <c r="R49" s="469"/>
      <c r="S49" s="141" t="s">
        <v>156</v>
      </c>
      <c r="T49" s="535" t="str">
        <f>IF(U48=0,"",U48-T47+1)</f>
        <v/>
      </c>
      <c r="U49" s="536"/>
      <c r="V49" s="537"/>
      <c r="W49" s="535" t="str">
        <f>IF(X48=0,"",X48-W47+1)</f>
        <v/>
      </c>
      <c r="X49" s="536"/>
      <c r="Y49" s="537"/>
      <c r="Z49" s="515"/>
      <c r="AA49" s="516"/>
      <c r="AB49" s="516"/>
      <c r="AC49" s="517"/>
      <c r="AD49" s="524"/>
      <c r="AE49" s="525"/>
      <c r="AF49" s="525"/>
      <c r="AG49" s="526"/>
      <c r="AH49" s="531"/>
      <c r="AI49" s="532"/>
      <c r="AJ49" s="94"/>
      <c r="AK49" s="167"/>
      <c r="AL49" s="169"/>
      <c r="AM49" s="169"/>
      <c r="AN49" s="169"/>
      <c r="AO49" s="169"/>
      <c r="AP49" s="169"/>
      <c r="AQ49" s="169"/>
      <c r="AR49" s="169"/>
      <c r="AS49" s="169"/>
      <c r="AT49" s="169"/>
      <c r="AU49" s="169"/>
      <c r="AV49" s="169"/>
      <c r="AW49" s="169"/>
      <c r="AX49" s="169"/>
      <c r="AY49" s="169"/>
      <c r="AZ49" s="169"/>
      <c r="BA49" s="169"/>
      <c r="BB49" s="169"/>
      <c r="BC49" s="169"/>
      <c r="BD49" s="169"/>
      <c r="BE49" s="169"/>
      <c r="BF49" s="169"/>
      <c r="BG49" s="169"/>
      <c r="BH49" s="169"/>
      <c r="BI49" s="169"/>
      <c r="BJ49" s="169"/>
      <c r="BK49" s="169"/>
      <c r="BL49" s="169"/>
      <c r="BM49" s="169"/>
      <c r="BN49" s="169"/>
      <c r="BO49" s="169"/>
      <c r="BP49" s="169"/>
      <c r="BQ49" s="169"/>
      <c r="BR49" s="170"/>
    </row>
    <row r="50" spans="1:70" ht="15" customHeight="1" x14ac:dyDescent="0.15">
      <c r="A50" s="548"/>
      <c r="B50" s="549"/>
      <c r="C50" s="549"/>
      <c r="D50" s="549"/>
      <c r="E50" s="464"/>
      <c r="F50" s="465"/>
      <c r="G50" s="465"/>
      <c r="H50" s="465"/>
      <c r="I50" s="465"/>
      <c r="J50" s="465"/>
      <c r="K50" s="465"/>
      <c r="L50" s="465"/>
      <c r="M50" s="465"/>
      <c r="N50" s="465"/>
      <c r="O50" s="465"/>
      <c r="P50" s="465"/>
      <c r="Q50" s="465"/>
      <c r="R50" s="465"/>
      <c r="S50" s="466"/>
      <c r="T50" s="506"/>
      <c r="U50" s="507"/>
      <c r="V50" s="508"/>
      <c r="W50" s="506"/>
      <c r="X50" s="507"/>
      <c r="Y50" s="508"/>
      <c r="Z50" s="509"/>
      <c r="AA50" s="510"/>
      <c r="AB50" s="510"/>
      <c r="AC50" s="511"/>
      <c r="AD50" s="518" t="str">
        <f>IF(Z50=0,"",ROUNDDOWN(Z50*W52/T52*IF(AH50=0,1,AH50/100),0))</f>
        <v/>
      </c>
      <c r="AE50" s="519"/>
      <c r="AF50" s="519"/>
      <c r="AG50" s="520"/>
      <c r="AH50" s="527"/>
      <c r="AI50" s="528"/>
      <c r="AJ50" s="97"/>
      <c r="AK50" s="172"/>
      <c r="AL50" s="169"/>
      <c r="AM50" s="169"/>
      <c r="AN50" s="169"/>
      <c r="AO50" s="169"/>
      <c r="AP50" s="169"/>
      <c r="AQ50" s="169"/>
      <c r="AR50" s="169"/>
      <c r="AS50" s="169"/>
      <c r="AT50" s="169"/>
      <c r="AU50" s="169"/>
      <c r="AV50" s="169"/>
      <c r="AW50" s="169"/>
      <c r="AX50" s="169"/>
      <c r="AY50" s="169"/>
      <c r="AZ50" s="169"/>
      <c r="BA50" s="169"/>
      <c r="BB50" s="169"/>
      <c r="BC50" s="169"/>
      <c r="BD50" s="169"/>
      <c r="BE50" s="169"/>
      <c r="BF50" s="169"/>
      <c r="BG50" s="169"/>
      <c r="BH50" s="169"/>
      <c r="BI50" s="169"/>
      <c r="BJ50" s="169"/>
      <c r="BK50" s="169"/>
      <c r="BL50" s="169"/>
      <c r="BM50" s="169"/>
      <c r="BN50" s="169"/>
      <c r="BO50" s="169"/>
      <c r="BP50" s="169"/>
      <c r="BQ50" s="169"/>
      <c r="BR50" s="170"/>
    </row>
    <row r="51" spans="1:70" ht="15" customHeight="1" x14ac:dyDescent="0.15">
      <c r="A51" s="548"/>
      <c r="B51" s="549"/>
      <c r="C51" s="549"/>
      <c r="D51" s="549"/>
      <c r="E51" s="464"/>
      <c r="F51" s="465"/>
      <c r="G51" s="465"/>
      <c r="H51" s="465"/>
      <c r="I51" s="465"/>
      <c r="J51" s="465"/>
      <c r="K51" s="465"/>
      <c r="L51" s="465"/>
      <c r="M51" s="465"/>
      <c r="N51" s="465"/>
      <c r="O51" s="465"/>
      <c r="P51" s="465"/>
      <c r="Q51" s="465"/>
      <c r="R51" s="465"/>
      <c r="S51" s="466"/>
      <c r="T51" s="95" t="s">
        <v>40</v>
      </c>
      <c r="U51" s="533"/>
      <c r="V51" s="534"/>
      <c r="W51" s="95" t="s">
        <v>40</v>
      </c>
      <c r="X51" s="533"/>
      <c r="Y51" s="534"/>
      <c r="Z51" s="512"/>
      <c r="AA51" s="513"/>
      <c r="AB51" s="513"/>
      <c r="AC51" s="514"/>
      <c r="AD51" s="521"/>
      <c r="AE51" s="522"/>
      <c r="AF51" s="522"/>
      <c r="AG51" s="523"/>
      <c r="AH51" s="529"/>
      <c r="AI51" s="530"/>
      <c r="AJ51" s="98"/>
      <c r="AK51" s="173"/>
      <c r="AL51" s="168"/>
      <c r="AM51" s="99"/>
      <c r="AN51" s="99"/>
      <c r="AO51" s="99"/>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99"/>
      <c r="BP51" s="99"/>
      <c r="BQ51" s="99"/>
      <c r="BR51" s="135"/>
    </row>
    <row r="52" spans="1:70" ht="15" customHeight="1" x14ac:dyDescent="0.15">
      <c r="A52" s="548"/>
      <c r="B52" s="549"/>
      <c r="C52" s="549"/>
      <c r="D52" s="549"/>
      <c r="E52" s="171"/>
      <c r="F52" s="86"/>
      <c r="G52" s="86"/>
      <c r="H52" s="139" t="s">
        <v>153</v>
      </c>
      <c r="I52" s="139" t="s">
        <v>154</v>
      </c>
      <c r="J52" s="469" t="s">
        <v>155</v>
      </c>
      <c r="K52" s="469"/>
      <c r="L52" s="139" t="s">
        <v>91</v>
      </c>
      <c r="M52" s="139" t="s">
        <v>154</v>
      </c>
      <c r="N52" s="469" t="s">
        <v>162</v>
      </c>
      <c r="O52" s="469"/>
      <c r="P52" s="469"/>
      <c r="Q52" s="469"/>
      <c r="R52" s="469"/>
      <c r="S52" s="141" t="s">
        <v>156</v>
      </c>
      <c r="T52" s="535" t="str">
        <f>IF(U51=0,"",U51-T50+1)</f>
        <v/>
      </c>
      <c r="U52" s="536"/>
      <c r="V52" s="537"/>
      <c r="W52" s="535" t="str">
        <f>IF(X51=0,"",X51-W50+1)</f>
        <v/>
      </c>
      <c r="X52" s="536"/>
      <c r="Y52" s="537"/>
      <c r="Z52" s="515"/>
      <c r="AA52" s="516"/>
      <c r="AB52" s="516"/>
      <c r="AC52" s="517"/>
      <c r="AD52" s="524"/>
      <c r="AE52" s="525"/>
      <c r="AF52" s="525"/>
      <c r="AG52" s="526"/>
      <c r="AH52" s="531"/>
      <c r="AI52" s="532"/>
      <c r="AJ52" s="82"/>
      <c r="BR52" s="83"/>
    </row>
    <row r="53" spans="1:70" ht="15" customHeight="1" x14ac:dyDescent="0.15">
      <c r="A53" s="548"/>
      <c r="B53" s="549"/>
      <c r="C53" s="549"/>
      <c r="D53" s="549"/>
      <c r="E53" s="464"/>
      <c r="F53" s="465"/>
      <c r="G53" s="465"/>
      <c r="H53" s="465"/>
      <c r="I53" s="465"/>
      <c r="J53" s="465"/>
      <c r="K53" s="465"/>
      <c r="L53" s="465"/>
      <c r="M53" s="465"/>
      <c r="N53" s="465"/>
      <c r="O53" s="465"/>
      <c r="P53" s="465"/>
      <c r="Q53" s="465"/>
      <c r="R53" s="465"/>
      <c r="S53" s="466"/>
      <c r="T53" s="506"/>
      <c r="U53" s="507"/>
      <c r="V53" s="508"/>
      <c r="W53" s="506"/>
      <c r="X53" s="507"/>
      <c r="Y53" s="508"/>
      <c r="Z53" s="509"/>
      <c r="AA53" s="510"/>
      <c r="AB53" s="510"/>
      <c r="AC53" s="511"/>
      <c r="AD53" s="518" t="str">
        <f>IF(Z53=0,"",ROUNDDOWN(Z53*W55/T55*IF(AH53=0,1,AH53/100),0))</f>
        <v/>
      </c>
      <c r="AE53" s="519"/>
      <c r="AF53" s="519"/>
      <c r="AG53" s="520"/>
      <c r="AH53" s="527"/>
      <c r="AI53" s="528"/>
      <c r="AJ53" s="82"/>
      <c r="BR53" s="83"/>
    </row>
    <row r="54" spans="1:70" ht="15" customHeight="1" x14ac:dyDescent="0.15">
      <c r="A54" s="548"/>
      <c r="B54" s="549"/>
      <c r="C54" s="549"/>
      <c r="D54" s="549"/>
      <c r="E54" s="464"/>
      <c r="F54" s="465"/>
      <c r="G54" s="465"/>
      <c r="H54" s="465"/>
      <c r="I54" s="465"/>
      <c r="J54" s="465"/>
      <c r="K54" s="465"/>
      <c r="L54" s="465"/>
      <c r="M54" s="465"/>
      <c r="N54" s="465"/>
      <c r="O54" s="465"/>
      <c r="P54" s="465"/>
      <c r="Q54" s="465"/>
      <c r="R54" s="465"/>
      <c r="S54" s="466"/>
      <c r="T54" s="95" t="s">
        <v>40</v>
      </c>
      <c r="U54" s="533"/>
      <c r="V54" s="534"/>
      <c r="W54" s="95" t="s">
        <v>40</v>
      </c>
      <c r="X54" s="533"/>
      <c r="Y54" s="534"/>
      <c r="Z54" s="512"/>
      <c r="AA54" s="513"/>
      <c r="AB54" s="513"/>
      <c r="AC54" s="514"/>
      <c r="AD54" s="521"/>
      <c r="AE54" s="522"/>
      <c r="AF54" s="522"/>
      <c r="AG54" s="523"/>
      <c r="AH54" s="529"/>
      <c r="AI54" s="530"/>
      <c r="AJ54" s="82"/>
      <c r="BR54" s="83"/>
    </row>
    <row r="55" spans="1:70" ht="15" customHeight="1" x14ac:dyDescent="0.15">
      <c r="A55" s="548"/>
      <c r="B55" s="549"/>
      <c r="C55" s="549"/>
      <c r="D55" s="549"/>
      <c r="E55" s="171"/>
      <c r="F55" s="86"/>
      <c r="G55" s="86"/>
      <c r="H55" s="139" t="s">
        <v>153</v>
      </c>
      <c r="I55" s="139" t="s">
        <v>154</v>
      </c>
      <c r="J55" s="469" t="s">
        <v>155</v>
      </c>
      <c r="K55" s="469"/>
      <c r="L55" s="139" t="s">
        <v>91</v>
      </c>
      <c r="M55" s="139" t="s">
        <v>154</v>
      </c>
      <c r="N55" s="469" t="s">
        <v>162</v>
      </c>
      <c r="O55" s="469"/>
      <c r="P55" s="469"/>
      <c r="Q55" s="469"/>
      <c r="R55" s="469"/>
      <c r="S55" s="141" t="s">
        <v>156</v>
      </c>
      <c r="T55" s="535" t="str">
        <f>IF(U54=0,"",U54-T53+1)</f>
        <v/>
      </c>
      <c r="U55" s="536"/>
      <c r="V55" s="537"/>
      <c r="W55" s="535" t="str">
        <f>IF(X54=0,"",X54-W53+1)</f>
        <v/>
      </c>
      <c r="X55" s="536"/>
      <c r="Y55" s="537"/>
      <c r="Z55" s="515"/>
      <c r="AA55" s="516"/>
      <c r="AB55" s="516"/>
      <c r="AC55" s="517"/>
      <c r="AD55" s="524"/>
      <c r="AE55" s="525"/>
      <c r="AF55" s="525"/>
      <c r="AG55" s="526"/>
      <c r="AH55" s="531"/>
      <c r="AI55" s="532"/>
      <c r="AJ55" s="144"/>
      <c r="AK55" s="143"/>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P55" s="99"/>
      <c r="BQ55" s="99"/>
      <c r="BR55" s="135"/>
    </row>
    <row r="56" spans="1:70" ht="15" customHeight="1" x14ac:dyDescent="0.15">
      <c r="A56" s="548"/>
      <c r="B56" s="549"/>
      <c r="C56" s="549"/>
      <c r="D56" s="549"/>
      <c r="E56" s="464"/>
      <c r="F56" s="465"/>
      <c r="G56" s="465"/>
      <c r="H56" s="465"/>
      <c r="I56" s="465"/>
      <c r="J56" s="465"/>
      <c r="K56" s="465"/>
      <c r="L56" s="465"/>
      <c r="M56" s="465"/>
      <c r="N56" s="465"/>
      <c r="O56" s="465"/>
      <c r="P56" s="465"/>
      <c r="Q56" s="465"/>
      <c r="R56" s="465"/>
      <c r="S56" s="466"/>
      <c r="T56" s="506"/>
      <c r="U56" s="507"/>
      <c r="V56" s="508"/>
      <c r="W56" s="506"/>
      <c r="X56" s="507"/>
      <c r="Y56" s="508"/>
      <c r="Z56" s="509"/>
      <c r="AA56" s="510"/>
      <c r="AB56" s="510"/>
      <c r="AC56" s="511"/>
      <c r="AD56" s="518" t="str">
        <f>IF(Z56=0,"",ROUNDDOWN(Z56*W58/T58*IF(AH56=0,1,AH56/100),0))</f>
        <v/>
      </c>
      <c r="AE56" s="519"/>
      <c r="AF56" s="519"/>
      <c r="AG56" s="520"/>
      <c r="AH56" s="527"/>
      <c r="AI56" s="528"/>
      <c r="AJ56" s="142"/>
      <c r="AK56" s="143"/>
      <c r="AL56" s="146"/>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34"/>
    </row>
    <row r="57" spans="1:70" ht="15" customHeight="1" x14ac:dyDescent="0.15">
      <c r="A57" s="548"/>
      <c r="B57" s="549"/>
      <c r="C57" s="549"/>
      <c r="D57" s="549"/>
      <c r="E57" s="464"/>
      <c r="F57" s="465"/>
      <c r="G57" s="465"/>
      <c r="H57" s="465"/>
      <c r="I57" s="465"/>
      <c r="J57" s="465"/>
      <c r="K57" s="465"/>
      <c r="L57" s="465"/>
      <c r="M57" s="465"/>
      <c r="N57" s="465"/>
      <c r="O57" s="465"/>
      <c r="P57" s="465"/>
      <c r="Q57" s="465"/>
      <c r="R57" s="465"/>
      <c r="S57" s="466"/>
      <c r="T57" s="95" t="s">
        <v>40</v>
      </c>
      <c r="U57" s="533"/>
      <c r="V57" s="534"/>
      <c r="W57" s="95" t="s">
        <v>40</v>
      </c>
      <c r="X57" s="533"/>
      <c r="Y57" s="534"/>
      <c r="Z57" s="512"/>
      <c r="AA57" s="513"/>
      <c r="AB57" s="513"/>
      <c r="AC57" s="514"/>
      <c r="AD57" s="521"/>
      <c r="AE57" s="522"/>
      <c r="AF57" s="522"/>
      <c r="AG57" s="523"/>
      <c r="AH57" s="529"/>
      <c r="AI57" s="530"/>
      <c r="AJ57" s="98" t="s">
        <v>157</v>
      </c>
      <c r="AK57" s="143"/>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99"/>
      <c r="BR57" s="135"/>
    </row>
    <row r="58" spans="1:70" ht="15" customHeight="1" x14ac:dyDescent="0.15">
      <c r="A58" s="548"/>
      <c r="B58" s="549"/>
      <c r="C58" s="549"/>
      <c r="D58" s="549"/>
      <c r="E58" s="171"/>
      <c r="F58" s="86"/>
      <c r="G58" s="86"/>
      <c r="H58" s="139" t="s">
        <v>153</v>
      </c>
      <c r="I58" s="139" t="s">
        <v>154</v>
      </c>
      <c r="J58" s="469" t="s">
        <v>155</v>
      </c>
      <c r="K58" s="469"/>
      <c r="L58" s="139" t="s">
        <v>91</v>
      </c>
      <c r="M58" s="139" t="s">
        <v>154</v>
      </c>
      <c r="N58" s="469" t="s">
        <v>162</v>
      </c>
      <c r="O58" s="469"/>
      <c r="P58" s="469"/>
      <c r="Q58" s="469"/>
      <c r="R58" s="469"/>
      <c r="S58" s="141" t="s">
        <v>156</v>
      </c>
      <c r="T58" s="535" t="str">
        <f>IF(U57=0,"",U57-T56+1)</f>
        <v/>
      </c>
      <c r="U58" s="536"/>
      <c r="V58" s="537"/>
      <c r="W58" s="535" t="str">
        <f>IF(X57=0,"",X57-W56+1)</f>
        <v/>
      </c>
      <c r="X58" s="536"/>
      <c r="Y58" s="537"/>
      <c r="Z58" s="515"/>
      <c r="AA58" s="516"/>
      <c r="AB58" s="516"/>
      <c r="AC58" s="517"/>
      <c r="AD58" s="524"/>
      <c r="AE58" s="525"/>
      <c r="AF58" s="525"/>
      <c r="AG58" s="526"/>
      <c r="AH58" s="531"/>
      <c r="AI58" s="532"/>
      <c r="AJ58" s="503" t="s">
        <v>233</v>
      </c>
      <c r="AK58" s="486"/>
      <c r="AL58" s="504" t="s">
        <v>158</v>
      </c>
      <c r="AM58" s="504"/>
      <c r="AN58" s="504"/>
      <c r="AO58" s="504"/>
      <c r="AP58" s="504"/>
      <c r="AQ58" s="504"/>
      <c r="AR58" s="504"/>
      <c r="AS58" s="504"/>
      <c r="AT58" s="504"/>
      <c r="AU58" s="504"/>
      <c r="AV58" s="504"/>
      <c r="AW58" s="504"/>
      <c r="AX58" s="504"/>
      <c r="AY58" s="504"/>
      <c r="AZ58" s="504"/>
      <c r="BA58" s="504"/>
      <c r="BB58" s="504"/>
      <c r="BC58" s="504"/>
      <c r="BD58" s="504"/>
      <c r="BE58" s="504"/>
      <c r="BF58" s="504"/>
      <c r="BG58" s="504"/>
      <c r="BH58" s="504"/>
      <c r="BI58" s="504"/>
      <c r="BJ58" s="504"/>
      <c r="BK58" s="504"/>
      <c r="BL58" s="504"/>
      <c r="BM58" s="504"/>
      <c r="BN58" s="504"/>
      <c r="BO58" s="504"/>
      <c r="BP58" s="504"/>
      <c r="BQ58" s="504"/>
      <c r="BR58" s="505"/>
    </row>
    <row r="59" spans="1:70" ht="15" customHeight="1" x14ac:dyDescent="0.15">
      <c r="A59" s="548"/>
      <c r="B59" s="549"/>
      <c r="C59" s="549"/>
      <c r="D59" s="549"/>
      <c r="E59" s="464"/>
      <c r="F59" s="465"/>
      <c r="G59" s="465"/>
      <c r="H59" s="465"/>
      <c r="I59" s="465"/>
      <c r="J59" s="465"/>
      <c r="K59" s="465"/>
      <c r="L59" s="465"/>
      <c r="M59" s="465"/>
      <c r="N59" s="465"/>
      <c r="O59" s="465"/>
      <c r="P59" s="465"/>
      <c r="Q59" s="465"/>
      <c r="R59" s="465"/>
      <c r="S59" s="466"/>
      <c r="T59" s="506"/>
      <c r="U59" s="507"/>
      <c r="V59" s="508"/>
      <c r="W59" s="506"/>
      <c r="X59" s="507"/>
      <c r="Y59" s="508"/>
      <c r="Z59" s="509"/>
      <c r="AA59" s="510"/>
      <c r="AB59" s="510"/>
      <c r="AC59" s="511"/>
      <c r="AD59" s="518" t="str">
        <f>IF(Z59=0,"",ROUNDDOWN(Z59*W61/T61*IF(AH59=0,1,AH59/100),0))</f>
        <v/>
      </c>
      <c r="AE59" s="519"/>
      <c r="AF59" s="519"/>
      <c r="AG59" s="520"/>
      <c r="AH59" s="527"/>
      <c r="AI59" s="528"/>
      <c r="AJ59" s="485"/>
      <c r="AK59" s="486"/>
      <c r="AL59" s="504"/>
      <c r="AM59" s="504"/>
      <c r="AN59" s="504"/>
      <c r="AO59" s="504"/>
      <c r="AP59" s="504"/>
      <c r="AQ59" s="504"/>
      <c r="AR59" s="504"/>
      <c r="AS59" s="504"/>
      <c r="AT59" s="504"/>
      <c r="AU59" s="504"/>
      <c r="AV59" s="504"/>
      <c r="AW59" s="504"/>
      <c r="AX59" s="504"/>
      <c r="AY59" s="504"/>
      <c r="AZ59" s="504"/>
      <c r="BA59" s="504"/>
      <c r="BB59" s="504"/>
      <c r="BC59" s="504"/>
      <c r="BD59" s="504"/>
      <c r="BE59" s="504"/>
      <c r="BF59" s="504"/>
      <c r="BG59" s="504"/>
      <c r="BH59" s="504"/>
      <c r="BI59" s="504"/>
      <c r="BJ59" s="504"/>
      <c r="BK59" s="504"/>
      <c r="BL59" s="504"/>
      <c r="BM59" s="504"/>
      <c r="BN59" s="504"/>
      <c r="BO59" s="504"/>
      <c r="BP59" s="504"/>
      <c r="BQ59" s="504"/>
      <c r="BR59" s="505"/>
    </row>
    <row r="60" spans="1:70" ht="15" customHeight="1" x14ac:dyDescent="0.15">
      <c r="A60" s="548"/>
      <c r="B60" s="549"/>
      <c r="C60" s="549"/>
      <c r="D60" s="549"/>
      <c r="E60" s="464"/>
      <c r="F60" s="465"/>
      <c r="G60" s="465"/>
      <c r="H60" s="465"/>
      <c r="I60" s="465"/>
      <c r="J60" s="465"/>
      <c r="K60" s="465"/>
      <c r="L60" s="465"/>
      <c r="M60" s="465"/>
      <c r="N60" s="465"/>
      <c r="O60" s="465"/>
      <c r="P60" s="465"/>
      <c r="Q60" s="465"/>
      <c r="R60" s="465"/>
      <c r="S60" s="466"/>
      <c r="T60" s="95" t="s">
        <v>40</v>
      </c>
      <c r="U60" s="533"/>
      <c r="V60" s="534"/>
      <c r="W60" s="95" t="s">
        <v>40</v>
      </c>
      <c r="X60" s="533"/>
      <c r="Y60" s="534"/>
      <c r="Z60" s="512"/>
      <c r="AA60" s="513"/>
      <c r="AB60" s="513"/>
      <c r="AC60" s="514"/>
      <c r="AD60" s="521"/>
      <c r="AE60" s="522"/>
      <c r="AF60" s="522"/>
      <c r="AG60" s="523"/>
      <c r="AH60" s="529"/>
      <c r="AI60" s="530"/>
      <c r="AJ60" s="100"/>
      <c r="AK60" s="174"/>
      <c r="AL60" s="175"/>
      <c r="AM60" s="175"/>
      <c r="AN60" s="175"/>
      <c r="AO60" s="175"/>
      <c r="AP60" s="175"/>
      <c r="AQ60" s="175"/>
      <c r="AR60" s="175"/>
      <c r="AS60" s="175"/>
      <c r="AT60" s="175"/>
      <c r="AU60" s="175"/>
      <c r="AV60" s="175"/>
      <c r="AW60" s="175"/>
      <c r="AX60" s="175"/>
      <c r="AY60" s="175"/>
      <c r="AZ60" s="175"/>
      <c r="BA60" s="175"/>
      <c r="BB60" s="175"/>
      <c r="BC60" s="175"/>
      <c r="BD60" s="175"/>
      <c r="BE60" s="175"/>
      <c r="BF60" s="175"/>
      <c r="BG60" s="175"/>
      <c r="BH60" s="175"/>
      <c r="BI60" s="175"/>
      <c r="BJ60" s="175"/>
      <c r="BK60" s="175"/>
      <c r="BL60" s="175"/>
      <c r="BM60" s="175"/>
      <c r="BN60" s="175"/>
      <c r="BO60" s="175"/>
      <c r="BP60" s="175"/>
      <c r="BQ60" s="175"/>
      <c r="BR60" s="176"/>
    </row>
    <row r="61" spans="1:70" ht="15" customHeight="1" x14ac:dyDescent="0.15">
      <c r="A61" s="548"/>
      <c r="B61" s="549"/>
      <c r="C61" s="549"/>
      <c r="D61" s="549"/>
      <c r="E61" s="171"/>
      <c r="F61" s="86"/>
      <c r="G61" s="86"/>
      <c r="H61" s="139" t="s">
        <v>153</v>
      </c>
      <c r="I61" s="139" t="s">
        <v>154</v>
      </c>
      <c r="J61" s="469" t="s">
        <v>155</v>
      </c>
      <c r="K61" s="469"/>
      <c r="L61" s="139" t="s">
        <v>91</v>
      </c>
      <c r="M61" s="139" t="s">
        <v>154</v>
      </c>
      <c r="N61" s="469" t="s">
        <v>162</v>
      </c>
      <c r="O61" s="469"/>
      <c r="P61" s="469"/>
      <c r="Q61" s="469"/>
      <c r="R61" s="469"/>
      <c r="S61" s="141" t="s">
        <v>156</v>
      </c>
      <c r="T61" s="535" t="str">
        <f>IF(U60=0,"",U60-T59+1)</f>
        <v/>
      </c>
      <c r="U61" s="536"/>
      <c r="V61" s="537"/>
      <c r="W61" s="535" t="str">
        <f>IF(X60=0,"",X60-W59+1)</f>
        <v/>
      </c>
      <c r="X61" s="536"/>
      <c r="Y61" s="537"/>
      <c r="Z61" s="515"/>
      <c r="AA61" s="516"/>
      <c r="AB61" s="516"/>
      <c r="AC61" s="517"/>
      <c r="AD61" s="524"/>
      <c r="AE61" s="525"/>
      <c r="AF61" s="525"/>
      <c r="AG61" s="526"/>
      <c r="AH61" s="531"/>
      <c r="AI61" s="532"/>
      <c r="AJ61" s="101"/>
      <c r="AK61" s="174"/>
      <c r="AL61" s="175"/>
      <c r="AM61" s="175"/>
      <c r="AN61" s="175"/>
      <c r="AO61" s="175"/>
      <c r="AP61" s="175"/>
      <c r="AQ61" s="175"/>
      <c r="AR61" s="175"/>
      <c r="AS61" s="175"/>
      <c r="AT61" s="175"/>
      <c r="AU61" s="175"/>
      <c r="AV61" s="175"/>
      <c r="AW61" s="175"/>
      <c r="AX61" s="175"/>
      <c r="AY61" s="175"/>
      <c r="AZ61" s="175"/>
      <c r="BA61" s="175"/>
      <c r="BB61" s="175"/>
      <c r="BC61" s="175"/>
      <c r="BD61" s="175"/>
      <c r="BE61" s="175"/>
      <c r="BF61" s="175"/>
      <c r="BG61" s="175"/>
      <c r="BH61" s="175"/>
      <c r="BI61" s="175"/>
      <c r="BJ61" s="175"/>
      <c r="BK61" s="175"/>
      <c r="BL61" s="175"/>
      <c r="BM61" s="175"/>
      <c r="BN61" s="175"/>
      <c r="BO61" s="175"/>
      <c r="BP61" s="175"/>
      <c r="BQ61" s="175"/>
      <c r="BR61" s="176"/>
    </row>
    <row r="62" spans="1:70" ht="15" customHeight="1" x14ac:dyDescent="0.15">
      <c r="A62" s="548"/>
      <c r="B62" s="549"/>
      <c r="C62" s="549"/>
      <c r="D62" s="549"/>
      <c r="E62" s="464"/>
      <c r="F62" s="465"/>
      <c r="G62" s="465"/>
      <c r="H62" s="465"/>
      <c r="I62" s="465"/>
      <c r="J62" s="465"/>
      <c r="K62" s="465"/>
      <c r="L62" s="465"/>
      <c r="M62" s="465"/>
      <c r="N62" s="465"/>
      <c r="O62" s="465"/>
      <c r="P62" s="465"/>
      <c r="Q62" s="465"/>
      <c r="R62" s="465"/>
      <c r="S62" s="466"/>
      <c r="T62" s="506"/>
      <c r="U62" s="507"/>
      <c r="V62" s="508"/>
      <c r="W62" s="506"/>
      <c r="X62" s="507"/>
      <c r="Y62" s="508"/>
      <c r="Z62" s="509"/>
      <c r="AA62" s="510"/>
      <c r="AB62" s="510"/>
      <c r="AC62" s="511"/>
      <c r="AD62" s="518" t="str">
        <f>IF(Z62=0,"",ROUNDDOWN(Z62*W64/T64*IF(AH62=0,1,AH62/100),0))</f>
        <v/>
      </c>
      <c r="AE62" s="519"/>
      <c r="AF62" s="519"/>
      <c r="AG62" s="520"/>
      <c r="AH62" s="527"/>
      <c r="AI62" s="528"/>
      <c r="AJ62" s="89"/>
      <c r="AK62" s="147"/>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135"/>
    </row>
    <row r="63" spans="1:70" ht="15" customHeight="1" x14ac:dyDescent="0.15">
      <c r="A63" s="548"/>
      <c r="B63" s="549"/>
      <c r="C63" s="549"/>
      <c r="D63" s="549"/>
      <c r="E63" s="464"/>
      <c r="F63" s="465"/>
      <c r="G63" s="465"/>
      <c r="H63" s="465"/>
      <c r="I63" s="465"/>
      <c r="J63" s="465"/>
      <c r="K63" s="465"/>
      <c r="L63" s="465"/>
      <c r="M63" s="465"/>
      <c r="N63" s="465"/>
      <c r="O63" s="465"/>
      <c r="P63" s="465"/>
      <c r="Q63" s="465"/>
      <c r="R63" s="465"/>
      <c r="S63" s="466"/>
      <c r="T63" s="95" t="s">
        <v>40</v>
      </c>
      <c r="U63" s="533"/>
      <c r="V63" s="534"/>
      <c r="W63" s="95" t="s">
        <v>40</v>
      </c>
      <c r="X63" s="533"/>
      <c r="Y63" s="534"/>
      <c r="Z63" s="512"/>
      <c r="AA63" s="513"/>
      <c r="AB63" s="513"/>
      <c r="AC63" s="514"/>
      <c r="AD63" s="521"/>
      <c r="AE63" s="522"/>
      <c r="AF63" s="522"/>
      <c r="AG63" s="523"/>
      <c r="AH63" s="529"/>
      <c r="AI63" s="530"/>
      <c r="AJ63" s="142"/>
      <c r="AK63" s="147"/>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135"/>
    </row>
    <row r="64" spans="1:70" ht="15" customHeight="1" x14ac:dyDescent="0.15">
      <c r="A64" s="548"/>
      <c r="B64" s="549"/>
      <c r="C64" s="549"/>
      <c r="D64" s="549"/>
      <c r="E64" s="171"/>
      <c r="F64" s="86"/>
      <c r="G64" s="86"/>
      <c r="H64" s="139" t="s">
        <v>153</v>
      </c>
      <c r="I64" s="139" t="s">
        <v>154</v>
      </c>
      <c r="J64" s="469" t="s">
        <v>155</v>
      </c>
      <c r="K64" s="469"/>
      <c r="L64" s="139" t="s">
        <v>91</v>
      </c>
      <c r="M64" s="139" t="s">
        <v>154</v>
      </c>
      <c r="N64" s="469" t="s">
        <v>162</v>
      </c>
      <c r="O64" s="469"/>
      <c r="P64" s="469"/>
      <c r="Q64" s="469"/>
      <c r="R64" s="469"/>
      <c r="S64" s="141" t="s">
        <v>156</v>
      </c>
      <c r="T64" s="535" t="str">
        <f>IF(U63=0,"",U63-T62+1)</f>
        <v/>
      </c>
      <c r="U64" s="536"/>
      <c r="V64" s="537"/>
      <c r="W64" s="535" t="str">
        <f>IF(X63=0,"",X63-W62+1)</f>
        <v/>
      </c>
      <c r="X64" s="536"/>
      <c r="Y64" s="537"/>
      <c r="Z64" s="515"/>
      <c r="AA64" s="516"/>
      <c r="AB64" s="516"/>
      <c r="AC64" s="517"/>
      <c r="AD64" s="524"/>
      <c r="AE64" s="525"/>
      <c r="AF64" s="525"/>
      <c r="AG64" s="526"/>
      <c r="AH64" s="531"/>
      <c r="AI64" s="532"/>
      <c r="AJ64" s="98"/>
      <c r="AK64" s="143"/>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135"/>
    </row>
    <row r="65" spans="1:70" ht="15" customHeight="1" x14ac:dyDescent="0.15">
      <c r="A65" s="548"/>
      <c r="B65" s="549"/>
      <c r="C65" s="549"/>
      <c r="D65" s="549"/>
      <c r="E65" s="464"/>
      <c r="F65" s="465"/>
      <c r="G65" s="465"/>
      <c r="H65" s="465"/>
      <c r="I65" s="465"/>
      <c r="J65" s="465"/>
      <c r="K65" s="465"/>
      <c r="L65" s="465"/>
      <c r="M65" s="465"/>
      <c r="N65" s="465"/>
      <c r="O65" s="465"/>
      <c r="P65" s="465"/>
      <c r="Q65" s="465"/>
      <c r="R65" s="465"/>
      <c r="S65" s="466"/>
      <c r="T65" s="506"/>
      <c r="U65" s="507"/>
      <c r="V65" s="508"/>
      <c r="W65" s="506"/>
      <c r="X65" s="507"/>
      <c r="Y65" s="508"/>
      <c r="Z65" s="509"/>
      <c r="AA65" s="510"/>
      <c r="AB65" s="510"/>
      <c r="AC65" s="511"/>
      <c r="AD65" s="518" t="str">
        <f>IF(Z65=0,"",ROUNDDOWN(Z65*W67/T67*IF(AH65=0,1,AH65/100),0))</f>
        <v/>
      </c>
      <c r="AE65" s="519"/>
      <c r="AF65" s="519"/>
      <c r="AG65" s="520"/>
      <c r="AH65" s="527"/>
      <c r="AI65" s="528"/>
      <c r="AJ65" s="90"/>
      <c r="AL65" s="177"/>
      <c r="AM65" s="177"/>
      <c r="AN65" s="177"/>
      <c r="AO65" s="177"/>
      <c r="AP65" s="177"/>
      <c r="AQ65" s="177"/>
      <c r="AR65" s="177"/>
      <c r="AS65" s="177"/>
      <c r="AT65" s="177"/>
      <c r="AU65" s="177"/>
      <c r="AV65" s="177"/>
      <c r="AW65" s="177"/>
      <c r="AX65" s="177"/>
      <c r="AY65" s="177"/>
      <c r="AZ65" s="177"/>
      <c r="BA65" s="177"/>
      <c r="BB65" s="177"/>
      <c r="BC65" s="177"/>
      <c r="BD65" s="177"/>
      <c r="BE65" s="177"/>
      <c r="BF65" s="177"/>
      <c r="BG65" s="177"/>
      <c r="BH65" s="177"/>
      <c r="BI65" s="177"/>
      <c r="BJ65" s="177"/>
      <c r="BK65" s="177"/>
      <c r="BL65" s="177"/>
      <c r="BM65" s="177"/>
      <c r="BN65" s="177"/>
      <c r="BO65" s="177"/>
      <c r="BP65" s="177"/>
      <c r="BQ65" s="177"/>
      <c r="BR65" s="178"/>
    </row>
    <row r="66" spans="1:70" ht="15" customHeight="1" x14ac:dyDescent="0.15">
      <c r="A66" s="548"/>
      <c r="B66" s="549"/>
      <c r="C66" s="549"/>
      <c r="D66" s="549"/>
      <c r="E66" s="464"/>
      <c r="F66" s="465"/>
      <c r="G66" s="465"/>
      <c r="H66" s="465"/>
      <c r="I66" s="465"/>
      <c r="J66" s="465"/>
      <c r="K66" s="465"/>
      <c r="L66" s="465"/>
      <c r="M66" s="465"/>
      <c r="N66" s="465"/>
      <c r="O66" s="465"/>
      <c r="P66" s="465"/>
      <c r="Q66" s="465"/>
      <c r="R66" s="465"/>
      <c r="S66" s="466"/>
      <c r="T66" s="95" t="s">
        <v>40</v>
      </c>
      <c r="U66" s="533"/>
      <c r="V66" s="534"/>
      <c r="W66" s="95" t="s">
        <v>40</v>
      </c>
      <c r="X66" s="533"/>
      <c r="Y66" s="534"/>
      <c r="Z66" s="512"/>
      <c r="AA66" s="513"/>
      <c r="AB66" s="513"/>
      <c r="AC66" s="514"/>
      <c r="AD66" s="521"/>
      <c r="AE66" s="522"/>
      <c r="AF66" s="522"/>
      <c r="AG66" s="523"/>
      <c r="AH66" s="529"/>
      <c r="AI66" s="530"/>
      <c r="AJ66" s="82"/>
      <c r="AL66" s="177"/>
      <c r="AM66" s="177"/>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7"/>
      <c r="BR66" s="178"/>
    </row>
    <row r="67" spans="1:70" ht="15" customHeight="1" x14ac:dyDescent="0.15">
      <c r="A67" s="548"/>
      <c r="B67" s="549"/>
      <c r="C67" s="549"/>
      <c r="D67" s="549"/>
      <c r="E67" s="171"/>
      <c r="F67" s="86"/>
      <c r="G67" s="86"/>
      <c r="H67" s="139" t="s">
        <v>153</v>
      </c>
      <c r="I67" s="139" t="s">
        <v>154</v>
      </c>
      <c r="J67" s="469" t="s">
        <v>155</v>
      </c>
      <c r="K67" s="469"/>
      <c r="L67" s="139" t="s">
        <v>91</v>
      </c>
      <c r="M67" s="139" t="s">
        <v>154</v>
      </c>
      <c r="N67" s="469" t="s">
        <v>162</v>
      </c>
      <c r="O67" s="469"/>
      <c r="P67" s="469"/>
      <c r="Q67" s="469"/>
      <c r="R67" s="469"/>
      <c r="S67" s="141" t="s">
        <v>156</v>
      </c>
      <c r="T67" s="535" t="str">
        <f>IF(U66=0,"",U66-T65+1)</f>
        <v/>
      </c>
      <c r="U67" s="536"/>
      <c r="V67" s="537"/>
      <c r="W67" s="535" t="str">
        <f>IF(X66=0,"",X66-W65+1)</f>
        <v/>
      </c>
      <c r="X67" s="536"/>
      <c r="Y67" s="537"/>
      <c r="Z67" s="515"/>
      <c r="AA67" s="516"/>
      <c r="AB67" s="516"/>
      <c r="AC67" s="517"/>
      <c r="AD67" s="524"/>
      <c r="AE67" s="525"/>
      <c r="AF67" s="525"/>
      <c r="AG67" s="526"/>
      <c r="AH67" s="531"/>
      <c r="AI67" s="532"/>
      <c r="AJ67" s="100"/>
      <c r="AK67" s="174"/>
      <c r="AL67" s="175"/>
      <c r="AM67" s="175"/>
      <c r="AN67" s="175"/>
      <c r="AO67" s="175"/>
      <c r="AP67" s="175"/>
      <c r="AQ67" s="175"/>
      <c r="AR67" s="175"/>
      <c r="AS67" s="175"/>
      <c r="AT67" s="175"/>
      <c r="AU67" s="175"/>
      <c r="AV67" s="175"/>
      <c r="AW67" s="175"/>
      <c r="AX67" s="175"/>
      <c r="AY67" s="175"/>
      <c r="AZ67" s="175"/>
      <c r="BA67" s="175"/>
      <c r="BB67" s="175"/>
      <c r="BC67" s="175"/>
      <c r="BD67" s="175"/>
      <c r="BE67" s="175"/>
      <c r="BF67" s="175"/>
      <c r="BG67" s="175"/>
      <c r="BH67" s="175"/>
      <c r="BI67" s="175"/>
      <c r="BJ67" s="175"/>
      <c r="BK67" s="175"/>
      <c r="BL67" s="175"/>
      <c r="BM67" s="175"/>
      <c r="BN67" s="175"/>
      <c r="BO67" s="175"/>
      <c r="BP67" s="175"/>
      <c r="BQ67" s="175"/>
      <c r="BR67" s="176"/>
    </row>
    <row r="68" spans="1:70" ht="15" customHeight="1" x14ac:dyDescent="0.15">
      <c r="A68" s="548"/>
      <c r="B68" s="549"/>
      <c r="C68" s="549"/>
      <c r="D68" s="549"/>
      <c r="E68" s="464" t="s">
        <v>251</v>
      </c>
      <c r="F68" s="465"/>
      <c r="G68" s="465"/>
      <c r="H68" s="465"/>
      <c r="I68" s="465"/>
      <c r="J68" s="466"/>
      <c r="K68" s="467"/>
      <c r="L68" s="468"/>
      <c r="M68" s="468"/>
      <c r="N68" s="468"/>
      <c r="O68" s="469" t="s">
        <v>159</v>
      </c>
      <c r="P68" s="469"/>
      <c r="Q68" s="464" t="s">
        <v>160</v>
      </c>
      <c r="R68" s="465"/>
      <c r="S68" s="465"/>
      <c r="T68" s="465"/>
      <c r="U68" s="465"/>
      <c r="V68" s="465"/>
      <c r="W68" s="465"/>
      <c r="X68" s="465"/>
      <c r="Y68" s="465"/>
      <c r="Z68" s="465"/>
      <c r="AA68" s="465"/>
      <c r="AB68" s="465"/>
      <c r="AC68" s="466"/>
      <c r="AD68" s="491" t="str">
        <f>IF(SUM(AD47:AG67)=0,"",SUM(AD47:AG67))</f>
        <v/>
      </c>
      <c r="AE68" s="491"/>
      <c r="AF68" s="491"/>
      <c r="AG68" s="491"/>
      <c r="AH68" s="493"/>
      <c r="AI68" s="494"/>
      <c r="AJ68" s="82"/>
      <c r="AL68" s="99"/>
      <c r="AM68" s="99"/>
      <c r="AN68" s="99"/>
      <c r="AO68" s="99"/>
      <c r="AP68" s="99"/>
      <c r="AQ68" s="99"/>
      <c r="AR68" s="99"/>
      <c r="AS68" s="99"/>
      <c r="AT68" s="99"/>
      <c r="AU68" s="99"/>
      <c r="AV68" s="99"/>
      <c r="AW68" s="99"/>
      <c r="AX68" s="99"/>
      <c r="AY68" s="99"/>
      <c r="AZ68" s="99"/>
      <c r="BA68" s="99"/>
      <c r="BB68" s="99"/>
      <c r="BC68" s="99"/>
      <c r="BD68" s="99"/>
      <c r="BE68" s="99"/>
      <c r="BF68" s="99"/>
      <c r="BG68" s="99"/>
      <c r="BH68" s="99"/>
      <c r="BI68" s="99"/>
      <c r="BJ68" s="99"/>
      <c r="BK68" s="99"/>
      <c r="BL68" s="99"/>
      <c r="BM68" s="99"/>
      <c r="BN68" s="99"/>
      <c r="BO68" s="99"/>
      <c r="BP68" s="99"/>
      <c r="BQ68" s="99"/>
      <c r="BR68" s="135"/>
    </row>
    <row r="69" spans="1:70" ht="15" customHeight="1" x14ac:dyDescent="0.15">
      <c r="A69" s="548"/>
      <c r="B69" s="549"/>
      <c r="C69" s="549"/>
      <c r="D69" s="549"/>
      <c r="E69" s="464"/>
      <c r="F69" s="465"/>
      <c r="G69" s="465"/>
      <c r="H69" s="465"/>
      <c r="I69" s="465"/>
      <c r="J69" s="466"/>
      <c r="K69" s="467"/>
      <c r="L69" s="468"/>
      <c r="M69" s="468"/>
      <c r="N69" s="468"/>
      <c r="O69" s="469"/>
      <c r="P69" s="469"/>
      <c r="Q69" s="464"/>
      <c r="R69" s="465"/>
      <c r="S69" s="465"/>
      <c r="T69" s="465"/>
      <c r="U69" s="465"/>
      <c r="V69" s="465"/>
      <c r="W69" s="465"/>
      <c r="X69" s="465"/>
      <c r="Y69" s="465"/>
      <c r="Z69" s="465"/>
      <c r="AA69" s="465"/>
      <c r="AB69" s="465"/>
      <c r="AC69" s="466"/>
      <c r="AD69" s="492"/>
      <c r="AE69" s="492"/>
      <c r="AF69" s="492"/>
      <c r="AG69" s="492"/>
      <c r="AH69" s="495"/>
      <c r="AI69" s="496"/>
      <c r="AJ69" s="82"/>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135"/>
    </row>
    <row r="70" spans="1:70" ht="15" customHeight="1" x14ac:dyDescent="0.15">
      <c r="A70" s="548"/>
      <c r="B70" s="549"/>
      <c r="C70" s="549"/>
      <c r="D70" s="549"/>
      <c r="E70" s="464" t="s">
        <v>161</v>
      </c>
      <c r="F70" s="465"/>
      <c r="G70" s="465"/>
      <c r="H70" s="465"/>
      <c r="I70" s="465"/>
      <c r="J70" s="465"/>
      <c r="K70" s="465"/>
      <c r="L70" s="465"/>
      <c r="M70" s="465"/>
      <c r="N70" s="465"/>
      <c r="O70" s="465"/>
      <c r="P70" s="465"/>
      <c r="Q70" s="465"/>
      <c r="R70" s="465"/>
      <c r="S70" s="465"/>
      <c r="T70" s="465"/>
      <c r="U70" s="465"/>
      <c r="V70" s="465"/>
      <c r="W70" s="465"/>
      <c r="X70" s="465"/>
      <c r="Y70" s="465"/>
      <c r="Z70" s="465"/>
      <c r="AA70" s="465"/>
      <c r="AB70" s="465"/>
      <c r="AC70" s="466"/>
      <c r="AD70" s="497" t="str">
        <f>IF(AND(AD68="",K68&gt;=1),0,IF(K68="","0",IF(K68=0,"0",ROUNDDOWN(AD68/K68,0))))</f>
        <v>0</v>
      </c>
      <c r="AE70" s="498"/>
      <c r="AF70" s="498"/>
      <c r="AG70" s="498"/>
      <c r="AH70" s="498"/>
      <c r="AI70" s="499"/>
      <c r="AJ70" s="82"/>
      <c r="AL70" s="99"/>
      <c r="AM70" s="99"/>
      <c r="AN70" s="99"/>
      <c r="AO70" s="99"/>
      <c r="AP70" s="99"/>
      <c r="AQ70" s="99"/>
      <c r="AR70" s="99"/>
      <c r="AS70" s="99"/>
      <c r="AT70" s="99"/>
      <c r="AU70" s="99"/>
      <c r="AV70" s="99"/>
      <c r="AW70" s="99"/>
      <c r="AX70" s="99"/>
      <c r="AY70" s="99"/>
      <c r="AZ70" s="99"/>
      <c r="BA70" s="99"/>
      <c r="BB70" s="99"/>
      <c r="BC70" s="99"/>
      <c r="BD70" s="99"/>
      <c r="BE70" s="99"/>
      <c r="BF70" s="99"/>
      <c r="BG70" s="99"/>
      <c r="BH70" s="99"/>
      <c r="BI70" s="99"/>
      <c r="BJ70" s="99"/>
      <c r="BK70" s="99"/>
      <c r="BL70" s="99"/>
      <c r="BM70" s="99"/>
      <c r="BN70" s="99"/>
      <c r="BO70" s="99"/>
      <c r="BP70" s="99"/>
      <c r="BQ70" s="99"/>
      <c r="BR70" s="135"/>
    </row>
    <row r="71" spans="1:70" ht="15" customHeight="1" thickBot="1" x14ac:dyDescent="0.2">
      <c r="A71" s="550"/>
      <c r="B71" s="551"/>
      <c r="C71" s="551"/>
      <c r="D71" s="551"/>
      <c r="E71" s="464"/>
      <c r="F71" s="465"/>
      <c r="G71" s="465"/>
      <c r="H71" s="465"/>
      <c r="I71" s="465"/>
      <c r="J71" s="465"/>
      <c r="K71" s="465"/>
      <c r="L71" s="465"/>
      <c r="M71" s="465"/>
      <c r="N71" s="465"/>
      <c r="O71" s="465"/>
      <c r="P71" s="465"/>
      <c r="Q71" s="465"/>
      <c r="R71" s="465"/>
      <c r="S71" s="465"/>
      <c r="T71" s="465"/>
      <c r="U71" s="465"/>
      <c r="V71" s="465"/>
      <c r="W71" s="465"/>
      <c r="X71" s="465"/>
      <c r="Y71" s="465"/>
      <c r="Z71" s="465"/>
      <c r="AA71" s="465"/>
      <c r="AB71" s="465"/>
      <c r="AC71" s="466"/>
      <c r="AD71" s="500"/>
      <c r="AE71" s="501"/>
      <c r="AF71" s="501"/>
      <c r="AG71" s="501"/>
      <c r="AH71" s="501"/>
      <c r="AI71" s="502"/>
      <c r="AJ71" s="82"/>
      <c r="AL71" s="99"/>
      <c r="AM71" s="99"/>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99"/>
      <c r="BR71" s="135"/>
    </row>
    <row r="72" spans="1:70" ht="8.25" customHeight="1" x14ac:dyDescent="0.15">
      <c r="A72" s="470"/>
      <c r="B72" s="470"/>
      <c r="C72" s="470"/>
      <c r="D72" s="470"/>
      <c r="E72" s="470"/>
      <c r="F72" s="470"/>
      <c r="G72" s="470"/>
      <c r="H72" s="470"/>
      <c r="I72" s="470"/>
      <c r="J72" s="470"/>
      <c r="K72" s="470"/>
      <c r="L72" s="470"/>
      <c r="M72" s="470"/>
      <c r="N72" s="470"/>
      <c r="O72" s="470"/>
      <c r="P72" s="470"/>
      <c r="Q72" s="470"/>
      <c r="R72" s="470"/>
      <c r="S72" s="470"/>
      <c r="T72" s="470"/>
      <c r="U72" s="470"/>
      <c r="V72" s="470"/>
      <c r="W72" s="470"/>
      <c r="X72" s="470"/>
      <c r="Y72" s="470"/>
      <c r="Z72" s="470"/>
      <c r="AA72" s="470"/>
      <c r="AB72" s="470"/>
      <c r="AC72" s="470"/>
      <c r="AD72" s="470"/>
      <c r="AE72" s="470"/>
      <c r="AF72" s="470"/>
      <c r="AG72" s="470"/>
      <c r="AH72" s="470"/>
      <c r="AI72" s="470"/>
      <c r="AJ72" s="179"/>
      <c r="AK72" s="179"/>
      <c r="AL72" s="180"/>
      <c r="AM72" s="180"/>
      <c r="AN72" s="180"/>
      <c r="AO72" s="180"/>
      <c r="AP72" s="180"/>
      <c r="AQ72" s="180"/>
      <c r="AR72" s="180"/>
      <c r="AS72" s="180"/>
      <c r="AT72" s="180"/>
      <c r="AU72" s="180"/>
      <c r="AV72" s="180"/>
      <c r="AW72" s="180"/>
      <c r="AX72" s="180"/>
      <c r="AY72" s="180"/>
      <c r="AZ72" s="180"/>
      <c r="BA72" s="180"/>
      <c r="BB72" s="180"/>
      <c r="BC72" s="180"/>
      <c r="BD72" s="180"/>
      <c r="BE72" s="180"/>
      <c r="BF72" s="180"/>
      <c r="BG72" s="180"/>
      <c r="BH72" s="180"/>
      <c r="BI72" s="180"/>
      <c r="BJ72" s="180"/>
      <c r="BK72" s="180"/>
      <c r="BL72" s="180"/>
      <c r="BM72" s="180"/>
      <c r="BN72" s="180"/>
      <c r="BO72" s="180"/>
      <c r="BP72" s="180"/>
      <c r="BQ72" s="180"/>
      <c r="BR72" s="180"/>
    </row>
    <row r="73" spans="1:70" ht="18" customHeight="1" x14ac:dyDescent="0.15">
      <c r="AJ73" s="106"/>
      <c r="AK73" s="106"/>
      <c r="AL73" s="91"/>
      <c r="AM73" s="91"/>
      <c r="AN73" s="91"/>
      <c r="AO73" s="91"/>
      <c r="AP73" s="91"/>
      <c r="AQ73" s="91"/>
      <c r="AR73" s="91"/>
      <c r="AS73" s="91"/>
      <c r="AT73" s="91"/>
      <c r="AU73" s="91"/>
      <c r="AV73" s="91"/>
      <c r="AW73" s="91"/>
      <c r="AX73" s="91"/>
      <c r="AY73" s="91"/>
      <c r="AZ73" s="91"/>
      <c r="BA73" s="91"/>
      <c r="BB73" s="91"/>
      <c r="BC73" s="91"/>
      <c r="BD73" s="91"/>
      <c r="BE73" s="91"/>
      <c r="BF73" s="91"/>
      <c r="BG73" s="91"/>
      <c r="BH73" s="91"/>
      <c r="BI73" s="91"/>
      <c r="BJ73" s="91"/>
      <c r="BK73" s="91"/>
      <c r="BL73" s="91"/>
      <c r="BM73" s="91"/>
      <c r="BN73" s="91"/>
      <c r="BO73" s="91"/>
      <c r="BP73" s="91"/>
      <c r="BQ73" s="91"/>
      <c r="BR73" s="91"/>
    </row>
  </sheetData>
  <sheetProtection selectLockedCells="1"/>
  <mergeCells count="204">
    <mergeCell ref="AG32:AI32"/>
    <mergeCell ref="A33:D36"/>
    <mergeCell ref="AD33:AF33"/>
    <mergeCell ref="AG33:AI33"/>
    <mergeCell ref="AJ33:AK34"/>
    <mergeCell ref="AL33:BR34"/>
    <mergeCell ref="AD34:AF34"/>
    <mergeCell ref="AG34:AI34"/>
    <mergeCell ref="AD35:AF35"/>
    <mergeCell ref="AG35:AI35"/>
    <mergeCell ref="AJ35:AK36"/>
    <mergeCell ref="AL35:BR36"/>
    <mergeCell ref="AD36:AF36"/>
    <mergeCell ref="AG36:AI36"/>
    <mergeCell ref="AJ1:BR2"/>
    <mergeCell ref="O2:Q2"/>
    <mergeCell ref="R2:AI2"/>
    <mergeCell ref="A3:AI4"/>
    <mergeCell ref="AJ3:BR4"/>
    <mergeCell ref="A5:D11"/>
    <mergeCell ref="E5:I6"/>
    <mergeCell ref="J5:AI6"/>
    <mergeCell ref="AJ5:AK6"/>
    <mergeCell ref="AL5:BR6"/>
    <mergeCell ref="E10:I11"/>
    <mergeCell ref="J10:AI11"/>
    <mergeCell ref="AJ10:AK11"/>
    <mergeCell ref="AL10:BR11"/>
    <mergeCell ref="AG23:AI23"/>
    <mergeCell ref="AJ23:AK24"/>
    <mergeCell ref="AL23:BR24"/>
    <mergeCell ref="AD24:AF24"/>
    <mergeCell ref="E7:I7"/>
    <mergeCell ref="J7:AI7"/>
    <mergeCell ref="AJ7:AK9"/>
    <mergeCell ref="AL7:BR9"/>
    <mergeCell ref="E8:I9"/>
    <mergeCell ref="J8:AI9"/>
    <mergeCell ref="A23:D30"/>
    <mergeCell ref="AL25:BR26"/>
    <mergeCell ref="AD26:AF26"/>
    <mergeCell ref="AG26:AI26"/>
    <mergeCell ref="G31:AC32"/>
    <mergeCell ref="AJ31:BR32"/>
    <mergeCell ref="AD32:AF32"/>
    <mergeCell ref="A12:D15"/>
    <mergeCell ref="E12:I12"/>
    <mergeCell ref="J12:AI12"/>
    <mergeCell ref="E13:I15"/>
    <mergeCell ref="J13:AI15"/>
    <mergeCell ref="AG24:AI24"/>
    <mergeCell ref="AD25:AF25"/>
    <mergeCell ref="AG25:AI25"/>
    <mergeCell ref="AJ25:AK26"/>
    <mergeCell ref="AG19:AI19"/>
    <mergeCell ref="AG20:AI20"/>
    <mergeCell ref="A18:D20"/>
    <mergeCell ref="G21:AC22"/>
    <mergeCell ref="AJ21:BR22"/>
    <mergeCell ref="AD22:AF22"/>
    <mergeCell ref="AG22:AI22"/>
    <mergeCell ref="AD23:AF23"/>
    <mergeCell ref="AD27:AF27"/>
    <mergeCell ref="AG27:AI27"/>
    <mergeCell ref="AD28:AF28"/>
    <mergeCell ref="AG28:AI28"/>
    <mergeCell ref="E29:E30"/>
    <mergeCell ref="AD29:AF29"/>
    <mergeCell ref="AG29:AI29"/>
    <mergeCell ref="AD30:AF30"/>
    <mergeCell ref="AG30:AI30"/>
    <mergeCell ref="Z45:AC46"/>
    <mergeCell ref="T55:V55"/>
    <mergeCell ref="W55:Y55"/>
    <mergeCell ref="A37:AI38"/>
    <mergeCell ref="AJ37:BR38"/>
    <mergeCell ref="A39:D42"/>
    <mergeCell ref="E39:I39"/>
    <mergeCell ref="J39:AI39"/>
    <mergeCell ref="E40:I42"/>
    <mergeCell ref="J40:AI42"/>
    <mergeCell ref="AL40:BR40"/>
    <mergeCell ref="AJ43:AK44"/>
    <mergeCell ref="AL43:BR44"/>
    <mergeCell ref="T44:U44"/>
    <mergeCell ref="V44:W44"/>
    <mergeCell ref="X44:Y44"/>
    <mergeCell ref="Z44:AA44"/>
    <mergeCell ref="AB44:AC44"/>
    <mergeCell ref="T43:U43"/>
    <mergeCell ref="V43:W43"/>
    <mergeCell ref="X43:Y43"/>
    <mergeCell ref="AD44:AH44"/>
    <mergeCell ref="Z43:AA43"/>
    <mergeCell ref="AB43:AC43"/>
    <mergeCell ref="AD43:AI43"/>
    <mergeCell ref="AD45:AG46"/>
    <mergeCell ref="AH45:AI46"/>
    <mergeCell ref="T46:V46"/>
    <mergeCell ref="W46:Y46"/>
    <mergeCell ref="E47:S48"/>
    <mergeCell ref="AD53:AG55"/>
    <mergeCell ref="AH53:AI55"/>
    <mergeCell ref="U54:V54"/>
    <mergeCell ref="X54:Y54"/>
    <mergeCell ref="J55:K55"/>
    <mergeCell ref="N55:R55"/>
    <mergeCell ref="Z50:AC52"/>
    <mergeCell ref="AD50:AG52"/>
    <mergeCell ref="AH50:AI52"/>
    <mergeCell ref="J52:K52"/>
    <mergeCell ref="N52:R52"/>
    <mergeCell ref="T52:V52"/>
    <mergeCell ref="W52:Y52"/>
    <mergeCell ref="Z47:AC49"/>
    <mergeCell ref="AD47:AG49"/>
    <mergeCell ref="AH47:AI49"/>
    <mergeCell ref="Z53:AC55"/>
    <mergeCell ref="T45:Y45"/>
    <mergeCell ref="U48:V48"/>
    <mergeCell ref="A43:D44"/>
    <mergeCell ref="E43:G44"/>
    <mergeCell ref="H43:S44"/>
    <mergeCell ref="J49:K49"/>
    <mergeCell ref="N49:R49"/>
    <mergeCell ref="T49:V49"/>
    <mergeCell ref="W49:Y49"/>
    <mergeCell ref="E50:S51"/>
    <mergeCell ref="T50:V50"/>
    <mergeCell ref="W50:Y50"/>
    <mergeCell ref="T47:V47"/>
    <mergeCell ref="W47:Y47"/>
    <mergeCell ref="U51:V51"/>
    <mergeCell ref="X51:Y51"/>
    <mergeCell ref="A45:D71"/>
    <mergeCell ref="E45:S46"/>
    <mergeCell ref="X48:Y48"/>
    <mergeCell ref="W58:Y58"/>
    <mergeCell ref="E53:S54"/>
    <mergeCell ref="T53:V53"/>
    <mergeCell ref="W53:Y53"/>
    <mergeCell ref="J61:K61"/>
    <mergeCell ref="E56:S57"/>
    <mergeCell ref="Z62:AC64"/>
    <mergeCell ref="J64:K64"/>
    <mergeCell ref="N64:R64"/>
    <mergeCell ref="T64:V64"/>
    <mergeCell ref="W64:Y64"/>
    <mergeCell ref="AD62:AG64"/>
    <mergeCell ref="AH62:AI64"/>
    <mergeCell ref="AH65:AI67"/>
    <mergeCell ref="U66:V66"/>
    <mergeCell ref="X66:Y66"/>
    <mergeCell ref="J67:K67"/>
    <mergeCell ref="U63:V63"/>
    <mergeCell ref="T67:V67"/>
    <mergeCell ref="W67:Y67"/>
    <mergeCell ref="AD65:AG67"/>
    <mergeCell ref="E65:S66"/>
    <mergeCell ref="T65:V65"/>
    <mergeCell ref="W65:Y65"/>
    <mergeCell ref="Z65:AC67"/>
    <mergeCell ref="N67:R67"/>
    <mergeCell ref="X63:Y63"/>
    <mergeCell ref="E62:S63"/>
    <mergeCell ref="T62:V62"/>
    <mergeCell ref="W62:Y62"/>
    <mergeCell ref="AD56:AG58"/>
    <mergeCell ref="AH56:AI58"/>
    <mergeCell ref="U57:V57"/>
    <mergeCell ref="X57:Y57"/>
    <mergeCell ref="J58:K58"/>
    <mergeCell ref="N58:R58"/>
    <mergeCell ref="T58:V58"/>
    <mergeCell ref="N61:R61"/>
    <mergeCell ref="T61:V61"/>
    <mergeCell ref="W61:Y61"/>
    <mergeCell ref="W56:Y56"/>
    <mergeCell ref="Z56:AC58"/>
    <mergeCell ref="T56:V56"/>
    <mergeCell ref="E68:J69"/>
    <mergeCell ref="K68:N69"/>
    <mergeCell ref="O68:P69"/>
    <mergeCell ref="Q68:AC69"/>
    <mergeCell ref="A72:AI72"/>
    <mergeCell ref="A16:AI17"/>
    <mergeCell ref="AJ16:BR17"/>
    <mergeCell ref="AG18:AI18"/>
    <mergeCell ref="AJ18:AK19"/>
    <mergeCell ref="AL18:BR19"/>
    <mergeCell ref="AD68:AG69"/>
    <mergeCell ref="AH68:AI69"/>
    <mergeCell ref="E70:AC71"/>
    <mergeCell ref="AD70:AI71"/>
    <mergeCell ref="AJ58:AK59"/>
    <mergeCell ref="AL58:BR59"/>
    <mergeCell ref="E59:S60"/>
    <mergeCell ref="T59:V59"/>
    <mergeCell ref="W59:Y59"/>
    <mergeCell ref="Z59:AC61"/>
    <mergeCell ref="AD59:AG61"/>
    <mergeCell ref="AH59:AI61"/>
    <mergeCell ref="U60:V60"/>
    <mergeCell ref="X60:Y60"/>
  </mergeCells>
  <phoneticPr fontId="2"/>
  <conditionalFormatting sqref="AD23:AF30">
    <cfRule type="expression" dxfId="4" priority="2" stopIfTrue="1">
      <formula>AND($AD$29="○",$AD$30="○",COUNTIF($AD$23:$AF$28,"○")&gt;2)</formula>
    </cfRule>
    <cfRule type="expression" dxfId="3" priority="3" stopIfTrue="1">
      <formula>AND($AD$29&lt;&gt;"○",$AD$30&lt;&gt;"○",COUNTIF($AD$23:$AF$28,"○")&gt;4)</formula>
    </cfRule>
    <cfRule type="expression" dxfId="2" priority="4" stopIfTrue="1">
      <formula>AND($AD$29&lt;&gt;"○",$AD$30="○",COUNTIF($AD$23:$AF$28,"○")&gt;3)</formula>
    </cfRule>
    <cfRule type="expression" dxfId="1" priority="5" stopIfTrue="1">
      <formula>AND($AD$29="○",$AD$30&lt;&gt;"○",COUNTIF($AD$23:$AF$28,"○")&gt;2)</formula>
    </cfRule>
  </conditionalFormatting>
  <conditionalFormatting sqref="AD33:AF36">
    <cfRule type="expression" dxfId="0" priority="1" stopIfTrue="1">
      <formula>AND(COUNTIF($AD$33:$AF$36,"○")&gt;2)</formula>
    </cfRule>
  </conditionalFormatting>
  <dataValidations count="9">
    <dataValidation type="list" allowBlank="1" showInputMessage="1" showErrorMessage="1" sqref="AG23:AI24 AG18:AG20 AG26:AI30 AG33:AI36" xr:uid="{00000000-0002-0000-0500-000000000000}">
      <formula1>"無,有"</formula1>
    </dataValidation>
    <dataValidation type="list" allowBlank="1" showInputMessage="1" showErrorMessage="1" sqref="AD23:AF30 AD33:AF36" xr:uid="{00000000-0002-0000-0500-000001000000}">
      <formula1>"○,－"</formula1>
    </dataValidation>
    <dataValidation type="list" allowBlank="1" showInputMessage="1" showErrorMessage="1" sqref="AG25" xr:uid="{00000000-0002-0000-0500-000002000000}">
      <formula1>"無,研修受講実績有,推進員設置有"</formula1>
    </dataValidation>
    <dataValidation type="list" allowBlank="1" showInputMessage="1" showErrorMessage="1" sqref="I49 M64 M67 M49 I52 I55 I58 I61 I64 I67 M52 M55 M58 M61" xr:uid="{00000000-0002-0000-0500-000003000000}">
      <formula1>"□,■"</formula1>
    </dataValidation>
    <dataValidation type="whole" allowBlank="1" showInputMessage="1" showErrorMessage="1" sqref="T43:AC44" xr:uid="{00000000-0002-0000-0500-000004000000}">
      <formula1>1</formula1>
      <formula2>100</formula2>
    </dataValidation>
    <dataValidation type="whole" operator="greaterThanOrEqual" allowBlank="1" showInputMessage="1" showErrorMessage="1" sqref="K68:N69" xr:uid="{00000000-0002-0000-0500-000005000000}">
      <formula1>0</formula1>
    </dataValidation>
    <dataValidation type="whole" allowBlank="1" showInputMessage="1" showErrorMessage="1" sqref="P7" xr:uid="{00000000-0002-0000-0500-000006000000}">
      <formula1>1</formula1>
      <formula2>31</formula2>
    </dataValidation>
    <dataValidation type="whole" allowBlank="1" showInputMessage="1" showErrorMessage="1" sqref="N7" xr:uid="{00000000-0002-0000-0500-000007000000}">
      <formula1>1</formula1>
      <formula2>12</formula2>
    </dataValidation>
    <dataValidation type="whole" operator="greaterThanOrEqual" allowBlank="1" showInputMessage="1" showErrorMessage="1" sqref="L7" xr:uid="{00000000-0002-0000-0500-000008000000}">
      <formula1>1</formula1>
    </dataValidation>
  </dataValidations>
  <printOptions horizontalCentered="1"/>
  <pageMargins left="0.39370078740157483" right="0.39370078740157483" top="0.59055118110236227" bottom="0.19685039370078741" header="0.31496062992125984" footer="0.31496062992125984"/>
  <pageSetup paperSize="9" scale="62"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150"/>
  <sheetViews>
    <sheetView showGridLines="0" view="pageBreakPreview" zoomScaleNormal="85" zoomScaleSheetLayoutView="100" workbookViewId="0">
      <selection activeCell="Q2" sqref="Q2:AH2"/>
    </sheetView>
  </sheetViews>
  <sheetFormatPr defaultColWidth="3.125" defaultRowHeight="18" customHeight="1" x14ac:dyDescent="0.15"/>
  <cols>
    <col min="1" max="50" width="3.875" style="75" customWidth="1"/>
    <col min="51" max="16384" width="3.125" style="75"/>
  </cols>
  <sheetData>
    <row r="1" spans="1:37" ht="23.25" customHeight="1" x14ac:dyDescent="0.15">
      <c r="A1" s="107" t="s">
        <v>163</v>
      </c>
      <c r="N1" s="76"/>
      <c r="O1" s="76"/>
      <c r="P1" s="76"/>
      <c r="Q1" s="77"/>
      <c r="R1" s="77"/>
      <c r="S1" s="77"/>
      <c r="T1" s="77"/>
      <c r="U1" s="77"/>
      <c r="V1" s="77"/>
      <c r="W1" s="77"/>
      <c r="X1" s="77"/>
      <c r="Y1" s="77"/>
      <c r="Z1" s="77"/>
      <c r="AA1" s="77"/>
      <c r="AB1" s="77"/>
      <c r="AC1" s="77"/>
      <c r="AD1" s="77"/>
      <c r="AE1" s="77"/>
      <c r="AF1" s="77"/>
      <c r="AG1" s="77"/>
      <c r="AH1" s="77"/>
    </row>
    <row r="2" spans="1:37" ht="26.25" customHeight="1" thickBot="1" x14ac:dyDescent="0.2">
      <c r="N2" s="635" t="s">
        <v>107</v>
      </c>
      <c r="O2" s="636"/>
      <c r="P2" s="637"/>
      <c r="Q2" s="638"/>
      <c r="R2" s="639"/>
      <c r="S2" s="639"/>
      <c r="T2" s="639"/>
      <c r="U2" s="639"/>
      <c r="V2" s="639"/>
      <c r="W2" s="639"/>
      <c r="X2" s="639"/>
      <c r="Y2" s="639"/>
      <c r="Z2" s="639"/>
      <c r="AA2" s="639"/>
      <c r="AB2" s="639"/>
      <c r="AC2" s="639"/>
      <c r="AD2" s="639"/>
      <c r="AE2" s="639"/>
      <c r="AF2" s="639"/>
      <c r="AG2" s="639"/>
      <c r="AH2" s="640"/>
    </row>
    <row r="3" spans="1:37" ht="15" customHeight="1" x14ac:dyDescent="0.15">
      <c r="A3" s="702" t="s">
        <v>164</v>
      </c>
      <c r="B3" s="703"/>
      <c r="C3" s="703"/>
      <c r="D3" s="703"/>
      <c r="E3" s="703"/>
      <c r="F3" s="703"/>
      <c r="G3" s="703"/>
      <c r="H3" s="703"/>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4"/>
    </row>
    <row r="4" spans="1:37" ht="15" customHeight="1" thickBot="1" x14ac:dyDescent="0.2">
      <c r="A4" s="708"/>
      <c r="B4" s="709"/>
      <c r="C4" s="709"/>
      <c r="D4" s="709"/>
      <c r="E4" s="709"/>
      <c r="F4" s="709"/>
      <c r="G4" s="709"/>
      <c r="H4" s="709"/>
      <c r="I4" s="709"/>
      <c r="J4" s="709"/>
      <c r="K4" s="709"/>
      <c r="L4" s="709"/>
      <c r="M4" s="709"/>
      <c r="N4" s="709"/>
      <c r="O4" s="709"/>
      <c r="P4" s="709"/>
      <c r="Q4" s="709"/>
      <c r="R4" s="709"/>
      <c r="S4" s="709"/>
      <c r="T4" s="709"/>
      <c r="U4" s="709"/>
      <c r="V4" s="709"/>
      <c r="W4" s="709"/>
      <c r="X4" s="709"/>
      <c r="Y4" s="709"/>
      <c r="Z4" s="709"/>
      <c r="AA4" s="709"/>
      <c r="AB4" s="709"/>
      <c r="AC4" s="709"/>
      <c r="AD4" s="709"/>
      <c r="AE4" s="709"/>
      <c r="AF4" s="709"/>
      <c r="AG4" s="709"/>
      <c r="AH4" s="710"/>
    </row>
    <row r="5" spans="1:37" ht="26.25" customHeight="1" x14ac:dyDescent="0.15">
      <c r="A5" s="715" t="s">
        <v>165</v>
      </c>
      <c r="B5" s="716"/>
      <c r="C5" s="711" t="s">
        <v>166</v>
      </c>
      <c r="D5" s="711"/>
      <c r="E5" s="711"/>
      <c r="F5" s="723"/>
      <c r="G5" s="723"/>
      <c r="H5" s="723"/>
      <c r="I5" s="723"/>
      <c r="J5" s="723"/>
      <c r="K5" s="723"/>
      <c r="L5" s="723"/>
      <c r="M5" s="723"/>
      <c r="N5" s="723"/>
      <c r="O5" s="723"/>
      <c r="P5" s="723"/>
      <c r="Q5" s="723"/>
      <c r="R5" s="723"/>
      <c r="S5" s="723"/>
      <c r="T5" s="723"/>
      <c r="U5" s="723"/>
      <c r="V5" s="723"/>
      <c r="W5" s="711" t="s">
        <v>167</v>
      </c>
      <c r="X5" s="711"/>
      <c r="Y5" s="711"/>
      <c r="Z5" s="711"/>
      <c r="AA5" s="711"/>
      <c r="AB5" s="711" t="s">
        <v>168</v>
      </c>
      <c r="AC5" s="711"/>
      <c r="AD5" s="711"/>
      <c r="AE5" s="711"/>
      <c r="AF5" s="711"/>
      <c r="AG5" s="711"/>
      <c r="AH5" s="712"/>
    </row>
    <row r="6" spans="1:37" ht="26.25" customHeight="1" x14ac:dyDescent="0.15">
      <c r="A6" s="717"/>
      <c r="B6" s="718"/>
      <c r="C6" s="598" t="s">
        <v>169</v>
      </c>
      <c r="D6" s="598"/>
      <c r="E6" s="598"/>
      <c r="F6" s="570"/>
      <c r="G6" s="570"/>
      <c r="H6" s="570"/>
      <c r="I6" s="570"/>
      <c r="J6" s="570"/>
      <c r="K6" s="570"/>
      <c r="L6" s="570"/>
      <c r="M6" s="570"/>
      <c r="N6" s="570"/>
      <c r="O6" s="570"/>
      <c r="P6" s="570"/>
      <c r="Q6" s="570"/>
      <c r="R6" s="570"/>
      <c r="S6" s="570"/>
      <c r="T6" s="570"/>
      <c r="U6" s="570"/>
      <c r="V6" s="570"/>
      <c r="W6" s="570"/>
      <c r="X6" s="570"/>
      <c r="Y6" s="570"/>
      <c r="Z6" s="570"/>
      <c r="AA6" s="570"/>
      <c r="AB6" s="570"/>
      <c r="AC6" s="570"/>
      <c r="AD6" s="570"/>
      <c r="AE6" s="570"/>
      <c r="AF6" s="570"/>
      <c r="AG6" s="570"/>
      <c r="AH6" s="687"/>
    </row>
    <row r="7" spans="1:37" ht="26.25" customHeight="1" x14ac:dyDescent="0.15">
      <c r="A7" s="717"/>
      <c r="B7" s="718"/>
      <c r="C7" s="570" t="s">
        <v>35</v>
      </c>
      <c r="D7" s="570"/>
      <c r="E7" s="570"/>
      <c r="F7" s="570" t="s">
        <v>118</v>
      </c>
      <c r="G7" s="570"/>
      <c r="H7" s="570"/>
      <c r="I7" s="570"/>
      <c r="J7" s="570"/>
      <c r="K7" s="571"/>
      <c r="L7" s="571"/>
      <c r="M7" s="571"/>
      <c r="N7" s="571"/>
      <c r="O7" s="571"/>
      <c r="P7" s="571"/>
      <c r="Q7" s="571"/>
      <c r="R7" s="571"/>
      <c r="S7" s="571"/>
      <c r="T7" s="571"/>
      <c r="U7" s="571"/>
      <c r="V7" s="571"/>
      <c r="W7" s="571"/>
      <c r="X7" s="571"/>
      <c r="Y7" s="571"/>
      <c r="Z7" s="571"/>
      <c r="AA7" s="571"/>
      <c r="AB7" s="571"/>
      <c r="AC7" s="571"/>
      <c r="AD7" s="571"/>
      <c r="AE7" s="571"/>
      <c r="AF7" s="571"/>
      <c r="AG7" s="571"/>
      <c r="AH7" s="572"/>
    </row>
    <row r="8" spans="1:37" ht="26.25" customHeight="1" x14ac:dyDescent="0.15">
      <c r="A8" s="717"/>
      <c r="B8" s="718"/>
      <c r="C8" s="570"/>
      <c r="D8" s="570"/>
      <c r="E8" s="570"/>
      <c r="F8" s="570" t="s">
        <v>119</v>
      </c>
      <c r="G8" s="570"/>
      <c r="H8" s="570"/>
      <c r="I8" s="570"/>
      <c r="J8" s="570"/>
      <c r="K8" s="573"/>
      <c r="L8" s="573"/>
      <c r="M8" s="573"/>
      <c r="N8" s="573"/>
      <c r="O8" s="573"/>
      <c r="P8" s="573"/>
      <c r="Q8" s="573"/>
      <c r="R8" s="573"/>
      <c r="S8" s="573"/>
      <c r="T8" s="573"/>
      <c r="U8" s="573"/>
      <c r="V8" s="573"/>
      <c r="W8" s="573"/>
      <c r="X8" s="573"/>
      <c r="Y8" s="573"/>
      <c r="Z8" s="573"/>
      <c r="AA8" s="573"/>
      <c r="AB8" s="573"/>
      <c r="AC8" s="573"/>
      <c r="AD8" s="573"/>
      <c r="AE8" s="573"/>
      <c r="AF8" s="573"/>
      <c r="AG8" s="573"/>
      <c r="AH8" s="574"/>
      <c r="AK8" s="91"/>
    </row>
    <row r="9" spans="1:37" ht="26.25" customHeight="1" x14ac:dyDescent="0.15">
      <c r="A9" s="717"/>
      <c r="B9" s="718"/>
      <c r="C9" s="570"/>
      <c r="D9" s="570"/>
      <c r="E9" s="570"/>
      <c r="F9" s="570"/>
      <c r="G9" s="570"/>
      <c r="H9" s="570"/>
      <c r="I9" s="570"/>
      <c r="J9" s="570"/>
      <c r="K9" s="573"/>
      <c r="L9" s="573"/>
      <c r="M9" s="573"/>
      <c r="N9" s="573"/>
      <c r="O9" s="573"/>
      <c r="P9" s="573"/>
      <c r="Q9" s="573"/>
      <c r="R9" s="573"/>
      <c r="S9" s="573"/>
      <c r="T9" s="573"/>
      <c r="U9" s="573"/>
      <c r="V9" s="573"/>
      <c r="W9" s="573"/>
      <c r="X9" s="573"/>
      <c r="Y9" s="573"/>
      <c r="Z9" s="573"/>
      <c r="AA9" s="573"/>
      <c r="AB9" s="573"/>
      <c r="AC9" s="573"/>
      <c r="AD9" s="573"/>
      <c r="AE9" s="573"/>
      <c r="AF9" s="573"/>
      <c r="AG9" s="573"/>
      <c r="AH9" s="574"/>
    </row>
    <row r="10" spans="1:37" ht="26.25" customHeight="1" x14ac:dyDescent="0.15">
      <c r="A10" s="717"/>
      <c r="B10" s="718"/>
      <c r="C10" s="658" t="s">
        <v>170</v>
      </c>
      <c r="D10" s="539"/>
      <c r="E10" s="539"/>
      <c r="F10" s="539"/>
      <c r="G10" s="539"/>
      <c r="H10" s="539"/>
      <c r="I10" s="539"/>
      <c r="J10" s="599"/>
      <c r="K10" s="659" t="s">
        <v>171</v>
      </c>
      <c r="L10" s="660"/>
      <c r="M10" s="660"/>
      <c r="N10" s="660"/>
      <c r="O10" s="660"/>
      <c r="P10" s="661"/>
      <c r="Q10" s="688" t="s">
        <v>172</v>
      </c>
      <c r="R10" s="689"/>
      <c r="S10" s="689"/>
      <c r="T10" s="689"/>
      <c r="U10" s="689"/>
      <c r="V10" s="96" t="s">
        <v>154</v>
      </c>
      <c r="W10" s="688" t="s">
        <v>173</v>
      </c>
      <c r="X10" s="689"/>
      <c r="Y10" s="689"/>
      <c r="Z10" s="689"/>
      <c r="AA10" s="689"/>
      <c r="AB10" s="96" t="s">
        <v>154</v>
      </c>
      <c r="AC10" s="688" t="s">
        <v>174</v>
      </c>
      <c r="AD10" s="689"/>
      <c r="AE10" s="689"/>
      <c r="AF10" s="689"/>
      <c r="AG10" s="689"/>
      <c r="AH10" s="114" t="s">
        <v>154</v>
      </c>
    </row>
    <row r="11" spans="1:37" ht="26.25" customHeight="1" x14ac:dyDescent="0.15">
      <c r="A11" s="717"/>
      <c r="B11" s="718"/>
      <c r="C11" s="651"/>
      <c r="D11" s="541"/>
      <c r="E11" s="541"/>
      <c r="F11" s="541"/>
      <c r="G11" s="541"/>
      <c r="H11" s="541"/>
      <c r="I11" s="541"/>
      <c r="J11" s="644"/>
      <c r="K11" s="483" t="s">
        <v>175</v>
      </c>
      <c r="L11" s="469"/>
      <c r="M11" s="469"/>
      <c r="N11" s="469"/>
      <c r="O11" s="469"/>
      <c r="P11" s="552"/>
      <c r="Q11" s="691"/>
      <c r="R11" s="691"/>
      <c r="S11" s="691"/>
      <c r="T11" s="691"/>
      <c r="U11" s="691"/>
      <c r="V11" s="691"/>
      <c r="W11" s="691"/>
      <c r="X11" s="691"/>
      <c r="Y11" s="691"/>
      <c r="Z11" s="691"/>
      <c r="AA11" s="691"/>
      <c r="AB11" s="691"/>
      <c r="AC11" s="691"/>
      <c r="AD11" s="691"/>
      <c r="AE11" s="691"/>
      <c r="AF11" s="691"/>
      <c r="AG11" s="691"/>
      <c r="AH11" s="692"/>
    </row>
    <row r="12" spans="1:37" ht="26.25" customHeight="1" x14ac:dyDescent="0.15">
      <c r="A12" s="717"/>
      <c r="B12" s="718"/>
      <c r="C12" s="721" t="s">
        <v>176</v>
      </c>
      <c r="D12" s="718"/>
      <c r="E12" s="690" t="s">
        <v>177</v>
      </c>
      <c r="F12" s="691"/>
      <c r="G12" s="691"/>
      <c r="H12" s="691"/>
      <c r="I12" s="691"/>
      <c r="J12" s="691"/>
      <c r="K12" s="691"/>
      <c r="L12" s="691"/>
      <c r="M12" s="691"/>
      <c r="N12" s="651" t="s">
        <v>178</v>
      </c>
      <c r="O12" s="541"/>
      <c r="P12" s="541"/>
      <c r="Q12" s="541"/>
      <c r="R12" s="541"/>
      <c r="S12" s="541"/>
      <c r="T12" s="541"/>
      <c r="U12" s="541"/>
      <c r="V12" s="541"/>
      <c r="W12" s="541"/>
      <c r="X12" s="644"/>
      <c r="Y12" s="651" t="s">
        <v>179</v>
      </c>
      <c r="Z12" s="541"/>
      <c r="AA12" s="541"/>
      <c r="AB12" s="541"/>
      <c r="AC12" s="644"/>
      <c r="AD12" s="651"/>
      <c r="AE12" s="541"/>
      <c r="AF12" s="541"/>
      <c r="AG12" s="713" t="s">
        <v>180</v>
      </c>
      <c r="AH12" s="714"/>
    </row>
    <row r="13" spans="1:37" ht="26.25" customHeight="1" x14ac:dyDescent="0.15">
      <c r="A13" s="717"/>
      <c r="B13" s="718"/>
      <c r="C13" s="721"/>
      <c r="D13" s="718"/>
      <c r="E13" s="693"/>
      <c r="F13" s="694"/>
      <c r="G13" s="694"/>
      <c r="H13" s="694"/>
      <c r="I13" s="694"/>
      <c r="J13" s="694"/>
      <c r="K13" s="694"/>
      <c r="L13" s="694"/>
      <c r="M13" s="694"/>
      <c r="N13" s="570" t="s">
        <v>181</v>
      </c>
      <c r="O13" s="570"/>
      <c r="P13" s="570"/>
      <c r="Q13" s="570"/>
      <c r="R13" s="570"/>
      <c r="S13" s="683" t="s">
        <v>182</v>
      </c>
      <c r="T13" s="684"/>
      <c r="U13" s="660" t="s">
        <v>183</v>
      </c>
      <c r="V13" s="660"/>
      <c r="W13" s="660"/>
      <c r="X13" s="660"/>
      <c r="Y13" s="659" t="s">
        <v>184</v>
      </c>
      <c r="Z13" s="660"/>
      <c r="AA13" s="660"/>
      <c r="AB13" s="660"/>
      <c r="AC13" s="660"/>
      <c r="AD13" s="660"/>
      <c r="AE13" s="660"/>
      <c r="AF13" s="660"/>
      <c r="AG13" s="660"/>
      <c r="AH13" s="695"/>
    </row>
    <row r="14" spans="1:37" ht="26.25" customHeight="1" x14ac:dyDescent="0.15">
      <c r="A14" s="717"/>
      <c r="B14" s="718"/>
      <c r="C14" s="721"/>
      <c r="D14" s="718"/>
      <c r="E14" s="667" t="s">
        <v>267</v>
      </c>
      <c r="F14" s="668"/>
      <c r="G14" s="668"/>
      <c r="H14" s="668"/>
      <c r="I14" s="668"/>
      <c r="J14" s="668"/>
      <c r="K14" s="668"/>
      <c r="L14" s="668"/>
      <c r="M14" s="669"/>
      <c r="N14" s="670">
        <v>20</v>
      </c>
      <c r="O14" s="670"/>
      <c r="P14" s="671"/>
      <c r="Q14" s="661" t="s">
        <v>185</v>
      </c>
      <c r="R14" s="570"/>
      <c r="S14" s="685">
        <v>1</v>
      </c>
      <c r="T14" s="686"/>
      <c r="U14" s="673">
        <f>IF(N14="","",ROUNDDOWN(N14*S14,3))</f>
        <v>20</v>
      </c>
      <c r="V14" s="673"/>
      <c r="W14" s="660" t="s">
        <v>185</v>
      </c>
      <c r="X14" s="660"/>
      <c r="Y14" s="696">
        <f>IF(SUM(U14:V17)=0,"",SUM(U14:V17))</f>
        <v>55</v>
      </c>
      <c r="Z14" s="697"/>
      <c r="AA14" s="697"/>
      <c r="AB14" s="697"/>
      <c r="AC14" s="697"/>
      <c r="AD14" s="539" t="s">
        <v>186</v>
      </c>
      <c r="AE14" s="539"/>
      <c r="AF14" s="539"/>
      <c r="AG14" s="539"/>
      <c r="AH14" s="662"/>
    </row>
    <row r="15" spans="1:37" ht="26.25" customHeight="1" x14ac:dyDescent="0.15">
      <c r="A15" s="717"/>
      <c r="B15" s="718"/>
      <c r="C15" s="721"/>
      <c r="D15" s="718"/>
      <c r="E15" s="667" t="s">
        <v>252</v>
      </c>
      <c r="F15" s="668"/>
      <c r="G15" s="668"/>
      <c r="H15" s="668"/>
      <c r="I15" s="668"/>
      <c r="J15" s="668"/>
      <c r="K15" s="668"/>
      <c r="L15" s="668"/>
      <c r="M15" s="669"/>
      <c r="N15" s="670">
        <v>20</v>
      </c>
      <c r="O15" s="670"/>
      <c r="P15" s="671"/>
      <c r="Q15" s="661" t="s">
        <v>185</v>
      </c>
      <c r="R15" s="570"/>
      <c r="S15" s="685">
        <v>1</v>
      </c>
      <c r="T15" s="686"/>
      <c r="U15" s="673">
        <f>IF(N15="","",ROUNDDOWN(N15*S15,3))</f>
        <v>20</v>
      </c>
      <c r="V15" s="673"/>
      <c r="W15" s="660" t="s">
        <v>185</v>
      </c>
      <c r="X15" s="660"/>
      <c r="Y15" s="698"/>
      <c r="Z15" s="699"/>
      <c r="AA15" s="699"/>
      <c r="AB15" s="699"/>
      <c r="AC15" s="699"/>
      <c r="AD15" s="569"/>
      <c r="AE15" s="569"/>
      <c r="AF15" s="569"/>
      <c r="AG15" s="569"/>
      <c r="AH15" s="663"/>
    </row>
    <row r="16" spans="1:37" ht="26.25" customHeight="1" x14ac:dyDescent="0.15">
      <c r="A16" s="717"/>
      <c r="B16" s="718"/>
      <c r="C16" s="721"/>
      <c r="D16" s="718"/>
      <c r="E16" s="667" t="s">
        <v>198</v>
      </c>
      <c r="F16" s="668"/>
      <c r="G16" s="668"/>
      <c r="H16" s="668"/>
      <c r="I16" s="668"/>
      <c r="J16" s="668"/>
      <c r="K16" s="668"/>
      <c r="L16" s="668"/>
      <c r="M16" s="669"/>
      <c r="N16" s="670">
        <v>20</v>
      </c>
      <c r="O16" s="670"/>
      <c r="P16" s="671"/>
      <c r="Q16" s="661" t="s">
        <v>185</v>
      </c>
      <c r="R16" s="570"/>
      <c r="S16" s="672">
        <v>0.5</v>
      </c>
      <c r="T16" s="672"/>
      <c r="U16" s="673">
        <f>IF(N16="","",ROUNDDOWN(N16*(1/2),3))</f>
        <v>10</v>
      </c>
      <c r="V16" s="673"/>
      <c r="W16" s="660" t="s">
        <v>185</v>
      </c>
      <c r="X16" s="660"/>
      <c r="Y16" s="698"/>
      <c r="Z16" s="699"/>
      <c r="AA16" s="699"/>
      <c r="AB16" s="699"/>
      <c r="AC16" s="699"/>
      <c r="AD16" s="569"/>
      <c r="AE16" s="569"/>
      <c r="AF16" s="569"/>
      <c r="AG16" s="569"/>
      <c r="AH16" s="663"/>
    </row>
    <row r="17" spans="1:34" ht="26.25" customHeight="1" thickBot="1" x14ac:dyDescent="0.2">
      <c r="A17" s="719"/>
      <c r="B17" s="720"/>
      <c r="C17" s="722"/>
      <c r="D17" s="720"/>
      <c r="E17" s="674" t="s">
        <v>199</v>
      </c>
      <c r="F17" s="675"/>
      <c r="G17" s="675"/>
      <c r="H17" s="675"/>
      <c r="I17" s="675"/>
      <c r="J17" s="675"/>
      <c r="K17" s="675"/>
      <c r="L17" s="675"/>
      <c r="M17" s="676"/>
      <c r="N17" s="677">
        <v>20</v>
      </c>
      <c r="O17" s="677"/>
      <c r="P17" s="678"/>
      <c r="Q17" s="679" t="s">
        <v>185</v>
      </c>
      <c r="R17" s="680"/>
      <c r="S17" s="681">
        <v>0.25</v>
      </c>
      <c r="T17" s="681"/>
      <c r="U17" s="682">
        <f>IF(N17="","",ROUNDDOWN(N17*(1/4),3))</f>
        <v>5</v>
      </c>
      <c r="V17" s="682"/>
      <c r="W17" s="666" t="s">
        <v>185</v>
      </c>
      <c r="X17" s="666"/>
      <c r="Y17" s="700"/>
      <c r="Z17" s="701"/>
      <c r="AA17" s="701"/>
      <c r="AB17" s="701"/>
      <c r="AC17" s="701"/>
      <c r="AD17" s="664"/>
      <c r="AE17" s="664"/>
      <c r="AF17" s="664"/>
      <c r="AG17" s="664"/>
      <c r="AH17" s="665"/>
    </row>
    <row r="18" spans="1:34" ht="26.25" customHeight="1" x14ac:dyDescent="0.15">
      <c r="A18" s="115"/>
      <c r="B18" s="115"/>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row>
    <row r="19" spans="1:34" ht="11.25" customHeight="1" x14ac:dyDescent="0.15">
      <c r="A19" s="104"/>
      <c r="B19" s="104"/>
      <c r="C19" s="104"/>
      <c r="D19" s="104"/>
      <c r="E19" s="116"/>
      <c r="F19" s="116"/>
      <c r="G19" s="116"/>
      <c r="H19" s="116"/>
      <c r="I19" s="116"/>
      <c r="J19" s="116"/>
      <c r="K19" s="116"/>
      <c r="L19" s="116"/>
      <c r="M19" s="116"/>
      <c r="N19" s="117"/>
      <c r="O19" s="117"/>
      <c r="P19" s="117"/>
      <c r="Q19" s="116"/>
      <c r="R19" s="116"/>
      <c r="S19" s="118"/>
      <c r="T19" s="118"/>
      <c r="U19" s="119"/>
      <c r="V19" s="119"/>
      <c r="W19" s="116"/>
      <c r="X19" s="116"/>
      <c r="Y19" s="120"/>
      <c r="Z19" s="120"/>
      <c r="AA19" s="120"/>
      <c r="AB19" s="120"/>
      <c r="AC19" s="120"/>
      <c r="AD19" s="116"/>
      <c r="AE19" s="116"/>
      <c r="AF19" s="116"/>
      <c r="AG19" s="116"/>
      <c r="AH19" s="116"/>
    </row>
    <row r="20" spans="1:34" ht="11.25" customHeight="1" x14ac:dyDescent="0.15">
      <c r="A20" s="104"/>
      <c r="B20" s="104"/>
      <c r="C20" s="104"/>
      <c r="D20" s="104"/>
      <c r="E20" s="116"/>
      <c r="F20" s="116"/>
      <c r="G20" s="116"/>
      <c r="H20" s="116"/>
      <c r="I20" s="116"/>
      <c r="J20" s="116"/>
      <c r="K20" s="116"/>
      <c r="L20" s="116"/>
      <c r="M20" s="116"/>
      <c r="N20" s="117"/>
      <c r="O20" s="117"/>
      <c r="P20" s="117"/>
      <c r="Q20" s="116"/>
      <c r="R20" s="116"/>
      <c r="S20" s="118"/>
      <c r="T20" s="118"/>
      <c r="U20" s="119"/>
      <c r="V20" s="119"/>
      <c r="W20" s="116"/>
      <c r="X20" s="116"/>
      <c r="Y20" s="120"/>
      <c r="Z20" s="120"/>
      <c r="AA20" s="120"/>
      <c r="AB20" s="120"/>
      <c r="AC20" s="120"/>
      <c r="AD20" s="116"/>
      <c r="AE20" s="116"/>
      <c r="AF20" s="116"/>
      <c r="AG20" s="116"/>
      <c r="AH20" s="116"/>
    </row>
    <row r="21" spans="1:34" ht="11.25" customHeight="1" thickBot="1" x14ac:dyDescent="0.2">
      <c r="C21" s="104"/>
      <c r="D21" s="104"/>
      <c r="E21" s="116"/>
      <c r="F21" s="116"/>
      <c r="G21" s="116"/>
      <c r="H21" s="116"/>
      <c r="I21" s="116"/>
      <c r="J21" s="116"/>
      <c r="K21" s="116"/>
      <c r="L21" s="116"/>
      <c r="M21" s="116"/>
      <c r="N21" s="117"/>
      <c r="O21" s="117"/>
      <c r="P21" s="117"/>
      <c r="Q21" s="116"/>
      <c r="R21" s="116"/>
      <c r="S21" s="118"/>
      <c r="T21" s="118"/>
      <c r="U21" s="121"/>
      <c r="V21" s="121"/>
      <c r="W21" s="116"/>
      <c r="X21" s="116"/>
      <c r="Y21" s="122"/>
      <c r="Z21" s="122"/>
      <c r="AA21" s="122"/>
      <c r="AB21" s="122"/>
      <c r="AC21" s="122"/>
      <c r="AD21" s="116"/>
      <c r="AE21" s="116"/>
      <c r="AF21" s="116"/>
      <c r="AG21" s="116"/>
      <c r="AH21" s="116"/>
    </row>
    <row r="22" spans="1:34" ht="18.75" customHeight="1" x14ac:dyDescent="0.15">
      <c r="A22" s="702" t="s">
        <v>187</v>
      </c>
      <c r="B22" s="703"/>
      <c r="C22" s="703"/>
      <c r="D22" s="703"/>
      <c r="E22" s="703"/>
      <c r="F22" s="703"/>
      <c r="G22" s="703"/>
      <c r="H22" s="703"/>
      <c r="I22" s="703"/>
      <c r="J22" s="703"/>
      <c r="K22" s="703"/>
      <c r="L22" s="703"/>
      <c r="M22" s="703"/>
      <c r="N22" s="703"/>
      <c r="O22" s="703"/>
      <c r="P22" s="703"/>
      <c r="Q22" s="703"/>
      <c r="R22" s="703"/>
      <c r="S22" s="703"/>
      <c r="T22" s="703"/>
      <c r="U22" s="703"/>
      <c r="V22" s="703"/>
      <c r="W22" s="703"/>
      <c r="X22" s="703"/>
      <c r="Y22" s="703"/>
      <c r="Z22" s="703"/>
      <c r="AA22" s="703"/>
      <c r="AB22" s="703"/>
      <c r="AC22" s="703"/>
      <c r="AD22" s="703"/>
      <c r="AE22" s="703"/>
      <c r="AF22" s="703"/>
      <c r="AG22" s="703"/>
      <c r="AH22" s="704"/>
    </row>
    <row r="23" spans="1:34" ht="18.75" customHeight="1" x14ac:dyDescent="0.15">
      <c r="A23" s="705"/>
      <c r="B23" s="706"/>
      <c r="C23" s="706"/>
      <c r="D23" s="706"/>
      <c r="E23" s="706"/>
      <c r="F23" s="706"/>
      <c r="G23" s="706"/>
      <c r="H23" s="706"/>
      <c r="I23" s="706"/>
      <c r="J23" s="706"/>
      <c r="K23" s="706"/>
      <c r="L23" s="706"/>
      <c r="M23" s="706"/>
      <c r="N23" s="706"/>
      <c r="O23" s="706"/>
      <c r="P23" s="706"/>
      <c r="Q23" s="706"/>
      <c r="R23" s="706"/>
      <c r="S23" s="706"/>
      <c r="T23" s="706"/>
      <c r="U23" s="706"/>
      <c r="V23" s="706"/>
      <c r="W23" s="706"/>
      <c r="X23" s="706"/>
      <c r="Y23" s="706"/>
      <c r="Z23" s="706"/>
      <c r="AA23" s="706"/>
      <c r="AB23" s="706"/>
      <c r="AC23" s="706"/>
      <c r="AD23" s="706"/>
      <c r="AE23" s="706"/>
      <c r="AF23" s="706"/>
      <c r="AG23" s="706"/>
      <c r="AH23" s="707"/>
    </row>
    <row r="24" spans="1:34" ht="18.75" customHeight="1" x14ac:dyDescent="0.15">
      <c r="A24" s="726" t="s">
        <v>188</v>
      </c>
      <c r="B24" s="727"/>
      <c r="C24" s="730" t="s">
        <v>189</v>
      </c>
      <c r="D24" s="730"/>
      <c r="E24" s="730"/>
      <c r="F24" s="730"/>
      <c r="G24" s="730"/>
      <c r="H24" s="730"/>
      <c r="I24" s="730"/>
      <c r="J24" s="730"/>
      <c r="K24" s="730"/>
      <c r="L24" s="730"/>
      <c r="M24" s="730"/>
      <c r="N24" s="730"/>
      <c r="O24" s="730"/>
      <c r="P24" s="730"/>
      <c r="Q24" s="730"/>
      <c r="R24" s="730"/>
      <c r="S24" s="730"/>
      <c r="T24" s="730"/>
      <c r="U24" s="730"/>
      <c r="V24" s="730"/>
      <c r="W24" s="730"/>
      <c r="X24" s="730"/>
      <c r="Y24" s="730"/>
      <c r="Z24" s="730"/>
      <c r="AA24" s="730"/>
      <c r="AB24" s="730"/>
      <c r="AC24" s="730"/>
      <c r="AD24" s="730"/>
      <c r="AE24" s="730"/>
      <c r="AF24" s="730"/>
      <c r="AG24" s="730"/>
      <c r="AH24" s="731"/>
    </row>
    <row r="25" spans="1:34" ht="18.75" customHeight="1" x14ac:dyDescent="0.15">
      <c r="A25" s="728"/>
      <c r="B25" s="729"/>
      <c r="C25" s="577"/>
      <c r="D25" s="577"/>
      <c r="E25" s="577"/>
      <c r="F25" s="577"/>
      <c r="G25" s="577"/>
      <c r="H25" s="577"/>
      <c r="I25" s="577"/>
      <c r="J25" s="577"/>
      <c r="K25" s="577"/>
      <c r="L25" s="577"/>
      <c r="M25" s="577"/>
      <c r="N25" s="577"/>
      <c r="O25" s="577"/>
      <c r="P25" s="577"/>
      <c r="Q25" s="577"/>
      <c r="R25" s="577"/>
      <c r="S25" s="577"/>
      <c r="T25" s="577"/>
      <c r="U25" s="577"/>
      <c r="V25" s="577"/>
      <c r="W25" s="577"/>
      <c r="X25" s="577"/>
      <c r="Y25" s="577"/>
      <c r="Z25" s="577"/>
      <c r="AA25" s="577"/>
      <c r="AB25" s="577"/>
      <c r="AC25" s="577"/>
      <c r="AD25" s="577"/>
      <c r="AE25" s="577"/>
      <c r="AF25" s="577"/>
      <c r="AG25" s="577"/>
      <c r="AH25" s="732"/>
    </row>
    <row r="26" spans="1:34" ht="18.75" customHeight="1" x14ac:dyDescent="0.15">
      <c r="A26" s="733" t="s">
        <v>190</v>
      </c>
      <c r="B26" s="734"/>
      <c r="C26" s="735" t="s">
        <v>191</v>
      </c>
      <c r="D26" s="735"/>
      <c r="E26" s="735"/>
      <c r="F26" s="735"/>
      <c r="G26" s="735"/>
      <c r="H26" s="735"/>
      <c r="I26" s="735"/>
      <c r="J26" s="735"/>
      <c r="K26" s="735"/>
      <c r="L26" s="735"/>
      <c r="M26" s="735"/>
      <c r="N26" s="735"/>
      <c r="O26" s="735"/>
      <c r="P26" s="735"/>
      <c r="Q26" s="735"/>
      <c r="R26" s="735"/>
      <c r="S26" s="735"/>
      <c r="T26" s="735"/>
      <c r="U26" s="735"/>
      <c r="V26" s="735"/>
      <c r="W26" s="735"/>
      <c r="X26" s="735"/>
      <c r="Y26" s="735"/>
      <c r="Z26" s="735"/>
      <c r="AA26" s="735"/>
      <c r="AB26" s="735"/>
      <c r="AC26" s="735"/>
      <c r="AD26" s="735"/>
      <c r="AE26" s="735"/>
      <c r="AF26" s="735"/>
      <c r="AG26" s="735"/>
      <c r="AH26" s="736"/>
    </row>
    <row r="27" spans="1:34" ht="18.75" customHeight="1" x14ac:dyDescent="0.15">
      <c r="A27" s="733"/>
      <c r="B27" s="734"/>
      <c r="C27" s="735"/>
      <c r="D27" s="735"/>
      <c r="E27" s="735"/>
      <c r="F27" s="735"/>
      <c r="G27" s="735"/>
      <c r="H27" s="735"/>
      <c r="I27" s="735"/>
      <c r="J27" s="735"/>
      <c r="K27" s="735"/>
      <c r="L27" s="735"/>
      <c r="M27" s="735"/>
      <c r="N27" s="735"/>
      <c r="O27" s="735"/>
      <c r="P27" s="735"/>
      <c r="Q27" s="735"/>
      <c r="R27" s="735"/>
      <c r="S27" s="735"/>
      <c r="T27" s="735"/>
      <c r="U27" s="735"/>
      <c r="V27" s="735"/>
      <c r="W27" s="735"/>
      <c r="X27" s="735"/>
      <c r="Y27" s="735"/>
      <c r="Z27" s="735"/>
      <c r="AA27" s="735"/>
      <c r="AB27" s="735"/>
      <c r="AC27" s="735"/>
      <c r="AD27" s="735"/>
      <c r="AE27" s="735"/>
      <c r="AF27" s="735"/>
      <c r="AG27" s="735"/>
      <c r="AH27" s="736"/>
    </row>
    <row r="28" spans="1:34" ht="18.75" customHeight="1" x14ac:dyDescent="0.15">
      <c r="A28" s="728" t="s">
        <v>192</v>
      </c>
      <c r="B28" s="734"/>
      <c r="C28" s="577" t="s">
        <v>271</v>
      </c>
      <c r="D28" s="577"/>
      <c r="E28" s="577"/>
      <c r="F28" s="577"/>
      <c r="G28" s="577"/>
      <c r="H28" s="577"/>
      <c r="I28" s="577"/>
      <c r="J28" s="577"/>
      <c r="K28" s="577"/>
      <c r="L28" s="577"/>
      <c r="M28" s="577"/>
      <c r="N28" s="577"/>
      <c r="O28" s="577"/>
      <c r="P28" s="577"/>
      <c r="Q28" s="577"/>
      <c r="R28" s="577"/>
      <c r="S28" s="577"/>
      <c r="T28" s="577"/>
      <c r="U28" s="577"/>
      <c r="V28" s="577"/>
      <c r="W28" s="577"/>
      <c r="X28" s="577"/>
      <c r="Y28" s="577"/>
      <c r="Z28" s="577"/>
      <c r="AA28" s="577"/>
      <c r="AB28" s="577"/>
      <c r="AC28" s="577"/>
      <c r="AD28" s="577"/>
      <c r="AE28" s="577"/>
      <c r="AF28" s="577"/>
      <c r="AG28" s="577"/>
      <c r="AH28" s="732"/>
    </row>
    <row r="29" spans="1:34" ht="18.75" customHeight="1" x14ac:dyDescent="0.15">
      <c r="A29" s="733"/>
      <c r="B29" s="734"/>
      <c r="C29" s="577"/>
      <c r="D29" s="577"/>
      <c r="E29" s="577"/>
      <c r="F29" s="577"/>
      <c r="G29" s="577"/>
      <c r="H29" s="577"/>
      <c r="I29" s="577"/>
      <c r="J29" s="577"/>
      <c r="K29" s="577"/>
      <c r="L29" s="577"/>
      <c r="M29" s="577"/>
      <c r="N29" s="577"/>
      <c r="O29" s="577"/>
      <c r="P29" s="577"/>
      <c r="Q29" s="577"/>
      <c r="R29" s="577"/>
      <c r="S29" s="577"/>
      <c r="T29" s="577"/>
      <c r="U29" s="577"/>
      <c r="V29" s="577"/>
      <c r="W29" s="577"/>
      <c r="X29" s="577"/>
      <c r="Y29" s="577"/>
      <c r="Z29" s="577"/>
      <c r="AA29" s="577"/>
      <c r="AB29" s="577"/>
      <c r="AC29" s="577"/>
      <c r="AD29" s="577"/>
      <c r="AE29" s="577"/>
      <c r="AF29" s="577"/>
      <c r="AG29" s="577"/>
      <c r="AH29" s="732"/>
    </row>
    <row r="30" spans="1:34" ht="18.75" customHeight="1" x14ac:dyDescent="0.15">
      <c r="A30" s="503"/>
      <c r="B30" s="486"/>
      <c r="C30" s="724"/>
      <c r="D30" s="724"/>
      <c r="E30" s="724"/>
      <c r="F30" s="724"/>
      <c r="G30" s="724"/>
      <c r="H30" s="724"/>
      <c r="I30" s="724"/>
      <c r="J30" s="724"/>
      <c r="K30" s="724"/>
      <c r="L30" s="724"/>
      <c r="M30" s="724"/>
      <c r="N30" s="724"/>
      <c r="O30" s="724"/>
      <c r="P30" s="724"/>
      <c r="Q30" s="724"/>
      <c r="R30" s="724"/>
      <c r="S30" s="724"/>
      <c r="T30" s="724"/>
      <c r="U30" s="724"/>
      <c r="V30" s="724"/>
      <c r="W30" s="724"/>
      <c r="X30" s="724"/>
      <c r="Y30" s="724"/>
      <c r="Z30" s="724"/>
      <c r="AA30" s="724"/>
      <c r="AB30" s="724"/>
      <c r="AC30" s="724"/>
      <c r="AD30" s="724"/>
      <c r="AE30" s="724"/>
      <c r="AF30" s="724"/>
      <c r="AG30" s="724"/>
      <c r="AH30" s="725"/>
    </row>
    <row r="31" spans="1:34" ht="18.75" customHeight="1" x14ac:dyDescent="0.15">
      <c r="A31" s="485"/>
      <c r="B31" s="486"/>
      <c r="C31" s="724"/>
      <c r="D31" s="724"/>
      <c r="E31" s="724"/>
      <c r="F31" s="724"/>
      <c r="G31" s="724"/>
      <c r="H31" s="724"/>
      <c r="I31" s="724"/>
      <c r="J31" s="724"/>
      <c r="K31" s="724"/>
      <c r="L31" s="724"/>
      <c r="M31" s="724"/>
      <c r="N31" s="724"/>
      <c r="O31" s="724"/>
      <c r="P31" s="724"/>
      <c r="Q31" s="724"/>
      <c r="R31" s="724"/>
      <c r="S31" s="724"/>
      <c r="T31" s="724"/>
      <c r="U31" s="724"/>
      <c r="V31" s="724"/>
      <c r="W31" s="724"/>
      <c r="X31" s="724"/>
      <c r="Y31" s="724"/>
      <c r="Z31" s="724"/>
      <c r="AA31" s="724"/>
      <c r="AB31" s="724"/>
      <c r="AC31" s="724"/>
      <c r="AD31" s="724"/>
      <c r="AE31" s="724"/>
      <c r="AF31" s="724"/>
      <c r="AG31" s="724"/>
      <c r="AH31" s="725"/>
    </row>
    <row r="32" spans="1:34" ht="18.75" customHeight="1" x14ac:dyDescent="0.15">
      <c r="A32" s="102"/>
      <c r="B32" s="106"/>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2"/>
    </row>
    <row r="33" spans="1:34" ht="18.75" customHeight="1" x14ac:dyDescent="0.15">
      <c r="A33" s="102"/>
      <c r="B33" s="106"/>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2"/>
    </row>
    <row r="34" spans="1:34" ht="18.75" customHeight="1" x14ac:dyDescent="0.15">
      <c r="A34" s="102"/>
      <c r="B34" s="106"/>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2"/>
    </row>
    <row r="35" spans="1:34" ht="18.75" customHeight="1" x14ac:dyDescent="0.15">
      <c r="A35" s="102"/>
      <c r="B35" s="106"/>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123"/>
    </row>
    <row r="36" spans="1:34" ht="18.75" customHeight="1" thickBot="1" x14ac:dyDescent="0.2">
      <c r="A36" s="124"/>
      <c r="B36" s="125"/>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7"/>
    </row>
    <row r="37" spans="1:34" ht="7.5" customHeight="1" x14ac:dyDescent="0.15">
      <c r="C37" s="104"/>
      <c r="D37" s="104"/>
      <c r="E37" s="76"/>
      <c r="F37" s="76"/>
      <c r="G37" s="76"/>
      <c r="H37" s="76"/>
      <c r="I37" s="76"/>
      <c r="J37" s="76"/>
      <c r="K37" s="76"/>
      <c r="L37" s="76"/>
      <c r="M37" s="76"/>
      <c r="N37" s="76"/>
      <c r="O37" s="76"/>
      <c r="P37" s="76"/>
      <c r="Q37" s="76"/>
      <c r="R37" s="105"/>
      <c r="S37" s="105"/>
      <c r="T37" s="105"/>
      <c r="U37" s="105"/>
      <c r="V37" s="105"/>
      <c r="W37" s="76"/>
      <c r="X37" s="105"/>
      <c r="Y37" s="105"/>
      <c r="Z37" s="105"/>
      <c r="AA37" s="105"/>
      <c r="AB37" s="105"/>
      <c r="AC37" s="76"/>
      <c r="AD37" s="105"/>
      <c r="AE37" s="105"/>
      <c r="AF37" s="105"/>
      <c r="AG37" s="105"/>
      <c r="AH37" s="105"/>
    </row>
    <row r="38" spans="1:34" ht="29.25" customHeight="1" x14ac:dyDescent="0.15">
      <c r="C38" s="104"/>
      <c r="D38" s="104"/>
      <c r="E38" s="76"/>
      <c r="F38" s="76"/>
      <c r="G38" s="76"/>
      <c r="H38" s="76"/>
      <c r="I38" s="76"/>
      <c r="J38" s="76"/>
      <c r="K38" s="76"/>
      <c r="L38" s="76"/>
      <c r="M38" s="76"/>
      <c r="N38" s="76"/>
      <c r="O38" s="76"/>
      <c r="P38" s="76"/>
      <c r="Q38" s="76"/>
      <c r="R38" s="105"/>
      <c r="S38" s="105"/>
      <c r="T38" s="105"/>
      <c r="U38" s="105"/>
      <c r="V38" s="105"/>
      <c r="W38" s="76"/>
      <c r="X38" s="105"/>
      <c r="Y38" s="105"/>
      <c r="Z38" s="105"/>
      <c r="AA38" s="105"/>
      <c r="AB38" s="105"/>
      <c r="AC38" s="76"/>
      <c r="AD38" s="105"/>
      <c r="AE38" s="105"/>
      <c r="AF38" s="105"/>
      <c r="AG38" s="105"/>
      <c r="AH38" s="105"/>
    </row>
    <row r="39" spans="1:34" ht="29.25" customHeight="1" x14ac:dyDescent="0.15">
      <c r="C39" s="104"/>
      <c r="D39" s="104"/>
      <c r="E39" s="76"/>
      <c r="F39" s="76"/>
      <c r="G39" s="76"/>
      <c r="H39" s="76"/>
      <c r="I39" s="76"/>
      <c r="J39" s="76"/>
      <c r="K39" s="76"/>
      <c r="L39" s="76"/>
      <c r="M39" s="76"/>
      <c r="N39" s="76"/>
      <c r="O39" s="76"/>
      <c r="P39" s="76"/>
      <c r="Q39" s="76"/>
      <c r="R39" s="105"/>
      <c r="S39" s="105"/>
      <c r="T39" s="105"/>
      <c r="U39" s="105"/>
      <c r="V39" s="105"/>
      <c r="W39" s="76"/>
      <c r="X39" s="105"/>
      <c r="Y39" s="105"/>
      <c r="Z39" s="105"/>
      <c r="AA39" s="105"/>
      <c r="AB39" s="105"/>
      <c r="AC39" s="76"/>
      <c r="AD39" s="105"/>
      <c r="AE39" s="105"/>
      <c r="AF39" s="105"/>
      <c r="AG39" s="105"/>
      <c r="AH39" s="105"/>
    </row>
    <row r="40" spans="1:34" ht="29.25" customHeight="1" x14ac:dyDescent="0.15">
      <c r="C40" s="104"/>
      <c r="D40" s="104"/>
      <c r="E40" s="76"/>
      <c r="F40" s="76"/>
      <c r="G40" s="76"/>
      <c r="H40" s="76"/>
      <c r="I40" s="76"/>
      <c r="J40" s="76"/>
      <c r="K40" s="76"/>
      <c r="L40" s="76"/>
      <c r="M40" s="76"/>
      <c r="N40" s="76"/>
      <c r="O40" s="76"/>
      <c r="P40" s="76"/>
      <c r="Q40" s="76"/>
      <c r="R40" s="105"/>
      <c r="S40" s="105"/>
      <c r="T40" s="105"/>
      <c r="U40" s="105"/>
      <c r="V40" s="105"/>
      <c r="W40" s="76"/>
      <c r="X40" s="105"/>
      <c r="Y40" s="105"/>
      <c r="Z40" s="105"/>
      <c r="AA40" s="105"/>
      <c r="AB40" s="105"/>
      <c r="AC40" s="76"/>
      <c r="AD40" s="105"/>
      <c r="AE40" s="105"/>
      <c r="AF40" s="105"/>
      <c r="AG40" s="105"/>
      <c r="AH40" s="105"/>
    </row>
    <row r="41" spans="1:34" ht="29.25" customHeight="1" x14ac:dyDescent="0.15">
      <c r="C41" s="104"/>
      <c r="D41" s="104"/>
      <c r="E41" s="76"/>
      <c r="F41" s="76"/>
      <c r="G41" s="76"/>
      <c r="H41" s="76"/>
      <c r="I41" s="76"/>
      <c r="J41" s="76"/>
      <c r="K41" s="76"/>
      <c r="L41" s="76"/>
      <c r="M41" s="76"/>
      <c r="N41" s="76"/>
      <c r="O41" s="76"/>
      <c r="P41" s="76"/>
      <c r="Q41" s="76"/>
      <c r="R41" s="105"/>
      <c r="S41" s="105"/>
      <c r="T41" s="105"/>
      <c r="U41" s="105"/>
      <c r="V41" s="105"/>
      <c r="W41" s="76"/>
      <c r="X41" s="105"/>
      <c r="Y41" s="105"/>
      <c r="Z41" s="105"/>
      <c r="AA41" s="105"/>
      <c r="AB41" s="105"/>
      <c r="AC41" s="76"/>
      <c r="AD41" s="105"/>
      <c r="AE41" s="105"/>
      <c r="AF41" s="105"/>
      <c r="AG41" s="105"/>
      <c r="AH41" s="105"/>
    </row>
    <row r="42" spans="1:34" ht="29.25" customHeight="1" x14ac:dyDescent="0.15">
      <c r="C42" s="104"/>
      <c r="D42" s="104"/>
      <c r="E42" s="76"/>
      <c r="F42" s="76"/>
      <c r="G42" s="76"/>
      <c r="H42" s="76"/>
      <c r="I42" s="76"/>
      <c r="J42" s="76"/>
      <c r="K42" s="76"/>
      <c r="L42" s="76"/>
      <c r="M42" s="76"/>
      <c r="N42" s="76"/>
      <c r="O42" s="76"/>
      <c r="P42" s="76"/>
      <c r="Q42" s="76"/>
      <c r="R42" s="105"/>
      <c r="S42" s="105"/>
      <c r="T42" s="105"/>
      <c r="U42" s="105"/>
      <c r="V42" s="105"/>
      <c r="W42" s="76"/>
      <c r="X42" s="105"/>
      <c r="Y42" s="105"/>
      <c r="Z42" s="105"/>
      <c r="AA42" s="105"/>
      <c r="AB42" s="105"/>
      <c r="AC42" s="76"/>
      <c r="AD42" s="105"/>
      <c r="AE42" s="105"/>
      <c r="AF42" s="105"/>
      <c r="AG42" s="105"/>
      <c r="AH42" s="105"/>
    </row>
    <row r="43" spans="1:34" ht="29.25" customHeight="1" x14ac:dyDescent="0.15">
      <c r="C43" s="104"/>
      <c r="D43" s="104"/>
      <c r="E43" s="76"/>
      <c r="F43" s="76"/>
      <c r="G43" s="76"/>
      <c r="H43" s="76"/>
      <c r="I43" s="76"/>
      <c r="J43" s="76"/>
      <c r="K43" s="76"/>
      <c r="L43" s="76"/>
      <c r="M43" s="76"/>
      <c r="N43" s="76"/>
      <c r="O43" s="76"/>
      <c r="P43" s="76"/>
      <c r="Q43" s="76"/>
      <c r="R43" s="105"/>
      <c r="S43" s="105"/>
      <c r="T43" s="105"/>
      <c r="U43" s="105"/>
      <c r="V43" s="105"/>
      <c r="W43" s="76"/>
      <c r="X43" s="105"/>
      <c r="Y43" s="105"/>
      <c r="Z43" s="105"/>
      <c r="AA43" s="105"/>
      <c r="AB43" s="105"/>
      <c r="AC43" s="76"/>
      <c r="AD43" s="105"/>
      <c r="AE43" s="105"/>
      <c r="AF43" s="105"/>
      <c r="AG43" s="105"/>
      <c r="AH43" s="105"/>
    </row>
    <row r="44" spans="1:34" ht="29.25" customHeight="1" x14ac:dyDescent="0.15">
      <c r="C44" s="104"/>
      <c r="D44" s="104"/>
      <c r="E44" s="76"/>
      <c r="F44" s="76"/>
      <c r="G44" s="76"/>
      <c r="H44" s="76"/>
      <c r="I44" s="76"/>
      <c r="J44" s="76"/>
      <c r="K44" s="76"/>
      <c r="L44" s="76"/>
      <c r="M44" s="76"/>
      <c r="N44" s="76"/>
      <c r="O44" s="76"/>
      <c r="P44" s="76"/>
      <c r="Q44" s="76"/>
      <c r="R44" s="105"/>
      <c r="S44" s="105"/>
      <c r="T44" s="105"/>
      <c r="U44" s="105"/>
      <c r="V44" s="105"/>
      <c r="W44" s="76"/>
      <c r="X44" s="105"/>
      <c r="Y44" s="105"/>
      <c r="Z44" s="105"/>
      <c r="AA44" s="105"/>
      <c r="AB44" s="105"/>
      <c r="AC44" s="76"/>
      <c r="AD44" s="105"/>
      <c r="AE44" s="105"/>
      <c r="AF44" s="105"/>
      <c r="AG44" s="105"/>
      <c r="AH44" s="105"/>
    </row>
    <row r="45" spans="1:34" ht="29.25" customHeight="1" x14ac:dyDescent="0.15">
      <c r="C45" s="104"/>
      <c r="D45" s="104"/>
      <c r="E45" s="76"/>
      <c r="F45" s="76"/>
      <c r="G45" s="76"/>
      <c r="H45" s="76"/>
      <c r="I45" s="76"/>
      <c r="J45" s="76"/>
      <c r="K45" s="76"/>
      <c r="L45" s="76"/>
      <c r="M45" s="76"/>
      <c r="N45" s="76"/>
      <c r="O45" s="76"/>
      <c r="P45" s="76"/>
      <c r="Q45" s="76"/>
      <c r="R45" s="105"/>
      <c r="S45" s="105"/>
      <c r="T45" s="105"/>
      <c r="U45" s="105"/>
      <c r="V45" s="105"/>
      <c r="W45" s="76"/>
      <c r="X45" s="105"/>
      <c r="Y45" s="105"/>
      <c r="Z45" s="105"/>
      <c r="AA45" s="105"/>
      <c r="AB45" s="105"/>
      <c r="AC45" s="76"/>
      <c r="AD45" s="105"/>
      <c r="AE45" s="105"/>
      <c r="AF45" s="105"/>
      <c r="AG45" s="105"/>
      <c r="AH45" s="105"/>
    </row>
    <row r="46" spans="1:34" ht="29.25" customHeight="1" x14ac:dyDescent="0.15">
      <c r="C46" s="104"/>
      <c r="D46" s="104"/>
      <c r="E46" s="76"/>
      <c r="F46" s="76"/>
      <c r="G46" s="76"/>
      <c r="H46" s="76"/>
      <c r="I46" s="76"/>
      <c r="J46" s="76"/>
      <c r="K46" s="76"/>
      <c r="L46" s="76"/>
      <c r="M46" s="76"/>
      <c r="N46" s="76"/>
      <c r="O46" s="76"/>
      <c r="P46" s="76"/>
      <c r="Q46" s="76"/>
      <c r="R46" s="105"/>
      <c r="S46" s="105"/>
      <c r="T46" s="105"/>
      <c r="U46" s="105"/>
      <c r="V46" s="105"/>
      <c r="W46" s="76"/>
      <c r="X46" s="105"/>
      <c r="Y46" s="105"/>
      <c r="Z46" s="105"/>
      <c r="AA46" s="105"/>
      <c r="AB46" s="105"/>
      <c r="AC46" s="76"/>
      <c r="AD46" s="105"/>
      <c r="AE46" s="105"/>
      <c r="AF46" s="105"/>
      <c r="AG46" s="105"/>
      <c r="AH46" s="105"/>
    </row>
    <row r="47" spans="1:34" ht="29.25" customHeight="1" x14ac:dyDescent="0.15">
      <c r="C47" s="104"/>
      <c r="D47" s="104"/>
      <c r="E47" s="76"/>
      <c r="F47" s="76"/>
      <c r="G47" s="76"/>
      <c r="H47" s="76"/>
      <c r="I47" s="76"/>
      <c r="J47" s="76"/>
      <c r="K47" s="76"/>
      <c r="L47" s="76"/>
      <c r="M47" s="76"/>
      <c r="N47" s="76"/>
      <c r="O47" s="76"/>
      <c r="P47" s="76"/>
      <c r="Q47" s="76"/>
      <c r="R47" s="105"/>
      <c r="S47" s="105"/>
      <c r="T47" s="105"/>
      <c r="U47" s="105"/>
      <c r="V47" s="105"/>
      <c r="W47" s="76"/>
      <c r="X47" s="105"/>
      <c r="Y47" s="105"/>
      <c r="Z47" s="105"/>
      <c r="AA47" s="105"/>
      <c r="AB47" s="105"/>
      <c r="AC47" s="76"/>
      <c r="AD47" s="105"/>
      <c r="AE47" s="105"/>
      <c r="AF47" s="105"/>
      <c r="AG47" s="105"/>
      <c r="AH47" s="105"/>
    </row>
    <row r="48" spans="1:34" ht="29.25" customHeight="1" x14ac:dyDescent="0.15">
      <c r="C48" s="104"/>
      <c r="D48" s="104"/>
      <c r="E48" s="76"/>
      <c r="F48" s="76"/>
      <c r="G48" s="76"/>
      <c r="H48" s="76"/>
      <c r="I48" s="76"/>
      <c r="J48" s="76"/>
      <c r="K48" s="76"/>
      <c r="L48" s="76"/>
      <c r="M48" s="76"/>
      <c r="N48" s="76"/>
      <c r="O48" s="76"/>
      <c r="P48" s="76"/>
      <c r="Q48" s="76"/>
      <c r="R48" s="105"/>
      <c r="S48" s="105"/>
      <c r="T48" s="105"/>
      <c r="U48" s="105"/>
      <c r="V48" s="105"/>
      <c r="W48" s="76"/>
      <c r="X48" s="105"/>
      <c r="Y48" s="105"/>
      <c r="Z48" s="105"/>
      <c r="AA48" s="105"/>
      <c r="AB48" s="105"/>
      <c r="AC48" s="76"/>
      <c r="AD48" s="105"/>
      <c r="AE48" s="105"/>
      <c r="AF48" s="105"/>
      <c r="AG48" s="105"/>
      <c r="AH48" s="105"/>
    </row>
    <row r="49" spans="1:34" ht="29.25" customHeight="1" x14ac:dyDescent="0.15">
      <c r="C49" s="104"/>
      <c r="D49" s="104"/>
      <c r="E49" s="76"/>
      <c r="F49" s="76"/>
      <c r="G49" s="76"/>
      <c r="H49" s="76"/>
      <c r="I49" s="76"/>
      <c r="J49" s="76"/>
      <c r="K49" s="76"/>
      <c r="L49" s="76"/>
      <c r="M49" s="76"/>
      <c r="N49" s="76"/>
      <c r="O49" s="76"/>
      <c r="P49" s="76"/>
      <c r="Q49" s="76"/>
      <c r="R49" s="105"/>
      <c r="S49" s="105"/>
      <c r="T49" s="105"/>
      <c r="U49" s="105"/>
      <c r="V49" s="105"/>
      <c r="W49" s="76"/>
      <c r="X49" s="105"/>
      <c r="Y49" s="105"/>
      <c r="Z49" s="105"/>
      <c r="AA49" s="105"/>
      <c r="AB49" s="105"/>
      <c r="AC49" s="76"/>
      <c r="AD49" s="105"/>
      <c r="AE49" s="105"/>
      <c r="AF49" s="105"/>
      <c r="AG49" s="105"/>
      <c r="AH49" s="105"/>
    </row>
    <row r="50" spans="1:34" ht="29.25" customHeight="1" x14ac:dyDescent="0.15">
      <c r="C50" s="104"/>
      <c r="D50" s="104"/>
      <c r="E50" s="76"/>
      <c r="F50" s="76"/>
      <c r="G50" s="76"/>
      <c r="H50" s="76"/>
      <c r="I50" s="76"/>
      <c r="J50" s="76"/>
      <c r="K50" s="76"/>
      <c r="L50" s="76"/>
      <c r="M50" s="76"/>
      <c r="N50" s="76"/>
      <c r="O50" s="76"/>
      <c r="P50" s="76"/>
      <c r="Q50" s="76"/>
      <c r="R50" s="105"/>
      <c r="S50" s="105"/>
      <c r="T50" s="105"/>
      <c r="U50" s="105"/>
      <c r="V50" s="105"/>
      <c r="W50" s="76"/>
      <c r="X50" s="105"/>
      <c r="Y50" s="105"/>
      <c r="Z50" s="105"/>
      <c r="AA50" s="105"/>
      <c r="AB50" s="105"/>
      <c r="AC50" s="76"/>
      <c r="AD50" s="105"/>
      <c r="AE50" s="105"/>
      <c r="AF50" s="105"/>
      <c r="AG50" s="105"/>
      <c r="AH50" s="105"/>
    </row>
    <row r="51" spans="1:34" ht="29.25" customHeight="1" x14ac:dyDescent="0.15">
      <c r="C51" s="104"/>
      <c r="D51" s="104"/>
      <c r="E51" s="76"/>
      <c r="F51" s="76"/>
      <c r="G51" s="76"/>
      <c r="H51" s="76"/>
      <c r="I51" s="76"/>
      <c r="J51" s="76"/>
      <c r="K51" s="76"/>
      <c r="L51" s="76"/>
      <c r="M51" s="76"/>
      <c r="N51" s="76"/>
      <c r="O51" s="76"/>
      <c r="P51" s="76"/>
      <c r="Q51" s="76"/>
      <c r="R51" s="105"/>
      <c r="S51" s="105"/>
      <c r="T51" s="105"/>
      <c r="U51" s="105"/>
      <c r="V51" s="105"/>
      <c r="W51" s="76"/>
      <c r="X51" s="105"/>
      <c r="Y51" s="105"/>
      <c r="Z51" s="105"/>
      <c r="AA51" s="105"/>
      <c r="AB51" s="105"/>
      <c r="AC51" s="76"/>
      <c r="AD51" s="105"/>
      <c r="AE51" s="105"/>
      <c r="AF51" s="105"/>
      <c r="AG51" s="105"/>
      <c r="AH51" s="105"/>
    </row>
    <row r="52" spans="1:34" ht="15" customHeight="1" x14ac:dyDescent="0.15">
      <c r="A52" s="76"/>
      <c r="B52" s="76"/>
      <c r="C52" s="76"/>
      <c r="D52" s="76"/>
      <c r="E52" s="76"/>
      <c r="F52" s="76"/>
      <c r="G52" s="76"/>
      <c r="H52" s="76"/>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76"/>
    </row>
    <row r="139" spans="7:34" ht="15" customHeight="1" x14ac:dyDescent="0.15">
      <c r="G139" s="103"/>
      <c r="H139" s="103"/>
      <c r="I139" s="103"/>
      <c r="J139" s="103"/>
      <c r="K139" s="103"/>
      <c r="L139" s="103"/>
      <c r="M139" s="103"/>
      <c r="N139" s="103"/>
      <c r="O139" s="128"/>
      <c r="P139" s="128"/>
      <c r="Q139" s="128"/>
      <c r="R139" s="128"/>
      <c r="S139" s="129"/>
      <c r="T139" s="129"/>
      <c r="U139" s="129"/>
      <c r="V139" s="129"/>
      <c r="W139" s="129"/>
      <c r="X139" s="129"/>
      <c r="Y139" s="130"/>
      <c r="Z139" s="130"/>
      <c r="AA139" s="130"/>
      <c r="AB139" s="130"/>
      <c r="AC139" s="130"/>
      <c r="AD139" s="130"/>
      <c r="AE139" s="130"/>
      <c r="AF139" s="130"/>
      <c r="AG139" s="131"/>
      <c r="AH139" s="131"/>
    </row>
    <row r="140" spans="7:34" ht="15" customHeight="1" x14ac:dyDescent="0.15">
      <c r="G140" s="103"/>
      <c r="H140" s="103"/>
      <c r="I140" s="103"/>
      <c r="J140" s="103"/>
      <c r="K140" s="103"/>
      <c r="L140" s="103"/>
      <c r="M140" s="103"/>
      <c r="N140" s="103"/>
      <c r="O140" s="128"/>
      <c r="P140" s="128"/>
      <c r="Q140" s="128"/>
      <c r="R140" s="128"/>
      <c r="S140" s="132"/>
      <c r="T140" s="132"/>
      <c r="U140" s="132"/>
      <c r="V140" s="132"/>
      <c r="W140" s="132"/>
      <c r="X140" s="132"/>
      <c r="Y140" s="130"/>
      <c r="Z140" s="130"/>
      <c r="AA140" s="130"/>
      <c r="AB140" s="130"/>
      <c r="AC140" s="130"/>
      <c r="AD140" s="130"/>
      <c r="AE140" s="130"/>
      <c r="AF140" s="130"/>
      <c r="AG140" s="131"/>
      <c r="AH140" s="131"/>
    </row>
    <row r="141" spans="7:34" ht="15" customHeight="1" x14ac:dyDescent="0.15">
      <c r="G141" s="103"/>
      <c r="H141" s="103"/>
      <c r="I141" s="103"/>
      <c r="J141" s="103"/>
      <c r="K141" s="103"/>
      <c r="L141" s="103"/>
      <c r="M141" s="103"/>
      <c r="N141" s="113"/>
      <c r="O141" s="128"/>
      <c r="P141" s="128"/>
      <c r="Q141" s="128"/>
      <c r="R141" s="113"/>
      <c r="S141" s="133"/>
      <c r="T141" s="133"/>
      <c r="U141" s="133"/>
      <c r="V141" s="133"/>
      <c r="W141" s="133"/>
      <c r="X141" s="133"/>
      <c r="Y141" s="130"/>
      <c r="Z141" s="130"/>
      <c r="AA141" s="130"/>
      <c r="AB141" s="130"/>
      <c r="AC141" s="130"/>
      <c r="AD141" s="130"/>
      <c r="AE141" s="130"/>
      <c r="AF141" s="130"/>
      <c r="AG141" s="131"/>
      <c r="AH141" s="131"/>
    </row>
    <row r="142" spans="7:34" ht="15" customHeight="1" x14ac:dyDescent="0.15">
      <c r="G142" s="103"/>
      <c r="H142" s="103"/>
      <c r="I142" s="103"/>
      <c r="J142" s="103"/>
      <c r="K142" s="103"/>
      <c r="L142" s="103"/>
      <c r="M142" s="103"/>
      <c r="N142" s="103"/>
      <c r="O142" s="128"/>
      <c r="P142" s="128"/>
      <c r="Q142" s="128"/>
      <c r="R142" s="128"/>
      <c r="S142" s="129"/>
      <c r="T142" s="129"/>
      <c r="U142" s="129"/>
      <c r="V142" s="129"/>
      <c r="W142" s="129"/>
      <c r="X142" s="129"/>
      <c r="Y142" s="130"/>
      <c r="Z142" s="130"/>
      <c r="AA142" s="130"/>
      <c r="AB142" s="130"/>
      <c r="AC142" s="130"/>
      <c r="AD142" s="130"/>
      <c r="AE142" s="130"/>
      <c r="AF142" s="130"/>
      <c r="AG142" s="131"/>
      <c r="AH142" s="131"/>
    </row>
    <row r="143" spans="7:34" ht="15" customHeight="1" x14ac:dyDescent="0.15">
      <c r="G143" s="103"/>
      <c r="H143" s="103"/>
      <c r="I143" s="103"/>
      <c r="J143" s="103"/>
      <c r="K143" s="103"/>
      <c r="L143" s="103"/>
      <c r="M143" s="103"/>
      <c r="N143" s="103"/>
      <c r="O143" s="128"/>
      <c r="P143" s="128"/>
      <c r="Q143" s="128"/>
      <c r="R143" s="128"/>
      <c r="S143" s="132"/>
      <c r="T143" s="132"/>
      <c r="U143" s="132"/>
      <c r="V143" s="132"/>
      <c r="W143" s="132"/>
      <c r="X143" s="132"/>
      <c r="Y143" s="130"/>
      <c r="Z143" s="130"/>
      <c r="AA143" s="130"/>
      <c r="AB143" s="130"/>
      <c r="AC143" s="130"/>
      <c r="AD143" s="130"/>
      <c r="AE143" s="130"/>
      <c r="AF143" s="130"/>
      <c r="AG143" s="131"/>
      <c r="AH143" s="131"/>
    </row>
    <row r="144" spans="7:34" ht="15" customHeight="1" x14ac:dyDescent="0.15">
      <c r="G144" s="103"/>
      <c r="H144" s="103"/>
      <c r="I144" s="103"/>
      <c r="J144" s="103"/>
      <c r="K144" s="103"/>
      <c r="L144" s="103"/>
      <c r="M144" s="103"/>
      <c r="N144" s="113"/>
      <c r="O144" s="128"/>
      <c r="P144" s="128"/>
      <c r="Q144" s="128"/>
      <c r="R144" s="113"/>
      <c r="S144" s="133"/>
      <c r="T144" s="133"/>
      <c r="U144" s="133"/>
      <c r="V144" s="133"/>
      <c r="W144" s="133"/>
      <c r="X144" s="133"/>
      <c r="Y144" s="130"/>
      <c r="Z144" s="130"/>
      <c r="AA144" s="130"/>
      <c r="AB144" s="130"/>
      <c r="AC144" s="130"/>
      <c r="AD144" s="130"/>
      <c r="AE144" s="130"/>
      <c r="AF144" s="130"/>
      <c r="AG144" s="131"/>
      <c r="AH144" s="131"/>
    </row>
    <row r="145" spans="7:34" ht="15" customHeight="1" x14ac:dyDescent="0.15">
      <c r="G145" s="103"/>
      <c r="H145" s="103"/>
      <c r="I145" s="103"/>
      <c r="J145" s="103"/>
      <c r="K145" s="103"/>
      <c r="L145" s="103"/>
      <c r="M145" s="103"/>
      <c r="N145" s="103"/>
      <c r="O145" s="128"/>
      <c r="P145" s="128"/>
      <c r="Q145" s="128"/>
      <c r="R145" s="128"/>
      <c r="S145" s="129"/>
      <c r="T145" s="129"/>
      <c r="U145" s="129"/>
      <c r="V145" s="129"/>
      <c r="W145" s="129"/>
      <c r="X145" s="129"/>
      <c r="Y145" s="130"/>
      <c r="Z145" s="130"/>
      <c r="AA145" s="130"/>
      <c r="AB145" s="130"/>
      <c r="AC145" s="130"/>
      <c r="AD145" s="130"/>
      <c r="AE145" s="130"/>
      <c r="AF145" s="130"/>
      <c r="AG145" s="131"/>
      <c r="AH145" s="131"/>
    </row>
    <row r="146" spans="7:34" ht="15" customHeight="1" x14ac:dyDescent="0.15">
      <c r="G146" s="103"/>
      <c r="H146" s="103"/>
      <c r="I146" s="103"/>
      <c r="J146" s="103"/>
      <c r="K146" s="103"/>
      <c r="L146" s="103"/>
      <c r="M146" s="103"/>
      <c r="N146" s="103"/>
      <c r="O146" s="128"/>
      <c r="P146" s="128"/>
      <c r="Q146" s="128"/>
      <c r="R146" s="128"/>
      <c r="S146" s="132"/>
      <c r="T146" s="132"/>
      <c r="U146" s="132"/>
      <c r="V146" s="132"/>
      <c r="W146" s="132"/>
      <c r="X146" s="132"/>
      <c r="Y146" s="130"/>
      <c r="Z146" s="130"/>
      <c r="AA146" s="130"/>
      <c r="AB146" s="130"/>
      <c r="AC146" s="130"/>
      <c r="AD146" s="130"/>
      <c r="AE146" s="130"/>
      <c r="AF146" s="130"/>
      <c r="AG146" s="131"/>
      <c r="AH146" s="131"/>
    </row>
    <row r="147" spans="7:34" ht="15" customHeight="1" x14ac:dyDescent="0.15">
      <c r="G147" s="103"/>
      <c r="H147" s="103"/>
      <c r="I147" s="103"/>
      <c r="J147" s="103"/>
      <c r="K147" s="103"/>
      <c r="L147" s="103"/>
      <c r="M147" s="103"/>
      <c r="N147" s="113"/>
      <c r="O147" s="128"/>
      <c r="P147" s="128"/>
      <c r="Q147" s="128"/>
      <c r="R147" s="113"/>
      <c r="S147" s="133"/>
      <c r="T147" s="133"/>
      <c r="U147" s="133"/>
      <c r="V147" s="133"/>
      <c r="W147" s="133"/>
      <c r="X147" s="133"/>
      <c r="Y147" s="130"/>
      <c r="Z147" s="130"/>
      <c r="AA147" s="130"/>
      <c r="AB147" s="130"/>
      <c r="AC147" s="130"/>
      <c r="AD147" s="130"/>
      <c r="AE147" s="130"/>
      <c r="AF147" s="130"/>
      <c r="AG147" s="131"/>
      <c r="AH147" s="131"/>
    </row>
    <row r="148" spans="7:34" ht="15" customHeight="1" x14ac:dyDescent="0.15">
      <c r="G148" s="103"/>
      <c r="H148" s="103"/>
      <c r="I148" s="103"/>
      <c r="J148" s="103"/>
      <c r="K148" s="103"/>
      <c r="L148" s="103"/>
      <c r="M148" s="103"/>
      <c r="N148" s="103"/>
      <c r="O148" s="128"/>
      <c r="P148" s="128"/>
      <c r="Q148" s="128"/>
      <c r="R148" s="128"/>
      <c r="S148" s="129"/>
      <c r="T148" s="129"/>
      <c r="U148" s="129"/>
      <c r="V148" s="129"/>
      <c r="W148" s="129"/>
      <c r="X148" s="129"/>
      <c r="Y148" s="130"/>
      <c r="Z148" s="130"/>
      <c r="AA148" s="130"/>
      <c r="AB148" s="130"/>
      <c r="AC148" s="130"/>
      <c r="AD148" s="130"/>
      <c r="AE148" s="130"/>
      <c r="AF148" s="130"/>
      <c r="AG148" s="131"/>
      <c r="AH148" s="131"/>
    </row>
    <row r="149" spans="7:34" ht="15" customHeight="1" x14ac:dyDescent="0.15">
      <c r="G149" s="103"/>
      <c r="H149" s="103"/>
      <c r="I149" s="103"/>
      <c r="J149" s="103"/>
      <c r="K149" s="103"/>
      <c r="L149" s="103"/>
      <c r="M149" s="103"/>
      <c r="N149" s="103"/>
      <c r="O149" s="128"/>
      <c r="P149" s="128"/>
      <c r="Q149" s="128"/>
      <c r="R149" s="128"/>
      <c r="S149" s="132"/>
      <c r="T149" s="132"/>
      <c r="U149" s="132"/>
      <c r="V149" s="132"/>
      <c r="W149" s="132"/>
      <c r="X149" s="132"/>
      <c r="Y149" s="130"/>
      <c r="Z149" s="130"/>
      <c r="AA149" s="130"/>
      <c r="AB149" s="130"/>
      <c r="AC149" s="130"/>
      <c r="AD149" s="130"/>
      <c r="AE149" s="130"/>
      <c r="AF149" s="130"/>
      <c r="AG149" s="131"/>
      <c r="AH149" s="131"/>
    </row>
    <row r="150" spans="7:34" ht="15" customHeight="1" x14ac:dyDescent="0.15">
      <c r="G150" s="103"/>
      <c r="H150" s="103"/>
      <c r="I150" s="103"/>
      <c r="J150" s="103"/>
      <c r="K150" s="103"/>
      <c r="L150" s="103"/>
      <c r="M150" s="103"/>
      <c r="N150" s="113"/>
      <c r="O150" s="128"/>
      <c r="P150" s="128"/>
      <c r="Q150" s="128"/>
      <c r="R150" s="113"/>
      <c r="S150" s="133"/>
      <c r="T150" s="133"/>
      <c r="U150" s="133"/>
      <c r="V150" s="133"/>
      <c r="W150" s="133"/>
      <c r="X150" s="133"/>
      <c r="Y150" s="130"/>
      <c r="Z150" s="130"/>
      <c r="AA150" s="130"/>
      <c r="AB150" s="130"/>
      <c r="AC150" s="130"/>
      <c r="AD150" s="130"/>
      <c r="AE150" s="130"/>
      <c r="AF150" s="130"/>
      <c r="AG150" s="131"/>
      <c r="AH150" s="131"/>
    </row>
  </sheetData>
  <sheetProtection selectLockedCells="1"/>
  <mergeCells count="68">
    <mergeCell ref="A30:B31"/>
    <mergeCell ref="C30:AH31"/>
    <mergeCell ref="A24:B25"/>
    <mergeCell ref="C24:AH25"/>
    <mergeCell ref="A26:B27"/>
    <mergeCell ref="C26:AH27"/>
    <mergeCell ref="A28:B29"/>
    <mergeCell ref="C28:AH29"/>
    <mergeCell ref="A22:AH23"/>
    <mergeCell ref="N2:P2"/>
    <mergeCell ref="Q2:AH2"/>
    <mergeCell ref="A3:AH4"/>
    <mergeCell ref="K7:AH7"/>
    <mergeCell ref="K8:AH9"/>
    <mergeCell ref="W5:AA5"/>
    <mergeCell ref="AB5:AH5"/>
    <mergeCell ref="C5:E5"/>
    <mergeCell ref="C6:E6"/>
    <mergeCell ref="Y12:AC12"/>
    <mergeCell ref="AD12:AF12"/>
    <mergeCell ref="AG12:AH12"/>
    <mergeCell ref="A5:B17"/>
    <mergeCell ref="C12:D17"/>
    <mergeCell ref="F5:V5"/>
    <mergeCell ref="F6:AH6"/>
    <mergeCell ref="E14:M14"/>
    <mergeCell ref="N14:P14"/>
    <mergeCell ref="Q14:R14"/>
    <mergeCell ref="S14:T14"/>
    <mergeCell ref="U14:V14"/>
    <mergeCell ref="W14:X14"/>
    <mergeCell ref="W10:AA10"/>
    <mergeCell ref="AC10:AG10"/>
    <mergeCell ref="E12:M12"/>
    <mergeCell ref="N12:X12"/>
    <mergeCell ref="Q11:AH11"/>
    <mergeCell ref="Q10:U10"/>
    <mergeCell ref="E13:M13"/>
    <mergeCell ref="Y13:AH13"/>
    <mergeCell ref="Y14:AC17"/>
    <mergeCell ref="W15:X15"/>
    <mergeCell ref="E15:M15"/>
    <mergeCell ref="S13:T13"/>
    <mergeCell ref="U13:X13"/>
    <mergeCell ref="S15:T15"/>
    <mergeCell ref="U15:V15"/>
    <mergeCell ref="AD14:AH17"/>
    <mergeCell ref="N13:R13"/>
    <mergeCell ref="W17:X17"/>
    <mergeCell ref="E16:M16"/>
    <mergeCell ref="N16:P16"/>
    <mergeCell ref="Q16:R16"/>
    <mergeCell ref="S16:T16"/>
    <mergeCell ref="U16:V16"/>
    <mergeCell ref="W16:X16"/>
    <mergeCell ref="E17:M17"/>
    <mergeCell ref="N17:P17"/>
    <mergeCell ref="Q17:R17"/>
    <mergeCell ref="S17:T17"/>
    <mergeCell ref="U17:V17"/>
    <mergeCell ref="N15:P15"/>
    <mergeCell ref="Q15:R15"/>
    <mergeCell ref="C7:E9"/>
    <mergeCell ref="F7:J7"/>
    <mergeCell ref="F8:J9"/>
    <mergeCell ref="C10:J11"/>
    <mergeCell ref="K10:P10"/>
    <mergeCell ref="K11:P11"/>
  </mergeCells>
  <phoneticPr fontId="2"/>
  <dataValidations count="2">
    <dataValidation type="list" allowBlank="1" showInputMessage="1" showErrorMessage="1" prompt="この項目が該当する場合「○」を選択してください" sqref="Q37:Q51 AC37:AC51 W37:W51" xr:uid="{00000000-0002-0000-0600-000000000000}">
      <formula1>"○"</formula1>
    </dataValidation>
    <dataValidation type="list" allowBlank="1" showInputMessage="1" showErrorMessage="1" sqref="V10 AB10 AH10"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02B0CC-ADB0-4F76-8897-E8685AE765EC}">
  <ds:schemaRefs>
    <ds:schemaRef ds:uri="http://schemas.microsoft.com/sharepoint/v3/contenttype/forms"/>
  </ds:schemaRefs>
</ds:datastoreItem>
</file>

<file path=customXml/itemProps2.xml><?xml version="1.0" encoding="utf-8"?>
<ds:datastoreItem xmlns:ds="http://schemas.openxmlformats.org/officeDocument/2006/customXml" ds:itemID="{527F90B4-B4FF-4645-9C8D-EFDF3AAEF1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様式１【経常ＪＶ用】</vt:lpstr>
      <vt:lpstr>様式２</vt:lpstr>
      <vt:lpstr>様式３</vt:lpstr>
      <vt:lpstr>届出書!Print_Area</vt:lpstr>
      <vt:lpstr>'評価項目(標準)'!Print_Area</vt:lpstr>
      <vt:lpstr>様式１!Print_Area</vt:lpstr>
      <vt:lpstr>様式１【経常ＪＶ用】!Print_Area</vt:lpstr>
      <vt:lpstr>様式２!Print_Area</vt:lpstr>
      <vt:lpstr>様式３!Print_Area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2026-09-02T04:43:07Z</dcterms:modified>
  <cp:category/>
  <cp:contentStatus/>
</cp:coreProperties>
</file>