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2A2421E2-BB1C-4D3E-8CCA-B49DE726D4F6}" xr6:coauthVersionLast="47" xr6:coauthVersionMax="47" xr10:uidLastSave="{00000000-0000-0000-0000-000000000000}"/>
  <bookViews>
    <workbookView xWindow="-120" yWindow="-120" windowWidth="29040" windowHeight="15720" tabRatio="898" xr2:uid="{00000000-000D-0000-FFFF-FFFF00000000}"/>
  </bookViews>
  <sheets>
    <sheet name="評価項目(標準)" sheetId="57" r:id="rId1"/>
    <sheet name="届出書" sheetId="102" r:id="rId2"/>
    <sheet name="様式１" sheetId="66" r:id="rId3"/>
    <sheet name="様式１【経常ＪＶ用】" sheetId="74" r:id="rId4"/>
    <sheet name="様式２" sheetId="105" r:id="rId5"/>
  </sheets>
  <definedNames>
    <definedName name="_xlnm.Print_Area" localSheetId="1">届出書!$A$1:$AA$41</definedName>
    <definedName name="_xlnm.Print_Area" localSheetId="0">'評価項目(標準)'!$B$1:$M$40</definedName>
    <definedName name="_xlnm.Print_Area" localSheetId="2">様式１!$B$1:$L$44</definedName>
    <definedName name="_xlnm.Print_Area" localSheetId="3">様式１【経常ＪＶ用】!$B$1:$O$47</definedName>
    <definedName name="_xlnm.Print_Area" localSheetId="4">様式２!$A$1:$AI$58</definedName>
    <definedName name="_xlnm.Print_Titles" localSheetId="0">'評価項目(標準)'!$B:$M,'評価項目(標準)'!$1:$4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1" i="105" l="1"/>
  <c r="M38" i="74"/>
  <c r="J37" i="74"/>
  <c r="J34" i="74"/>
  <c r="L34" i="74"/>
  <c r="L24" i="74"/>
  <c r="J24" i="74"/>
  <c r="J22" i="66" l="1"/>
  <c r="J36" i="66" l="1"/>
  <c r="H38" i="74" l="1"/>
  <c r="E38" i="74"/>
  <c r="B38" i="74"/>
  <c r="H36" i="66"/>
  <c r="E36" i="66"/>
  <c r="B36" i="66"/>
  <c r="D34" i="74" l="1"/>
  <c r="D32" i="66"/>
  <c r="D22" i="66"/>
  <c r="H18" i="74"/>
  <c r="H19" i="74"/>
  <c r="G19" i="74"/>
  <c r="H17" i="66"/>
  <c r="H18" i="66"/>
  <c r="G17" i="66"/>
  <c r="G18" i="66"/>
  <c r="K5" i="57"/>
  <c r="J37" i="57" s="1"/>
  <c r="M24" i="74"/>
  <c r="J32" i="66"/>
  <c r="C16" i="74"/>
  <c r="D16" i="74"/>
  <c r="C15" i="66"/>
  <c r="D15" i="66"/>
  <c r="L11" i="74"/>
  <c r="J11" i="74"/>
  <c r="G11" i="74"/>
  <c r="H11" i="74"/>
  <c r="J10" i="66"/>
  <c r="G10" i="66"/>
  <c r="H10" i="66"/>
  <c r="D11" i="74"/>
  <c r="D10" i="66"/>
  <c r="E37" i="74"/>
  <c r="E35" i="66"/>
  <c r="B6" i="74"/>
  <c r="C6" i="74"/>
  <c r="D6" i="74"/>
  <c r="E6" i="74"/>
  <c r="F6" i="74"/>
  <c r="G6" i="74"/>
  <c r="H6" i="74"/>
  <c r="J6" i="74"/>
  <c r="M6" i="74" s="1"/>
  <c r="G7" i="74"/>
  <c r="H7" i="74"/>
  <c r="G8" i="74"/>
  <c r="H8" i="74"/>
  <c r="E9" i="74"/>
  <c r="F9" i="74"/>
  <c r="G9" i="74"/>
  <c r="H9" i="74"/>
  <c r="L9" i="74"/>
  <c r="G10" i="74"/>
  <c r="H10" i="74"/>
  <c r="J9" i="74"/>
  <c r="M9" i="74" s="1"/>
  <c r="E11" i="74"/>
  <c r="F11" i="74"/>
  <c r="G12" i="74"/>
  <c r="H12" i="74"/>
  <c r="E13" i="74"/>
  <c r="F13" i="74"/>
  <c r="G13" i="74"/>
  <c r="H13" i="74"/>
  <c r="J13" i="74"/>
  <c r="L13" i="74"/>
  <c r="G14" i="74"/>
  <c r="H14" i="74"/>
  <c r="G15" i="74"/>
  <c r="H15" i="74"/>
  <c r="E16" i="74"/>
  <c r="F16" i="74"/>
  <c r="G16" i="74"/>
  <c r="H16" i="74"/>
  <c r="J16" i="74"/>
  <c r="G17" i="74"/>
  <c r="H17" i="74"/>
  <c r="E18" i="74"/>
  <c r="F18" i="74"/>
  <c r="G18" i="74"/>
  <c r="J18" i="74"/>
  <c r="M18" i="74" s="1"/>
  <c r="G20" i="74"/>
  <c r="H20" i="74"/>
  <c r="C21" i="74"/>
  <c r="D21" i="74"/>
  <c r="E21" i="74"/>
  <c r="F21" i="74"/>
  <c r="G21" i="74"/>
  <c r="H21" i="74"/>
  <c r="J21" i="74"/>
  <c r="L21" i="74"/>
  <c r="G22" i="74"/>
  <c r="H22" i="74"/>
  <c r="G23" i="74"/>
  <c r="H23" i="74"/>
  <c r="D24" i="74"/>
  <c r="E24" i="74"/>
  <c r="F24" i="74"/>
  <c r="G24" i="74"/>
  <c r="H24" i="74"/>
  <c r="G25" i="74"/>
  <c r="H25" i="74"/>
  <c r="G26" i="74"/>
  <c r="M26" i="74"/>
  <c r="G27" i="74"/>
  <c r="G28" i="74"/>
  <c r="H28" i="74"/>
  <c r="M28" i="74"/>
  <c r="D29" i="74"/>
  <c r="E29" i="74"/>
  <c r="G29" i="74"/>
  <c r="H29" i="74"/>
  <c r="G30" i="74"/>
  <c r="H30" i="74"/>
  <c r="M30" i="74"/>
  <c r="G31" i="74"/>
  <c r="G32" i="74"/>
  <c r="M32" i="74"/>
  <c r="G33" i="74"/>
  <c r="H33" i="74"/>
  <c r="E34" i="74"/>
  <c r="F34" i="74"/>
  <c r="G34" i="74"/>
  <c r="H34" i="74"/>
  <c r="G35" i="74"/>
  <c r="H35" i="74"/>
  <c r="G36" i="74"/>
  <c r="H36" i="74"/>
  <c r="B37" i="74"/>
  <c r="H37" i="74"/>
  <c r="L37" i="74"/>
  <c r="B5" i="66"/>
  <c r="C5" i="66"/>
  <c r="D5" i="66"/>
  <c r="E5" i="66"/>
  <c r="F5" i="66"/>
  <c r="G5" i="66"/>
  <c r="H5" i="66"/>
  <c r="J5" i="66"/>
  <c r="G6" i="66"/>
  <c r="H6" i="66"/>
  <c r="G7" i="66"/>
  <c r="H7" i="66"/>
  <c r="E8" i="66"/>
  <c r="F8" i="66"/>
  <c r="G8" i="66"/>
  <c r="H8" i="66"/>
  <c r="J8" i="66"/>
  <c r="G9" i="66"/>
  <c r="H9" i="66"/>
  <c r="E10" i="66"/>
  <c r="F10" i="66"/>
  <c r="G11" i="66"/>
  <c r="H11" i="66"/>
  <c r="E12" i="66"/>
  <c r="F12" i="66"/>
  <c r="G12" i="66"/>
  <c r="H12" i="66"/>
  <c r="J12" i="66"/>
  <c r="G13" i="66"/>
  <c r="H13" i="66"/>
  <c r="G14" i="66"/>
  <c r="H14" i="66"/>
  <c r="E15" i="66"/>
  <c r="F15" i="66"/>
  <c r="G15" i="66"/>
  <c r="H15" i="66"/>
  <c r="J15" i="66"/>
  <c r="G16" i="66"/>
  <c r="H16" i="66"/>
  <c r="E17" i="66"/>
  <c r="F17" i="66"/>
  <c r="J17" i="66"/>
  <c r="G19" i="66"/>
  <c r="H19" i="66"/>
  <c r="C20" i="66"/>
  <c r="D20" i="66"/>
  <c r="E20" i="66"/>
  <c r="F20" i="66"/>
  <c r="G20" i="66"/>
  <c r="H20" i="66"/>
  <c r="J20" i="66"/>
  <c r="G21" i="66"/>
  <c r="H21" i="66"/>
  <c r="E22" i="66"/>
  <c r="F22" i="66"/>
  <c r="G22" i="66"/>
  <c r="H22" i="66"/>
  <c r="G23" i="66"/>
  <c r="H23" i="66"/>
  <c r="G24" i="66"/>
  <c r="G25" i="66"/>
  <c r="G26" i="66"/>
  <c r="H26" i="66"/>
  <c r="D27" i="66"/>
  <c r="E27" i="66"/>
  <c r="G27" i="66"/>
  <c r="H27" i="66"/>
  <c r="G28" i="66"/>
  <c r="H28" i="66"/>
  <c r="G29" i="66"/>
  <c r="G30" i="66"/>
  <c r="G31" i="66"/>
  <c r="H31" i="66"/>
  <c r="E32" i="66"/>
  <c r="F32" i="66"/>
  <c r="G32" i="66"/>
  <c r="H32" i="66"/>
  <c r="G33" i="66"/>
  <c r="H33" i="66"/>
  <c r="G34" i="66"/>
  <c r="H34" i="66"/>
  <c r="B35" i="66"/>
  <c r="H35" i="66"/>
  <c r="J35" i="66"/>
  <c r="M21" i="74" l="1"/>
  <c r="M13" i="74"/>
  <c r="M11" i="74"/>
  <c r="J37" i="66"/>
  <c r="M34" i="74"/>
  <c r="M37" i="74"/>
  <c r="M16" i="74"/>
  <c r="M39" i="74" l="1"/>
</calcChain>
</file>

<file path=xl/sharedStrings.xml><?xml version="1.0" encoding="utf-8"?>
<sst xmlns="http://schemas.openxmlformats.org/spreadsheetml/2006/main" count="217" uniqueCount="162">
  <si>
    <t>特別簡易型</t>
    <rPh sb="0" eb="2">
      <t>トクベツ</t>
    </rPh>
    <rPh sb="2" eb="5">
      <t>カンイガタ</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</si>
  <si>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</si>
  <si>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</si>
  <si>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</si>
  <si>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</si>
  <si>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</si>
  <si>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</si>
  <si>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</si>
  <si>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</si>
  <si>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</si>
  <si>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</si>
  <si>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</si>
  <si>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</si>
  <si>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</si>
  <si>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</si>
  <si>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</si>
  <si>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</si>
  <si>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rPh sb="85" eb="87">
      <t>タイショウ</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</si>
  <si>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</si>
  <si>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</si>
  <si>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</si>
  <si>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多面的機能支払活動実績</t>
    <rPh sb="0" eb="3">
      <t>タメンテキ</t>
    </rPh>
    <rPh sb="3" eb="5">
      <t>キノウ</t>
    </rPh>
    <rPh sb="5" eb="7">
      <t>シハライ</t>
    </rPh>
    <rPh sb="7" eb="9">
      <t>カツドウ</t>
    </rPh>
    <rPh sb="9" eb="11">
      <t>ジッセキ</t>
    </rPh>
    <phoneticPr fontId="2"/>
  </si>
  <si>
    <t>有</t>
    <rPh sb="0" eb="1">
      <t>アリ</t>
    </rPh>
    <phoneticPr fontId="2"/>
  </si>
  <si>
    <t>令和７年度、令和８年度のいずれかにおける三重県内の多面的機能支払活動へ、企業の社会的責任（ＣＳＲ）として参加している実績の有無により評価します。
・三重県の市町から多面的機能支払交付金に係る認定を受けた組織の活動に参加した実績に限ります。</t>
    <rPh sb="6" eb="8">
      <t>レイワ</t>
    </rPh>
    <rPh sb="9" eb="11">
      <t>ネンド</t>
    </rPh>
    <rPh sb="93" eb="94">
      <t>カカ</t>
    </rPh>
    <rPh sb="107" eb="109">
      <t>サンカ</t>
    </rPh>
    <rPh sb="111" eb="113">
      <t>ジッセキ</t>
    </rPh>
    <phoneticPr fontId="2"/>
  </si>
  <si>
    <t>無</t>
    <rPh sb="0" eb="1">
      <t>ナシ</t>
    </rPh>
    <phoneticPr fontId="2"/>
  </si>
  <si>
    <t>家畜伝染病発生等の緊急時における家畜処分
の運用協定等の評価</t>
    <rPh sb="0" eb="2">
      <t>カチク</t>
    </rPh>
    <rPh sb="2" eb="5">
      <t>デンセンビョウ</t>
    </rPh>
    <rPh sb="5" eb="7">
      <t>ハッセイ</t>
    </rPh>
    <rPh sb="7" eb="8">
      <t>トウ</t>
    </rPh>
    <rPh sb="9" eb="12">
      <t>キンキュウジ</t>
    </rPh>
    <rPh sb="16" eb="18">
      <t>カチク</t>
    </rPh>
    <rPh sb="18" eb="20">
      <t>ショブン</t>
    </rPh>
    <rPh sb="22" eb="24">
      <t>ウンヨウ</t>
    </rPh>
    <rPh sb="24" eb="26">
      <t>キョウテイ</t>
    </rPh>
    <rPh sb="26" eb="27">
      <t>トウ</t>
    </rPh>
    <rPh sb="28" eb="30">
      <t>ヒョウカ</t>
    </rPh>
    <phoneticPr fontId="2"/>
  </si>
  <si>
    <t>「家畜処分の運用協定の実績」あり</t>
    <rPh sb="1" eb="3">
      <t>カチク</t>
    </rPh>
    <rPh sb="3" eb="5">
      <t>ショブン</t>
    </rPh>
    <rPh sb="6" eb="8">
      <t>ウンヨウ</t>
    </rPh>
    <rPh sb="8" eb="10">
      <t>キョウテイ</t>
    </rPh>
    <rPh sb="11" eb="13">
      <t>ジッセキ</t>
    </rPh>
    <phoneticPr fontId="2"/>
  </si>
  <si>
    <t>「研修会への参加実績」あり</t>
    <rPh sb="1" eb="4">
      <t>ケンシュウカイ</t>
    </rPh>
    <rPh sb="6" eb="8">
      <t>サンカ</t>
    </rPh>
    <rPh sb="8" eb="10">
      <t>ジッセキ</t>
    </rPh>
    <phoneticPr fontId="2"/>
  </si>
  <si>
    <t>実績なし</t>
    <phoneticPr fontId="2"/>
  </si>
  <si>
    <t>社会貢献度</t>
    <rPh sb="0" eb="1">
      <t>シャカイ</t>
    </rPh>
    <rPh sb="1" eb="4">
      <t>コウケンド</t>
    </rPh>
    <phoneticPr fontId="2"/>
  </si>
  <si>
    <t>県内産資材の使用</t>
    <rPh sb="0" eb="2">
      <t>ケンナイ</t>
    </rPh>
    <rPh sb="2" eb="3">
      <t>サン</t>
    </rPh>
    <rPh sb="3" eb="5">
      <t>シザイ</t>
    </rPh>
    <rPh sb="6" eb="8">
      <t>シヨウ</t>
    </rPh>
    <phoneticPr fontId="2"/>
  </si>
  <si>
    <t>全て県内産を使用</t>
    <rPh sb="0" eb="1">
      <t>スベ</t>
    </rPh>
    <rPh sb="2" eb="5">
      <t>ケンナイサン</t>
    </rPh>
    <rPh sb="6" eb="8">
      <t>シヨウ</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</si>
  <si>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</si>
  <si>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</si>
  <si>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</si>
  <si>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</si>
  <si>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</si>
  <si>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</si>
  <si>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</si>
  <si>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</si>
  <si>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</si>
  <si>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</si>
  <si>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</si>
  <si>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</si>
  <si>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</si>
  <si>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</si>
  <si>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</si>
  <si>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契約件数</t>
    <rPh sb="0" eb="4">
      <t>ケイヤクケンスウ</t>
    </rPh>
    <phoneticPr fontId="2"/>
  </si>
  <si>
    <t>０件</t>
    <rPh sb="1" eb="2">
      <t>ケン</t>
    </rPh>
    <phoneticPr fontId="2"/>
  </si>
  <si>
    <t>１件</t>
    <rPh sb="1" eb="2">
      <t>ケン</t>
    </rPh>
    <phoneticPr fontId="2"/>
  </si>
  <si>
    <t>２件以上</t>
    <rPh sb="1" eb="2">
      <t>ケン</t>
    </rPh>
    <rPh sb="2" eb="4">
      <t>イジョウ</t>
    </rPh>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</si>
  <si>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</si>
  <si>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</si>
  <si>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</si>
  <si>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</si>
  <si>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</si>
  <si>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</si>
  <si>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</si>
  <si>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</si>
  <si>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</si>
  <si>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</si>
  <si>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</si>
  <si>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</si>
  <si>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</si>
  <si>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</si>
  <si>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</si>
  <si>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</si>
  <si>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</si>
  <si>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</si>
  <si>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</si>
  <si>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</si>
  <si>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</si>
  <si>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</si>
  <si>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</si>
  <si>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</si>
  <si>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</si>
  <si>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</si>
  <si>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</si>
  <si>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</si>
  <si>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</si>
  <si>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</si>
  <si>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</si>
  <si>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</si>
  <si>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</si>
  <si>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</si>
  <si>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</si>
  <si>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</si>
  <si>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</si>
  <si>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</si>
  <si>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</si>
  <si>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</si>
  <si>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</si>
  <si>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</si>
  <si>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</si>
  <si>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</si>
  <si>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</si>
  <si>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</si>
  <si>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</si>
  <si>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</si>
  <si>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</si>
  <si>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</si>
  <si>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</si>
  <si>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</si>
  <si>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</si>
  <si>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</si>
  <si>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</si>
  <si>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</si>
  <si>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</si>
  <si>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</si>
  <si>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</si>
  <si>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</si>
  <si>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</si>
  <si>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</si>
  <si>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</si>
  <si>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</si>
  <si>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</si>
  <si>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</si>
  <si>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</si>
  <si>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</si>
  <si>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</si>
  <si>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</si>
  <si>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</si>
  <si>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</si>
  <si>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</si>
  <si>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</si>
  <si>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</si>
  <si>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三重県の
工事評定点</t>
    <rPh sb="0" eb="3">
      <t>ミエケン</t>
    </rPh>
    <rPh sb="5" eb="7">
      <t>コウジ</t>
    </rPh>
    <rPh sb="7" eb="9">
      <t>ヒョウテイ</t>
    </rPh>
    <rPh sb="9" eb="10">
      <t>テン</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</si>
  <si>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</si>
  <si>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</si>
  <si>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</si>
  <si>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（令和　　年　　月　　日　時点）</t>
    <rPh sb="1" eb="2">
      <t>レイ</t>
    </rPh>
    <rPh sb="2" eb="3">
      <t>ワ</t>
    </rPh>
    <rPh sb="5" eb="6">
      <t>ネン</t>
    </rPh>
    <rPh sb="8" eb="9">
      <t>ガツ</t>
    </rPh>
    <rPh sb="11" eb="12">
      <t>ニチ</t>
    </rPh>
    <rPh sb="13" eb="15">
      <t>ジテン</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</si>
  <si>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</si>
  <si>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</si>
  <si>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</si>
  <si>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</si>
  <si>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</si>
  <si>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</si>
  <si>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</si>
  <si>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</si>
  <si>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r>
      <rPr>
        <sz val="11"/>
        <color theme="1"/>
        <rFont val="BIZ UD明朝 Medium"/>
        <family val="1"/>
        <charset val="128"/>
      </rPr>
      <t>令和５年４月１日から当該</t>
    </r>
    <r>
      <rPr>
        <sz val="11"/>
        <rFont val="BIZ UD明朝 Medium"/>
        <family val="1"/>
        <charset val="128"/>
      </rPr>
      <t>工事の入札公告日までに三重県が通知（工事成績認定書）した土木一式工事の評定点を、任意の件数だけ入力してください。
１０件まで申告できます。</t>
    </r>
    <rPh sb="0" eb="2">
      <t>レイワ</t>
    </rPh>
    <rPh sb="3" eb="4">
      <t>ネン</t>
    </rPh>
    <phoneticPr fontId="2"/>
  </si>
  <si>
    <t>記載例</t>
    <rPh sb="0" eb="3">
      <t>キサイレイ</t>
    </rPh>
    <phoneticPr fontId="2"/>
  </si>
  <si>
    <t>【契約件数】</t>
    <rPh sb="1" eb="3">
      <t>ケイヤク</t>
    </rPh>
    <rPh sb="3" eb="5">
      <t>ケンスウ</t>
    </rPh>
    <phoneticPr fontId="2"/>
  </si>
  <si>
    <t>紀宝中部２期地区県営中山間事業農用９号（高岡）ほか工事</t>
    <phoneticPr fontId="2"/>
  </si>
  <si>
    <t>南牟婁郡紀宝町内</t>
    <rPh sb="0" eb="6">
      <t>ミナミムログンキホウ</t>
    </rPh>
    <rPh sb="6" eb="7">
      <t>チョウ</t>
    </rPh>
    <rPh sb="7" eb="8">
      <t>ナイ</t>
    </rPh>
    <phoneticPr fontId="2"/>
  </si>
  <si>
    <t>評価対象工事の実績あり</t>
    <rPh sb="0" eb="2">
      <t>ヒョウカ</t>
    </rPh>
    <rPh sb="2" eb="4">
      <t>タイショウ</t>
    </rPh>
    <rPh sb="4" eb="6">
      <t>コウジ</t>
    </rPh>
    <rPh sb="7" eb="9">
      <t>ジッセキ</t>
    </rPh>
    <phoneticPr fontId="2"/>
  </si>
  <si>
    <t>土木一式工事（特別簡易型）（農業農村整備事業）　【令和８年６月版】</t>
    <phoneticPr fontId="2"/>
  </si>
  <si>
    <t>総合評価方式評価項目一覧　　【土木一式工事（農業農村整備事業）】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33" eb="35">
      <t>ジョサン</t>
    </rPh>
    <rPh sb="35" eb="37">
      <t>ホウシキ</t>
    </rPh>
    <phoneticPr fontId="2"/>
  </si>
  <si>
    <t>南牟婁郡紀宝町内において、単独又は共同企業体構成員（出資比率20％以上に限る）の元請として受注し、令和5年度以降に完成し、かつ、引渡しが済んでいる契約金額5百万円以上の工事の実績の有無により評価します。
・評価対象の工事実績は１件とし、コリンズに登録された公共機関等発注の工事に限ります。</t>
    <rPh sb="17" eb="19">
      <t>キョウドウ</t>
    </rPh>
    <rPh sb="19" eb="22">
      <t>キギョウタイ</t>
    </rPh>
    <rPh sb="49" eb="51">
      <t>レイワ</t>
    </rPh>
    <rPh sb="78" eb="79">
      <t>ヒャク</t>
    </rPh>
    <rPh sb="114" eb="115">
      <t>ケン</t>
    </rPh>
    <phoneticPr fontId="2"/>
  </si>
  <si>
    <r>
      <t xml:space="preserve">当該工事を貴社が受注した際、当該工事において指定する主要資材を全て県内産とする場合に評価します。
・当該工事において指定する主要資材は、生コンです。
・県内産とは、三重県内の工場、採取場等で生産又は加工される資材を指します。
</t>
    </r>
    <r>
      <rPr>
        <b/>
        <sz val="12"/>
        <rFont val="BIZ UDゴシック"/>
        <family val="3"/>
        <charset val="128"/>
      </rPr>
      <t>※当該工事を契約後、「建設工事請負契約書の特約事項」に基づき履行を確認します。</t>
    </r>
    <rPh sb="114" eb="116">
      <t>トウガイ</t>
    </rPh>
    <rPh sb="116" eb="118">
      <t>コウジ</t>
    </rPh>
    <rPh sb="119" eb="121">
      <t>ケイヤク</t>
    </rPh>
    <rPh sb="121" eb="122">
      <t>ゴ</t>
    </rPh>
    <rPh sb="124" eb="126">
      <t>ケンセツ</t>
    </rPh>
    <rPh sb="126" eb="128">
      <t>コウジ</t>
    </rPh>
    <rPh sb="128" eb="130">
      <t>ウケオイ</t>
    </rPh>
    <rPh sb="130" eb="133">
      <t>ケイヤクショ</t>
    </rPh>
    <rPh sb="134" eb="136">
      <t>トクヤク</t>
    </rPh>
    <rPh sb="136" eb="138">
      <t>ジコウ</t>
    </rPh>
    <rPh sb="140" eb="141">
      <t>モト</t>
    </rPh>
    <rPh sb="143" eb="145">
      <t>リコウ</t>
    </rPh>
    <rPh sb="146" eb="148">
      <t>カクニン</t>
    </rPh>
    <phoneticPr fontId="2"/>
  </si>
  <si>
    <t>県内企業による施工</t>
    <rPh sb="0" eb="2">
      <t>ケンナイ</t>
    </rPh>
    <rPh sb="2" eb="4">
      <t>キギョウ</t>
    </rPh>
    <rPh sb="7" eb="9">
      <t>セコウ</t>
    </rPh>
    <phoneticPr fontId="2"/>
  </si>
  <si>
    <t>県内企業による施工の割合90％以上</t>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</si>
  <si>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</si>
  <si>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県内企業による施工の割合70％以上</t>
    <rPh sb="0" eb="2">
      <t>ケンナイ</t>
    </rPh>
    <phoneticPr fontId="2"/>
  </si>
  <si>
    <t>三重県内において、単独又は共同企業体構成員（出資比率20％以上に限る）の元請として受注し、平成23年度以降に完成し、かつ、引渡しが済んでいる契約金額2千5百万円以上の評価対象工事の実績の有無により評価します。
・「評価対象工事」とは、土木一式工事で発注された海岸又は河川工事で、コンクリート構造物あるいは護岸工を含む工事を指します。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75" eb="76">
      <t>セン</t>
    </rPh>
    <rPh sb="169" eb="171">
      <t>ヒョウカ</t>
    </rPh>
    <rPh sb="171" eb="173">
      <t>タイショウ</t>
    </rPh>
    <phoneticPr fontId="2"/>
  </si>
  <si>
    <t>土木一式工事の契約件数</t>
    <rPh sb="0" eb="2">
      <t>ドボク</t>
    </rPh>
    <rPh sb="2" eb="4">
      <t>１シキ</t>
    </rPh>
    <rPh sb="4" eb="6">
      <t>コウジ</t>
    </rPh>
    <rPh sb="7" eb="9">
      <t>ケイヤク</t>
    </rPh>
    <rPh sb="9" eb="11">
      <t>ケンスウ</t>
    </rPh>
    <phoneticPr fontId="2"/>
  </si>
  <si>
    <t>入札公告日における三重県発注の契約金額2千5百万円以上の土木一式工事の契約件数により評価します。なお、共同企業体工事については、出資比率にかかわらず契約件数１件としてカウントします。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9" eb="12">
      <t>ミエケン</t>
    </rPh>
    <rPh sb="17" eb="18">
      <t>キン</t>
    </rPh>
    <rPh sb="20" eb="21">
      <t>セン</t>
    </rPh>
    <rPh sb="22" eb="23">
      <t>ヒャク</t>
    </rPh>
    <rPh sb="23" eb="24">
      <t>マン</t>
    </rPh>
    <phoneticPr fontId="2"/>
  </si>
  <si>
    <t>家畜伝染病発生等の緊急時における「家畜処分の運用協定の実績」又は家畜伝染病発生等の緊急時における対応に向けた「研修会への参加実績」の有無により評価します。
・「家畜処分の運用協定の実績」は、熊野農林事務所と締結した「家畜伝染病発生等の緊急時における家畜処分の運用協定」に基づいた研修（実地訓練）への参加実績（令和７年度、令和８年度のいずれか）を指します。
　なお、「家畜処分の運用協定の実績」の評価については、「家畜伝染病発生等の緊急時における家畜処分の基本協定」を三重県と締結後、５年以上の継続した研修（実地訓練）を行っており、運用協定で定める緊急連絡応援体制ネットワークを確立している団体を対象とします。
・「研修会への参加実績」は、県が認める家畜伝染病発生等の緊急時における対応に向けた研修会への参加実績（令和７年度、令和８年度のいずれか）を指します。
　なお、「研修会への参加実績」の評価は、熊野農林事務所管内に「本店及び建設業法上の主たる営業所」又は「建設業法上の営業所」を有する企業に限ります。
・「家畜処分の運用協定の実績」と「研修会への参加実績」は重複して評価しません。</t>
    <rPh sb="96" eb="98">
      <t>クマノ</t>
    </rPh>
    <rPh sb="140" eb="142">
      <t>ケンシュウ</t>
    </rPh>
    <rPh sb="144" eb="145">
      <t>チ</t>
    </rPh>
    <rPh sb="155" eb="157">
      <t>レイワ</t>
    </rPh>
    <rPh sb="158" eb="160">
      <t>ネンド</t>
    </rPh>
    <rPh sb="161" eb="163">
      <t>レイワ</t>
    </rPh>
    <rPh sb="164" eb="166">
      <t>ネンド</t>
    </rPh>
    <rPh sb="194" eb="196">
      <t>ジッセキ</t>
    </rPh>
    <rPh sb="198" eb="200">
      <t>ヒョウカ</t>
    </rPh>
    <rPh sb="298" eb="300">
      <t>タイショウ</t>
    </rPh>
    <rPh sb="357" eb="359">
      <t>レイワ</t>
    </rPh>
    <rPh sb="360" eb="362">
      <t>ネンド</t>
    </rPh>
    <rPh sb="363" eb="365">
      <t>レイワ</t>
    </rPh>
    <rPh sb="366" eb="368">
      <t>ネンド</t>
    </rPh>
    <rPh sb="401" eb="403">
      <t>クマノ</t>
    </rPh>
    <rPh sb="435" eb="437">
      <t>ホウジョウ</t>
    </rPh>
    <phoneticPr fontId="2"/>
  </si>
  <si>
    <t>上記以外の熊野建設事務所管内</t>
    <rPh sb="0" eb="2">
      <t>ジョウキ</t>
    </rPh>
    <rPh sb="2" eb="4">
      <t>イガイ</t>
    </rPh>
    <rPh sb="5" eb="7">
      <t>クマノ</t>
    </rPh>
    <rPh sb="7" eb="9">
      <t>ケンセツ</t>
    </rPh>
    <rPh sb="9" eb="12">
      <t>ジムショ</t>
    </rPh>
    <rPh sb="12" eb="14">
      <t>カンナイ</t>
    </rPh>
    <phoneticPr fontId="2"/>
  </si>
  <si>
    <t>南牟婁郡紀宝町内における工事実績あり</t>
    <rPh sb="0" eb="4">
      <t>ミナミムログン</t>
    </rPh>
    <rPh sb="4" eb="6">
      <t>キホウ</t>
    </rPh>
    <rPh sb="6" eb="7">
      <t>チョウ</t>
    </rPh>
    <rPh sb="7" eb="8">
      <t>ナイ</t>
    </rPh>
    <rPh sb="12" eb="14">
      <t>コウジ</t>
    </rPh>
    <rPh sb="14" eb="16">
      <t>ジッセキ</t>
    </rPh>
    <phoneticPr fontId="2"/>
  </si>
  <si>
    <t>入札公告日における、三重県発注の契約額2千5百万円以上の土木一式工事の契約件数が３件以上ある場合は、２件まで記載して下さい。</t>
    <rPh sb="0" eb="2">
      <t>ニュウサツ</t>
    </rPh>
    <rPh sb="10" eb="13">
      <t>ミエケン</t>
    </rPh>
    <rPh sb="28" eb="30">
      <t>ドボク</t>
    </rPh>
    <rPh sb="30" eb="31">
      <t>イチ</t>
    </rPh>
    <rPh sb="31" eb="32">
      <t>シキ</t>
    </rPh>
    <rPh sb="32" eb="34">
      <t>コウジ</t>
    </rPh>
    <rPh sb="35" eb="37">
      <t>ケイヤク</t>
    </rPh>
    <rPh sb="37" eb="39">
      <t>ケンスウ</t>
    </rPh>
    <rPh sb="41" eb="42">
      <t>ケン</t>
    </rPh>
    <rPh sb="42" eb="44">
      <t>イジョウ</t>
    </rPh>
    <rPh sb="46" eb="48">
      <t>バアイ</t>
    </rPh>
    <rPh sb="51" eb="52">
      <t>ケン</t>
    </rPh>
    <rPh sb="54" eb="56">
      <t>キサイ</t>
    </rPh>
    <rPh sb="58" eb="59">
      <t>クダ</t>
    </rPh>
    <phoneticPr fontId="2"/>
  </si>
  <si>
    <t>令和5年4月1日以降に完成検査を行った工事の評定点</t>
    <rPh sb="0" eb="2">
      <t>レイワ</t>
    </rPh>
    <rPh sb="3" eb="4">
      <t>ネン</t>
    </rPh>
    <rPh sb="8" eb="10">
      <t>イコウ</t>
    </rPh>
    <phoneticPr fontId="2"/>
  </si>
  <si>
    <t>令和8年度県営中山間（補助）第 4105-分0004号</t>
    <rPh sb="0" eb="2">
      <t>レイワ</t>
    </rPh>
    <rPh sb="3" eb="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</si>
</sst>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_ "/>
    <numFmt numFmtId="178" formatCode="0_);\(0\)"/>
    <numFmt numFmtId="179" formatCode="0.00;&quot;△ &quot;0.00"/>
    <numFmt numFmtId="180" formatCode="0.0"/>
  </numFmts>
  <fonts count="26"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BIZ UD明朝 Medium"/>
      <family val="1"/>
      <charset val="128"/>
    </font>
    <font>
      <b/>
      <sz val="12"/>
      <name val="BIZ UDゴシック"/>
      <family val="3"/>
      <charset val="128"/>
    </font>
    <font>
      <sz val="11"/>
      <color theme="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color theme="1"/>
      <name val="BIZ UDゴシック"/>
      <family val="3"/>
      <charset val="128"/>
    </font>
    <font>
      <sz val="14"/>
      <name val="BIZ UDゴシック"/>
      <family val="3"/>
      <charset val="128"/>
    </font>
    <font>
      <sz val="11"/>
      <name val="BIZ UDゴシック"/>
      <family val="3"/>
      <charset val="128"/>
    </font>
    <font>
      <sz val="18"/>
      <name val="BIZ UDゴシック"/>
      <family val="3"/>
      <charset val="128"/>
    </font>
    <font>
      <b/>
      <sz val="14"/>
      <name val="BIZ UDゴシック"/>
      <family val="3"/>
      <charset val="128"/>
    </font>
    <font>
      <sz val="16"/>
      <name val="BIZ UDゴシック"/>
      <family val="3"/>
      <charset val="128"/>
    </font>
    <font>
      <b/>
      <sz val="18"/>
      <name val="BIZ UD明朝 Medium"/>
      <family val="1"/>
      <charset val="128"/>
    </font>
    <font>
      <sz val="11"/>
      <color theme="3"/>
      <name val="BIZ UD明朝 Medium"/>
      <family val="1"/>
      <charset val="128"/>
    </font>
    <font>
      <sz val="16"/>
      <color theme="1"/>
      <name val="BIZ UDゴシック"/>
      <family val="3"/>
      <charset val="128"/>
    </font>
    <font>
      <sz val="24"/>
      <name val="BIZ UDゴシック"/>
      <family val="3"/>
      <charset val="128"/>
    </font>
    <font>
      <b/>
      <sz val="16"/>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u/>
      <sz val="11"/>
      <name val="BIZ UDゴシック"/>
      <family val="3"/>
      <charset val="128"/>
    </font>
    <font>
      <sz val="12"/>
      <name val="BIZ UDPゴシック"/>
      <family val="3"/>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medium">
        <color indexed="64"/>
      </left>
      <right/>
      <top/>
      <bottom style="medium">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diagonal/>
    </border>
    <border>
      <left style="thin">
        <color indexed="64"/>
      </left>
      <right/>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style="medium">
        <color indexed="64"/>
      </right>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0" borderId="0">
      <alignment vertical="center"/>
    </xf>
  </cellStyleXfs>
  <cellXfs count="439">
    <xf numFmtId="0" fontId="0" fillId="0" borderId="0" xfId="0">
      <alignment vertical="center"/>
    </xf>
    <xf numFmtId="0" fontId="5" fillId="0" borderId="0" xfId="0" applyFont="1" applyAlignment="1">
      <alignment horizontal="right" vertical="center" wrapText="1"/>
    </xf>
    <xf numFmtId="0" fontId="8" fillId="0" borderId="0" xfId="0" applyFont="1" applyAlignment="1">
      <alignment horizontal="right" vertical="center"/>
    </xf>
    <xf numFmtId="0" fontId="8" fillId="0" borderId="0" xfId="0" applyFont="1" applyAlignment="1">
      <alignment horizontal="left" vertical="center"/>
    </xf>
    <xf numFmtId="0" fontId="12" fillId="0" borderId="0" xfId="0" applyFont="1">
      <alignment vertical="center"/>
    </xf>
    <xf numFmtId="0" fontId="11" fillId="0" borderId="2" xfId="0" applyFont="1" applyBorder="1" applyAlignment="1">
      <alignment horizontal="center" vertical="center"/>
    </xf>
    <xf numFmtId="37" fontId="11" fillId="0" borderId="1" xfId="0" quotePrefix="1" applyNumberFormat="1" applyFont="1" applyBorder="1" applyAlignment="1">
      <alignment horizontal="center" vertical="center" wrapText="1"/>
    </xf>
    <xf numFmtId="0" fontId="10" fillId="0" borderId="2" xfId="0" applyFont="1" applyBorder="1" applyAlignment="1">
      <alignment horizontal="center"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15" xfId="0" applyFont="1" applyBorder="1" applyAlignment="1">
      <alignment horizontal="center" vertical="center" textRotation="180"/>
    </xf>
    <xf numFmtId="0" fontId="11" fillId="0" borderId="2" xfId="0" quotePrefix="1" applyFont="1" applyBorder="1" applyAlignment="1">
      <alignment horizontal="center" vertical="center"/>
    </xf>
    <xf numFmtId="0" fontId="9" fillId="0" borderId="0" xfId="0" applyFont="1">
      <alignment vertical="center"/>
    </xf>
    <xf numFmtId="0" fontId="9" fillId="0" borderId="1" xfId="0" applyFont="1" applyBorder="1" applyAlignment="1">
      <alignment horizontal="center" vertical="center"/>
    </xf>
    <xf numFmtId="176" fontId="12" fillId="0" borderId="4" xfId="0" quotePrefix="1" applyNumberFormat="1" applyFont="1" applyBorder="1" applyAlignment="1">
      <alignment horizontal="center" vertical="center" wrapText="1"/>
    </xf>
    <xf numFmtId="176" fontId="11" fillId="0" borderId="4" xfId="0" quotePrefix="1" applyNumberFormat="1" applyFont="1" applyBorder="1" applyAlignment="1">
      <alignment horizontal="center" vertical="center" wrapText="1"/>
    </xf>
    <xf numFmtId="0" fontId="9" fillId="0" borderId="26" xfId="1" applyNumberFormat="1" applyFont="1" applyFill="1" applyBorder="1" applyAlignment="1" applyProtection="1">
      <alignment horizontal="center" vertical="center"/>
    </xf>
    <xf numFmtId="0" fontId="9" fillId="0" borderId="4" xfId="0" applyFont="1" applyBorder="1" applyAlignment="1">
      <alignment horizontal="center" vertical="center"/>
    </xf>
    <xf numFmtId="0" fontId="9" fillId="0" borderId="4" xfId="0" applyFont="1" applyBorder="1" applyAlignment="1">
      <alignment vertical="center" wrapText="1"/>
    </xf>
    <xf numFmtId="176" fontId="12" fillId="0" borderId="2" xfId="0" quotePrefix="1" applyNumberFormat="1" applyFont="1" applyBorder="1" applyAlignment="1">
      <alignment horizontal="center" vertical="center" wrapText="1"/>
    </xf>
    <xf numFmtId="176" fontId="11" fillId="0" borderId="2" xfId="0" quotePrefix="1" applyNumberFormat="1" applyFont="1" applyBorder="1" applyAlignment="1">
      <alignment horizontal="center" vertical="center" wrapText="1"/>
    </xf>
    <xf numFmtId="0" fontId="9" fillId="0" borderId="76" xfId="1" applyNumberFormat="1" applyFont="1" applyFill="1" applyBorder="1" applyAlignment="1" applyProtection="1">
      <alignment horizontal="center" vertical="center"/>
    </xf>
    <xf numFmtId="0" fontId="9" fillId="0" borderId="1" xfId="0" applyFont="1" applyBorder="1" applyAlignment="1">
      <alignment vertical="center" wrapText="1"/>
    </xf>
    <xf numFmtId="176" fontId="11" fillId="0" borderId="2" xfId="1" applyNumberFormat="1" applyFont="1" applyFill="1" applyBorder="1" applyAlignment="1" applyProtection="1">
      <alignment horizontal="center" vertical="center"/>
    </xf>
    <xf numFmtId="0" fontId="13" fillId="0" borderId="0" xfId="0" applyFont="1" applyAlignment="1">
      <alignment horizontal="left" vertical="center"/>
    </xf>
    <xf numFmtId="179" fontId="14" fillId="0" borderId="2" xfId="1" applyNumberFormat="1" applyFont="1" applyFill="1" applyBorder="1" applyAlignment="1" applyProtection="1">
      <alignment horizontal="center" vertical="center"/>
    </xf>
    <xf numFmtId="0" fontId="4" fillId="0" borderId="0" xfId="0" applyFont="1">
      <alignment vertical="center"/>
    </xf>
    <xf numFmtId="0" fontId="4" fillId="0" borderId="0" xfId="0" applyFont="1" applyAlignment="1">
      <alignment horizontal="right" vertical="center"/>
    </xf>
    <xf numFmtId="0" fontId="17" fillId="0" borderId="0" xfId="0" applyFont="1">
      <alignment vertical="center"/>
    </xf>
    <xf numFmtId="0" fontId="4" fillId="0" borderId="0" xfId="0" quotePrefix="1" applyFont="1">
      <alignment vertical="center"/>
    </xf>
    <xf numFmtId="0" fontId="4" fillId="0" borderId="0" xfId="0" applyFont="1" applyAlignment="1">
      <alignment horizontal="center" vertical="center"/>
    </xf>
    <xf numFmtId="0" fontId="7" fillId="0" borderId="0" xfId="0" applyFont="1">
      <alignment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15" fillId="0" borderId="0" xfId="0" applyFont="1">
      <alignment vertical="center"/>
    </xf>
    <xf numFmtId="0" fontId="11" fillId="0" borderId="0" xfId="0" applyFont="1">
      <alignment vertical="center"/>
    </xf>
    <xf numFmtId="0" fontId="9" fillId="0" borderId="11" xfId="0" applyFont="1" applyBorder="1">
      <alignment vertical="center"/>
    </xf>
    <xf numFmtId="0" fontId="8" fillId="0" borderId="0" xfId="0" applyFont="1">
      <alignment vertical="center"/>
    </xf>
    <xf numFmtId="0" fontId="12" fillId="0" borderId="12" xfId="0" applyFont="1" applyBorder="1" applyAlignment="1">
      <alignment horizontal="center" vertical="center" wrapText="1"/>
    </xf>
    <xf numFmtId="0" fontId="12" fillId="0" borderId="12" xfId="0" applyFont="1" applyBorder="1" applyAlignment="1">
      <alignment horizontal="center" vertical="center"/>
    </xf>
    <xf numFmtId="0" fontId="11" fillId="0" borderId="4"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6" fillId="0" borderId="2" xfId="0" applyFont="1" applyBorder="1" applyAlignment="1">
      <alignment horizontal="center" vertical="center"/>
    </xf>
    <xf numFmtId="0" fontId="12" fillId="0" borderId="1" xfId="0" applyFont="1" applyBorder="1" applyAlignment="1">
      <alignment horizontal="center" vertical="center" wrapText="1"/>
    </xf>
    <xf numFmtId="178" fontId="11" fillId="0" borderId="1" xfId="0" applyNumberFormat="1" applyFont="1" applyBorder="1" applyAlignment="1">
      <alignment horizontal="center" vertical="center" wrapText="1"/>
    </xf>
    <xf numFmtId="0" fontId="12" fillId="0" borderId="5" xfId="0" applyFont="1" applyBorder="1" applyAlignment="1">
      <alignment horizontal="center" vertical="center" shrinkToFit="1"/>
    </xf>
    <xf numFmtId="0" fontId="11" fillId="0" borderId="1" xfId="0" applyFont="1" applyBorder="1" applyAlignment="1">
      <alignment horizontal="center" vertical="center" wrapText="1"/>
    </xf>
    <xf numFmtId="0" fontId="12" fillId="0" borderId="1" xfId="0" applyFont="1" applyBorder="1" applyAlignment="1">
      <alignment horizontal="center" vertical="center" shrinkToFit="1"/>
    </xf>
    <xf numFmtId="0" fontId="12" fillId="0" borderId="21" xfId="0" applyFont="1" applyBorder="1" applyAlignment="1">
      <alignment horizontal="center" vertical="center" shrinkToFit="1"/>
    </xf>
    <xf numFmtId="0" fontId="11" fillId="0" borderId="3" xfId="0" applyFont="1" applyBorder="1" applyAlignment="1">
      <alignment vertical="center" shrinkToFit="1"/>
    </xf>
    <xf numFmtId="0" fontId="11" fillId="0" borderId="15" xfId="0" applyFont="1" applyBorder="1" applyAlignment="1">
      <alignment horizontal="left" vertical="center"/>
    </xf>
    <xf numFmtId="0" fontId="12" fillId="0" borderId="3" xfId="0" applyFont="1" applyBorder="1" applyAlignment="1">
      <alignment horizontal="center" vertical="center" wrapText="1"/>
    </xf>
    <xf numFmtId="0" fontId="11" fillId="0" borderId="14" xfId="0" applyFont="1" applyBorder="1" applyAlignment="1">
      <alignment horizontal="center" vertical="center"/>
    </xf>
    <xf numFmtId="0" fontId="12" fillId="0" borderId="14" xfId="0" applyFont="1" applyBorder="1" applyAlignment="1">
      <alignment horizontal="center" vertical="center" wrapText="1"/>
    </xf>
    <xf numFmtId="0" fontId="12" fillId="0" borderId="11" xfId="0" applyFont="1" applyBorder="1" applyAlignment="1">
      <alignment horizontal="center" vertical="center" wrapText="1"/>
    </xf>
    <xf numFmtId="176" fontId="11" fillId="2" borderId="2" xfId="0" quotePrefix="1" applyNumberFormat="1" applyFont="1" applyFill="1" applyBorder="1" applyAlignment="1" applyProtection="1">
      <alignment horizontal="center" vertical="center" wrapText="1"/>
      <protection locked="0"/>
    </xf>
    <xf numFmtId="0" fontId="18" fillId="0" borderId="2" xfId="1" applyNumberFormat="1" applyFont="1" applyBorder="1" applyAlignment="1">
      <alignment horizontal="center" vertical="center"/>
    </xf>
    <xf numFmtId="0" fontId="11" fillId="0" borderId="0" xfId="0" applyFont="1" applyAlignment="1">
      <alignment horizontal="center" vertical="center"/>
    </xf>
    <xf numFmtId="0" fontId="15" fillId="0" borderId="0" xfId="0" applyFont="1" applyAlignment="1">
      <alignment horizontal="center" vertical="center"/>
    </xf>
    <xf numFmtId="0" fontId="12" fillId="0" borderId="0" xfId="0" applyFont="1" applyAlignment="1">
      <alignment horizontal="center" vertical="center" wrapText="1"/>
    </xf>
    <xf numFmtId="176" fontId="11" fillId="0" borderId="2" xfId="1" applyNumberFormat="1" applyFont="1" applyBorder="1" applyAlignment="1">
      <alignment horizontal="center" vertical="center"/>
    </xf>
    <xf numFmtId="0" fontId="20" fillId="0" borderId="1" xfId="0" applyFont="1" applyBorder="1" applyAlignment="1">
      <alignment horizontal="center" vertical="center"/>
    </xf>
    <xf numFmtId="0" fontId="18" fillId="0" borderId="6" xfId="0" applyFont="1" applyBorder="1">
      <alignment vertical="center"/>
    </xf>
    <xf numFmtId="0" fontId="18"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10" fillId="0" borderId="18" xfId="0" applyFont="1" applyBorder="1" applyAlignment="1">
      <alignment horizontal="right" vertical="center"/>
    </xf>
    <xf numFmtId="0" fontId="10" fillId="2" borderId="1" xfId="0" applyFont="1" applyFill="1" applyBorder="1">
      <alignment vertical="center"/>
    </xf>
    <xf numFmtId="0" fontId="10" fillId="3" borderId="1" xfId="0" applyFont="1" applyFill="1" applyBorder="1">
      <alignment vertical="center"/>
    </xf>
    <xf numFmtId="0" fontId="10" fillId="0" borderId="20" xfId="0" applyFont="1" applyBorder="1" applyAlignment="1">
      <alignment horizontal="right" vertical="center"/>
    </xf>
    <xf numFmtId="0" fontId="10" fillId="0" borderId="0" xfId="0" applyFont="1">
      <alignment vertical="center"/>
    </xf>
    <xf numFmtId="0" fontId="10" fillId="0" borderId="0" xfId="0" applyFont="1" applyAlignment="1">
      <alignment vertical="top" wrapText="1"/>
    </xf>
    <xf numFmtId="0" fontId="10" fillId="0" borderId="13" xfId="0" applyFont="1" applyBorder="1" applyAlignment="1">
      <alignment vertical="top" wrapText="1"/>
    </xf>
    <xf numFmtId="0" fontId="11" fillId="0" borderId="22" xfId="0" applyFont="1" applyBorder="1" applyAlignment="1">
      <alignment horizontal="right" vertical="center"/>
    </xf>
    <xf numFmtId="0" fontId="11" fillId="0" borderId="9" xfId="0" applyFont="1" applyBorder="1">
      <alignment vertical="center"/>
    </xf>
    <xf numFmtId="0" fontId="10" fillId="0" borderId="9" xfId="0" applyFont="1" applyBorder="1" applyAlignment="1">
      <alignment vertical="top" wrapText="1"/>
    </xf>
    <xf numFmtId="0" fontId="10" fillId="0" borderId="10" xfId="0" applyFont="1" applyBorder="1" applyAlignment="1">
      <alignment vertical="top" wrapText="1"/>
    </xf>
    <xf numFmtId="0" fontId="10" fillId="0" borderId="7" xfId="0" applyFont="1" applyBorder="1">
      <alignment vertical="center"/>
    </xf>
    <xf numFmtId="0" fontId="11" fillId="0" borderId="7" xfId="0" applyFont="1" applyBorder="1">
      <alignment vertical="center"/>
    </xf>
    <xf numFmtId="0" fontId="10" fillId="0" borderId="0" xfId="0" applyFont="1" applyAlignment="1">
      <alignment horizontal="left" vertical="top" wrapText="1"/>
    </xf>
    <xf numFmtId="0" fontId="10" fillId="0" borderId="13" xfId="0" applyFont="1" applyBorder="1" applyAlignment="1">
      <alignment horizontal="left" vertical="top" wrapText="1"/>
    </xf>
    <xf numFmtId="0" fontId="10" fillId="0" borderId="0" xfId="0" applyFont="1" applyAlignment="1">
      <alignment vertical="center" wrapText="1"/>
    </xf>
    <xf numFmtId="0" fontId="10" fillId="0" borderId="13" xfId="0" applyFont="1" applyBorder="1" applyAlignment="1">
      <alignment vertical="center" wrapText="1"/>
    </xf>
    <xf numFmtId="0" fontId="10" fillId="0" borderId="9" xfId="0" applyFont="1" applyBorder="1" applyAlignment="1">
      <alignment vertical="center" wrapText="1"/>
    </xf>
    <xf numFmtId="0" fontId="10" fillId="0" borderId="10" xfId="0" applyFont="1" applyBorder="1" applyAlignment="1">
      <alignment vertical="center" wrapText="1"/>
    </xf>
    <xf numFmtId="0" fontId="12" fillId="0" borderId="14" xfId="1" quotePrefix="1" applyNumberFormat="1" applyFont="1" applyBorder="1" applyAlignment="1">
      <alignment horizontal="center" vertical="center" wrapText="1"/>
    </xf>
    <xf numFmtId="0" fontId="12" fillId="0" borderId="16" xfId="1" quotePrefix="1" applyNumberFormat="1" applyFont="1" applyBorder="1" applyAlignment="1">
      <alignment horizontal="center" vertical="center" wrapText="1"/>
    </xf>
    <xf numFmtId="0" fontId="10" fillId="0" borderId="15" xfId="0" applyFont="1" applyBorder="1" applyAlignment="1">
      <alignment horizontal="left" vertical="center"/>
    </xf>
    <xf numFmtId="0" fontId="18" fillId="0" borderId="17" xfId="1" applyNumberFormat="1" applyFont="1" applyBorder="1" applyAlignment="1">
      <alignment horizontal="center" vertical="center"/>
    </xf>
    <xf numFmtId="0" fontId="18" fillId="0" borderId="4" xfId="1" applyNumberFormat="1" applyFont="1" applyBorder="1" applyAlignment="1">
      <alignment horizontal="center" vertical="center"/>
    </xf>
    <xf numFmtId="0" fontId="15" fillId="0" borderId="2" xfId="1" applyNumberFormat="1" applyFont="1" applyBorder="1" applyAlignment="1">
      <alignment horizontal="center" vertical="center"/>
    </xf>
    <xf numFmtId="0" fontId="15" fillId="0" borderId="1" xfId="1" applyNumberFormat="1" applyFont="1" applyBorder="1" applyAlignment="1">
      <alignment horizontal="center" vertical="center"/>
    </xf>
    <xf numFmtId="0" fontId="15" fillId="0" borderId="15" xfId="1" applyNumberFormat="1" applyFont="1" applyBorder="1" applyAlignment="1">
      <alignment horizontal="center" vertical="center"/>
    </xf>
    <xf numFmtId="176" fontId="11" fillId="0" borderId="34" xfId="1" applyNumberFormat="1" applyFont="1" applyBorder="1" applyAlignment="1">
      <alignment horizontal="center" vertical="center"/>
    </xf>
    <xf numFmtId="0" fontId="20" fillId="0" borderId="34" xfId="0" applyFont="1" applyBorder="1" applyAlignment="1">
      <alignment horizontal="center" vertical="center"/>
    </xf>
    <xf numFmtId="176" fontId="11" fillId="0" borderId="35" xfId="1" applyNumberFormat="1" applyFont="1" applyBorder="1" applyAlignment="1">
      <alignment horizontal="center" vertical="center"/>
    </xf>
    <xf numFmtId="0" fontId="20" fillId="0" borderId="19" xfId="0" applyFont="1" applyBorder="1" applyAlignment="1">
      <alignment horizontal="center" vertical="center"/>
    </xf>
    <xf numFmtId="0" fontId="11" fillId="0" borderId="0" xfId="0" applyFont="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21" fillId="0" borderId="50" xfId="0" applyFont="1" applyBorder="1" applyAlignment="1" applyProtection="1">
      <alignment horizontal="center" vertical="center"/>
      <protection locked="0"/>
    </xf>
    <xf numFmtId="0" fontId="4" fillId="0" borderId="0" xfId="0" quotePrefix="1" applyFont="1" applyAlignment="1" applyProtection="1">
      <alignment horizontal="center" vertical="center" wrapText="1"/>
      <protection locked="0"/>
    </xf>
    <xf numFmtId="0" fontId="4" fillId="0" borderId="0" xfId="0" applyFont="1" applyAlignment="1" applyProtection="1">
      <alignment horizontal="center" vertical="center" textRotation="255"/>
      <protection locked="0"/>
    </xf>
    <xf numFmtId="0" fontId="4" fillId="0" borderId="25" xfId="0" applyFont="1" applyBorder="1" applyAlignment="1" applyProtection="1">
      <alignment horizontal="right" vertical="center" wrapText="1"/>
      <protection locked="0"/>
    </xf>
    <xf numFmtId="0" fontId="4" fillId="0" borderId="23" xfId="0" applyFont="1" applyBorder="1" applyAlignment="1" applyProtection="1">
      <alignment horizontal="right" vertical="center" wrapText="1"/>
      <protection locked="0"/>
    </xf>
    <xf numFmtId="0" fontId="4" fillId="0" borderId="23"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0" fontId="4" fillId="0" borderId="20" xfId="0" applyFont="1" applyBorder="1" applyAlignment="1" applyProtection="1">
      <alignment horizontal="left" vertical="center"/>
      <protection locked="0"/>
    </xf>
    <xf numFmtId="0" fontId="4" fillId="0" borderId="0" xfId="0" applyFont="1" applyAlignment="1" applyProtection="1">
      <alignment horizontal="right" vertical="center" wrapText="1"/>
      <protection locked="0"/>
    </xf>
    <xf numFmtId="0" fontId="4" fillId="0" borderId="0" xfId="0" applyFont="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20" xfId="0" applyFont="1" applyBorder="1" applyProtection="1">
      <alignment vertical="center"/>
      <protection locked="0"/>
    </xf>
    <xf numFmtId="0" fontId="4" fillId="0" borderId="0" xfId="0" applyFont="1" applyAlignment="1" applyProtection="1">
      <alignment vertical="center" wrapText="1"/>
      <protection locked="0"/>
    </xf>
    <xf numFmtId="0" fontId="4" fillId="0" borderId="13" xfId="0" applyFont="1" applyBorder="1" applyAlignment="1" applyProtection="1">
      <alignment vertical="center" wrapText="1"/>
      <protection locked="0"/>
    </xf>
    <xf numFmtId="0" fontId="22" fillId="0" borderId="20" xfId="0" applyFont="1" applyBorder="1" applyAlignment="1" applyProtection="1">
      <alignment vertical="center" wrapText="1"/>
      <protection locked="0"/>
    </xf>
    <xf numFmtId="0" fontId="22" fillId="0" borderId="0" xfId="0" applyFont="1" applyProtection="1">
      <alignment vertical="center"/>
      <protection locked="0"/>
    </xf>
    <xf numFmtId="0" fontId="22" fillId="0" borderId="0" xfId="0" applyFont="1" applyAlignment="1" applyProtection="1">
      <alignment vertical="center" wrapText="1"/>
      <protection locked="0"/>
    </xf>
    <xf numFmtId="0" fontId="22" fillId="0" borderId="13" xfId="0" applyFont="1" applyBorder="1" applyAlignment="1" applyProtection="1">
      <alignment vertical="center" wrapText="1"/>
      <protection locked="0"/>
    </xf>
    <xf numFmtId="0" fontId="22" fillId="0" borderId="20" xfId="0" applyFont="1" applyBorder="1" applyProtection="1">
      <alignment vertical="center"/>
      <protection locked="0"/>
    </xf>
    <xf numFmtId="0" fontId="4" fillId="0" borderId="13" xfId="0" applyFont="1" applyBorder="1" applyProtection="1">
      <alignment vertical="center"/>
      <protection locked="0"/>
    </xf>
    <xf numFmtId="0" fontId="4" fillId="0" borderId="20" xfId="0" quotePrefix="1" applyFont="1" applyBorder="1" applyAlignment="1" applyProtection="1">
      <alignment horizontal="left" vertical="center"/>
      <protection locked="0"/>
    </xf>
    <xf numFmtId="0" fontId="23" fillId="0" borderId="3" xfId="0" applyFont="1" applyBorder="1" applyAlignment="1">
      <alignment horizontal="center" vertical="center"/>
    </xf>
    <xf numFmtId="0" fontId="9" fillId="0" borderId="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12" xfId="1" quotePrefix="1" applyNumberFormat="1" applyFont="1" applyFill="1" applyBorder="1" applyAlignment="1" applyProtection="1">
      <alignment horizontal="center" vertical="center" wrapText="1"/>
    </xf>
    <xf numFmtId="0" fontId="11" fillId="0" borderId="1" xfId="0" quotePrefix="1" applyFont="1" applyBorder="1" applyAlignment="1">
      <alignment horizontal="center" vertical="center"/>
    </xf>
    <xf numFmtId="177" fontId="11" fillId="0" borderId="14" xfId="0" applyNumberFormat="1" applyFont="1" applyBorder="1" applyAlignment="1">
      <alignment horizontal="center"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24" fillId="0" borderId="0" xfId="2" applyFont="1" applyFill="1" applyAlignment="1" applyProtection="1">
      <alignment horizontal="right" vertical="center"/>
    </xf>
    <xf numFmtId="0" fontId="12" fillId="0" borderId="0" xfId="1" applyNumberFormat="1" applyFont="1" applyFill="1" applyBorder="1" applyAlignment="1" applyProtection="1">
      <alignment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9" fillId="0" borderId="30" xfId="0" applyFont="1" applyBorder="1" applyAlignment="1">
      <alignment horizontal="center" vertical="center"/>
    </xf>
    <xf numFmtId="0" fontId="9" fillId="0" borderId="33" xfId="0" applyFont="1" applyBorder="1" applyAlignment="1">
      <alignment horizontal="center" vertical="center"/>
    </xf>
    <xf numFmtId="0" fontId="9" fillId="0" borderId="16" xfId="0" applyFont="1" applyBorder="1" applyAlignment="1">
      <alignment horizontal="center" vertical="center"/>
    </xf>
    <xf numFmtId="0" fontId="9" fillId="0" borderId="42" xfId="0" applyFont="1" applyBorder="1" applyAlignment="1">
      <alignment horizontal="center" vertical="center"/>
    </xf>
    <xf numFmtId="0" fontId="9" fillId="0" borderId="1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7" xfId="0" quotePrefix="1" applyFont="1" applyBorder="1" applyAlignment="1">
      <alignment horizontal="center" vertical="center" textRotation="255" wrapText="1"/>
    </xf>
    <xf numFmtId="0" fontId="9" fillId="0" borderId="15" xfId="0" quotePrefix="1" applyFont="1" applyBorder="1" applyAlignment="1">
      <alignment horizontal="center" vertical="center" textRotation="255" wrapText="1"/>
    </xf>
    <xf numFmtId="0" fontId="9" fillId="0" borderId="2" xfId="0" quotePrefix="1" applyFont="1" applyBorder="1" applyAlignment="1">
      <alignment horizontal="center" vertical="center" textRotation="255" wrapText="1"/>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37"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37" xfId="0" applyFont="1" applyBorder="1" applyAlignment="1">
      <alignment horizontal="center" vertical="center" textRotation="255" wrapText="1"/>
    </xf>
    <xf numFmtId="0" fontId="9" fillId="0" borderId="15"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9" fillId="0" borderId="3" xfId="0" quotePrefix="1" applyFont="1" applyBorder="1" applyAlignment="1">
      <alignment horizontal="center" vertical="center" textRotation="255" wrapText="1"/>
    </xf>
    <xf numFmtId="0" fontId="9" fillId="0" borderId="14" xfId="0" quotePrefix="1" applyFont="1" applyBorder="1" applyAlignment="1">
      <alignment horizontal="center" vertical="center" textRotation="255" wrapText="1"/>
    </xf>
    <xf numFmtId="0" fontId="9" fillId="0" borderId="14" xfId="0" quotePrefix="1" applyFont="1" applyBorder="1" applyAlignment="1">
      <alignment horizontal="center" vertical="center" wrapText="1"/>
    </xf>
    <xf numFmtId="0" fontId="9" fillId="0" borderId="30" xfId="0" applyFont="1" applyBorder="1" applyAlignment="1">
      <alignment horizontal="center" vertical="center" wrapText="1"/>
    </xf>
    <xf numFmtId="0" fontId="9" fillId="0" borderId="16" xfId="0" quotePrefix="1" applyFont="1" applyBorder="1" applyAlignment="1">
      <alignment horizontal="center" vertical="center" wrapText="1"/>
    </xf>
    <xf numFmtId="0" fontId="9" fillId="4" borderId="5" xfId="0" applyFont="1" applyFill="1" applyBorder="1" applyAlignment="1">
      <alignment horizontal="center" vertical="center"/>
    </xf>
    <xf numFmtId="0" fontId="9" fillId="4" borderId="27" xfId="0" applyFont="1" applyFill="1" applyBorder="1" applyAlignment="1">
      <alignment horizontal="center" vertical="center"/>
    </xf>
    <xf numFmtId="0" fontId="9" fillId="4" borderId="28" xfId="0" applyFont="1" applyFill="1" applyBorder="1" applyAlignment="1">
      <alignment horizontal="center" vertical="center"/>
    </xf>
    <xf numFmtId="0" fontId="9" fillId="0" borderId="15" xfId="0" quotePrefix="1" applyFont="1" applyBorder="1" applyAlignment="1">
      <alignment horizontal="center" vertical="center" wrapText="1"/>
    </xf>
    <xf numFmtId="0" fontId="9" fillId="0" borderId="2" xfId="0" quotePrefix="1" applyFont="1" applyBorder="1" applyAlignment="1">
      <alignment horizontal="center" vertical="center" wrapText="1"/>
    </xf>
    <xf numFmtId="0" fontId="9" fillId="0" borderId="3" xfId="0" applyFont="1" applyBorder="1" applyAlignment="1">
      <alignment horizontal="left" vertical="center" wrapText="1"/>
    </xf>
    <xf numFmtId="0" fontId="9" fillId="0" borderId="15" xfId="0" applyFont="1" applyBorder="1" applyAlignment="1">
      <alignment horizontal="left" vertical="center" wrapText="1"/>
    </xf>
    <xf numFmtId="0" fontId="9" fillId="0" borderId="37"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5" xfId="0" applyFont="1" applyBorder="1" applyAlignment="1">
      <alignment vertical="center" wrapText="1"/>
    </xf>
    <xf numFmtId="0" fontId="9" fillId="0" borderId="36" xfId="0" applyFont="1" applyBorder="1" applyAlignment="1">
      <alignment vertical="center" wrapText="1"/>
    </xf>
    <xf numFmtId="0" fontId="9" fillId="0" borderId="32" xfId="0" applyFont="1" applyBorder="1" applyAlignment="1">
      <alignment horizontal="left" vertical="center" wrapText="1"/>
    </xf>
    <xf numFmtId="0" fontId="9" fillId="0" borderId="33" xfId="0" applyFont="1" applyBorder="1" applyAlignment="1">
      <alignment horizontal="left" vertical="center" wrapText="1"/>
    </xf>
    <xf numFmtId="0" fontId="9" fillId="0" borderId="36" xfId="0" applyFont="1" applyBorder="1" applyAlignment="1">
      <alignment horizontal="left" vertical="center" wrapText="1"/>
    </xf>
    <xf numFmtId="0" fontId="9" fillId="4" borderId="35" xfId="0" applyFont="1" applyFill="1" applyBorder="1" applyAlignment="1">
      <alignment horizontal="left" vertical="center" wrapText="1"/>
    </xf>
    <xf numFmtId="0" fontId="9" fillId="4" borderId="36" xfId="0" quotePrefix="1" applyFont="1" applyFill="1" applyBorder="1" applyAlignment="1">
      <alignment horizontal="left" vertical="center" wrapText="1"/>
    </xf>
    <xf numFmtId="0" fontId="9" fillId="0" borderId="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5"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0" xfId="0" applyFont="1" applyAlignment="1">
      <alignment horizontal="center" vertical="center" wrapText="1"/>
    </xf>
    <xf numFmtId="0" fontId="9" fillId="0" borderId="33"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36" xfId="0" applyFont="1" applyBorder="1" applyAlignment="1">
      <alignment horizontal="center" vertical="center" wrapText="1"/>
    </xf>
    <xf numFmtId="0" fontId="11" fillId="0" borderId="3" xfId="0" applyFont="1" applyBorder="1" applyAlignment="1">
      <alignment horizontal="center" vertical="center"/>
    </xf>
    <xf numFmtId="0" fontId="11" fillId="0" borderId="15" xfId="0" applyFont="1" applyBorder="1" applyAlignment="1">
      <alignment horizontal="center" vertical="center"/>
    </xf>
    <xf numFmtId="0" fontId="11" fillId="0" borderId="2" xfId="0" applyFont="1" applyBorder="1" applyAlignment="1">
      <alignment horizontal="center" vertical="center"/>
    </xf>
    <xf numFmtId="0" fontId="9" fillId="0" borderId="33" xfId="0" applyFont="1" applyBorder="1" applyAlignment="1">
      <alignment vertical="center" wrapText="1"/>
    </xf>
    <xf numFmtId="0" fontId="9" fillId="0" borderId="41" xfId="0" applyFont="1" applyBorder="1" applyAlignment="1">
      <alignment vertical="center" wrapText="1"/>
    </xf>
    <xf numFmtId="0" fontId="9" fillId="0" borderId="35" xfId="0" applyFont="1" applyBorder="1" applyAlignment="1">
      <alignment horizontal="left" vertical="center" wrapText="1"/>
    </xf>
    <xf numFmtId="0" fontId="11" fillId="0" borderId="31" xfId="1" quotePrefix="1" applyNumberFormat="1" applyFont="1" applyFill="1" applyBorder="1" applyAlignment="1" applyProtection="1">
      <alignment horizontal="center" vertical="center"/>
    </xf>
    <xf numFmtId="0" fontId="11" fillId="0" borderId="30" xfId="1" quotePrefix="1" applyNumberFormat="1" applyFont="1" applyFill="1" applyBorder="1" applyAlignment="1" applyProtection="1">
      <alignment horizontal="center" vertical="center"/>
    </xf>
    <xf numFmtId="0" fontId="11" fillId="0" borderId="16" xfId="1" quotePrefix="1" applyNumberFormat="1" applyFont="1" applyFill="1" applyBorder="1" applyAlignment="1" applyProtection="1">
      <alignment horizontal="center" vertical="center"/>
    </xf>
    <xf numFmtId="0" fontId="9" fillId="0" borderId="16"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2" xfId="0" applyFont="1" applyBorder="1" applyAlignment="1">
      <alignment horizontal="center" vertical="center" wrapText="1"/>
    </xf>
    <xf numFmtId="0" fontId="9" fillId="4" borderId="5" xfId="0" applyFont="1" applyFill="1" applyBorder="1" applyAlignment="1">
      <alignment horizontal="center" vertical="center" wrapText="1"/>
    </xf>
    <xf numFmtId="0" fontId="9" fillId="0" borderId="2" xfId="0" applyFont="1" applyBorder="1" applyAlignment="1">
      <alignment horizontal="left" vertical="center" wrapText="1"/>
    </xf>
    <xf numFmtId="0" fontId="9" fillId="4" borderId="36" xfId="0" applyFont="1" applyFill="1" applyBorder="1" applyAlignment="1">
      <alignment horizontal="left" vertical="center" wrapText="1"/>
    </xf>
    <xf numFmtId="0" fontId="9" fillId="0" borderId="21"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23"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11" fillId="0" borderId="14"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2" fillId="0" borderId="0" xfId="0" applyFont="1">
      <alignment vertical="center"/>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1" xfId="0" applyFont="1" applyBorder="1">
      <alignment vertical="center"/>
    </xf>
    <xf numFmtId="0" fontId="16" fillId="0" borderId="0" xfId="0" applyFont="1" applyAlignment="1">
      <alignment horizontal="center" vertical="center"/>
    </xf>
    <xf numFmtId="0" fontId="4" fillId="0" borderId="0" xfId="0" applyFont="1" applyAlignment="1">
      <alignment horizontal="distributed" vertical="center"/>
    </xf>
    <xf numFmtId="0" fontId="11" fillId="0" borderId="0" xfId="0" applyFont="1" applyAlignment="1">
      <alignment horizontal="center" vertical="center"/>
    </xf>
    <xf numFmtId="180" fontId="15" fillId="0" borderId="3" xfId="0" applyNumberFormat="1" applyFont="1" applyBorder="1" applyAlignment="1">
      <alignment horizontal="center" vertical="center" wrapText="1"/>
    </xf>
    <xf numFmtId="180" fontId="15" fillId="0" borderId="15" xfId="0" applyNumberFormat="1" applyFont="1" applyBorder="1" applyAlignment="1">
      <alignment horizontal="center" vertical="center" wrapText="1"/>
    </xf>
    <xf numFmtId="180" fontId="15" fillId="0" borderId="2" xfId="0" applyNumberFormat="1" applyFont="1" applyBorder="1" applyAlignment="1">
      <alignment horizontal="center" vertical="center" wrapText="1"/>
    </xf>
    <xf numFmtId="0" fontId="12" fillId="0" borderId="38"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0" xfId="0" applyFont="1" applyBorder="1" applyAlignment="1">
      <alignment horizontal="center" vertical="center" wrapText="1"/>
    </xf>
    <xf numFmtId="0" fontId="15" fillId="0" borderId="3" xfId="1" quotePrefix="1" applyNumberFormat="1" applyFont="1" applyBorder="1" applyAlignment="1">
      <alignment horizontal="center" vertical="center"/>
    </xf>
    <xf numFmtId="0" fontId="15" fillId="0" borderId="15" xfId="1" quotePrefix="1" applyNumberFormat="1" applyFont="1" applyBorder="1" applyAlignment="1">
      <alignment horizontal="center" vertical="center"/>
    </xf>
    <xf numFmtId="0" fontId="15" fillId="0" borderId="14" xfId="1" quotePrefix="1" applyNumberFormat="1" applyFont="1" applyBorder="1" applyAlignment="1">
      <alignment horizontal="center" vertical="center"/>
    </xf>
    <xf numFmtId="0" fontId="12" fillId="0" borderId="3" xfId="0" applyFont="1" applyBorder="1" applyAlignment="1">
      <alignment horizontal="center" vertical="center" textRotation="255" wrapText="1"/>
    </xf>
    <xf numFmtId="0" fontId="12" fillId="0" borderId="15" xfId="0" applyFont="1" applyBorder="1" applyAlignment="1">
      <alignment horizontal="center" vertical="center" textRotation="255" wrapText="1"/>
    </xf>
    <xf numFmtId="0" fontId="12" fillId="0" borderId="14" xfId="0" applyFont="1" applyBorder="1" applyAlignment="1">
      <alignment horizontal="center" vertical="center" textRotation="255" wrapText="1"/>
    </xf>
    <xf numFmtId="0" fontId="12" fillId="0" borderId="3" xfId="0" applyFont="1" applyBorder="1" applyAlignment="1">
      <alignment horizontal="center" vertical="center"/>
    </xf>
    <xf numFmtId="0" fontId="12" fillId="0" borderId="15" xfId="0" applyFont="1" applyBorder="1" applyAlignment="1">
      <alignment horizontal="center" vertical="center"/>
    </xf>
    <xf numFmtId="0" fontId="12" fillId="0" borderId="2" xfId="0" applyFont="1" applyBorder="1" applyAlignment="1">
      <alignment horizontal="center" vertical="center"/>
    </xf>
    <xf numFmtId="0" fontId="15" fillId="0" borderId="2" xfId="1" quotePrefix="1" applyNumberFormat="1" applyFont="1" applyBorder="1" applyAlignment="1">
      <alignment horizontal="center" vertical="center"/>
    </xf>
    <xf numFmtId="0" fontId="9" fillId="3" borderId="45" xfId="0" applyFont="1" applyFill="1" applyBorder="1" applyAlignment="1" applyProtection="1">
      <alignment horizontal="center" vertical="center" wrapText="1"/>
      <protection locked="0"/>
    </xf>
    <xf numFmtId="0" fontId="9" fillId="3" borderId="46" xfId="0" applyFont="1" applyFill="1" applyBorder="1" applyAlignment="1" applyProtection="1">
      <alignment horizontal="center" vertical="center" wrapText="1"/>
      <protection locked="0"/>
    </xf>
    <xf numFmtId="0" fontId="12" fillId="0" borderId="38" xfId="0" applyFont="1" applyBorder="1" applyAlignment="1">
      <alignment vertical="center" wrapText="1"/>
    </xf>
    <xf numFmtId="0" fontId="12" fillId="0" borderId="39" xfId="0" applyFont="1" applyBorder="1" applyAlignment="1">
      <alignment vertical="center" wrapText="1"/>
    </xf>
    <xf numFmtId="0" fontId="12" fillId="0" borderId="40" xfId="0" applyFont="1" applyBorder="1" applyAlignment="1">
      <alignment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17" xfId="0" applyFont="1" applyBorder="1" applyAlignment="1">
      <alignment vertical="center" wrapText="1"/>
    </xf>
    <xf numFmtId="0" fontId="12" fillId="0" borderId="11" xfId="0" applyFont="1" applyBorder="1" applyAlignment="1">
      <alignment vertical="center" wrapText="1"/>
    </xf>
    <xf numFmtId="0" fontId="12" fillId="0" borderId="36" xfId="0" applyFont="1" applyBorder="1" applyAlignment="1">
      <alignment vertical="center" wrapText="1"/>
    </xf>
    <xf numFmtId="0" fontId="12" fillId="0" borderId="3"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4" xfId="0" applyFont="1" applyBorder="1" applyAlignment="1">
      <alignment horizontal="center" vertical="center" wrapText="1"/>
    </xf>
    <xf numFmtId="0" fontId="10" fillId="0" borderId="0" xfId="0" applyFont="1" applyAlignment="1">
      <alignment horizontal="left" vertical="center" wrapText="1"/>
    </xf>
    <xf numFmtId="0" fontId="10" fillId="0" borderId="13" xfId="0" applyFont="1" applyBorder="1" applyAlignment="1">
      <alignment horizontal="left" vertical="center"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9" fillId="3" borderId="3" xfId="0" applyFont="1" applyFill="1" applyBorder="1" applyAlignment="1" applyProtection="1">
      <alignment horizontal="center" vertical="center" wrapText="1"/>
      <protection locked="0"/>
    </xf>
    <xf numFmtId="0" fontId="9" fillId="3" borderId="2" xfId="0" applyFont="1" applyFill="1" applyBorder="1" applyAlignment="1" applyProtection="1">
      <alignment horizontal="center" vertical="center" wrapText="1"/>
      <protection locked="0"/>
    </xf>
    <xf numFmtId="0" fontId="9" fillId="3" borderId="15" xfId="0" applyFont="1" applyFill="1" applyBorder="1" applyAlignment="1" applyProtection="1">
      <alignment horizontal="center" vertical="center" wrapText="1"/>
      <protection locked="0"/>
    </xf>
    <xf numFmtId="0" fontId="12" fillId="0" borderId="0" xfId="0" applyFont="1" applyAlignment="1">
      <alignment horizontal="left" vertical="center"/>
    </xf>
    <xf numFmtId="0" fontId="9" fillId="0" borderId="5"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12" fillId="0" borderId="35" xfId="1" quotePrefix="1" applyNumberFormat="1" applyFont="1" applyBorder="1" applyAlignment="1">
      <alignment horizontal="center" vertical="center" wrapText="1"/>
    </xf>
    <xf numFmtId="0" fontId="12" fillId="0" borderId="42" xfId="1" quotePrefix="1" applyNumberFormat="1" applyFont="1" applyBorder="1" applyAlignment="1">
      <alignment horizontal="center" vertical="center" wrapText="1"/>
    </xf>
    <xf numFmtId="0" fontId="15" fillId="0" borderId="37" xfId="0" applyFont="1" applyBorder="1" applyAlignment="1">
      <alignment horizontal="center" vertical="center"/>
    </xf>
    <xf numFmtId="0" fontId="15" fillId="0" borderId="15" xfId="0" applyFont="1" applyBorder="1" applyAlignment="1">
      <alignment horizontal="center" vertical="center"/>
    </xf>
    <xf numFmtId="0" fontId="15" fillId="0" borderId="37" xfId="1" quotePrefix="1" applyNumberFormat="1" applyFont="1" applyBorder="1" applyAlignment="1">
      <alignment horizontal="center" vertical="center"/>
    </xf>
    <xf numFmtId="0" fontId="11" fillId="0" borderId="5" xfId="0" applyFont="1" applyBorder="1" applyAlignment="1">
      <alignment horizontal="center" vertical="center"/>
    </xf>
    <xf numFmtId="0" fontId="11" fillId="0" borderId="28" xfId="0" applyFont="1" applyBorder="1" applyAlignment="1">
      <alignment horizontal="center" vertical="center"/>
    </xf>
    <xf numFmtId="0" fontId="12" fillId="0" borderId="14" xfId="0" applyFont="1" applyBorder="1" applyAlignment="1">
      <alignment horizontal="center" vertical="center"/>
    </xf>
    <xf numFmtId="0" fontId="12" fillId="0" borderId="1" xfId="0" quotePrefix="1" applyFont="1" applyBorder="1" applyAlignment="1">
      <alignment horizontal="center" vertical="center" wrapText="1"/>
    </xf>
    <xf numFmtId="0" fontId="9" fillId="3" borderId="37" xfId="0" applyFont="1" applyFill="1" applyBorder="1" applyAlignment="1" applyProtection="1">
      <alignment horizontal="center" vertical="center" wrapText="1"/>
      <protection locked="0"/>
    </xf>
    <xf numFmtId="0" fontId="12" fillId="0" borderId="21" xfId="0" applyFont="1" applyBorder="1" applyAlignment="1">
      <alignment horizontal="center" vertical="center"/>
    </xf>
    <xf numFmtId="0" fontId="12" fillId="0" borderId="35" xfId="0" applyFont="1" applyBorder="1" applyAlignment="1">
      <alignment horizontal="center" vertical="center"/>
    </xf>
    <xf numFmtId="0" fontId="12" fillId="0" borderId="16" xfId="0" applyFont="1" applyBorder="1" applyAlignment="1">
      <alignment horizontal="center" vertical="center"/>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2" fillId="0" borderId="37" xfId="0" quotePrefix="1" applyFont="1" applyBorder="1" applyAlignment="1">
      <alignment horizontal="center" vertical="center" textRotation="255" wrapText="1"/>
    </xf>
    <xf numFmtId="0" fontId="12" fillId="0" borderId="15" xfId="0" quotePrefix="1" applyFont="1" applyBorder="1" applyAlignment="1">
      <alignment horizontal="center" vertical="center" textRotation="255" wrapText="1"/>
    </xf>
    <xf numFmtId="0" fontId="12" fillId="0" borderId="2" xfId="0" quotePrefix="1" applyFont="1" applyBorder="1" applyAlignment="1">
      <alignment horizontal="center" vertical="center" textRotation="255" wrapText="1"/>
    </xf>
    <xf numFmtId="0" fontId="12" fillId="0" borderId="37" xfId="0" quotePrefix="1" applyFont="1" applyBorder="1" applyAlignment="1">
      <alignment horizontal="center" vertical="center" wrapText="1"/>
    </xf>
    <xf numFmtId="0" fontId="12" fillId="0" borderId="15" xfId="0" quotePrefix="1" applyFont="1" applyBorder="1" applyAlignment="1">
      <alignment horizontal="center" vertical="center" wrapText="1"/>
    </xf>
    <xf numFmtId="0" fontId="12" fillId="0" borderId="2" xfId="0" quotePrefix="1" applyFont="1" applyBorder="1" applyAlignment="1">
      <alignment horizontal="center" vertical="center" wrapText="1"/>
    </xf>
    <xf numFmtId="0" fontId="12" fillId="0" borderId="3" xfId="0" quotePrefix="1" applyFont="1" applyBorder="1" applyAlignment="1">
      <alignment horizontal="center" vertical="center" wrapText="1"/>
    </xf>
    <xf numFmtId="0" fontId="12" fillId="0" borderId="37" xfId="0" applyFont="1" applyBorder="1" applyAlignment="1">
      <alignment horizontal="center" vertical="center" textRotation="255" wrapText="1"/>
    </xf>
    <xf numFmtId="0" fontId="12" fillId="0" borderId="3" xfId="0" quotePrefix="1" applyFont="1" applyBorder="1" applyAlignment="1">
      <alignment horizontal="center" vertical="center" textRotation="255" wrapText="1"/>
    </xf>
    <xf numFmtId="0" fontId="12" fillId="0" borderId="2" xfId="0" applyFont="1" applyBorder="1" applyAlignment="1">
      <alignment horizontal="center" vertical="center" wrapTex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9" fillId="3" borderId="14" xfId="0" applyFont="1" applyFill="1" applyBorder="1" applyAlignment="1" applyProtection="1">
      <alignment horizontal="center" vertical="center" wrapText="1"/>
      <protection locked="0"/>
    </xf>
    <xf numFmtId="180" fontId="19" fillId="2" borderId="45" xfId="0" applyNumberFormat="1" applyFont="1" applyFill="1" applyBorder="1" applyAlignment="1" applyProtection="1">
      <alignment horizontal="center" vertical="center"/>
      <protection locked="0"/>
    </xf>
    <xf numFmtId="180" fontId="19" fillId="2" borderId="2" xfId="0" applyNumberFormat="1" applyFont="1" applyFill="1" applyBorder="1" applyAlignment="1" applyProtection="1">
      <alignment horizontal="center" vertical="center"/>
      <protection locked="0"/>
    </xf>
    <xf numFmtId="0" fontId="12" fillId="0" borderId="21" xfId="0" applyFont="1" applyBorder="1" applyAlignment="1">
      <alignment horizontal="center" vertical="center" wrapText="1"/>
    </xf>
    <xf numFmtId="0" fontId="12" fillId="0" borderId="30" xfId="0" applyFont="1" applyBorder="1" applyAlignment="1">
      <alignment horizontal="center" vertical="center" wrapText="1"/>
    </xf>
    <xf numFmtId="0" fontId="19" fillId="2" borderId="15" xfId="0" applyFont="1" applyFill="1" applyBorder="1" applyAlignment="1" applyProtection="1">
      <alignment horizontal="center" vertical="center"/>
      <protection locked="0"/>
    </xf>
    <xf numFmtId="0" fontId="19" fillId="2" borderId="2" xfId="0" applyFont="1" applyFill="1" applyBorder="1" applyAlignment="1" applyProtection="1">
      <alignment horizontal="center" vertical="center"/>
      <protection locked="0"/>
    </xf>
    <xf numFmtId="0" fontId="12" fillId="0" borderId="3" xfId="1" quotePrefix="1" applyNumberFormat="1" applyFont="1" applyBorder="1" applyAlignment="1">
      <alignment horizontal="center" vertical="center" wrapText="1"/>
    </xf>
    <xf numFmtId="0" fontId="12" fillId="0" borderId="14" xfId="1" quotePrefix="1" applyNumberFormat="1" applyFont="1" applyBorder="1" applyAlignment="1">
      <alignment horizontal="center" vertical="center" wrapText="1"/>
    </xf>
    <xf numFmtId="0" fontId="12" fillId="0" borderId="5" xfId="0" applyFont="1" applyBorder="1" applyAlignment="1">
      <alignment horizontal="center" vertical="center" wrapText="1"/>
    </xf>
    <xf numFmtId="0" fontId="12" fillId="0" borderId="27" xfId="0" applyFont="1" applyBorder="1" applyAlignment="1">
      <alignment horizontal="center" vertical="center" wrapText="1"/>
    </xf>
    <xf numFmtId="180" fontId="15" fillId="0" borderId="1" xfId="0" applyNumberFormat="1" applyFont="1" applyBorder="1" applyAlignment="1">
      <alignment horizontal="center" vertical="center"/>
    </xf>
    <xf numFmtId="0" fontId="12" fillId="0" borderId="28" xfId="0" applyFont="1" applyBorder="1" applyAlignment="1">
      <alignment horizontal="center" vertical="center" wrapText="1"/>
    </xf>
    <xf numFmtId="0" fontId="15" fillId="0" borderId="31" xfId="1" quotePrefix="1" applyNumberFormat="1" applyFont="1" applyBorder="1" applyAlignment="1" applyProtection="1">
      <alignment horizontal="center" vertical="center"/>
    </xf>
    <xf numFmtId="0" fontId="15" fillId="0" borderId="30" xfId="1" quotePrefix="1" applyNumberFormat="1" applyFont="1" applyBorder="1" applyAlignment="1" applyProtection="1">
      <alignment horizontal="center" vertical="center"/>
    </xf>
    <xf numFmtId="0" fontId="15" fillId="0" borderId="17" xfId="1" quotePrefix="1" applyNumberFormat="1" applyFont="1" applyBorder="1" applyAlignment="1" applyProtection="1">
      <alignment horizontal="center" vertical="center"/>
    </xf>
    <xf numFmtId="0" fontId="15" fillId="0" borderId="21" xfId="0" applyFont="1" applyBorder="1" applyAlignment="1">
      <alignment horizontal="center" vertical="center"/>
    </xf>
    <xf numFmtId="0" fontId="15" fillId="0" borderId="30" xfId="0" applyFont="1" applyBorder="1" applyAlignment="1">
      <alignment horizontal="center" vertical="center"/>
    </xf>
    <xf numFmtId="0" fontId="15" fillId="0" borderId="17" xfId="0" applyFont="1" applyBorder="1" applyAlignment="1">
      <alignment horizontal="center" vertical="center"/>
    </xf>
    <xf numFmtId="0" fontId="15" fillId="0" borderId="14" xfId="0" applyFont="1" applyBorder="1" applyAlignment="1">
      <alignment horizontal="center" vertical="center"/>
    </xf>
    <xf numFmtId="0" fontId="12" fillId="5" borderId="20" xfId="0" quotePrefix="1" applyFont="1" applyFill="1" applyBorder="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5" borderId="13" xfId="0" applyFont="1" applyFill="1" applyBorder="1" applyAlignment="1" applyProtection="1">
      <alignment horizontal="center" vertical="center"/>
      <protection locked="0"/>
    </xf>
    <xf numFmtId="0" fontId="12" fillId="5" borderId="49" xfId="0" applyFont="1" applyFill="1" applyBorder="1" applyAlignment="1" applyProtection="1">
      <alignment horizontal="center" vertical="center"/>
      <protection locked="0"/>
    </xf>
    <xf numFmtId="0" fontId="12" fillId="5" borderId="11" xfId="0" applyFont="1" applyFill="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67" xfId="0" applyFont="1" applyBorder="1" applyAlignment="1" applyProtection="1">
      <alignment horizontal="center" vertical="center"/>
      <protection locked="0"/>
    </xf>
    <xf numFmtId="0" fontId="4" fillId="0" borderId="65" xfId="0" applyFont="1" applyBorder="1" applyAlignment="1" applyProtection="1">
      <alignment horizontal="left" vertical="center"/>
      <protection locked="0"/>
    </xf>
    <xf numFmtId="0" fontId="4" fillId="0" borderId="66" xfId="0" applyFont="1" applyBorder="1" applyAlignment="1" applyProtection="1">
      <alignment horizontal="left" vertical="center"/>
      <protection locked="0"/>
    </xf>
    <xf numFmtId="0" fontId="4" fillId="0" borderId="67" xfId="0" applyFont="1" applyBorder="1" applyAlignment="1" applyProtection="1">
      <alignment horizontal="left" vertical="center"/>
      <protection locked="0"/>
    </xf>
    <xf numFmtId="0" fontId="12" fillId="5" borderId="6" xfId="0" applyFont="1" applyFill="1" applyBorder="1" applyAlignment="1" applyProtection="1">
      <alignment horizontal="center" vertical="center"/>
      <protection locked="0"/>
    </xf>
    <xf numFmtId="0" fontId="12" fillId="5" borderId="7" xfId="0" applyFont="1" applyFill="1" applyBorder="1" applyAlignment="1" applyProtection="1">
      <alignment horizontal="center" vertical="center"/>
      <protection locked="0"/>
    </xf>
    <xf numFmtId="0" fontId="12" fillId="5" borderId="8" xfId="0" applyFont="1" applyFill="1" applyBorder="1" applyAlignment="1" applyProtection="1">
      <alignment horizontal="center" vertical="center"/>
      <protection locked="0"/>
    </xf>
    <xf numFmtId="0" fontId="12" fillId="5" borderId="50" xfId="0" applyFont="1" applyFill="1" applyBorder="1" applyAlignment="1" applyProtection="1">
      <alignment horizontal="center" vertical="center"/>
      <protection locked="0"/>
    </xf>
    <xf numFmtId="0" fontId="4" fillId="0" borderId="51"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49"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68" xfId="0" applyFont="1" applyBorder="1" applyAlignment="1" applyProtection="1">
      <alignment horizontal="left" vertical="center"/>
      <protection locked="0"/>
    </xf>
    <xf numFmtId="0" fontId="4" fillId="0" borderId="71" xfId="0" applyFont="1" applyBorder="1" applyAlignment="1" applyProtection="1">
      <alignment horizontal="left" vertical="center"/>
      <protection locked="0"/>
    </xf>
    <xf numFmtId="0" fontId="4" fillId="0" borderId="70" xfId="0" applyFont="1" applyBorder="1" applyAlignment="1" applyProtection="1">
      <alignment horizontal="left" vertical="center"/>
      <protection locked="0"/>
    </xf>
    <xf numFmtId="0" fontId="4" fillId="0" borderId="72" xfId="0" applyFont="1" applyBorder="1" applyAlignment="1" applyProtection="1">
      <alignment horizontal="left" vertical="center"/>
      <protection locked="0"/>
    </xf>
    <xf numFmtId="0" fontId="4" fillId="0" borderId="27" xfId="0" applyFont="1" applyBorder="1" applyAlignment="1" applyProtection="1">
      <alignment horizontal="left" vertical="center"/>
      <protection locked="0"/>
    </xf>
    <xf numFmtId="0" fontId="4" fillId="0" borderId="54" xfId="0" applyFont="1" applyBorder="1" applyAlignment="1" applyProtection="1">
      <alignment horizontal="left" vertical="center"/>
      <protection locked="0"/>
    </xf>
    <xf numFmtId="0" fontId="4" fillId="0" borderId="17"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64" xfId="0" applyFont="1" applyBorder="1" applyAlignment="1" applyProtection="1">
      <alignment horizontal="left" vertical="center"/>
      <protection locked="0"/>
    </xf>
    <xf numFmtId="0" fontId="4" fillId="0" borderId="77" xfId="0" applyFont="1" applyBorder="1" applyAlignment="1" applyProtection="1">
      <alignment horizontal="left" vertical="center"/>
      <protection locked="0"/>
    </xf>
    <xf numFmtId="0" fontId="4" fillId="0" borderId="25"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49" fontId="4" fillId="0" borderId="27" xfId="0" applyNumberFormat="1" applyFont="1" applyBorder="1" applyAlignment="1" applyProtection="1">
      <alignment horizontal="left" vertical="center" indent="2"/>
      <protection locked="0"/>
    </xf>
    <xf numFmtId="49" fontId="4" fillId="0" borderId="54" xfId="0" applyNumberFormat="1" applyFont="1" applyBorder="1" applyAlignment="1" applyProtection="1">
      <alignment horizontal="left" vertical="center" indent="2"/>
      <protection locked="0"/>
    </xf>
    <xf numFmtId="0" fontId="4" fillId="0" borderId="17"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0" fontId="4" fillId="0" borderId="74"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wrapText="1"/>
      <protection locked="0"/>
    </xf>
    <xf numFmtId="0" fontId="4" fillId="0" borderId="0" xfId="0" applyFont="1" applyAlignment="1" applyProtection="1">
      <alignment horizontal="left" vertical="center"/>
      <protection locked="0"/>
    </xf>
    <xf numFmtId="0" fontId="4" fillId="0" borderId="13"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21"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21" fillId="0" borderId="34" xfId="0" applyFont="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63" xfId="0" applyFont="1" applyBorder="1" applyAlignment="1" applyProtection="1">
      <alignment horizontal="center" vertical="center"/>
      <protection locked="0"/>
    </xf>
    <xf numFmtId="0" fontId="21" fillId="0" borderId="56" xfId="0" applyFont="1" applyBorder="1" applyAlignment="1" applyProtection="1">
      <alignment horizontal="center" vertical="center"/>
      <protection locked="0"/>
    </xf>
    <xf numFmtId="0" fontId="21" fillId="0" borderId="55"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11" xfId="0" applyFont="1" applyBorder="1" applyAlignment="1" applyProtection="1">
      <alignment horizontal="left" vertical="center"/>
      <protection locked="0"/>
    </xf>
    <xf numFmtId="0" fontId="4" fillId="0" borderId="50" xfId="0" applyFont="1" applyBorder="1" applyAlignment="1" applyProtection="1">
      <alignment horizontal="left" vertical="center"/>
      <protection locked="0"/>
    </xf>
    <xf numFmtId="0" fontId="21" fillId="0" borderId="73" xfId="0" applyFont="1" applyBorder="1" applyAlignment="1" applyProtection="1">
      <alignment horizontal="center" vertical="center"/>
      <protection locked="0"/>
    </xf>
    <xf numFmtId="0" fontId="21" fillId="0" borderId="34" xfId="0" applyFont="1" applyBorder="1" applyAlignment="1" applyProtection="1">
      <alignment horizontal="center" vertical="center"/>
      <protection locked="0"/>
    </xf>
    <xf numFmtId="0" fontId="21" fillId="0" borderId="52" xfId="0" applyFont="1" applyBorder="1" applyAlignment="1" applyProtection="1">
      <alignment horizontal="center" vertical="center"/>
      <protection locked="0"/>
    </xf>
    <xf numFmtId="0" fontId="21" fillId="0" borderId="69" xfId="0" applyFont="1" applyBorder="1" applyAlignment="1" applyProtection="1">
      <alignment horizontal="center" vertical="center"/>
      <protection locked="0"/>
    </xf>
    <xf numFmtId="0" fontId="21" fillId="0" borderId="61" xfId="0" applyFont="1" applyBorder="1" applyAlignment="1" applyProtection="1">
      <alignment horizontal="center" vertical="center"/>
      <protection locked="0"/>
    </xf>
    <xf numFmtId="0" fontId="21" fillId="0" borderId="60" xfId="0" applyFont="1" applyBorder="1" applyAlignment="1" applyProtection="1">
      <alignment horizontal="center" vertical="center"/>
      <protection locked="0"/>
    </xf>
    <xf numFmtId="0" fontId="21" fillId="0" borderId="62" xfId="0" applyFont="1" applyBorder="1" applyAlignment="1" applyProtection="1">
      <alignment horizontal="center" vertical="center"/>
      <protection locked="0"/>
    </xf>
    <xf numFmtId="180" fontId="21" fillId="0" borderId="11" xfId="0" applyNumberFormat="1" applyFont="1" applyBorder="1" applyAlignment="1">
      <alignment horizontal="center" vertical="center" wrapText="1"/>
    </xf>
    <xf numFmtId="0" fontId="4" fillId="0" borderId="51" xfId="0" applyFont="1" applyBorder="1" applyAlignment="1" applyProtection="1">
      <alignment horizontal="right" vertical="center"/>
      <protection locked="0"/>
    </xf>
    <xf numFmtId="0" fontId="4" fillId="0" borderId="34" xfId="0" applyFont="1" applyBorder="1" applyAlignment="1" applyProtection="1">
      <alignment horizontal="right" vertical="center"/>
      <protection locked="0"/>
    </xf>
    <xf numFmtId="0" fontId="4" fillId="0" borderId="20" xfId="0" applyFont="1" applyBorder="1" applyAlignment="1" applyProtection="1">
      <alignment horizontal="right" vertical="center"/>
      <protection locked="0"/>
    </xf>
    <xf numFmtId="0" fontId="4" fillId="0" borderId="0" xfId="0" applyFont="1" applyAlignment="1" applyProtection="1">
      <alignment horizontal="right" vertical="center"/>
      <protection locked="0"/>
    </xf>
    <xf numFmtId="0" fontId="4" fillId="0" borderId="34" xfId="0" applyFont="1" applyBorder="1" applyAlignment="1" applyProtection="1">
      <alignment horizontal="left" vertical="center" wrapText="1"/>
      <protection locked="0"/>
    </xf>
    <xf numFmtId="0" fontId="4" fillId="0" borderId="52"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51" xfId="0" quotePrefix="1" applyFont="1" applyBorder="1" applyAlignment="1" applyProtection="1">
      <alignment horizontal="center" vertical="center" wrapText="1"/>
      <protection locked="0"/>
    </xf>
    <xf numFmtId="0" fontId="4" fillId="0" borderId="34" xfId="0" quotePrefix="1" applyFont="1" applyBorder="1" applyAlignment="1" applyProtection="1">
      <alignment horizontal="center" vertical="center" wrapText="1"/>
      <protection locked="0"/>
    </xf>
    <xf numFmtId="0" fontId="4" fillId="0" borderId="20" xfId="0" quotePrefix="1" applyFont="1" applyBorder="1" applyAlignment="1" applyProtection="1">
      <alignment horizontal="center" vertical="center" wrapText="1"/>
      <protection locked="0"/>
    </xf>
    <xf numFmtId="0" fontId="4" fillId="0" borderId="0" xfId="0" quotePrefix="1" applyFont="1" applyAlignment="1" applyProtection="1">
      <alignment horizontal="center" vertical="center" wrapText="1"/>
      <protection locked="0"/>
    </xf>
    <xf numFmtId="0" fontId="4" fillId="0" borderId="22" xfId="0" quotePrefix="1" applyFont="1" applyBorder="1" applyAlignment="1" applyProtection="1">
      <alignment horizontal="center" vertical="center" wrapText="1"/>
      <protection locked="0"/>
    </xf>
    <xf numFmtId="0" fontId="4" fillId="0" borderId="9" xfId="0" quotePrefix="1" applyFont="1" applyBorder="1" applyAlignment="1" applyProtection="1">
      <alignment horizontal="center" vertical="center" wrapText="1"/>
      <protection locked="0"/>
    </xf>
    <xf numFmtId="0" fontId="4" fillId="0" borderId="5" xfId="0" applyFont="1" applyBorder="1" applyAlignment="1" applyProtection="1">
      <alignment horizontal="left" vertical="center"/>
      <protection locked="0"/>
    </xf>
    <xf numFmtId="0" fontId="4" fillId="0" borderId="30"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49" fontId="4" fillId="0" borderId="78" xfId="0" applyNumberFormat="1" applyFont="1" applyBorder="1" applyAlignment="1" applyProtection="1">
      <alignment horizontal="left" vertical="center" indent="2"/>
      <protection locked="0"/>
    </xf>
    <xf numFmtId="0" fontId="4" fillId="0" borderId="78" xfId="0" applyFont="1" applyBorder="1" applyAlignment="1" applyProtection="1">
      <alignment horizontal="left" vertical="center"/>
      <protection locked="0"/>
    </xf>
    <xf numFmtId="0" fontId="4" fillId="0" borderId="57" xfId="0" applyFont="1" applyBorder="1" applyAlignment="1" applyProtection="1">
      <alignment horizontal="center" vertical="center" wrapText="1"/>
      <protection locked="0"/>
    </xf>
    <xf numFmtId="0" fontId="4" fillId="0" borderId="53" xfId="0" applyFont="1" applyBorder="1" applyAlignment="1" applyProtection="1">
      <alignment horizontal="center" vertical="center" wrapText="1"/>
      <protection locked="0"/>
    </xf>
    <xf numFmtId="0" fontId="4" fillId="0" borderId="20" xfId="0" quotePrefix="1" applyFont="1" applyBorder="1" applyAlignment="1" applyProtection="1">
      <alignment horizontal="right" vertical="top" wrapText="1"/>
      <protection locked="0"/>
    </xf>
    <xf numFmtId="0" fontId="4" fillId="0" borderId="0" xfId="0" quotePrefix="1" applyFont="1" applyAlignment="1" applyProtection="1">
      <alignment horizontal="right" vertical="top" wrapText="1"/>
      <protection locked="0"/>
    </xf>
    <xf numFmtId="0" fontId="4" fillId="0" borderId="22" xfId="0" quotePrefix="1" applyFont="1" applyBorder="1" applyAlignment="1" applyProtection="1">
      <alignment horizontal="right" vertical="top" wrapText="1"/>
      <protection locked="0"/>
    </xf>
    <xf numFmtId="0" fontId="4" fillId="0" borderId="9" xfId="0" quotePrefix="1" applyFont="1" applyBorder="1" applyAlignment="1" applyProtection="1">
      <alignment horizontal="right" vertical="top" wrapText="1"/>
      <protection locked="0"/>
    </xf>
    <xf numFmtId="0" fontId="4" fillId="0" borderId="0" xfId="0" quotePrefix="1" applyFont="1" applyAlignment="1" applyProtection="1">
      <alignment horizontal="left" vertical="top" wrapText="1"/>
      <protection locked="0"/>
    </xf>
    <xf numFmtId="0" fontId="4" fillId="0" borderId="13" xfId="0" quotePrefix="1" applyFont="1" applyBorder="1" applyAlignment="1" applyProtection="1">
      <alignment horizontal="left" vertical="top" wrapText="1"/>
      <protection locked="0"/>
    </xf>
    <xf numFmtId="0" fontId="4" fillId="0" borderId="9" xfId="0" quotePrefix="1" applyFont="1" applyBorder="1" applyAlignment="1" applyProtection="1">
      <alignment horizontal="left" vertical="top" wrapText="1"/>
      <protection locked="0"/>
    </xf>
    <xf numFmtId="0" fontId="4" fillId="0" borderId="10" xfId="0" quotePrefix="1" applyFont="1" applyBorder="1" applyAlignment="1" applyProtection="1">
      <alignment horizontal="left" vertical="top" wrapText="1"/>
      <protection locked="0"/>
    </xf>
    <xf numFmtId="0" fontId="4" fillId="0" borderId="2" xfId="0" applyFont="1" applyBorder="1" applyAlignment="1" applyProtection="1">
      <alignment horizontal="center" vertical="center" wrapText="1"/>
      <protection locked="0"/>
    </xf>
    <xf numFmtId="0" fontId="4" fillId="0" borderId="79" xfId="0" applyFont="1" applyBorder="1" applyAlignment="1" applyProtection="1">
      <alignment horizontal="center" vertical="center" wrapText="1"/>
      <protection locked="0"/>
    </xf>
    <xf numFmtId="0" fontId="4" fillId="0" borderId="58" xfId="0" applyFont="1" applyBorder="1" applyAlignment="1" applyProtection="1">
      <alignment horizontal="left" vertical="center"/>
      <protection locked="0"/>
    </xf>
    <xf numFmtId="0" fontId="4" fillId="0" borderId="59"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12" fillId="5" borderId="47" xfId="0" quotePrefix="1" applyFont="1" applyFill="1" applyBorder="1" applyAlignment="1" applyProtection="1">
      <alignment horizontal="center" vertical="center"/>
      <protection locked="0"/>
    </xf>
    <xf numFmtId="0" fontId="12" fillId="5" borderId="29" xfId="0" applyFont="1" applyFill="1" applyBorder="1" applyAlignment="1" applyProtection="1">
      <alignment horizontal="center" vertical="center"/>
      <protection locked="0"/>
    </xf>
    <xf numFmtId="0" fontId="12" fillId="5" borderId="48" xfId="0" applyFont="1" applyFill="1" applyBorder="1" applyAlignment="1" applyProtection="1">
      <alignment horizontal="center" vertical="center"/>
      <protection locked="0"/>
    </xf>
    <xf numFmtId="0" fontId="11" fillId="0" borderId="37"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cellXfs>
  <cellStyles count="4">
    <cellStyle name="パーセント" xfId="1" builtinId="5"/>
    <cellStyle name="ハイパーリンク" xfId="2" builtinId="8"/>
    <cellStyle name="標準" xfId="0" builtinId="0"/>
    <cellStyle name="標準 2" xfId="3" xr:uid="{00000000-0005-0000-0000-000003000000}"/>
  </cellStyles>
  <dxfs count="28">
    <dxf>
      <fill>
        <patternFill patternType="solid">
          <bgColor rgb="FFF79443"/>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patternType="solid">
          <bgColor theme="0"/>
        </patternFill>
      </fill>
    </dxf>
    <dxf>
      <fill>
        <patternFill patternType="solid">
          <bgColor rgb="FFF79443"/>
        </patternFill>
      </fill>
    </dxf>
    <dxf>
      <fill>
        <patternFill>
          <bgColor theme="0"/>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solid">
          <bgColor rgb="FFF79443"/>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6C0781D3-8C86-4A49-996C-F37AB62CED3F}"/>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40709</xdr:colOff>
      <xdr:row>24</xdr:row>
      <xdr:rowOff>95252</xdr:rowOff>
    </xdr:from>
    <xdr:ext cx="1382144" cy="2512786"/>
    <xdr:sp macro="" textlink="">
      <xdr:nvSpPr>
        <xdr:cNvPr id="3" name="四角形吹き出し 4">
          <a:extLst>
            <a:ext uri="{FF2B5EF4-FFF2-40B4-BE49-F238E27FC236}">
              <a16:creationId xmlns:a16="http://schemas.microsoft.com/office/drawing/2014/main" id="{59EF16A8-FEAE-4DB7-870E-B12444E1C9D0}"/>
            </a:ext>
          </a:extLst>
        </xdr:cNvPr>
        <xdr:cNvSpPr/>
      </xdr:nvSpPr>
      <xdr:spPr>
        <a:xfrm>
          <a:off x="13992566" y="9774466"/>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31840</xdr:colOff>
      <xdr:row>15</xdr:row>
      <xdr:rowOff>365579</xdr:rowOff>
    </xdr:from>
    <xdr:to>
      <xdr:col>11</xdr:col>
      <xdr:colOff>660852</xdr:colOff>
      <xdr:row>23</xdr:row>
      <xdr:rowOff>272143</xdr:rowOff>
    </xdr:to>
    <xdr:sp macro="" textlink="">
      <xdr:nvSpPr>
        <xdr:cNvPr id="4" name="四角形吹き出し 8">
          <a:extLst>
            <a:ext uri="{FF2B5EF4-FFF2-40B4-BE49-F238E27FC236}">
              <a16:creationId xmlns:a16="http://schemas.microsoft.com/office/drawing/2014/main" id="{8FC19859-DF13-402F-B4B5-3E31E9802233}"/>
            </a:ext>
          </a:extLst>
        </xdr:cNvPr>
        <xdr:cNvSpPr/>
      </xdr:nvSpPr>
      <xdr:spPr>
        <a:xfrm>
          <a:off x="13983697" y="6144079"/>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86269</xdr:colOff>
      <xdr:row>3</xdr:row>
      <xdr:rowOff>122464</xdr:rowOff>
    </xdr:from>
    <xdr:to>
      <xdr:col>11</xdr:col>
      <xdr:colOff>697137</xdr:colOff>
      <xdr:row>13</xdr:row>
      <xdr:rowOff>72571</xdr:rowOff>
    </xdr:to>
    <xdr:sp macro="" textlink="">
      <xdr:nvSpPr>
        <xdr:cNvPr id="6" name="四角形吹き出し 10">
          <a:extLst>
            <a:ext uri="{FF2B5EF4-FFF2-40B4-BE49-F238E27FC236}">
              <a16:creationId xmlns:a16="http://schemas.microsoft.com/office/drawing/2014/main" id="{79BC7F4B-323D-4FA2-BFF0-F80BF0F7D4AB}"/>
            </a:ext>
          </a:extLst>
        </xdr:cNvPr>
        <xdr:cNvSpPr/>
      </xdr:nvSpPr>
      <xdr:spPr>
        <a:xfrm>
          <a:off x="14038126" y="1056821"/>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254000</xdr:colOff>
      <xdr:row>0</xdr:row>
      <xdr:rowOff>63499</xdr:rowOff>
    </xdr:from>
    <xdr:to>
      <xdr:col>11</xdr:col>
      <xdr:colOff>681952</xdr:colOff>
      <xdr:row>1</xdr:row>
      <xdr:rowOff>76553</xdr:rowOff>
    </xdr:to>
    <xdr:sp macro="" textlink="">
      <xdr:nvSpPr>
        <xdr:cNvPr id="8" name="四角形吹き出し 13">
          <a:extLst>
            <a:ext uri="{FF2B5EF4-FFF2-40B4-BE49-F238E27FC236}">
              <a16:creationId xmlns:a16="http://schemas.microsoft.com/office/drawing/2014/main" id="{6D52E96F-91B1-4B85-824D-3BDA0B0C9745}"/>
            </a:ext>
          </a:extLst>
        </xdr:cNvPr>
        <xdr:cNvSpPr/>
      </xdr:nvSpPr>
      <xdr:spPr>
        <a:xfrm>
          <a:off x="13117286" y="63499"/>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53068</xdr:colOff>
      <xdr:row>31</xdr:row>
      <xdr:rowOff>4537</xdr:rowOff>
    </xdr:from>
    <xdr:ext cx="1369785" cy="3075215"/>
    <xdr:sp macro="" textlink="">
      <xdr:nvSpPr>
        <xdr:cNvPr id="10" name="四角形吹き出し 7">
          <a:extLst>
            <a:ext uri="{FF2B5EF4-FFF2-40B4-BE49-F238E27FC236}">
              <a16:creationId xmlns:a16="http://schemas.microsoft.com/office/drawing/2014/main" id="{A80E7692-3289-44A2-BAB4-A6335739FB17}"/>
            </a:ext>
          </a:extLst>
        </xdr:cNvPr>
        <xdr:cNvSpPr/>
      </xdr:nvSpPr>
      <xdr:spPr>
        <a:xfrm>
          <a:off x="14004925" y="12414251"/>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1115787</xdr:colOff>
      <xdr:row>0</xdr:row>
      <xdr:rowOff>81644</xdr:rowOff>
    </xdr:from>
    <xdr:to>
      <xdr:col>11</xdr:col>
      <xdr:colOff>779563</xdr:colOff>
      <xdr:row>1</xdr:row>
      <xdr:rowOff>166442</xdr:rowOff>
    </xdr:to>
    <xdr:sp macro="" textlink="">
      <xdr:nvSpPr>
        <xdr:cNvPr id="9" name="Rectangle 4">
          <a:extLst>
            <a:ext uri="{FF2B5EF4-FFF2-40B4-BE49-F238E27FC236}">
              <a16:creationId xmlns:a16="http://schemas.microsoft.com/office/drawing/2014/main" id="{00000000-0008-0000-0400-000009000000}"/>
            </a:ext>
          </a:extLst>
        </xdr:cNvPr>
        <xdr:cNvSpPr>
          <a:spLocks noChangeArrowheads="1"/>
        </xdr:cNvSpPr>
      </xdr:nvSpPr>
      <xdr:spPr bwMode="auto">
        <a:xfrm>
          <a:off x="3410858" y="81644"/>
          <a:ext cx="12499848"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61414</xdr:colOff>
      <xdr:row>3</xdr:row>
      <xdr:rowOff>41819</xdr:rowOff>
    </xdr:from>
    <xdr:to>
      <xdr:col>14</xdr:col>
      <xdr:colOff>689158</xdr:colOff>
      <xdr:row>7</xdr:row>
      <xdr:rowOff>335191</xdr:rowOff>
    </xdr:to>
    <xdr:sp macro="" textlink="">
      <xdr:nvSpPr>
        <xdr:cNvPr id="3" name="四角形吹き出し 12">
          <a:extLst>
            <a:ext uri="{FF2B5EF4-FFF2-40B4-BE49-F238E27FC236}">
              <a16:creationId xmlns:a16="http://schemas.microsoft.com/office/drawing/2014/main" id="{F756CFCC-C142-4D5C-A400-C0040B33D1D1}"/>
            </a:ext>
          </a:extLst>
        </xdr:cNvPr>
        <xdr:cNvSpPr/>
      </xdr:nvSpPr>
      <xdr:spPr>
        <a:xfrm>
          <a:off x="17732557" y="1284605"/>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208643</xdr:colOff>
      <xdr:row>1</xdr:row>
      <xdr:rowOff>63500</xdr:rowOff>
    </xdr:from>
    <xdr:to>
      <xdr:col>14</xdr:col>
      <xdr:colOff>660038</xdr:colOff>
      <xdr:row>2</xdr:row>
      <xdr:rowOff>54106</xdr:rowOff>
    </xdr:to>
    <xdr:sp macro="" textlink="">
      <xdr:nvSpPr>
        <xdr:cNvPr id="4" name="四角形吹き出し 15">
          <a:extLst>
            <a:ext uri="{FF2B5EF4-FFF2-40B4-BE49-F238E27FC236}">
              <a16:creationId xmlns:a16="http://schemas.microsoft.com/office/drawing/2014/main" id="{C9CEBAA0-09AB-4A7F-A4A9-524DD6C88959}"/>
            </a:ext>
          </a:extLst>
        </xdr:cNvPr>
        <xdr:cNvSpPr/>
      </xdr:nvSpPr>
      <xdr:spPr>
        <a:xfrm>
          <a:off x="16428357" y="517071"/>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13</xdr:col>
      <xdr:colOff>72300</xdr:colOff>
      <xdr:row>8</xdr:row>
      <xdr:rowOff>208190</xdr:rowOff>
    </xdr:from>
    <xdr:to>
      <xdr:col>14</xdr:col>
      <xdr:colOff>683169</xdr:colOff>
      <xdr:row>18</xdr:row>
      <xdr:rowOff>97516</xdr:rowOff>
    </xdr:to>
    <xdr:sp macro="" textlink="">
      <xdr:nvSpPr>
        <xdr:cNvPr id="6" name="四角形吹き出し 23">
          <a:extLst>
            <a:ext uri="{FF2B5EF4-FFF2-40B4-BE49-F238E27FC236}">
              <a16:creationId xmlns:a16="http://schemas.microsoft.com/office/drawing/2014/main" id="{F6A601F3-3A04-4A6F-9FA9-18BCC933FEAE}"/>
            </a:ext>
          </a:extLst>
        </xdr:cNvPr>
        <xdr:cNvSpPr/>
      </xdr:nvSpPr>
      <xdr:spPr>
        <a:xfrm>
          <a:off x="17743443" y="3519261"/>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36286</xdr:colOff>
      <xdr:row>27</xdr:row>
      <xdr:rowOff>110681</xdr:rowOff>
    </xdr:from>
    <xdr:ext cx="1382144" cy="2512786"/>
    <xdr:sp macro="" textlink="">
      <xdr:nvSpPr>
        <xdr:cNvPr id="7" name="四角形吹き出し 11">
          <a:extLst>
            <a:ext uri="{FF2B5EF4-FFF2-40B4-BE49-F238E27FC236}">
              <a16:creationId xmlns:a16="http://schemas.microsoft.com/office/drawing/2014/main" id="{27DE1F0C-12ED-4540-878A-AE2A49294566}"/>
            </a:ext>
          </a:extLst>
        </xdr:cNvPr>
        <xdr:cNvSpPr/>
      </xdr:nvSpPr>
      <xdr:spPr>
        <a:xfrm>
          <a:off x="17707429" y="10833110"/>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45559</xdr:colOff>
      <xdr:row>18</xdr:row>
      <xdr:rowOff>308428</xdr:rowOff>
    </xdr:from>
    <xdr:to>
      <xdr:col>14</xdr:col>
      <xdr:colOff>674572</xdr:colOff>
      <xdr:row>26</xdr:row>
      <xdr:rowOff>292099</xdr:rowOff>
    </xdr:to>
    <xdr:sp macro="" textlink="">
      <xdr:nvSpPr>
        <xdr:cNvPr id="8" name="四角形吹き出し 14">
          <a:extLst>
            <a:ext uri="{FF2B5EF4-FFF2-40B4-BE49-F238E27FC236}">
              <a16:creationId xmlns:a16="http://schemas.microsoft.com/office/drawing/2014/main" id="{59D9523C-9DE4-4041-A9B9-CDC6272FD8AE}"/>
            </a:ext>
          </a:extLst>
        </xdr:cNvPr>
        <xdr:cNvSpPr/>
      </xdr:nvSpPr>
      <xdr:spPr>
        <a:xfrm>
          <a:off x="17716702" y="7520214"/>
          <a:ext cx="1372870" cy="3104242"/>
        </a:xfrm>
        <a:prstGeom prst="wedgeRectCallout">
          <a:avLst>
            <a:gd name="adj1" fmla="val -272187"/>
            <a:gd name="adj2" fmla="val 2842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57715</xdr:colOff>
      <xdr:row>33</xdr:row>
      <xdr:rowOff>355610</xdr:rowOff>
    </xdr:from>
    <xdr:ext cx="1369785" cy="3075215"/>
    <xdr:sp macro="" textlink="">
      <xdr:nvSpPr>
        <xdr:cNvPr id="12" name="四角形吹き出し 18">
          <a:extLst>
            <a:ext uri="{FF2B5EF4-FFF2-40B4-BE49-F238E27FC236}">
              <a16:creationId xmlns:a16="http://schemas.microsoft.com/office/drawing/2014/main" id="{1AB96DE0-84F9-4D89-ADF3-C6E843BBC54B}"/>
            </a:ext>
          </a:extLst>
        </xdr:cNvPr>
        <xdr:cNvSpPr/>
      </xdr:nvSpPr>
      <xdr:spPr>
        <a:xfrm>
          <a:off x="17728858" y="13418467"/>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46</xdr:row>
      <xdr:rowOff>0</xdr:rowOff>
    </xdr:from>
    <xdr:to>
      <xdr:col>33</xdr:col>
      <xdr:colOff>205594</xdr:colOff>
      <xdr:row>48</xdr:row>
      <xdr:rowOff>51733</xdr:rowOff>
    </xdr:to>
    <xdr:pic>
      <xdr:nvPicPr>
        <xdr:cNvPr id="13" name="図 12">
          <a:extLst>
            <a:ext uri="{FF2B5EF4-FFF2-40B4-BE49-F238E27FC236}">
              <a16:creationId xmlns:a16="http://schemas.microsoft.com/office/drawing/2014/main" id="{0DFC6267-AF65-4BFE-8E75-292F5B778838}"/>
            </a:ext>
          </a:extLst>
        </xdr:cNvPr>
        <xdr:cNvPicPr>
          <a:picLocks noChangeAspect="1"/>
        </xdr:cNvPicPr>
      </xdr:nvPicPr>
      <xdr:blipFill>
        <a:blip xmlns:r="http://schemas.openxmlformats.org/officeDocument/2006/relationships" r:embed="rId1"/>
        <a:stretch>
          <a:fillRect/>
        </a:stretch>
      </xdr:blipFill>
      <xdr:spPr>
        <a:xfrm>
          <a:off x="539750" y="10779125"/>
          <a:ext cx="8571719" cy="512108"/>
        </a:xfrm>
        <a:prstGeom prst="rect">
          <a:avLst/>
        </a:prstGeom>
      </xdr:spPr>
    </xdr:pic>
    <xdr:clientData/>
  </xdr:twoCellAnchor>
  <xdr:twoCellAnchor editAs="oneCell">
    <xdr:from>
      <xdr:col>18</xdr:col>
      <xdr:colOff>111125</xdr:colOff>
      <xdr:row>16</xdr:row>
      <xdr:rowOff>0</xdr:rowOff>
    </xdr:from>
    <xdr:to>
      <xdr:col>33</xdr:col>
      <xdr:colOff>238772</xdr:colOff>
      <xdr:row>17</xdr:row>
      <xdr:rowOff>204295</xdr:rowOff>
    </xdr:to>
    <xdr:sp macro="" textlink="">
      <xdr:nvSpPr>
        <xdr:cNvPr id="9" name="AutoShape 3">
          <a:extLst>
            <a:ext uri="{FF2B5EF4-FFF2-40B4-BE49-F238E27FC236}">
              <a16:creationId xmlns:a16="http://schemas.microsoft.com/office/drawing/2014/main" id="{6FE9B5E0-3678-4DFA-8DF8-9958AFF970C2}"/>
            </a:ext>
          </a:extLst>
        </xdr:cNvPr>
        <xdr:cNvSpPr>
          <a:spLocks noChangeArrowheads="1"/>
        </xdr:cNvSpPr>
      </xdr:nvSpPr>
      <xdr:spPr bwMode="auto">
        <a:xfrm>
          <a:off x="5026025" y="3867150"/>
          <a:ext cx="4223397" cy="451945"/>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238126</xdr:colOff>
      <xdr:row>48</xdr:row>
      <xdr:rowOff>222250</xdr:rowOff>
    </xdr:from>
    <xdr:to>
      <xdr:col>18</xdr:col>
      <xdr:colOff>266490</xdr:colOff>
      <xdr:row>51</xdr:row>
      <xdr:rowOff>20637</xdr:rowOff>
    </xdr:to>
    <xdr:sp macro="" textlink="">
      <xdr:nvSpPr>
        <xdr:cNvPr id="11" name="AutoShape 3">
          <a:extLst>
            <a:ext uri="{FF2B5EF4-FFF2-40B4-BE49-F238E27FC236}">
              <a16:creationId xmlns:a16="http://schemas.microsoft.com/office/drawing/2014/main" id="{C886045B-3AC9-4DD5-9955-28920F4424B0}"/>
            </a:ext>
          </a:extLst>
        </xdr:cNvPr>
        <xdr:cNvSpPr>
          <a:spLocks noChangeArrowheads="1"/>
        </xdr:cNvSpPr>
      </xdr:nvSpPr>
      <xdr:spPr bwMode="auto">
        <a:xfrm>
          <a:off x="1857376" y="11461750"/>
          <a:ext cx="3266864" cy="488950"/>
        </a:xfrm>
        <a:prstGeom prst="wedgeRectCallout">
          <a:avLst>
            <a:gd name="adj1" fmla="val 44748"/>
            <a:gd name="adj2" fmla="val -13440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122240</xdr:colOff>
      <xdr:row>49</xdr:row>
      <xdr:rowOff>10916</xdr:rowOff>
    </xdr:from>
    <xdr:to>
      <xdr:col>34</xdr:col>
      <xdr:colOff>215372</xdr:colOff>
      <xdr:row>51</xdr:row>
      <xdr:rowOff>29102</xdr:rowOff>
    </xdr:to>
    <xdr:sp macro="" textlink="">
      <xdr:nvSpPr>
        <xdr:cNvPr id="12" name="AutoShape 3">
          <a:extLst>
            <a:ext uri="{FF2B5EF4-FFF2-40B4-BE49-F238E27FC236}">
              <a16:creationId xmlns:a16="http://schemas.microsoft.com/office/drawing/2014/main" id="{63A65B9A-EA46-4A55-BAA2-5C5CF5BA2333}"/>
            </a:ext>
          </a:extLst>
        </xdr:cNvPr>
        <xdr:cNvSpPr>
          <a:spLocks noChangeArrowheads="1"/>
        </xdr:cNvSpPr>
      </xdr:nvSpPr>
      <xdr:spPr bwMode="auto">
        <a:xfrm>
          <a:off x="5249865" y="11480604"/>
          <a:ext cx="4141257" cy="478561"/>
        </a:xfrm>
        <a:prstGeom prst="wedgeRectCallout">
          <a:avLst>
            <a:gd name="adj1" fmla="val 17773"/>
            <a:gd name="adj2" fmla="val -9780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5"/>
  <sheetViews>
    <sheetView tabSelected="1" view="pageBreakPreview" topLeftCell="E1" zoomScale="85" zoomScaleNormal="75" zoomScaleSheetLayoutView="85" workbookViewId="0">
      <selection activeCell="J20" sqref="J20:J21"/>
    </sheetView>
  </sheetViews>
  <sheetFormatPr defaultColWidth="9" defaultRowHeight="13.5" x14ac:dyDescent="0.15"/>
  <cols>
    <col min="1" max="1" width="2.375" style="4" customWidth="1"/>
    <col min="2" max="3" width="8.625" style="4" customWidth="1"/>
    <col min="4" max="4" width="18.75" style="4" customWidth="1"/>
    <col min="5" max="5" width="64.75" style="4" customWidth="1"/>
    <col min="6" max="6" width="36.75" style="4" customWidth="1"/>
    <col min="7" max="9" width="10.25" style="4" customWidth="1"/>
    <col min="10" max="10" width="10.25" style="33" customWidth="1"/>
    <col min="11" max="11" width="10.25" style="4" customWidth="1"/>
    <col min="12" max="12" width="12.375" style="33" customWidth="1"/>
    <col min="13" max="13" width="250.75" style="4" customWidth="1"/>
    <col min="14" max="16384" width="9" style="4"/>
  </cols>
  <sheetData>
    <row r="1" spans="2:14" ht="15" thickBot="1" x14ac:dyDescent="0.2">
      <c r="E1" s="34"/>
      <c r="M1" s="1" t="s">
        <v>145</v>
      </c>
    </row>
    <row r="2" spans="2:14" ht="41.25" customHeight="1" thickBot="1" x14ac:dyDescent="0.2">
      <c r="B2" s="137" t="s">
        <v>0</v>
      </c>
      <c r="C2" s="138"/>
      <c r="D2" s="38" t="s">
        <v>146</v>
      </c>
      <c r="F2" s="31"/>
      <c r="G2" s="38"/>
      <c r="H2" s="31"/>
      <c r="I2" s="38"/>
      <c r="J2" s="2" t="s">
        <v>1</v>
      </c>
      <c r="K2" s="3" t="s">
        <v>142</v>
      </c>
      <c r="M2" s="38"/>
      <c r="N2" s="38"/>
    </row>
    <row r="3" spans="2:14" s="12" customFormat="1" ht="20.100000000000001" customHeight="1" x14ac:dyDescent="0.15">
      <c r="B3" s="139" t="s">
        <v>2</v>
      </c>
      <c r="C3" s="140"/>
      <c r="D3" s="149" t="s">
        <v>3</v>
      </c>
      <c r="E3" s="149" t="s">
        <v>4</v>
      </c>
      <c r="F3" s="207" t="s">
        <v>5</v>
      </c>
      <c r="G3" s="208"/>
      <c r="H3" s="209"/>
      <c r="I3" s="211" t="s">
        <v>6</v>
      </c>
      <c r="J3" s="179"/>
      <c r="K3" s="180"/>
      <c r="L3" s="145" t="s">
        <v>7</v>
      </c>
      <c r="M3" s="149" t="s">
        <v>8</v>
      </c>
    </row>
    <row r="4" spans="2:14" s="12" customFormat="1" ht="30" customHeight="1" thickBot="1" x14ac:dyDescent="0.2">
      <c r="B4" s="141"/>
      <c r="C4" s="142"/>
      <c r="D4" s="153"/>
      <c r="E4" s="153"/>
      <c r="F4" s="141"/>
      <c r="G4" s="210"/>
      <c r="H4" s="142"/>
      <c r="I4" s="39" t="s">
        <v>9</v>
      </c>
      <c r="J4" s="39" t="s">
        <v>10</v>
      </c>
      <c r="K4" s="129" t="s">
        <v>11</v>
      </c>
      <c r="L4" s="143"/>
      <c r="M4" s="153"/>
    </row>
    <row r="5" spans="2:14" s="12" customFormat="1" ht="30.4" customHeight="1" thickTop="1" x14ac:dyDescent="0.15">
      <c r="B5" s="154" t="s">
        <v>12</v>
      </c>
      <c r="C5" s="146" t="s">
        <v>13</v>
      </c>
      <c r="D5" s="169" t="s">
        <v>14</v>
      </c>
      <c r="E5" s="151" t="s">
        <v>15</v>
      </c>
      <c r="F5" s="212" t="s">
        <v>143</v>
      </c>
      <c r="G5" s="213"/>
      <c r="H5" s="214"/>
      <c r="I5" s="41">
        <v>10</v>
      </c>
      <c r="J5" s="435">
        <v>10</v>
      </c>
      <c r="K5" s="198">
        <f>SUM(J5:J34)</f>
        <v>75</v>
      </c>
      <c r="L5" s="169" t="s">
        <v>16</v>
      </c>
      <c r="M5" s="173" t="s">
        <v>17</v>
      </c>
    </row>
    <row r="6" spans="2:14" s="12" customFormat="1" ht="30.4" customHeight="1" x14ac:dyDescent="0.15">
      <c r="B6" s="155"/>
      <c r="C6" s="147"/>
      <c r="D6" s="143"/>
      <c r="E6" s="152"/>
      <c r="F6" s="215" t="s">
        <v>157</v>
      </c>
      <c r="G6" s="179"/>
      <c r="H6" s="180"/>
      <c r="I6" s="8">
        <v>0</v>
      </c>
      <c r="J6" s="436"/>
      <c r="K6" s="199"/>
      <c r="L6" s="143"/>
      <c r="M6" s="174"/>
    </row>
    <row r="7" spans="2:14" s="12" customFormat="1" ht="30.4" customHeight="1" x14ac:dyDescent="0.15">
      <c r="B7" s="155"/>
      <c r="C7" s="147"/>
      <c r="D7" s="143"/>
      <c r="E7" s="150"/>
      <c r="F7" s="125"/>
      <c r="G7" s="126"/>
      <c r="H7" s="127"/>
      <c r="I7" s="8"/>
      <c r="J7" s="437"/>
      <c r="K7" s="199"/>
      <c r="L7" s="143"/>
      <c r="M7" s="175"/>
    </row>
    <row r="8" spans="2:14" s="12" customFormat="1" ht="30.4" customHeight="1" x14ac:dyDescent="0.15">
      <c r="B8" s="155"/>
      <c r="C8" s="147"/>
      <c r="D8" s="143"/>
      <c r="E8" s="149" t="s">
        <v>18</v>
      </c>
      <c r="F8" s="215" t="s">
        <v>158</v>
      </c>
      <c r="G8" s="216"/>
      <c r="H8" s="217"/>
      <c r="I8" s="130">
        <v>5</v>
      </c>
      <c r="J8" s="438">
        <v>5</v>
      </c>
      <c r="K8" s="199"/>
      <c r="L8" s="143"/>
      <c r="M8" s="176" t="s">
        <v>147</v>
      </c>
    </row>
    <row r="9" spans="2:14" s="12" customFormat="1" ht="30.4" customHeight="1" x14ac:dyDescent="0.15">
      <c r="B9" s="155"/>
      <c r="C9" s="147"/>
      <c r="D9" s="144"/>
      <c r="E9" s="150"/>
      <c r="F9" s="178" t="s">
        <v>19</v>
      </c>
      <c r="G9" s="179"/>
      <c r="H9" s="180"/>
      <c r="I9" s="11">
        <v>0</v>
      </c>
      <c r="J9" s="437"/>
      <c r="K9" s="199"/>
      <c r="L9" s="143"/>
      <c r="M9" s="206"/>
    </row>
    <row r="10" spans="2:14" ht="30.4" customHeight="1" x14ac:dyDescent="0.15">
      <c r="B10" s="155"/>
      <c r="C10" s="147"/>
      <c r="D10" s="143" t="s">
        <v>20</v>
      </c>
      <c r="E10" s="145" t="s">
        <v>21</v>
      </c>
      <c r="F10" s="162" t="s">
        <v>22</v>
      </c>
      <c r="G10" s="163"/>
      <c r="H10" s="164"/>
      <c r="I10" s="48">
        <v>1</v>
      </c>
      <c r="J10" s="438">
        <v>1</v>
      </c>
      <c r="K10" s="199"/>
      <c r="L10" s="143"/>
      <c r="M10" s="167" t="s">
        <v>23</v>
      </c>
    </row>
    <row r="11" spans="2:14" ht="30.4" customHeight="1" x14ac:dyDescent="0.15">
      <c r="B11" s="155"/>
      <c r="C11" s="147"/>
      <c r="D11" s="143"/>
      <c r="E11" s="150"/>
      <c r="F11" s="162" t="s">
        <v>24</v>
      </c>
      <c r="G11" s="163"/>
      <c r="H11" s="164"/>
      <c r="I11" s="48">
        <v>0</v>
      </c>
      <c r="J11" s="437"/>
      <c r="K11" s="199"/>
      <c r="L11" s="143"/>
      <c r="M11" s="205"/>
    </row>
    <row r="12" spans="2:14" ht="45.4" customHeight="1" x14ac:dyDescent="0.15">
      <c r="B12" s="155"/>
      <c r="C12" s="147"/>
      <c r="D12" s="143"/>
      <c r="E12" s="145" t="s">
        <v>25</v>
      </c>
      <c r="F12" s="178" t="s">
        <v>26</v>
      </c>
      <c r="G12" s="179"/>
      <c r="H12" s="180"/>
      <c r="I12" s="5">
        <v>9</v>
      </c>
      <c r="J12" s="438">
        <v>9</v>
      </c>
      <c r="K12" s="199"/>
      <c r="L12" s="143"/>
      <c r="M12" s="167" t="s">
        <v>156</v>
      </c>
    </row>
    <row r="13" spans="2:14" ht="45.4" customHeight="1" x14ac:dyDescent="0.15">
      <c r="B13" s="155"/>
      <c r="C13" s="147"/>
      <c r="D13" s="143"/>
      <c r="E13" s="143"/>
      <c r="F13" s="178" t="s">
        <v>27</v>
      </c>
      <c r="G13" s="179"/>
      <c r="H13" s="180"/>
      <c r="I13" s="5">
        <v>3</v>
      </c>
      <c r="J13" s="436"/>
      <c r="K13" s="199"/>
      <c r="L13" s="143"/>
      <c r="M13" s="168"/>
    </row>
    <row r="14" spans="2:14" ht="45.4" customHeight="1" x14ac:dyDescent="0.15">
      <c r="B14" s="155"/>
      <c r="C14" s="148"/>
      <c r="D14" s="144"/>
      <c r="E14" s="143"/>
      <c r="F14" s="162" t="s">
        <v>28</v>
      </c>
      <c r="G14" s="163"/>
      <c r="H14" s="164"/>
      <c r="I14" s="5">
        <v>0</v>
      </c>
      <c r="J14" s="436"/>
      <c r="K14" s="199"/>
      <c r="L14" s="143"/>
      <c r="M14" s="168"/>
    </row>
    <row r="15" spans="2:14" s="12" customFormat="1" ht="39.4" customHeight="1" x14ac:dyDescent="0.15">
      <c r="B15" s="155"/>
      <c r="C15" s="147" t="s">
        <v>29</v>
      </c>
      <c r="D15" s="165" t="s">
        <v>29</v>
      </c>
      <c r="E15" s="145" t="s">
        <v>30</v>
      </c>
      <c r="F15" s="181" t="s">
        <v>31</v>
      </c>
      <c r="G15" s="182"/>
      <c r="H15" s="183"/>
      <c r="I15" s="130">
        <v>5</v>
      </c>
      <c r="J15" s="149">
        <v>5</v>
      </c>
      <c r="K15" s="199"/>
      <c r="L15" s="143"/>
      <c r="M15" s="171" t="s">
        <v>148</v>
      </c>
    </row>
    <row r="16" spans="2:14" s="12" customFormat="1" ht="39.4" customHeight="1" x14ac:dyDescent="0.15">
      <c r="B16" s="155"/>
      <c r="C16" s="147"/>
      <c r="D16" s="165"/>
      <c r="E16" s="144"/>
      <c r="F16" s="181" t="s">
        <v>32</v>
      </c>
      <c r="G16" s="182"/>
      <c r="H16" s="183"/>
      <c r="I16" s="130">
        <v>0</v>
      </c>
      <c r="J16" s="150"/>
      <c r="K16" s="199"/>
      <c r="L16" s="143"/>
      <c r="M16" s="172"/>
    </row>
    <row r="17" spans="2:13" s="12" customFormat="1" ht="40.15" customHeight="1" x14ac:dyDescent="0.15">
      <c r="B17" s="155"/>
      <c r="C17" s="147"/>
      <c r="D17" s="165"/>
      <c r="E17" s="145" t="s">
        <v>149</v>
      </c>
      <c r="F17" s="204" t="s">
        <v>150</v>
      </c>
      <c r="G17" s="163"/>
      <c r="H17" s="164"/>
      <c r="I17" s="8">
        <v>5</v>
      </c>
      <c r="J17" s="192">
        <v>5</v>
      </c>
      <c r="K17" s="199"/>
      <c r="L17" s="143"/>
      <c r="M17" s="171" t="s">
        <v>151</v>
      </c>
    </row>
    <row r="18" spans="2:13" s="12" customFormat="1" ht="40.15" customHeight="1" x14ac:dyDescent="0.15">
      <c r="B18" s="155"/>
      <c r="C18" s="147"/>
      <c r="D18" s="165"/>
      <c r="E18" s="143"/>
      <c r="F18" s="204" t="s">
        <v>152</v>
      </c>
      <c r="G18" s="163"/>
      <c r="H18" s="164"/>
      <c r="I18" s="6">
        <v>3</v>
      </c>
      <c r="J18" s="193"/>
      <c r="K18" s="199"/>
      <c r="L18" s="143"/>
      <c r="M18" s="195"/>
    </row>
    <row r="19" spans="2:13" s="12" customFormat="1" ht="40.15" customHeight="1" x14ac:dyDescent="0.15">
      <c r="B19" s="155"/>
      <c r="C19" s="148"/>
      <c r="D19" s="166"/>
      <c r="E19" s="144"/>
      <c r="F19" s="181" t="s">
        <v>32</v>
      </c>
      <c r="G19" s="182"/>
      <c r="H19" s="183"/>
      <c r="I19" s="8">
        <v>0</v>
      </c>
      <c r="J19" s="194"/>
      <c r="K19" s="199"/>
      <c r="L19" s="143"/>
      <c r="M19" s="172"/>
    </row>
    <row r="20" spans="2:13" s="12" customFormat="1" ht="52.5" customHeight="1" x14ac:dyDescent="0.15">
      <c r="B20" s="155"/>
      <c r="C20" s="157" t="s">
        <v>33</v>
      </c>
      <c r="D20" s="149" t="s">
        <v>34</v>
      </c>
      <c r="E20" s="145" t="s">
        <v>35</v>
      </c>
      <c r="F20" s="181" t="s">
        <v>144</v>
      </c>
      <c r="G20" s="182"/>
      <c r="H20" s="183"/>
      <c r="I20" s="5">
        <v>20</v>
      </c>
      <c r="J20" s="436">
        <v>20</v>
      </c>
      <c r="K20" s="199"/>
      <c r="L20" s="143"/>
      <c r="M20" s="176" t="s">
        <v>153</v>
      </c>
    </row>
    <row r="21" spans="2:13" s="12" customFormat="1" ht="52.5" customHeight="1" x14ac:dyDescent="0.15">
      <c r="B21" s="155"/>
      <c r="C21" s="147"/>
      <c r="D21" s="150"/>
      <c r="E21" s="166"/>
      <c r="F21" s="181" t="s">
        <v>36</v>
      </c>
      <c r="G21" s="182"/>
      <c r="H21" s="183"/>
      <c r="I21" s="8">
        <v>0</v>
      </c>
      <c r="J21" s="437"/>
      <c r="K21" s="199"/>
      <c r="L21" s="143"/>
      <c r="M21" s="177"/>
    </row>
    <row r="22" spans="2:13" s="12" customFormat="1" ht="26.25" customHeight="1" x14ac:dyDescent="0.15">
      <c r="B22" s="155"/>
      <c r="C22" s="147"/>
      <c r="D22" s="149" t="s">
        <v>37</v>
      </c>
      <c r="E22" s="145" t="s">
        <v>38</v>
      </c>
      <c r="F22" s="184" t="s">
        <v>39</v>
      </c>
      <c r="G22" s="185"/>
      <c r="H22" s="186"/>
      <c r="I22" s="8">
        <v>10</v>
      </c>
      <c r="J22" s="192">
        <v>10</v>
      </c>
      <c r="K22" s="199"/>
      <c r="L22" s="143"/>
      <c r="M22" s="197" t="s">
        <v>40</v>
      </c>
    </row>
    <row r="23" spans="2:13" s="12" customFormat="1" ht="26.25" customHeight="1" x14ac:dyDescent="0.15">
      <c r="B23" s="155"/>
      <c r="C23" s="147"/>
      <c r="D23" s="152"/>
      <c r="E23" s="143"/>
      <c r="F23" s="184" t="s">
        <v>41</v>
      </c>
      <c r="G23" s="185"/>
      <c r="H23" s="186"/>
      <c r="I23" s="9"/>
      <c r="J23" s="193"/>
      <c r="K23" s="199"/>
      <c r="L23" s="143"/>
      <c r="M23" s="174"/>
    </row>
    <row r="24" spans="2:13" s="12" customFormat="1" ht="26.25" customHeight="1" x14ac:dyDescent="0.15">
      <c r="B24" s="155"/>
      <c r="C24" s="147"/>
      <c r="D24" s="152"/>
      <c r="E24" s="143"/>
      <c r="F24" s="160"/>
      <c r="G24" s="187"/>
      <c r="H24" s="188"/>
      <c r="I24" s="10" t="s">
        <v>42</v>
      </c>
      <c r="J24" s="193"/>
      <c r="K24" s="199"/>
      <c r="L24" s="143"/>
      <c r="M24" s="174"/>
    </row>
    <row r="25" spans="2:13" s="12" customFormat="1" ht="26.25" customHeight="1" x14ac:dyDescent="0.15">
      <c r="B25" s="155"/>
      <c r="C25" s="147"/>
      <c r="D25" s="152"/>
      <c r="E25" s="143"/>
      <c r="F25" s="189"/>
      <c r="G25" s="190"/>
      <c r="H25" s="191"/>
      <c r="I25" s="11"/>
      <c r="J25" s="193"/>
      <c r="K25" s="199"/>
      <c r="L25" s="143"/>
      <c r="M25" s="174"/>
    </row>
    <row r="26" spans="2:13" s="12" customFormat="1" ht="26.25" customHeight="1" x14ac:dyDescent="0.15">
      <c r="B26" s="155"/>
      <c r="C26" s="147"/>
      <c r="D26" s="152"/>
      <c r="E26" s="143"/>
      <c r="F26" s="189" t="s">
        <v>43</v>
      </c>
      <c r="G26" s="190"/>
      <c r="H26" s="191"/>
      <c r="I26" s="11">
        <v>5</v>
      </c>
      <c r="J26" s="193"/>
      <c r="K26" s="199"/>
      <c r="L26" s="143"/>
      <c r="M26" s="174"/>
    </row>
    <row r="27" spans="2:13" s="12" customFormat="1" ht="26.25" customHeight="1" x14ac:dyDescent="0.15">
      <c r="B27" s="155"/>
      <c r="C27" s="147"/>
      <c r="D27" s="152"/>
      <c r="E27" s="143"/>
      <c r="F27" s="184" t="s">
        <v>44</v>
      </c>
      <c r="G27" s="185"/>
      <c r="H27" s="186"/>
      <c r="I27" s="8">
        <v>5</v>
      </c>
      <c r="J27" s="193"/>
      <c r="K27" s="199"/>
      <c r="L27" s="143"/>
      <c r="M27" s="174"/>
    </row>
    <row r="28" spans="2:13" s="12" customFormat="1" ht="26.25" customHeight="1" x14ac:dyDescent="0.15">
      <c r="B28" s="155"/>
      <c r="C28" s="147"/>
      <c r="D28" s="152"/>
      <c r="E28" s="143"/>
      <c r="F28" s="184" t="s">
        <v>45</v>
      </c>
      <c r="G28" s="185"/>
      <c r="H28" s="186"/>
      <c r="I28" s="9"/>
      <c r="J28" s="193"/>
      <c r="K28" s="199"/>
      <c r="L28" s="143"/>
      <c r="M28" s="174"/>
    </row>
    <row r="29" spans="2:13" s="12" customFormat="1" ht="26.25" customHeight="1" x14ac:dyDescent="0.15">
      <c r="B29" s="155"/>
      <c r="C29" s="147"/>
      <c r="D29" s="152"/>
      <c r="E29" s="143"/>
      <c r="F29" s="160"/>
      <c r="G29" s="187"/>
      <c r="H29" s="188"/>
      <c r="I29" s="10" t="s">
        <v>42</v>
      </c>
      <c r="J29" s="193"/>
      <c r="K29" s="199"/>
      <c r="L29" s="143"/>
      <c r="M29" s="174"/>
    </row>
    <row r="30" spans="2:13" s="12" customFormat="1" ht="26.25" customHeight="1" x14ac:dyDescent="0.15">
      <c r="B30" s="155"/>
      <c r="C30" s="147"/>
      <c r="D30" s="152"/>
      <c r="E30" s="143"/>
      <c r="F30" s="189"/>
      <c r="G30" s="190"/>
      <c r="H30" s="191"/>
      <c r="I30" s="11"/>
      <c r="J30" s="193"/>
      <c r="K30" s="199"/>
      <c r="L30" s="143"/>
      <c r="M30" s="174"/>
    </row>
    <row r="31" spans="2:13" s="12" customFormat="1" ht="26.25" customHeight="1" x14ac:dyDescent="0.15">
      <c r="B31" s="155"/>
      <c r="C31" s="147"/>
      <c r="D31" s="150"/>
      <c r="E31" s="144"/>
      <c r="F31" s="189" t="s">
        <v>46</v>
      </c>
      <c r="G31" s="190"/>
      <c r="H31" s="191"/>
      <c r="I31" s="11">
        <v>0</v>
      </c>
      <c r="J31" s="194"/>
      <c r="K31" s="199"/>
      <c r="L31" s="143"/>
      <c r="M31" s="175"/>
    </row>
    <row r="32" spans="2:13" s="12" customFormat="1" ht="25.5" customHeight="1" x14ac:dyDescent="0.15">
      <c r="B32" s="155"/>
      <c r="C32" s="147"/>
      <c r="D32" s="143" t="s">
        <v>47</v>
      </c>
      <c r="E32" s="160" t="s">
        <v>154</v>
      </c>
      <c r="F32" s="178" t="s">
        <v>48</v>
      </c>
      <c r="G32" s="179"/>
      <c r="H32" s="180"/>
      <c r="I32" s="9">
        <v>10</v>
      </c>
      <c r="J32" s="192">
        <v>10</v>
      </c>
      <c r="K32" s="199"/>
      <c r="L32" s="143"/>
      <c r="M32" s="172" t="s">
        <v>155</v>
      </c>
    </row>
    <row r="33" spans="1:14" s="12" customFormat="1" ht="25.5" customHeight="1" x14ac:dyDescent="0.15">
      <c r="B33" s="155"/>
      <c r="C33" s="147"/>
      <c r="D33" s="143"/>
      <c r="E33" s="160"/>
      <c r="F33" s="178" t="s">
        <v>49</v>
      </c>
      <c r="G33" s="179"/>
      <c r="H33" s="180"/>
      <c r="I33" s="48">
        <v>5</v>
      </c>
      <c r="J33" s="193"/>
      <c r="K33" s="199"/>
      <c r="L33" s="143"/>
      <c r="M33" s="172"/>
    </row>
    <row r="34" spans="1:14" s="12" customFormat="1" ht="25.5" customHeight="1" thickBot="1" x14ac:dyDescent="0.2">
      <c r="B34" s="156"/>
      <c r="C34" s="158"/>
      <c r="D34" s="159"/>
      <c r="E34" s="161"/>
      <c r="F34" s="201" t="s">
        <v>50</v>
      </c>
      <c r="G34" s="202"/>
      <c r="H34" s="203"/>
      <c r="I34" s="131">
        <v>0</v>
      </c>
      <c r="J34" s="218"/>
      <c r="K34" s="200"/>
      <c r="L34" s="170"/>
      <c r="M34" s="196"/>
    </row>
    <row r="35" spans="1:14" s="12" customFormat="1" ht="142.9" customHeight="1" thickTop="1" x14ac:dyDescent="0.15">
      <c r="B35" s="212" t="s">
        <v>51</v>
      </c>
      <c r="C35" s="213"/>
      <c r="D35" s="214"/>
      <c r="E35" s="222" t="s">
        <v>52</v>
      </c>
      <c r="F35" s="223"/>
      <c r="G35" s="223"/>
      <c r="H35" s="224"/>
      <c r="I35" s="14" t="s">
        <v>53</v>
      </c>
      <c r="J35" s="15"/>
      <c r="K35" s="16"/>
      <c r="L35" s="17" t="s">
        <v>54</v>
      </c>
      <c r="M35" s="18" t="s">
        <v>55</v>
      </c>
    </row>
    <row r="36" spans="1:14" s="12" customFormat="1" ht="142.9" customHeight="1" x14ac:dyDescent="0.15">
      <c r="B36" s="220" t="s">
        <v>56</v>
      </c>
      <c r="C36" s="220"/>
      <c r="D36" s="220"/>
      <c r="E36" s="219" t="s">
        <v>57</v>
      </c>
      <c r="F36" s="219"/>
      <c r="G36" s="219"/>
      <c r="H36" s="219"/>
      <c r="I36" s="19" t="s">
        <v>58</v>
      </c>
      <c r="J36" s="20"/>
      <c r="K36" s="21"/>
      <c r="L36" s="13" t="s">
        <v>59</v>
      </c>
      <c r="M36" s="22" t="s">
        <v>60</v>
      </c>
    </row>
    <row r="37" spans="1:14" s="12" customFormat="1" ht="45" customHeight="1" x14ac:dyDescent="0.15">
      <c r="I37" s="128" t="s">
        <v>61</v>
      </c>
      <c r="J37" s="23">
        <f>SUM(K5:K34)</f>
        <v>75</v>
      </c>
      <c r="K37" s="132"/>
      <c r="L37" s="133"/>
      <c r="M37" s="24" t="s">
        <v>62</v>
      </c>
    </row>
    <row r="38" spans="1:14" s="12" customFormat="1" ht="45" customHeight="1" x14ac:dyDescent="0.15">
      <c r="I38" s="128" t="s">
        <v>63</v>
      </c>
      <c r="J38" s="25">
        <v>10</v>
      </c>
      <c r="K38" s="132"/>
      <c r="L38" s="133"/>
    </row>
    <row r="39" spans="1:14" s="12" customFormat="1" ht="14.25" x14ac:dyDescent="0.15">
      <c r="I39" s="134"/>
      <c r="J39" s="133"/>
      <c r="L39" s="133"/>
    </row>
    <row r="40" spans="1:14" s="12" customFormat="1" ht="64.900000000000006" customHeight="1" x14ac:dyDescent="0.15">
      <c r="B40" s="219" t="s">
        <v>64</v>
      </c>
      <c r="C40" s="219"/>
      <c r="D40" s="219"/>
      <c r="E40" s="219" t="s">
        <v>65</v>
      </c>
      <c r="F40" s="219"/>
      <c r="G40" s="219"/>
      <c r="H40" s="219"/>
      <c r="I40" s="219"/>
      <c r="J40" s="219"/>
      <c r="K40" s="219"/>
      <c r="L40" s="225"/>
      <c r="M40" s="225"/>
    </row>
    <row r="41" spans="1:14" ht="23.25" customHeight="1" x14ac:dyDescent="0.15">
      <c r="C41" s="12"/>
      <c r="D41" s="12"/>
      <c r="E41" s="12"/>
    </row>
    <row r="42" spans="1:14" x14ac:dyDescent="0.15">
      <c r="E42" s="135"/>
      <c r="K42" s="136"/>
    </row>
    <row r="43" spans="1:14" s="33" customFormat="1" x14ac:dyDescent="0.15">
      <c r="A43" s="4"/>
      <c r="B43" s="4"/>
      <c r="C43" s="4"/>
      <c r="D43" s="4"/>
      <c r="E43" s="221"/>
      <c r="F43" s="221"/>
      <c r="G43" s="4"/>
      <c r="H43" s="4"/>
      <c r="I43" s="4"/>
      <c r="J43" s="4"/>
      <c r="K43" s="4"/>
      <c r="M43" s="4"/>
      <c r="N43" s="4"/>
    </row>
    <row r="44" spans="1:14" s="33" customFormat="1" x14ac:dyDescent="0.15">
      <c r="A44" s="4"/>
      <c r="B44" s="4"/>
      <c r="C44" s="4"/>
      <c r="D44" s="4"/>
      <c r="E44" s="4"/>
      <c r="F44" s="4"/>
      <c r="G44" s="4"/>
      <c r="H44" s="4"/>
      <c r="I44" s="4"/>
      <c r="K44" s="4"/>
      <c r="M44" s="4"/>
      <c r="N44" s="4"/>
    </row>
    <row r="45" spans="1:14" s="33" customFormat="1" x14ac:dyDescent="0.15">
      <c r="A45" s="4"/>
      <c r="B45" s="4"/>
      <c r="C45" s="4"/>
      <c r="D45" s="4"/>
      <c r="E45" s="4"/>
      <c r="F45" s="4"/>
      <c r="G45" s="4"/>
      <c r="H45" s="4"/>
      <c r="I45" s="4"/>
      <c r="K45" s="4"/>
      <c r="M45" s="4"/>
      <c r="N45" s="4"/>
    </row>
  </sheetData>
  <sheetProtection sheet="1" selectLockedCells="1" selectUnlockedCells="1"/>
  <mergeCells count="79">
    <mergeCell ref="B40:D40"/>
    <mergeCell ref="B36:D36"/>
    <mergeCell ref="E36:H36"/>
    <mergeCell ref="E43:F43"/>
    <mergeCell ref="B35:D35"/>
    <mergeCell ref="E35:H35"/>
    <mergeCell ref="E40:M40"/>
    <mergeCell ref="E10:E11"/>
    <mergeCell ref="E20:E21"/>
    <mergeCell ref="E22:E31"/>
    <mergeCell ref="F32:H32"/>
    <mergeCell ref="J32:J34"/>
    <mergeCell ref="F27:H27"/>
    <mergeCell ref="F20:H20"/>
    <mergeCell ref="J17:J19"/>
    <mergeCell ref="F18:H18"/>
    <mergeCell ref="F19:H19"/>
    <mergeCell ref="F10:H10"/>
    <mergeCell ref="M3:M4"/>
    <mergeCell ref="M10:M11"/>
    <mergeCell ref="M8:M9"/>
    <mergeCell ref="F3:H4"/>
    <mergeCell ref="F16:H16"/>
    <mergeCell ref="J12:J14"/>
    <mergeCell ref="L3:L4"/>
    <mergeCell ref="I3:K3"/>
    <mergeCell ref="J8:J9"/>
    <mergeCell ref="J15:J16"/>
    <mergeCell ref="F5:H5"/>
    <mergeCell ref="F6:H6"/>
    <mergeCell ref="F8:H8"/>
    <mergeCell ref="F9:H9"/>
    <mergeCell ref="J10:J11"/>
    <mergeCell ref="F13:H13"/>
    <mergeCell ref="M32:M34"/>
    <mergeCell ref="M22:M31"/>
    <mergeCell ref="F33:H33"/>
    <mergeCell ref="F31:H31"/>
    <mergeCell ref="F23:H25"/>
    <mergeCell ref="F26:H26"/>
    <mergeCell ref="F22:H22"/>
    <mergeCell ref="K5:K34"/>
    <mergeCell ref="F34:H34"/>
    <mergeCell ref="J20:J21"/>
    <mergeCell ref="F15:H15"/>
    <mergeCell ref="F14:H14"/>
    <mergeCell ref="F17:H17"/>
    <mergeCell ref="D20:D21"/>
    <mergeCell ref="F11:H11"/>
    <mergeCell ref="E12:E14"/>
    <mergeCell ref="D15:D19"/>
    <mergeCell ref="M12:M14"/>
    <mergeCell ref="L5:L34"/>
    <mergeCell ref="M15:M16"/>
    <mergeCell ref="M5:M7"/>
    <mergeCell ref="M20:M21"/>
    <mergeCell ref="D5:D9"/>
    <mergeCell ref="F12:H12"/>
    <mergeCell ref="F21:H21"/>
    <mergeCell ref="J5:J7"/>
    <mergeCell ref="F28:H30"/>
    <mergeCell ref="J22:J31"/>
    <mergeCell ref="M17:M19"/>
    <mergeCell ref="B2:C2"/>
    <mergeCell ref="B3:C4"/>
    <mergeCell ref="D10:D14"/>
    <mergeCell ref="E17:E19"/>
    <mergeCell ref="E15:E16"/>
    <mergeCell ref="C5:C14"/>
    <mergeCell ref="C15:C19"/>
    <mergeCell ref="E8:E9"/>
    <mergeCell ref="E5:E7"/>
    <mergeCell ref="E3:E4"/>
    <mergeCell ref="D3:D4"/>
    <mergeCell ref="B5:B34"/>
    <mergeCell ref="C20:C34"/>
    <mergeCell ref="D32:D34"/>
    <mergeCell ref="D22:D31"/>
    <mergeCell ref="E32:E34"/>
  </mergeCells>
  <phoneticPr fontId="2"/>
  <conditionalFormatting sqref="J38">
    <cfRule type="expression" dxfId="27" priority="1" stopIfTrue="1">
      <formula>$J$38="型選択"</formula>
    </cfRule>
  </conditionalFormatting>
  <printOptions horizontalCentered="1"/>
  <pageMargins left="0.39370078740157483" right="0.39370078740157483" top="0.39370078740157483" bottom="0.19685039370078741" header="0.19685039370078741" footer="0.27559055118110237"/>
  <pageSetup paperSize="8" scale="43" fitToHeight="2"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W16" sqref="W16"/>
    </sheetView>
  </sheetViews>
  <sheetFormatPr defaultColWidth="3.125" defaultRowHeight="18" customHeight="1" x14ac:dyDescent="0.15"/>
  <cols>
    <col min="1" max="16384" width="3.125" style="26"/>
  </cols>
  <sheetData>
    <row r="3" spans="1:27" ht="18" customHeight="1" x14ac:dyDescent="0.15">
      <c r="AA3" s="27" t="s">
        <v>66</v>
      </c>
    </row>
    <row r="5" spans="1:27" ht="18" customHeight="1" x14ac:dyDescent="0.15">
      <c r="A5" s="226" t="s">
        <v>67</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row>
    <row r="6" spans="1:27" ht="18" customHeight="1" x14ac:dyDescent="0.15">
      <c r="A6" s="226"/>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row>
    <row r="9" spans="1:27" ht="18" customHeight="1" x14ac:dyDescent="0.15">
      <c r="B9" s="227" t="s">
        <v>68</v>
      </c>
      <c r="C9" s="227"/>
      <c r="D9" s="227"/>
      <c r="E9" s="227"/>
      <c r="F9" s="227"/>
      <c r="H9" s="26" t="s">
        <v>69</v>
      </c>
    </row>
    <row r="11" spans="1:27" ht="18" customHeight="1" x14ac:dyDescent="0.15">
      <c r="O11" s="26" t="s">
        <v>70</v>
      </c>
    </row>
    <row r="13" spans="1:27" ht="18" customHeight="1" x14ac:dyDescent="0.15">
      <c r="O13" s="26" t="s">
        <v>71</v>
      </c>
    </row>
    <row r="15" spans="1:27" ht="18" customHeight="1" x14ac:dyDescent="0.15">
      <c r="O15" s="26" t="s">
        <v>72</v>
      </c>
    </row>
    <row r="18" spans="2:20" ht="18" customHeight="1" x14ac:dyDescent="0.15">
      <c r="E18" s="27" t="s">
        <v>73</v>
      </c>
      <c r="F18" s="26" t="s">
        <v>74</v>
      </c>
      <c r="G18" s="26" t="s">
        <v>161</v>
      </c>
      <c r="H18" s="28"/>
      <c r="I18" s="28"/>
      <c r="J18" s="28"/>
      <c r="K18" s="28"/>
      <c r="L18" s="28"/>
      <c r="M18" s="28"/>
      <c r="N18" s="28"/>
      <c r="O18" s="28"/>
      <c r="P18" s="28"/>
      <c r="Q18" s="28"/>
      <c r="R18" s="28"/>
      <c r="S18" s="28"/>
      <c r="T18" s="28"/>
    </row>
    <row r="19" spans="2:20" ht="18" customHeight="1" x14ac:dyDescent="0.15">
      <c r="G19" s="26" t="s">
        <v>142</v>
      </c>
      <c r="H19" s="28"/>
      <c r="I19" s="28"/>
      <c r="J19" s="28"/>
      <c r="K19" s="28"/>
      <c r="L19" s="28"/>
      <c r="M19" s="28"/>
      <c r="N19" s="28"/>
      <c r="O19" s="28"/>
      <c r="P19" s="28"/>
      <c r="Q19" s="28"/>
      <c r="R19" s="28"/>
      <c r="S19" s="28"/>
      <c r="T19" s="28"/>
    </row>
    <row r="20" spans="2:20" ht="18" customHeight="1" x14ac:dyDescent="0.15">
      <c r="G20" s="28"/>
      <c r="H20" s="28"/>
      <c r="I20" s="28"/>
      <c r="J20" s="28"/>
      <c r="K20" s="28"/>
      <c r="L20" s="28"/>
      <c r="M20" s="28"/>
      <c r="N20" s="28"/>
      <c r="O20" s="28"/>
      <c r="P20" s="28"/>
      <c r="Q20" s="28"/>
      <c r="R20" s="28"/>
      <c r="S20" s="28"/>
      <c r="T20" s="28"/>
    </row>
    <row r="21" spans="2:20" ht="18" customHeight="1" x14ac:dyDescent="0.15">
      <c r="E21" s="27"/>
      <c r="G21" s="28"/>
      <c r="H21" s="28"/>
      <c r="I21" s="28"/>
      <c r="J21" s="28"/>
      <c r="K21" s="28"/>
      <c r="L21" s="28"/>
      <c r="M21" s="28"/>
      <c r="N21" s="28"/>
      <c r="O21" s="28"/>
      <c r="P21" s="28"/>
      <c r="Q21" s="28"/>
      <c r="R21" s="28"/>
      <c r="S21" s="28"/>
      <c r="T21" s="28"/>
    </row>
    <row r="22" spans="2:20" ht="18" customHeight="1" x14ac:dyDescent="0.15">
      <c r="G22" s="28"/>
      <c r="H22" s="28"/>
      <c r="I22" s="28"/>
      <c r="J22" s="28"/>
      <c r="K22" s="28"/>
      <c r="L22" s="28"/>
      <c r="M22" s="28"/>
      <c r="N22" s="28"/>
      <c r="O22" s="28"/>
      <c r="P22" s="28"/>
      <c r="Q22" s="28"/>
      <c r="R22" s="28"/>
      <c r="S22" s="28"/>
      <c r="T22" s="28"/>
    </row>
    <row r="25" spans="2:20" ht="18" customHeight="1" x14ac:dyDescent="0.15">
      <c r="B25" s="26" t="s">
        <v>75</v>
      </c>
    </row>
    <row r="26" spans="2:20" ht="18" customHeight="1" x14ac:dyDescent="0.15">
      <c r="B26" s="26" t="s">
        <v>76</v>
      </c>
    </row>
    <row r="27" spans="2:20" ht="18" customHeight="1" x14ac:dyDescent="0.15">
      <c r="B27" s="26" t="s">
        <v>77</v>
      </c>
    </row>
    <row r="30" spans="2:20" ht="18" customHeight="1" x14ac:dyDescent="0.15">
      <c r="C30" s="26" t="s">
        <v>78</v>
      </c>
    </row>
    <row r="31" spans="2:20" ht="18" customHeight="1" x14ac:dyDescent="0.15">
      <c r="D31" s="26" t="s">
        <v>79</v>
      </c>
      <c r="G31" s="26" t="s">
        <v>74</v>
      </c>
      <c r="H31" s="26" t="s">
        <v>80</v>
      </c>
    </row>
    <row r="32" spans="2:20" ht="18" customHeight="1" x14ac:dyDescent="0.15">
      <c r="D32" s="26" t="s">
        <v>81</v>
      </c>
      <c r="G32" s="26" t="s">
        <v>74</v>
      </c>
      <c r="H32" s="26" t="s">
        <v>82</v>
      </c>
    </row>
    <row r="33" spans="1:27" ht="18" customHeight="1" x14ac:dyDescent="0.15">
      <c r="D33" s="26" t="s">
        <v>70</v>
      </c>
      <c r="G33" s="26" t="s">
        <v>74</v>
      </c>
      <c r="H33" s="26" t="s">
        <v>83</v>
      </c>
    </row>
    <row r="34" spans="1:27" ht="18" customHeight="1" x14ac:dyDescent="0.15">
      <c r="D34" s="26" t="s">
        <v>84</v>
      </c>
      <c r="G34" s="26" t="s">
        <v>74</v>
      </c>
      <c r="H34" s="26" t="s">
        <v>85</v>
      </c>
    </row>
    <row r="35" spans="1:27" ht="18" customHeight="1" x14ac:dyDescent="0.15">
      <c r="D35" s="26" t="s">
        <v>86</v>
      </c>
      <c r="G35" s="26" t="s">
        <v>74</v>
      </c>
      <c r="H35" s="26" t="s">
        <v>85</v>
      </c>
    </row>
    <row r="36" spans="1:27" ht="18" customHeight="1" x14ac:dyDescent="0.15">
      <c r="D36" s="26" t="s">
        <v>87</v>
      </c>
      <c r="G36" s="26" t="s">
        <v>74</v>
      </c>
      <c r="H36" s="29"/>
    </row>
    <row r="44" spans="1:27" ht="18" customHeight="1" x14ac:dyDescent="0.15">
      <c r="A44" s="30"/>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5"/>
  <sheetViews>
    <sheetView view="pageBreakPreview" topLeftCell="A10" zoomScale="70" zoomScaleNormal="71" zoomScaleSheetLayoutView="70" workbookViewId="0">
      <selection activeCell="I20" sqref="I20:I21"/>
    </sheetView>
  </sheetViews>
  <sheetFormatPr defaultColWidth="8.75" defaultRowHeight="13.5" x14ac:dyDescent="0.15"/>
  <cols>
    <col min="1" max="1" width="2.375" style="4" customWidth="1"/>
    <col min="2" max="3" width="6.25" style="4" customWidth="1"/>
    <col min="4" max="4" width="17.75" style="4" customWidth="1"/>
    <col min="5" max="5" width="60.125" style="4" customWidth="1"/>
    <col min="6" max="7" width="10.75" style="4" customWidth="1"/>
    <col min="8" max="8" width="49.25" style="4" customWidth="1"/>
    <col min="9" max="9" width="20.75" style="33" customWidth="1"/>
    <col min="10" max="10" width="15.75" style="4" customWidth="1"/>
    <col min="11" max="12" width="10.75" style="4" customWidth="1"/>
    <col min="13" max="15" width="8.75" style="4"/>
    <col min="16" max="16" width="10.375" style="4" bestFit="1" customWidth="1"/>
    <col min="17" max="16384" width="8.75" style="4"/>
  </cols>
  <sheetData>
    <row r="1" spans="2:12" ht="30.75" customHeight="1" x14ac:dyDescent="0.15">
      <c r="B1" s="31" t="s">
        <v>88</v>
      </c>
      <c r="C1" s="35"/>
      <c r="D1" s="35"/>
      <c r="G1" s="36"/>
      <c r="H1" s="270"/>
      <c r="I1" s="270"/>
      <c r="J1" s="270"/>
    </row>
    <row r="2" spans="2:12" ht="23.25" x14ac:dyDescent="0.15">
      <c r="B2" s="37"/>
      <c r="C2" s="37"/>
      <c r="D2" s="37"/>
      <c r="E2" s="37"/>
      <c r="F2" s="279" t="s">
        <v>71</v>
      </c>
      <c r="G2" s="280"/>
      <c r="H2" s="271"/>
      <c r="I2" s="272"/>
      <c r="J2" s="273"/>
      <c r="K2" s="38"/>
      <c r="L2" s="38"/>
    </row>
    <row r="3" spans="2:12" ht="20.100000000000001" customHeight="1" x14ac:dyDescent="0.15">
      <c r="B3" s="284" t="s">
        <v>2</v>
      </c>
      <c r="C3" s="285"/>
      <c r="D3" s="241" t="s">
        <v>3</v>
      </c>
      <c r="E3" s="241" t="s">
        <v>4</v>
      </c>
      <c r="F3" s="241" t="s">
        <v>6</v>
      </c>
      <c r="G3" s="282" t="s">
        <v>89</v>
      </c>
      <c r="H3" s="282"/>
      <c r="I3" s="258" t="s">
        <v>90</v>
      </c>
      <c r="J3" s="274" t="s">
        <v>91</v>
      </c>
    </row>
    <row r="4" spans="2:12" ht="43.5" customHeight="1" thickBot="1" x14ac:dyDescent="0.2">
      <c r="B4" s="286"/>
      <c r="C4" s="287"/>
      <c r="D4" s="281"/>
      <c r="E4" s="281"/>
      <c r="F4" s="281"/>
      <c r="G4" s="39" t="s">
        <v>9</v>
      </c>
      <c r="H4" s="40" t="s">
        <v>92</v>
      </c>
      <c r="I4" s="260"/>
      <c r="J4" s="275"/>
    </row>
    <row r="5" spans="2:12" ht="31.15" customHeight="1" thickTop="1" x14ac:dyDescent="0.15">
      <c r="B5" s="298" t="str">
        <f>IF('評価項目(標準)'!B5="","",+'評価項目(標準)'!B5)</f>
        <v>企　業　の　能　力　等</v>
      </c>
      <c r="C5" s="291" t="str">
        <f>IF(+'評価項目(標準)'!C5="","",+'評価項目(標準)'!C5)</f>
        <v>地域精通度・貢献度</v>
      </c>
      <c r="D5" s="294" t="str">
        <f>IF(+'評価項目(標準)'!D5="","",+'評価項目(標準)'!D5)</f>
        <v>地域精通度</v>
      </c>
      <c r="E5" s="288" t="str">
        <f>IF(+'評価項目(標準)'!E5="","",+'評価項目(標準)'!E5)</f>
        <v>本店等所在地</v>
      </c>
      <c r="F5" s="276">
        <f>+IF(+'評価項目(標準)'!J5="","",+'評価項目(標準)'!J5)</f>
        <v>10</v>
      </c>
      <c r="G5" s="41">
        <f>+IF(+'評価項目(標準)'!I5="","",+'評価項目(標準)'!I5)</f>
        <v>10</v>
      </c>
      <c r="H5" s="42" t="str">
        <f>+IF(+'評価項目(標準)'!F5="","",+'評価項目(標準)'!F5)</f>
        <v>南牟婁郡紀宝町内</v>
      </c>
      <c r="I5" s="283" t="s">
        <v>93</v>
      </c>
      <c r="J5" s="278" t="str">
        <f>IF(I5="","",VLOOKUP(I5,'評価項目(標準)'!F5:I7,4,FALSE))</f>
        <v/>
      </c>
    </row>
    <row r="6" spans="2:12" ht="31.15" customHeight="1" x14ac:dyDescent="0.15">
      <c r="B6" s="239"/>
      <c r="C6" s="292"/>
      <c r="D6" s="295"/>
      <c r="E6" s="242"/>
      <c r="F6" s="277"/>
      <c r="G6" s="8">
        <f>+IF(+'評価項目(標準)'!I6="","",+'評価項目(標準)'!I6)</f>
        <v>0</v>
      </c>
      <c r="H6" s="43" t="str">
        <f>+IF(+'評価項目(標準)'!F6="","",+'評価項目(標準)'!F6)</f>
        <v>上記以外の熊野建設事務所管内</v>
      </c>
      <c r="I6" s="269"/>
      <c r="J6" s="236"/>
    </row>
    <row r="7" spans="2:12" ht="31.15" customHeight="1" x14ac:dyDescent="0.15">
      <c r="B7" s="239"/>
      <c r="C7" s="292"/>
      <c r="D7" s="295"/>
      <c r="E7" s="243"/>
      <c r="F7" s="266"/>
      <c r="G7" s="8" t="str">
        <f>+IF(+'評価項目(標準)'!I7="","",+'評価項目(標準)'!I7)</f>
        <v/>
      </c>
      <c r="H7" s="43" t="str">
        <f>+IF(+'評価項目(標準)'!F7="","",+'評価項目(標準)'!F7)</f>
        <v/>
      </c>
      <c r="I7" s="268"/>
      <c r="J7" s="244"/>
    </row>
    <row r="8" spans="2:12" ht="31.15" customHeight="1" x14ac:dyDescent="0.15">
      <c r="B8" s="239"/>
      <c r="C8" s="292"/>
      <c r="D8" s="295"/>
      <c r="E8" s="289" t="str">
        <f>IF(+'評価項目(標準)'!E8="","",+'評価項目(標準)'!E8)</f>
        <v>施工箇所地域における工事実績</v>
      </c>
      <c r="F8" s="301">
        <f>+IF(+'評価項目(標準)'!J8="","",+'評価項目(標準)'!J8)</f>
        <v>5</v>
      </c>
      <c r="G8" s="7">
        <f>+IF(+'評価項目(標準)'!I8="","",+'評価項目(標準)'!I8)</f>
        <v>5</v>
      </c>
      <c r="H8" s="44" t="str">
        <f>+IF(+'評価項目(標準)'!F8="","",+'評価項目(標準)'!F8)</f>
        <v>南牟婁郡紀宝町内における工事実績あり</v>
      </c>
      <c r="I8" s="267"/>
      <c r="J8" s="265" t="str">
        <f>IF(I8="","",IF(I8=H8,G8,IF(I8=H9,G9)))</f>
        <v/>
      </c>
    </row>
    <row r="9" spans="2:12" ht="31.15" customHeight="1" x14ac:dyDescent="0.15">
      <c r="B9" s="239"/>
      <c r="C9" s="292"/>
      <c r="D9" s="296"/>
      <c r="E9" s="290"/>
      <c r="F9" s="302"/>
      <c r="G9" s="7">
        <f>+IF(+'評価項目(標準)'!I9="","",+'評価項目(標準)'!I9)</f>
        <v>0</v>
      </c>
      <c r="H9" s="44" t="str">
        <f>+IF(+'評価項目(標準)'!F9="","",+'評価項目(標準)'!F9)</f>
        <v>工事実績なし</v>
      </c>
      <c r="I9" s="268"/>
      <c r="J9" s="266"/>
    </row>
    <row r="10" spans="2:12" ht="31.15" customHeight="1" x14ac:dyDescent="0.15">
      <c r="B10" s="239"/>
      <c r="C10" s="292"/>
      <c r="D10" s="297" t="str">
        <f>IF(+'評価項目(標準)'!D10="","",+'評価項目(標準)'!D10)</f>
        <v>地域貢献度</v>
      </c>
      <c r="E10" s="258" t="str">
        <f>IF(+'評価項目(標準)'!E10="","",+'評価項目(標準)'!E10)</f>
        <v>多面的機能支払活動実績</v>
      </c>
      <c r="F10" s="250">
        <f>+IF(+'評価項目(標準)'!J10="","",+'評価項目(標準)'!J10)</f>
        <v>1</v>
      </c>
      <c r="G10" s="8">
        <f>+IF(+'評価項目(標準)'!I10="","",+'評価項目(標準)'!I10)</f>
        <v>1</v>
      </c>
      <c r="H10" s="43" t="str">
        <f>+IF(+'評価項目(標準)'!F10="","",+'評価項目(標準)'!F10)</f>
        <v>有</v>
      </c>
      <c r="I10" s="267"/>
      <c r="J10" s="235" t="str">
        <f>IF(I10="","",VLOOKUP(I10,'評価項目(標準)'!F10:I11,4,FALSE))</f>
        <v/>
      </c>
    </row>
    <row r="11" spans="2:12" ht="31.15" customHeight="1" x14ac:dyDescent="0.15">
      <c r="B11" s="239"/>
      <c r="C11" s="292"/>
      <c r="D11" s="295"/>
      <c r="E11" s="259"/>
      <c r="F11" s="261"/>
      <c r="G11" s="8">
        <f>+IF(+'評価項目(標準)'!I11="","",+'評価項目(標準)'!I11)</f>
        <v>0</v>
      </c>
      <c r="H11" s="43" t="str">
        <f>+IF(+'評価項目(標準)'!F11="","",+'評価項目(標準)'!F11)</f>
        <v>無</v>
      </c>
      <c r="I11" s="269"/>
      <c r="J11" s="236"/>
    </row>
    <row r="12" spans="2:12" ht="31.15" customHeight="1" x14ac:dyDescent="0.15">
      <c r="B12" s="239"/>
      <c r="C12" s="292"/>
      <c r="D12" s="295"/>
      <c r="E12" s="258" t="str">
        <f>IF(+'評価項目(標準)'!E12="","",+'評価項目(標準)'!E12)</f>
        <v>家畜伝染病発生等の緊急時における家畜処分
の運用協定等の評価</v>
      </c>
      <c r="F12" s="250">
        <f>+IF(+'評価項目(標準)'!J12="","",+'評価項目(標準)'!J12)</f>
        <v>9</v>
      </c>
      <c r="G12" s="8">
        <f>+IF(+'評価項目(標準)'!I12="","",+'評価項目(標準)'!I12)</f>
        <v>9</v>
      </c>
      <c r="H12" s="45" t="str">
        <f>+IF(+'評価項目(標準)'!F12="","",+'評価項目(標準)'!F12)</f>
        <v>「家畜処分の運用協定の実績」あり</v>
      </c>
      <c r="I12" s="267"/>
      <c r="J12" s="235" t="str">
        <f>IF(I12="","",VLOOKUP(I12,'評価項目(標準)'!F12:I14,4,FALSE))</f>
        <v/>
      </c>
    </row>
    <row r="13" spans="2:12" ht="31.15" customHeight="1" x14ac:dyDescent="0.15">
      <c r="B13" s="239"/>
      <c r="C13" s="292"/>
      <c r="D13" s="295"/>
      <c r="E13" s="259"/>
      <c r="F13" s="261"/>
      <c r="G13" s="8">
        <f>+IF(+'評価項目(標準)'!I13="","",+'評価項目(標準)'!I13)</f>
        <v>3</v>
      </c>
      <c r="H13" s="45" t="str">
        <f>+IF(+'評価項目(標準)'!F13="","",+'評価項目(標準)'!F13)</f>
        <v>「研修会への参加実績」あり</v>
      </c>
      <c r="I13" s="269"/>
      <c r="J13" s="236"/>
    </row>
    <row r="14" spans="2:12" ht="31.15" customHeight="1" x14ac:dyDescent="0.15">
      <c r="B14" s="239"/>
      <c r="C14" s="293"/>
      <c r="D14" s="296"/>
      <c r="E14" s="259"/>
      <c r="F14" s="261"/>
      <c r="G14" s="8">
        <f>+IF(+'評価項目(標準)'!I14="","",+'評価項目(標準)'!I14)</f>
        <v>0</v>
      </c>
      <c r="H14" s="43" t="str">
        <f>+IF(+'評価項目(標準)'!F14="","",+'評価項目(標準)'!F14)</f>
        <v>実績なし</v>
      </c>
      <c r="I14" s="269"/>
      <c r="J14" s="236"/>
    </row>
    <row r="15" spans="2:12" ht="31.15" customHeight="1" x14ac:dyDescent="0.15">
      <c r="B15" s="239"/>
      <c r="C15" s="299" t="str">
        <f>IF(+'評価項目(標準)'!C15="","",+'評価項目(標準)'!C15)</f>
        <v>社会貢献度</v>
      </c>
      <c r="D15" s="297" t="str">
        <f>IF(+'評価項目(標準)'!D15="","",+'評価項目(標準)'!D15)</f>
        <v>社会貢献度</v>
      </c>
      <c r="E15" s="258" t="str">
        <f>IF(+'評価項目(標準)'!E15="","",+'評価項目(標準)'!E15)</f>
        <v>県内産資材の使用</v>
      </c>
      <c r="F15" s="250">
        <f>+IF(+'評価項目(標準)'!J15="","",+'評価項目(標準)'!J15)</f>
        <v>5</v>
      </c>
      <c r="G15" s="46">
        <f>+IF(+'評価項目(標準)'!I15="","",+'評価項目(標準)'!I15)</f>
        <v>5</v>
      </c>
      <c r="H15" s="47" t="str">
        <f>+IF(+'評価項目(標準)'!F15="","",+'評価項目(標準)'!F15)</f>
        <v>全て県内産を使用</v>
      </c>
      <c r="I15" s="267"/>
      <c r="J15" s="265" t="str">
        <f>IF(I15="","",IF(I15=H15,G15,IF(I15=H16,G16)))</f>
        <v/>
      </c>
    </row>
    <row r="16" spans="2:12" ht="31.15" customHeight="1" x14ac:dyDescent="0.15">
      <c r="B16" s="239"/>
      <c r="C16" s="292"/>
      <c r="D16" s="295"/>
      <c r="E16" s="300"/>
      <c r="F16" s="251"/>
      <c r="G16" s="48">
        <f>+IF(+'評価項目(標準)'!I16="","",+'評価項目(標準)'!I16)</f>
        <v>0</v>
      </c>
      <c r="H16" s="47" t="str">
        <f>+IF(+'評価項目(標準)'!F16="","",+'評価項目(標準)'!F16)</f>
        <v>上記以外</v>
      </c>
      <c r="I16" s="268"/>
      <c r="J16" s="266"/>
    </row>
    <row r="17" spans="2:10" ht="31.15" customHeight="1" x14ac:dyDescent="0.15">
      <c r="B17" s="239"/>
      <c r="C17" s="292"/>
      <c r="D17" s="295"/>
      <c r="E17" s="258" t="str">
        <f>IF(+'評価項目(標準)'!E17="","",+'評価項目(標準)'!E17)</f>
        <v>県内企業による施工</v>
      </c>
      <c r="F17" s="250">
        <f>+IF(+'評価項目(標準)'!J17="","",+'評価項目(標準)'!J17)</f>
        <v>5</v>
      </c>
      <c r="G17" s="48">
        <f>+IF(+'評価項目(標準)'!I17="","",+'評価項目(標準)'!I17)</f>
        <v>5</v>
      </c>
      <c r="H17" s="47" t="str">
        <f>+IF(+'評価項目(標準)'!F17="","",+'評価項目(標準)'!F17)</f>
        <v>県内企業による施工の割合90％以上</v>
      </c>
      <c r="I17" s="267"/>
      <c r="J17" s="235" t="str">
        <f>IF(I17="","",VLOOKUP(I17,'評価項目(標準)'!F17:I19,4,FALSE))</f>
        <v/>
      </c>
    </row>
    <row r="18" spans="2:10" ht="31.15" customHeight="1" x14ac:dyDescent="0.15">
      <c r="B18" s="239"/>
      <c r="C18" s="292"/>
      <c r="D18" s="295"/>
      <c r="E18" s="259"/>
      <c r="F18" s="261"/>
      <c r="G18" s="48">
        <f>+IF(+'評価項目(標準)'!I18="","",+'評価項目(標準)'!I18)</f>
        <v>3</v>
      </c>
      <c r="H18" s="47" t="str">
        <f>+IF(+'評価項目(標準)'!F18="","",+'評価項目(標準)'!F18)</f>
        <v>県内企業による施工の割合70％以上</v>
      </c>
      <c r="I18" s="269"/>
      <c r="J18" s="236"/>
    </row>
    <row r="19" spans="2:10" ht="31.15" customHeight="1" x14ac:dyDescent="0.15">
      <c r="B19" s="239"/>
      <c r="C19" s="293"/>
      <c r="D19" s="296"/>
      <c r="E19" s="300"/>
      <c r="F19" s="251"/>
      <c r="G19" s="48">
        <f>+IF(+'評価項目(標準)'!I19="","",+'評価項目(標準)'!I19)</f>
        <v>0</v>
      </c>
      <c r="H19" s="47" t="str">
        <f>+IF(+'評価項目(標準)'!F19="","",+'評価項目(標準)'!F19)</f>
        <v>上記以外</v>
      </c>
      <c r="I19" s="268"/>
      <c r="J19" s="244"/>
    </row>
    <row r="20" spans="2:10" ht="31.15" customHeight="1" x14ac:dyDescent="0.15">
      <c r="B20" s="239"/>
      <c r="C20" s="238" t="str">
        <f>IF(+'評価項目(標準)'!C20="","",+'評価項目(標準)'!C20)</f>
        <v>企業の技術力等</v>
      </c>
      <c r="D20" s="241" t="str">
        <f>IF(+'評価項目(標準)'!D20="","",+'評価項目(標準)'!D20)</f>
        <v>工事実績</v>
      </c>
      <c r="E20" s="258" t="str">
        <f>IF(+'評価項目(標準)'!E20="","",+'評価項目(標準)'!E20)</f>
        <v>企業の工事実績</v>
      </c>
      <c r="F20" s="250">
        <f>+IF(+'評価項目(標準)'!J20="","",+'評価項目(標準)'!J20)</f>
        <v>20</v>
      </c>
      <c r="G20" s="48">
        <f>+IF(+'評価項目(標準)'!I20="","",+'評価項目(標準)'!I20)</f>
        <v>20</v>
      </c>
      <c r="H20" s="47" t="str">
        <f>+IF(+'評価項目(標準)'!F20="","",+'評価項目(標準)'!F20)</f>
        <v>評価対象工事の実績あり</v>
      </c>
      <c r="I20" s="267"/>
      <c r="J20" s="235" t="str">
        <f>IF(I20="","",VLOOKUP(I20,'評価項目(標準)'!F20:I21,4,FALSE))</f>
        <v/>
      </c>
    </row>
    <row r="21" spans="2:10" ht="31.15" customHeight="1" x14ac:dyDescent="0.15">
      <c r="B21" s="239"/>
      <c r="C21" s="239"/>
      <c r="D21" s="243"/>
      <c r="E21" s="300"/>
      <c r="F21" s="251"/>
      <c r="G21" s="48">
        <f>+IF(+'評価項目(標準)'!I21="","",+'評価項目(標準)'!I21)</f>
        <v>0</v>
      </c>
      <c r="H21" s="49" t="str">
        <f>+IF(+'評価項目(標準)'!F21="","",+'評価項目(標準)'!F21)</f>
        <v>評価対象工事の実績なし</v>
      </c>
      <c r="I21" s="268"/>
      <c r="J21" s="244"/>
    </row>
    <row r="22" spans="2:10" ht="31.15" customHeight="1" x14ac:dyDescent="0.15">
      <c r="B22" s="239"/>
      <c r="C22" s="239"/>
      <c r="D22" s="241" t="str">
        <f>IF(+'評価項目(標準)'!D22="","",+'評価項目(標準)'!D22)</f>
        <v>工事成績</v>
      </c>
      <c r="E22" s="258" t="str">
        <f>IF(+'評価項目(標準)'!E22="","",+'評価項目(標準)'!E22)</f>
        <v>申告工事成績点又は総合点</v>
      </c>
      <c r="F22" s="250">
        <f>+IF(+'評価項目(標準)'!J22="","",+'評価項目(標準)'!J22)</f>
        <v>10</v>
      </c>
      <c r="G22" s="8">
        <f>IF(+'評価項目(標準)'!I22="","",+'評価項目(標準)'!I22)</f>
        <v>10</v>
      </c>
      <c r="H22" s="50" t="str">
        <f>IF(+'評価項目(標準)'!F22="","",+'評価項目(標準)'!F22)</f>
        <v xml:space="preserve">申告工事成績点が８５点以上の場合 </v>
      </c>
      <c r="I22" s="51" t="s">
        <v>94</v>
      </c>
      <c r="J22" s="229" t="str">
        <f>IF(COUNTA(I25,I28)=0,"",IF(COUNTA(I25,I28)=2,"入力は【申告工事成績点】、【総合点】のいずれかにして下さい",IF(AND(COUNTA(I25)=1,I23=""),"いずれの【申告工事成績点】なのか、「三重県、中部地整、近畿地整」より選択してください",IF(I28&gt;=970,5,IF(AND(I28&lt;970,I28&gt;=840),ROUNDDOWN((I28-840)/(970-840)*5,1),IF(I28&lt;840,0,)))+IF(I25&gt;=85,F22,IF(AND(I25&lt;75,I25&gt;=1),5,IF(AND(I25&lt;85,I25&gt;=75),ROUNDDOWN((I25-75)*5/10+5,1)))))))</f>
        <v/>
      </c>
    </row>
    <row r="23" spans="2:10" ht="31.15" customHeight="1" x14ac:dyDescent="0.15">
      <c r="B23" s="239"/>
      <c r="C23" s="239"/>
      <c r="D23" s="242"/>
      <c r="E23" s="259"/>
      <c r="F23" s="261"/>
      <c r="G23" s="124" t="str">
        <f>IF(+'評価項目(標準)'!I23="","",+'評価項目(標準)'!I23)</f>
        <v/>
      </c>
      <c r="H23" s="306" t="str">
        <f>IF(+'評価項目(標準)'!F23="","",+'評価項目(標準)'!F23)</f>
        <v>申告工事成績点が７５点以上８５点未満の場合
計算式１
（申告工事成績点－７５点）×５／１０＋５点</v>
      </c>
      <c r="I23" s="245"/>
      <c r="J23" s="230"/>
    </row>
    <row r="24" spans="2:10" ht="31.15" customHeight="1" x14ac:dyDescent="0.15">
      <c r="B24" s="239"/>
      <c r="C24" s="239"/>
      <c r="D24" s="242"/>
      <c r="E24" s="259"/>
      <c r="F24" s="261"/>
      <c r="G24" s="10" t="str">
        <f>IF(+'評価項目(標準)'!I24="","",+'評価項目(標準)'!I24)</f>
        <v>～</v>
      </c>
      <c r="H24" s="307"/>
      <c r="I24" s="246"/>
      <c r="J24" s="230"/>
    </row>
    <row r="25" spans="2:10" ht="31.15" customHeight="1" x14ac:dyDescent="0.15">
      <c r="B25" s="239"/>
      <c r="C25" s="239"/>
      <c r="D25" s="242"/>
      <c r="E25" s="259"/>
      <c r="F25" s="261"/>
      <c r="G25" s="5" t="str">
        <f>IF(+'評価項目(標準)'!I25="","",+'評価項目(標準)'!I25)</f>
        <v/>
      </c>
      <c r="H25" s="300"/>
      <c r="I25" s="304"/>
      <c r="J25" s="230"/>
    </row>
    <row r="26" spans="2:10" ht="31.15" customHeight="1" x14ac:dyDescent="0.15">
      <c r="B26" s="239"/>
      <c r="C26" s="239"/>
      <c r="D26" s="242"/>
      <c r="E26" s="259"/>
      <c r="F26" s="261"/>
      <c r="G26" s="8">
        <f>IF(+'評価項目(標準)'!I26="","",+'評価項目(標準)'!I26)</f>
        <v>5</v>
      </c>
      <c r="H26" s="50" t="str">
        <f>IF(+'評価項目(標準)'!F26="","",+'評価項目(標準)'!F26)</f>
        <v>申告工事成績点が７５点未満の場合</v>
      </c>
      <c r="I26" s="305"/>
      <c r="J26" s="230"/>
    </row>
    <row r="27" spans="2:10" ht="31.15" customHeight="1" x14ac:dyDescent="0.15">
      <c r="B27" s="239"/>
      <c r="C27" s="239"/>
      <c r="D27" s="242" t="e">
        <f>IF(+'評価項目(標準)'!#REF!="","",+'評価項目(標準)'!#REF!)</f>
        <v>#REF!</v>
      </c>
      <c r="E27" s="259" t="e">
        <f>IF(+'評価項目(標準)'!#REF!="","",+'評価項目(標準)'!#REF!)</f>
        <v>#REF!</v>
      </c>
      <c r="F27" s="261"/>
      <c r="G27" s="8">
        <f>IF(+'評価項目(標準)'!I27="","",+'評価項目(標準)'!I27)</f>
        <v>5</v>
      </c>
      <c r="H27" s="50" t="str">
        <f>IF(+'評価項目(標準)'!F27="","",+'評価項目(標準)'!F27)</f>
        <v xml:space="preserve">総合点が９７０点以上の場合 </v>
      </c>
      <c r="I27" s="52" t="s">
        <v>95</v>
      </c>
      <c r="J27" s="230"/>
    </row>
    <row r="28" spans="2:10" ht="31.15" customHeight="1" x14ac:dyDescent="0.15">
      <c r="B28" s="239"/>
      <c r="C28" s="239"/>
      <c r="D28" s="242"/>
      <c r="E28" s="259"/>
      <c r="F28" s="261"/>
      <c r="G28" s="9" t="str">
        <f>IF(+'評価項目(標準)'!I28="","",+'評価項目(標準)'!I28)</f>
        <v/>
      </c>
      <c r="H28" s="258" t="str">
        <f>IF(+'評価項目(標準)'!F28="","",+'評価項目(標準)'!F28)</f>
        <v>総合点が８４０点以上９７０点未満の場合
計算式２
（総合点－８４０）／（９７０－８４０）×５</v>
      </c>
      <c r="I28" s="308"/>
      <c r="J28" s="230"/>
    </row>
    <row r="29" spans="2:10" ht="31.15" customHeight="1" x14ac:dyDescent="0.15">
      <c r="B29" s="239"/>
      <c r="C29" s="239"/>
      <c r="D29" s="242"/>
      <c r="E29" s="259"/>
      <c r="F29" s="261"/>
      <c r="G29" s="10" t="str">
        <f>IF(+'評価項目(標準)'!I29="","",+'評価項目(標準)'!I29)</f>
        <v>～</v>
      </c>
      <c r="H29" s="259"/>
      <c r="I29" s="308"/>
      <c r="J29" s="230"/>
    </row>
    <row r="30" spans="2:10" ht="31.15" customHeight="1" x14ac:dyDescent="0.15">
      <c r="B30" s="239"/>
      <c r="C30" s="239"/>
      <c r="D30" s="242"/>
      <c r="E30" s="259"/>
      <c r="F30" s="261"/>
      <c r="G30" s="5" t="str">
        <f>IF(+'評価項目(標準)'!I30="","",+'評価項目(標準)'!I30)</f>
        <v/>
      </c>
      <c r="H30" s="300"/>
      <c r="I30" s="308"/>
      <c r="J30" s="230"/>
    </row>
    <row r="31" spans="2:10" ht="31.15" customHeight="1" x14ac:dyDescent="0.15">
      <c r="B31" s="239"/>
      <c r="C31" s="239"/>
      <c r="D31" s="243"/>
      <c r="E31" s="300"/>
      <c r="F31" s="251"/>
      <c r="G31" s="8">
        <f>IF(+'評価項目(標準)'!I31="","",+'評価項目(標準)'!I31)</f>
        <v>0</v>
      </c>
      <c r="H31" s="50" t="str">
        <f>IF(+'評価項目(標準)'!F31="","",+'評価項目(標準)'!F31)</f>
        <v>総合点が８４０点未満の場合</v>
      </c>
      <c r="I31" s="309"/>
      <c r="J31" s="231"/>
    </row>
    <row r="32" spans="2:10" ht="31.15" customHeight="1" x14ac:dyDescent="0.15">
      <c r="B32" s="239"/>
      <c r="C32" s="239"/>
      <c r="D32" s="259" t="str">
        <f>IF(+'評価項目(標準)'!D32="","",+'評価項目(標準)'!D32)</f>
        <v>契約件数</v>
      </c>
      <c r="E32" s="258" t="str">
        <f>IF(+'評価項目(標準)'!E32="","",+'評価項目(標準)'!E32)</f>
        <v>土木一式工事の契約件数</v>
      </c>
      <c r="F32" s="250">
        <f>+IF(+'評価項目(標準)'!J32="","",+'評価項目(標準)'!J32)</f>
        <v>10</v>
      </c>
      <c r="G32" s="9">
        <f>IF(+'評価項目(標準)'!I32="","",+'評価項目(標準)'!I32)</f>
        <v>10</v>
      </c>
      <c r="H32" s="53" t="str">
        <f>IF(+'評価項目(標準)'!F32="","",+'評価項目(標準)'!F32)</f>
        <v>０件</v>
      </c>
      <c r="I32" s="267"/>
      <c r="J32" s="235" t="str">
        <f>IF(I32="","",VLOOKUP(I32,'評価項目(標準)'!F32:I34,4,FALSE))</f>
        <v/>
      </c>
    </row>
    <row r="33" spans="1:13" ht="31.15" customHeight="1" x14ac:dyDescent="0.15">
      <c r="B33" s="239"/>
      <c r="C33" s="239"/>
      <c r="D33" s="259"/>
      <c r="E33" s="259"/>
      <c r="F33" s="261"/>
      <c r="G33" s="8">
        <f>IF(+'評価項目(標準)'!I33="","",+'評価項目(標準)'!I33)</f>
        <v>5</v>
      </c>
      <c r="H33" s="45" t="str">
        <f>IF(+'評価項目(標準)'!F33="","",+'評価項目(標準)'!F33)</f>
        <v>１件</v>
      </c>
      <c r="I33" s="269"/>
      <c r="J33" s="236"/>
    </row>
    <row r="34" spans="1:13" ht="31.15" customHeight="1" thickBot="1" x14ac:dyDescent="0.2">
      <c r="B34" s="240"/>
      <c r="C34" s="240"/>
      <c r="D34" s="260"/>
      <c r="E34" s="260"/>
      <c r="F34" s="262"/>
      <c r="G34" s="54">
        <f>IF(+'評価項目(標準)'!I34="","",+'評価項目(標準)'!I34)</f>
        <v>0</v>
      </c>
      <c r="H34" s="55" t="str">
        <f>IF(+'評価項目(標準)'!F34="","",+'評価項目(標準)'!F34)</f>
        <v>２件以上</v>
      </c>
      <c r="I34" s="303"/>
      <c r="J34" s="237"/>
    </row>
    <row r="35" spans="1:13" ht="59.25" customHeight="1" thickTop="1" x14ac:dyDescent="0.15">
      <c r="B35" s="232" t="str">
        <f>IF(+'評価項目(標準)'!B35="","",+'評価項目(標準)'!B35)</f>
        <v>総合評価方式の不履行による
加算点の減点</v>
      </c>
      <c r="C35" s="233"/>
      <c r="D35" s="234"/>
      <c r="E35" s="247"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5" s="248"/>
      <c r="G35" s="249"/>
      <c r="H35" s="56" t="str">
        <f>IF('評価項目(標準)'!I35="","",+'評価項目(標準)'!I35)</f>
        <v>△換算前
加算点満点
×1割
×件数</v>
      </c>
      <c r="I35" s="57"/>
      <c r="J35" s="58" t="str">
        <f>IF(+I35="","",-(+'評価項目(標準)'!J37*0.1*I35))</f>
        <v/>
      </c>
    </row>
    <row r="36" spans="1:13" ht="59.25" customHeight="1" x14ac:dyDescent="0.15">
      <c r="B36" s="252" t="str">
        <f>IF(+'評価項目(標準)'!B36="","",+'評価項目(標準)'!B36)</f>
        <v>指名停止措置による
加算点の減点</v>
      </c>
      <c r="C36" s="253"/>
      <c r="D36" s="254"/>
      <c r="E36" s="255"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6" s="256"/>
      <c r="G36" s="257"/>
      <c r="H36" s="56" t="str">
        <f>IF('評価項目(標準)'!I36="","",+'評価項目(標準)'!I36)</f>
        <v>△換算前加算点満点
×1割</v>
      </c>
      <c r="I36" s="57"/>
      <c r="J36" s="58" t="str">
        <f>IF(+I36="","",-(+'評価項目(標準)'!J37*0.1))</f>
        <v/>
      </c>
    </row>
    <row r="37" spans="1:13" ht="26.25" customHeight="1" x14ac:dyDescent="0.15">
      <c r="E37" s="59"/>
      <c r="F37" s="60"/>
      <c r="G37" s="61"/>
      <c r="I37" s="62" t="s">
        <v>96</v>
      </c>
      <c r="J37" s="63">
        <f>SUM(J5:J36)</f>
        <v>0</v>
      </c>
    </row>
    <row r="38" spans="1:13" ht="14.25" thickBot="1" x14ac:dyDescent="0.2">
      <c r="I38" s="4"/>
      <c r="J38" s="33"/>
    </row>
    <row r="39" spans="1:13" s="33" customFormat="1" ht="21.75" customHeight="1" x14ac:dyDescent="0.15">
      <c r="A39" s="4"/>
      <c r="B39" s="64" t="s">
        <v>97</v>
      </c>
      <c r="C39" s="65"/>
      <c r="D39" s="65"/>
      <c r="E39" s="66"/>
      <c r="F39" s="66"/>
      <c r="G39" s="66"/>
      <c r="H39" s="66"/>
      <c r="I39" s="66"/>
      <c r="J39" s="66"/>
      <c r="K39" s="67"/>
      <c r="L39" s="4"/>
      <c r="M39" s="4"/>
    </row>
    <row r="40" spans="1:13" s="33" customFormat="1" ht="21.75" customHeight="1" x14ac:dyDescent="0.15">
      <c r="A40" s="4"/>
      <c r="B40" s="68" t="s">
        <v>98</v>
      </c>
      <c r="C40" s="69"/>
      <c r="D40" s="263" t="s">
        <v>99</v>
      </c>
      <c r="E40" s="263"/>
      <c r="F40" s="263"/>
      <c r="G40" s="263"/>
      <c r="H40" s="263"/>
      <c r="I40" s="263"/>
      <c r="J40" s="263"/>
      <c r="K40" s="264"/>
      <c r="L40" s="4"/>
      <c r="M40" s="4"/>
    </row>
    <row r="41" spans="1:13" ht="21.75" customHeight="1" x14ac:dyDescent="0.15">
      <c r="B41" s="68" t="s">
        <v>98</v>
      </c>
      <c r="C41" s="70"/>
      <c r="D41" s="263" t="s">
        <v>100</v>
      </c>
      <c r="E41" s="263"/>
      <c r="F41" s="263"/>
      <c r="G41" s="263"/>
      <c r="H41" s="263"/>
      <c r="I41" s="263"/>
      <c r="J41" s="263"/>
      <c r="K41" s="264"/>
    </row>
    <row r="42" spans="1:13" ht="21.75" customHeight="1" x14ac:dyDescent="0.15">
      <c r="B42" s="71" t="s">
        <v>98</v>
      </c>
      <c r="C42" s="72" t="s">
        <v>101</v>
      </c>
      <c r="D42" s="83"/>
      <c r="E42" s="83"/>
      <c r="F42" s="83"/>
      <c r="G42" s="83"/>
      <c r="H42" s="83"/>
      <c r="I42" s="83"/>
      <c r="J42" s="83"/>
      <c r="K42" s="84"/>
    </row>
    <row r="43" spans="1:13" ht="21.75" customHeight="1" thickBot="1" x14ac:dyDescent="0.2">
      <c r="B43" s="75" t="s">
        <v>98</v>
      </c>
      <c r="C43" s="76" t="s">
        <v>102</v>
      </c>
      <c r="D43" s="85"/>
      <c r="E43" s="85"/>
      <c r="F43" s="85"/>
      <c r="G43" s="85"/>
      <c r="H43" s="85"/>
      <c r="I43" s="85"/>
      <c r="J43" s="85"/>
      <c r="K43" s="86"/>
    </row>
    <row r="44" spans="1:13" ht="7.5" customHeight="1" x14ac:dyDescent="0.15">
      <c r="B44" s="79"/>
      <c r="C44" s="79"/>
      <c r="D44" s="79"/>
      <c r="E44" s="80"/>
      <c r="F44" s="80"/>
      <c r="G44" s="80"/>
      <c r="H44" s="80"/>
      <c r="I44" s="80"/>
      <c r="J44" s="80"/>
    </row>
    <row r="45" spans="1:13" ht="24" customHeight="1" x14ac:dyDescent="0.15">
      <c r="A45" s="228"/>
      <c r="B45" s="228"/>
      <c r="C45" s="228"/>
      <c r="D45" s="228"/>
      <c r="E45" s="228"/>
      <c r="F45" s="228"/>
      <c r="G45" s="228"/>
      <c r="H45" s="228"/>
      <c r="I45" s="228"/>
      <c r="J45" s="228"/>
      <c r="K45" s="36"/>
      <c r="L45" s="36"/>
      <c r="M45" s="36"/>
    </row>
  </sheetData>
  <sheetProtection sheet="1" selectLockedCells="1"/>
  <mergeCells count="67">
    <mergeCell ref="D41:K41"/>
    <mergeCell ref="F22:F31"/>
    <mergeCell ref="F8:F9"/>
    <mergeCell ref="I8:I9"/>
    <mergeCell ref="I32:I34"/>
    <mergeCell ref="I25:I26"/>
    <mergeCell ref="I20:I21"/>
    <mergeCell ref="H23:H25"/>
    <mergeCell ref="I28:I31"/>
    <mergeCell ref="F10:F11"/>
    <mergeCell ref="H28:H30"/>
    <mergeCell ref="E17:E19"/>
    <mergeCell ref="E10:E11"/>
    <mergeCell ref="F12:F14"/>
    <mergeCell ref="F15:F16"/>
    <mergeCell ref="E15:E16"/>
    <mergeCell ref="B3:C4"/>
    <mergeCell ref="D3:D4"/>
    <mergeCell ref="E5:E7"/>
    <mergeCell ref="E8:E9"/>
    <mergeCell ref="E3:E4"/>
    <mergeCell ref="C5:C14"/>
    <mergeCell ref="D5:D9"/>
    <mergeCell ref="D10:D14"/>
    <mergeCell ref="E12:E14"/>
    <mergeCell ref="B5:B34"/>
    <mergeCell ref="C15:C19"/>
    <mergeCell ref="D32:D34"/>
    <mergeCell ref="E20:E21"/>
    <mergeCell ref="E22:E31"/>
    <mergeCell ref="D15:D19"/>
    <mergeCell ref="H1:J1"/>
    <mergeCell ref="H2:J2"/>
    <mergeCell ref="I3:I4"/>
    <mergeCell ref="J3:J4"/>
    <mergeCell ref="F5:F7"/>
    <mergeCell ref="J5:J7"/>
    <mergeCell ref="F2:G2"/>
    <mergeCell ref="F3:F4"/>
    <mergeCell ref="G3:H3"/>
    <mergeCell ref="I5:I7"/>
    <mergeCell ref="J12:J14"/>
    <mergeCell ref="J8:J9"/>
    <mergeCell ref="J15:J16"/>
    <mergeCell ref="I15:I16"/>
    <mergeCell ref="F17:F19"/>
    <mergeCell ref="I17:I19"/>
    <mergeCell ref="J10:J11"/>
    <mergeCell ref="J17:J19"/>
    <mergeCell ref="I10:I11"/>
    <mergeCell ref="I12:I14"/>
    <mergeCell ref="A45:J45"/>
    <mergeCell ref="J22:J31"/>
    <mergeCell ref="B35:D35"/>
    <mergeCell ref="J32:J34"/>
    <mergeCell ref="C20:C34"/>
    <mergeCell ref="D22:D31"/>
    <mergeCell ref="J20:J21"/>
    <mergeCell ref="I23:I24"/>
    <mergeCell ref="E35:G35"/>
    <mergeCell ref="F20:F21"/>
    <mergeCell ref="B36:D36"/>
    <mergeCell ref="E36:G36"/>
    <mergeCell ref="E32:E34"/>
    <mergeCell ref="F32:F34"/>
    <mergeCell ref="D20:D21"/>
    <mergeCell ref="D40:K40"/>
  </mergeCells>
  <phoneticPr fontId="2"/>
  <conditionalFormatting sqref="I5:I7">
    <cfRule type="cellIs" dxfId="26" priority="5" stopIfTrue="1" operator="equal">
      <formula>$F$5</formula>
    </cfRule>
  </conditionalFormatting>
  <conditionalFormatting sqref="I8:I9">
    <cfRule type="cellIs" dxfId="25" priority="13" stopIfTrue="1" operator="equal">
      <formula>$F$8</formula>
    </cfRule>
  </conditionalFormatting>
  <conditionalFormatting sqref="I10:I11">
    <cfRule type="cellIs" dxfId="24" priority="28" stopIfTrue="1" operator="equal">
      <formula>$F$10</formula>
    </cfRule>
  </conditionalFormatting>
  <conditionalFormatting sqref="I12:I14">
    <cfRule type="cellIs" dxfId="23" priority="27" stopIfTrue="1" operator="equal">
      <formula>$F$12</formula>
    </cfRule>
  </conditionalFormatting>
  <conditionalFormatting sqref="I15:I16">
    <cfRule type="cellIs" dxfId="22" priority="32" stopIfTrue="1" operator="equal">
      <formula>$F$15</formula>
    </cfRule>
  </conditionalFormatting>
  <conditionalFormatting sqref="I17:I19">
    <cfRule type="cellIs" dxfId="21" priority="12" stopIfTrue="1" operator="equal">
      <formula>$F$17</formula>
    </cfRule>
  </conditionalFormatting>
  <conditionalFormatting sqref="I20:I21">
    <cfRule type="cellIs" dxfId="20" priority="19" stopIfTrue="1" operator="equal">
      <formula>$F$20</formula>
    </cfRule>
  </conditionalFormatting>
  <conditionalFormatting sqref="I22:I23 I27:I28">
    <cfRule type="cellIs" dxfId="19" priority="4" stopIfTrue="1" operator="equal">
      <formula>#REF!</formula>
    </cfRule>
  </conditionalFormatting>
  <conditionalFormatting sqref="I32:I34">
    <cfRule type="cellIs" dxfId="18" priority="3" stopIfTrue="1" operator="equal">
      <formula>$F$21</formula>
    </cfRule>
  </conditionalFormatting>
  <dataValidations count="11">
    <dataValidation type="list" allowBlank="1" showInputMessage="1" showErrorMessage="1" sqref="I15:I16" xr:uid="{00000000-0002-0000-0300-000000000000}">
      <formula1>$H$15:$H$16</formula1>
    </dataValidation>
    <dataValidation type="list" allowBlank="1" showInputMessage="1" showErrorMessage="1" sqref="I17:I19" xr:uid="{00000000-0002-0000-0300-000001000000}">
      <formula1>$H$17:$H$19</formula1>
    </dataValidation>
    <dataValidation type="list" allowBlank="1" showInputMessage="1" showErrorMessage="1" sqref="I5:I7" xr:uid="{00000000-0002-0000-0300-000003000000}">
      <formula1>$H$5:$H$7</formula1>
    </dataValidation>
    <dataValidation type="list" allowBlank="1" showInputMessage="1" showErrorMessage="1" sqref="I8:I9" xr:uid="{00000000-0002-0000-0300-000004000000}">
      <formula1>$H$8:$H$9</formula1>
    </dataValidation>
    <dataValidation type="list" allowBlank="1" showInputMessage="1" showErrorMessage="1" sqref="I12:I14" xr:uid="{00000000-0002-0000-0300-000005000000}">
      <formula1>$H$12:$H$14</formula1>
    </dataValidation>
    <dataValidation type="list" allowBlank="1" showInputMessage="1" showErrorMessage="1" sqref="I23" xr:uid="{00000000-0002-0000-0300-000006000000}">
      <formula1>"三重県の工事評定点,中部地方整備局工事成績評定平均点,近畿地方整備局工事成績評定平均点"</formula1>
    </dataValidation>
    <dataValidation type="whole" operator="greaterThanOrEqual" allowBlank="1" showInputMessage="1" showErrorMessage="1" sqref="I28:I31" xr:uid="{00000000-0002-0000-0300-000007000000}">
      <formula1>0</formula1>
    </dataValidation>
    <dataValidation type="list" allowBlank="1" showInputMessage="1" showErrorMessage="1" sqref="I10:I11" xr:uid="{00000000-0002-0000-0300-000008000000}">
      <formula1>$H$10:$H$11</formula1>
    </dataValidation>
    <dataValidation type="list" allowBlank="1" showInputMessage="1" showErrorMessage="1" sqref="I32:I34" xr:uid="{00000000-0002-0000-0300-000009000000}">
      <formula1>$H$32:$H$34</formula1>
    </dataValidation>
    <dataValidation type="decimal" allowBlank="1" showInputMessage="1" showErrorMessage="1" sqref="I25:I26" xr:uid="{00000000-0002-0000-0300-00000A000000}">
      <formula1>1</formula1>
      <formula2>100</formula2>
    </dataValidation>
    <dataValidation type="list" allowBlank="1" showInputMessage="1" showErrorMessage="1" sqref="I20:I21" xr:uid="{00000000-0002-0000-0300-000002000000}">
      <formula1>$H$20:$H$21</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7"/>
  <sheetViews>
    <sheetView view="pageBreakPreview" topLeftCell="F1" zoomScale="70" zoomScaleNormal="71" zoomScaleSheetLayoutView="70" workbookViewId="0">
      <selection activeCell="I21" sqref="I21:I23"/>
    </sheetView>
  </sheetViews>
  <sheetFormatPr defaultColWidth="8.75" defaultRowHeight="13.5" x14ac:dyDescent="0.15"/>
  <cols>
    <col min="1" max="1" width="2.375" style="4" customWidth="1"/>
    <col min="2" max="3" width="6.25" style="4" customWidth="1"/>
    <col min="4" max="4" width="17.75" style="4" customWidth="1"/>
    <col min="5" max="5" width="56.625" style="4" customWidth="1"/>
    <col min="6" max="7" width="10.75" style="4" customWidth="1"/>
    <col min="8" max="8" width="49.125" style="4" customWidth="1"/>
    <col min="9" max="9" width="20.75" style="33" customWidth="1"/>
    <col min="10" max="10" width="15.75" style="4" customWidth="1"/>
    <col min="11" max="11" width="20.75" style="33" customWidth="1"/>
    <col min="12" max="12" width="15.75" style="4" customWidth="1"/>
    <col min="13" max="13" width="20.75" style="4" customWidth="1"/>
    <col min="14" max="15" width="10.75" style="4" customWidth="1"/>
    <col min="16" max="16384" width="8.75" style="4"/>
  </cols>
  <sheetData>
    <row r="1" spans="2:15" ht="36" customHeight="1" x14ac:dyDescent="0.15"/>
    <row r="2" spans="2:15" ht="30.75" customHeight="1" x14ac:dyDescent="0.15">
      <c r="B2" s="31" t="s">
        <v>88</v>
      </c>
      <c r="C2" s="35"/>
      <c r="D2" s="35"/>
      <c r="G2" s="36"/>
      <c r="H2" s="270"/>
      <c r="I2" s="270"/>
      <c r="J2" s="270"/>
      <c r="K2" s="32"/>
      <c r="L2" s="32"/>
      <c r="M2" s="32"/>
    </row>
    <row r="3" spans="2:15" ht="31.5" customHeight="1" x14ac:dyDescent="0.15">
      <c r="B3" s="37"/>
      <c r="C3" s="37"/>
      <c r="D3" s="37"/>
      <c r="E3" s="37"/>
      <c r="F3" s="279" t="s">
        <v>71</v>
      </c>
      <c r="G3" s="280"/>
      <c r="H3" s="271"/>
      <c r="I3" s="272"/>
      <c r="J3" s="272"/>
      <c r="K3" s="272"/>
      <c r="L3" s="272"/>
      <c r="M3" s="273"/>
      <c r="N3" s="38"/>
      <c r="O3" s="38"/>
    </row>
    <row r="4" spans="2:15" ht="27" customHeight="1" x14ac:dyDescent="0.15">
      <c r="B4" s="284" t="s">
        <v>2</v>
      </c>
      <c r="C4" s="285"/>
      <c r="D4" s="241" t="s">
        <v>3</v>
      </c>
      <c r="E4" s="241" t="s">
        <v>4</v>
      </c>
      <c r="F4" s="241" t="s">
        <v>6</v>
      </c>
      <c r="G4" s="282" t="s">
        <v>103</v>
      </c>
      <c r="H4" s="282"/>
      <c r="I4" s="312" t="s">
        <v>104</v>
      </c>
      <c r="J4" s="315"/>
      <c r="K4" s="312" t="s">
        <v>105</v>
      </c>
      <c r="L4" s="313"/>
      <c r="M4" s="310" t="s">
        <v>106</v>
      </c>
    </row>
    <row r="5" spans="2:15" ht="43.5" customHeight="1" thickBot="1" x14ac:dyDescent="0.2">
      <c r="B5" s="286"/>
      <c r="C5" s="287"/>
      <c r="D5" s="281"/>
      <c r="E5" s="281"/>
      <c r="F5" s="281"/>
      <c r="G5" s="39" t="s">
        <v>107</v>
      </c>
      <c r="H5" s="40" t="s">
        <v>108</v>
      </c>
      <c r="I5" s="55" t="s">
        <v>109</v>
      </c>
      <c r="J5" s="87" t="s">
        <v>110</v>
      </c>
      <c r="K5" s="55" t="s">
        <v>109</v>
      </c>
      <c r="L5" s="88" t="s">
        <v>111</v>
      </c>
      <c r="M5" s="311"/>
    </row>
    <row r="6" spans="2:15" ht="30.4" customHeight="1" thickTop="1" x14ac:dyDescent="0.15">
      <c r="B6" s="298" t="str">
        <f>IF('評価項目(標準)'!B5="","",+'評価項目(標準)'!B5)</f>
        <v>企　業　の　能　力　等</v>
      </c>
      <c r="C6" s="291" t="str">
        <f>IF(+'評価項目(標準)'!C5="","",+'評価項目(標準)'!C5)</f>
        <v>地域精通度・貢献度</v>
      </c>
      <c r="D6" s="294" t="str">
        <f>IF(+'評価項目(標準)'!D5="","",+'評価項目(標準)'!D5)</f>
        <v>地域精通度</v>
      </c>
      <c r="E6" s="288" t="str">
        <f>IF(+'評価項目(標準)'!E5="","",+'評価項目(標準)'!E5)</f>
        <v>本店等所在地</v>
      </c>
      <c r="F6" s="276">
        <f>+IF(+'評価項目(標準)'!J5="","",+'評価項目(標準)'!J5)</f>
        <v>10</v>
      </c>
      <c r="G6" s="41">
        <f>+IF(+'評価項目(標準)'!I5="","",+'評価項目(標準)'!I5)</f>
        <v>10</v>
      </c>
      <c r="H6" s="42" t="str">
        <f>+IF(+'評価項目(標準)'!F5="","",+'評価項目(標準)'!F5)</f>
        <v>南牟婁郡紀宝町内</v>
      </c>
      <c r="I6" s="283"/>
      <c r="J6" s="278" t="str">
        <f>IF(I6="","",VLOOKUP(I6,'評価項目(標準)'!F5:I7,4,FALSE))</f>
        <v/>
      </c>
      <c r="K6" s="169" t="s">
        <v>112</v>
      </c>
      <c r="L6" s="316" t="s">
        <v>113</v>
      </c>
      <c r="M6" s="278" t="str">
        <f>J6</f>
        <v/>
      </c>
    </row>
    <row r="7" spans="2:15" ht="30.4" customHeight="1" x14ac:dyDescent="0.15">
      <c r="B7" s="239"/>
      <c r="C7" s="292"/>
      <c r="D7" s="295"/>
      <c r="E7" s="242"/>
      <c r="F7" s="277"/>
      <c r="G7" s="8">
        <f>+IF(+'評価項目(標準)'!I6="","",+'評価項目(標準)'!I6)</f>
        <v>0</v>
      </c>
      <c r="H7" s="43" t="str">
        <f>+IF(+'評価項目(標準)'!F6="","",+'評価項目(標準)'!F6)</f>
        <v>上記以外の熊野建設事務所管内</v>
      </c>
      <c r="I7" s="269"/>
      <c r="J7" s="236"/>
      <c r="K7" s="143"/>
      <c r="L7" s="317"/>
      <c r="M7" s="236"/>
    </row>
    <row r="8" spans="2:15" ht="30.4" customHeight="1" x14ac:dyDescent="0.15">
      <c r="B8" s="239"/>
      <c r="C8" s="292"/>
      <c r="D8" s="295"/>
      <c r="E8" s="243"/>
      <c r="F8" s="266"/>
      <c r="G8" s="8" t="str">
        <f>+IF(+'評価項目(標準)'!I7="","",+'評価項目(標準)'!I7)</f>
        <v/>
      </c>
      <c r="H8" s="43" t="str">
        <f>+IF(+'評価項目(標準)'!F7="","",+'評価項目(標準)'!F7)</f>
        <v/>
      </c>
      <c r="I8" s="268"/>
      <c r="J8" s="244"/>
      <c r="K8" s="144"/>
      <c r="L8" s="318"/>
      <c r="M8" s="244"/>
    </row>
    <row r="9" spans="2:15" ht="30.4" customHeight="1" x14ac:dyDescent="0.15">
      <c r="B9" s="239"/>
      <c r="C9" s="292"/>
      <c r="D9" s="295"/>
      <c r="E9" s="289" t="str">
        <f>IF(+'評価項目(標準)'!E8="","",+'評価項目(標準)'!E8)</f>
        <v>施工箇所地域における工事実績</v>
      </c>
      <c r="F9" s="301">
        <f>+IF(+'評価項目(標準)'!J8="","",+'評価項目(標準)'!J8)</f>
        <v>5</v>
      </c>
      <c r="G9" s="7">
        <f>+IF(+'評価項目(標準)'!I8="","",+'評価項目(標準)'!I8)</f>
        <v>5</v>
      </c>
      <c r="H9" s="44" t="str">
        <f>+IF(+'評価項目(標準)'!F8="","",+'評価項目(標準)'!F8)</f>
        <v>南牟婁郡紀宝町内における工事実績あり</v>
      </c>
      <c r="I9" s="267"/>
      <c r="J9" s="265" t="str">
        <f>IF(I9="","",IF(I9=H9,G9,IF(I9=H10,G10)))</f>
        <v/>
      </c>
      <c r="K9" s="267"/>
      <c r="L9" s="265" t="str">
        <f>IF(K9="","",IF(K9=H9,G9,IF(K9=H10,G10)))</f>
        <v/>
      </c>
      <c r="M9" s="265" t="str">
        <f>IF(J9="","",IF(L9="","",ROUNDUP(AVERAGE(J9,L9),1)))</f>
        <v/>
      </c>
    </row>
    <row r="10" spans="2:15" ht="30.4" customHeight="1" x14ac:dyDescent="0.15">
      <c r="B10" s="239"/>
      <c r="C10" s="292"/>
      <c r="D10" s="296"/>
      <c r="E10" s="290"/>
      <c r="F10" s="302"/>
      <c r="G10" s="7">
        <f>+IF(+'評価項目(標準)'!I9="","",+'評価項目(標準)'!I9)</f>
        <v>0</v>
      </c>
      <c r="H10" s="44" t="str">
        <f>+IF(+'評価項目(標準)'!F9="","",+'評価項目(標準)'!F9)</f>
        <v>工事実績なし</v>
      </c>
      <c r="I10" s="268"/>
      <c r="J10" s="266"/>
      <c r="K10" s="268"/>
      <c r="L10" s="266"/>
      <c r="M10" s="266"/>
    </row>
    <row r="11" spans="2:15" ht="30.4" customHeight="1" x14ac:dyDescent="0.15">
      <c r="B11" s="239"/>
      <c r="C11" s="292"/>
      <c r="D11" s="295" t="str">
        <f>IF(+'評価項目(標準)'!D10="","",+'評価項目(標準)'!D10)</f>
        <v>地域貢献度</v>
      </c>
      <c r="E11" s="258" t="str">
        <f>IF(+'評価項目(標準)'!E10="","",+'評価項目(標準)'!E10)</f>
        <v>多面的機能支払活動実績</v>
      </c>
      <c r="F11" s="250">
        <f>+IF(+'評価項目(標準)'!J10="","",+'評価項目(標準)'!J10)</f>
        <v>1</v>
      </c>
      <c r="G11" s="8">
        <f>+IF(+'評価項目(標準)'!I10="","",+'評価項目(標準)'!I10)</f>
        <v>1</v>
      </c>
      <c r="H11" s="43" t="str">
        <f>+IF(+'評価項目(標準)'!F10="","",+'評価項目(標準)'!F10)</f>
        <v>有</v>
      </c>
      <c r="I11" s="267"/>
      <c r="J11" s="235" t="str">
        <f>IF(I11="","",VLOOKUP(I11,'評価項目(標準)'!F10:I11,4,FALSE))</f>
        <v/>
      </c>
      <c r="K11" s="267"/>
      <c r="L11" s="235" t="str">
        <f>IF(K11="","",VLOOKUP(K11,'評価項目(標準)'!F10:I11,4,FALSE))</f>
        <v/>
      </c>
      <c r="M11" s="265" t="str">
        <f>IF(J11="","",IF(L11="","",ROUNDUP(AVERAGE(J11,L11),1)))</f>
        <v/>
      </c>
    </row>
    <row r="12" spans="2:15" ht="30.4" customHeight="1" x14ac:dyDescent="0.15">
      <c r="B12" s="239"/>
      <c r="C12" s="292"/>
      <c r="D12" s="295"/>
      <c r="E12" s="259"/>
      <c r="F12" s="261"/>
      <c r="G12" s="8">
        <f>+IF(+'評価項目(標準)'!I11="","",+'評価項目(標準)'!I11)</f>
        <v>0</v>
      </c>
      <c r="H12" s="43" t="str">
        <f>+IF(+'評価項目(標準)'!F11="","",+'評価項目(標準)'!F11)</f>
        <v>無</v>
      </c>
      <c r="I12" s="269"/>
      <c r="J12" s="236"/>
      <c r="K12" s="269"/>
      <c r="L12" s="236"/>
      <c r="M12" s="277"/>
    </row>
    <row r="13" spans="2:15" ht="30.4" customHeight="1" x14ac:dyDescent="0.15">
      <c r="B13" s="239"/>
      <c r="C13" s="292"/>
      <c r="D13" s="295"/>
      <c r="E13" s="258" t="str">
        <f>IF(+'評価項目(標準)'!E12="","",+'評価項目(標準)'!E12)</f>
        <v>家畜伝染病発生等の緊急時における家畜処分
の運用協定等の評価</v>
      </c>
      <c r="F13" s="250">
        <f>+IF(+'評価項目(標準)'!J12="","",+'評価項目(標準)'!J12)</f>
        <v>9</v>
      </c>
      <c r="G13" s="8">
        <f>+IF(+'評価項目(標準)'!I12="","",+'評価項目(標準)'!I12)</f>
        <v>9</v>
      </c>
      <c r="H13" s="45" t="str">
        <f>+IF(+'評価項目(標準)'!F12="","",+'評価項目(標準)'!F12)</f>
        <v>「家畜処分の運用協定の実績」あり</v>
      </c>
      <c r="I13" s="267"/>
      <c r="J13" s="235" t="str">
        <f>IF(I13="","",VLOOKUP(I13,'評価項目(標準)'!F12:I14,4,FALSE))</f>
        <v/>
      </c>
      <c r="K13" s="267"/>
      <c r="L13" s="235" t="str">
        <f>IF(K13="","",VLOOKUP(K13,'評価項目(標準)'!F12:I14,4,FALSE))</f>
        <v/>
      </c>
      <c r="M13" s="265" t="str">
        <f>IF(J13="","",IF(L13="","",ROUNDUP(AVERAGE(J13,L13),1)))</f>
        <v/>
      </c>
    </row>
    <row r="14" spans="2:15" ht="30.4" customHeight="1" x14ac:dyDescent="0.15">
      <c r="B14" s="239"/>
      <c r="C14" s="292"/>
      <c r="D14" s="295"/>
      <c r="E14" s="259"/>
      <c r="F14" s="261"/>
      <c r="G14" s="8">
        <f>+IF(+'評価項目(標準)'!I13="","",+'評価項目(標準)'!I13)</f>
        <v>3</v>
      </c>
      <c r="H14" s="45" t="str">
        <f>+IF(+'評価項目(標準)'!F13="","",+'評価項目(標準)'!F13)</f>
        <v>「研修会への参加実績」あり</v>
      </c>
      <c r="I14" s="269"/>
      <c r="J14" s="236"/>
      <c r="K14" s="269"/>
      <c r="L14" s="236"/>
      <c r="M14" s="277"/>
    </row>
    <row r="15" spans="2:15" ht="30.4" customHeight="1" x14ac:dyDescent="0.15">
      <c r="B15" s="239"/>
      <c r="C15" s="293"/>
      <c r="D15" s="296"/>
      <c r="E15" s="259"/>
      <c r="F15" s="261"/>
      <c r="G15" s="8">
        <f>+IF(+'評価項目(標準)'!I14="","",+'評価項目(標準)'!I14)</f>
        <v>0</v>
      </c>
      <c r="H15" s="43" t="str">
        <f>+IF(+'評価項目(標準)'!F14="","",+'評価項目(標準)'!F14)</f>
        <v>実績なし</v>
      </c>
      <c r="I15" s="269"/>
      <c r="J15" s="236"/>
      <c r="K15" s="269"/>
      <c r="L15" s="236"/>
      <c r="M15" s="277"/>
    </row>
    <row r="16" spans="2:15" ht="30.4" customHeight="1" x14ac:dyDescent="0.15">
      <c r="B16" s="239"/>
      <c r="C16" s="292" t="str">
        <f>IF(+'評価項目(標準)'!C15="","",+'評価項目(標準)'!C15)</f>
        <v>社会貢献度</v>
      </c>
      <c r="D16" s="295" t="str">
        <f>IF(+'評価項目(標準)'!D15="","",+'評価項目(標準)'!D15)</f>
        <v>社会貢献度</v>
      </c>
      <c r="E16" s="258" t="str">
        <f>IF(+'評価項目(標準)'!E15="","",+'評価項目(標準)'!E15)</f>
        <v>県内産資材の使用</v>
      </c>
      <c r="F16" s="250">
        <f>+IF(+'評価項目(標準)'!J15="","",+'評価項目(標準)'!J15)</f>
        <v>5</v>
      </c>
      <c r="G16" s="46">
        <f>+IF(+'評価項目(標準)'!I15="","",+'評価項目(標準)'!I15)</f>
        <v>5</v>
      </c>
      <c r="H16" s="47" t="str">
        <f>+IF(+'評価項目(標準)'!F15="","",+'評価項目(標準)'!F15)</f>
        <v>全て県内産を使用</v>
      </c>
      <c r="I16" s="267"/>
      <c r="J16" s="265" t="str">
        <f>IF(I16="","",IF(I16=H16,G16,IF(I16=H17,G17)))</f>
        <v/>
      </c>
      <c r="K16" s="145" t="s">
        <v>113</v>
      </c>
      <c r="L16" s="319" t="s">
        <v>113</v>
      </c>
      <c r="M16" s="265" t="str">
        <f>J16</f>
        <v/>
      </c>
    </row>
    <row r="17" spans="2:13" ht="30.4" customHeight="1" x14ac:dyDescent="0.15">
      <c r="B17" s="239"/>
      <c r="C17" s="292"/>
      <c r="D17" s="295"/>
      <c r="E17" s="300"/>
      <c r="F17" s="251"/>
      <c r="G17" s="48">
        <f>+IF(+'評価項目(標準)'!I16="","",+'評価項目(標準)'!I16)</f>
        <v>0</v>
      </c>
      <c r="H17" s="47" t="str">
        <f>+IF(+'評価項目(標準)'!F16="","",+'評価項目(標準)'!F16)</f>
        <v>上記以外</v>
      </c>
      <c r="I17" s="268"/>
      <c r="J17" s="266"/>
      <c r="K17" s="144"/>
      <c r="L17" s="321"/>
      <c r="M17" s="266"/>
    </row>
    <row r="18" spans="2:13" ht="30.4" customHeight="1" x14ac:dyDescent="0.15">
      <c r="B18" s="239"/>
      <c r="C18" s="292"/>
      <c r="D18" s="295"/>
      <c r="E18" s="258" t="str">
        <f>IF(+'評価項目(標準)'!E17="","",+'評価項目(標準)'!E17)</f>
        <v>県内企業による施工</v>
      </c>
      <c r="F18" s="250">
        <f>+IF(+'評価項目(標準)'!J17="","",+'評価項目(標準)'!J17)</f>
        <v>5</v>
      </c>
      <c r="G18" s="48">
        <f>+IF(+'評価項目(標準)'!I17="","",+'評価項目(標準)'!I17)</f>
        <v>5</v>
      </c>
      <c r="H18" s="47" t="str">
        <f>+IF(+'評価項目(標準)'!F17="","",+'評価項目(標準)'!F17)</f>
        <v>県内企業による施工の割合90％以上</v>
      </c>
      <c r="I18" s="267"/>
      <c r="J18" s="265" t="str">
        <f>IF(I18="","",VLOOKUP(I18,'評価項目(標準)'!F17:I19,4,FALSE))</f>
        <v/>
      </c>
      <c r="K18" s="145" t="s">
        <v>112</v>
      </c>
      <c r="L18" s="319" t="s">
        <v>113</v>
      </c>
      <c r="M18" s="265" t="str">
        <f>J18</f>
        <v/>
      </c>
    </row>
    <row r="19" spans="2:13" ht="30.4" customHeight="1" x14ac:dyDescent="0.15">
      <c r="B19" s="239"/>
      <c r="C19" s="292"/>
      <c r="D19" s="295"/>
      <c r="E19" s="259"/>
      <c r="F19" s="261"/>
      <c r="G19" s="48">
        <f>+IF(+'評価項目(標準)'!I18="","",+'評価項目(標準)'!I18)</f>
        <v>3</v>
      </c>
      <c r="H19" s="47" t="str">
        <f>+IF(+'評価項目(標準)'!F18="","",+'評価項目(標準)'!F18)</f>
        <v>県内企業による施工の割合70％以上</v>
      </c>
      <c r="I19" s="269"/>
      <c r="J19" s="277"/>
      <c r="K19" s="143"/>
      <c r="L19" s="320"/>
      <c r="M19" s="277"/>
    </row>
    <row r="20" spans="2:13" ht="30.4" customHeight="1" x14ac:dyDescent="0.15">
      <c r="B20" s="239"/>
      <c r="C20" s="293"/>
      <c r="D20" s="296"/>
      <c r="E20" s="300"/>
      <c r="F20" s="251"/>
      <c r="G20" s="48">
        <f>+IF(+'評価項目(標準)'!I19="","",+'評価項目(標準)'!I19)</f>
        <v>0</v>
      </c>
      <c r="H20" s="47" t="str">
        <f>+IF(+'評価項目(標準)'!F19="","",+'評価項目(標準)'!F19)</f>
        <v>上記以外</v>
      </c>
      <c r="I20" s="268"/>
      <c r="J20" s="266"/>
      <c r="K20" s="144"/>
      <c r="L20" s="321"/>
      <c r="M20" s="266"/>
    </row>
    <row r="21" spans="2:13" ht="30.4" customHeight="1" x14ac:dyDescent="0.15">
      <c r="B21" s="239"/>
      <c r="C21" s="238" t="str">
        <f>IF(+'評価項目(標準)'!C20="","",+'評価項目(標準)'!C20)</f>
        <v>企業の技術力等</v>
      </c>
      <c r="D21" s="241" t="str">
        <f>IF(+'評価項目(標準)'!D20="","",+'評価項目(標準)'!D20)</f>
        <v>工事実績</v>
      </c>
      <c r="E21" s="258" t="str">
        <f>IF(+'評価項目(標準)'!E20="","",+'評価項目(標準)'!E20)</f>
        <v>企業の工事実績</v>
      </c>
      <c r="F21" s="250">
        <f>+IF(+'評価項目(標準)'!J20="","",+'評価項目(標準)'!J20)</f>
        <v>20</v>
      </c>
      <c r="G21" s="48">
        <f>+IF(+'評価項目(標準)'!I20="","",+'評価項目(標準)'!I20)</f>
        <v>20</v>
      </c>
      <c r="H21" s="47" t="str">
        <f>+IF(+'評価項目(標準)'!F20="","",+'評価項目(標準)'!F20)</f>
        <v>評価対象工事の実績あり</v>
      </c>
      <c r="I21" s="267"/>
      <c r="J21" s="235" t="str">
        <f>IF(I21="","",VLOOKUP(I21,'評価項目(標準)'!F20:I21,4,FALSE))</f>
        <v/>
      </c>
      <c r="K21" s="267"/>
      <c r="L21" s="235" t="str">
        <f>IF(K21="","",VLOOKUP(K21,'評価項目(標準)'!F20:I21,4,FALSE))</f>
        <v/>
      </c>
      <c r="M21" s="265" t="str">
        <f>IF(J21="","",IF(L21="","",ROUNDUP(AVERAGE(J21,L21),1)))</f>
        <v/>
      </c>
    </row>
    <row r="22" spans="2:13" ht="30.4" customHeight="1" x14ac:dyDescent="0.15">
      <c r="B22" s="239"/>
      <c r="C22" s="239"/>
      <c r="D22" s="242"/>
      <c r="E22" s="259"/>
      <c r="F22" s="261"/>
      <c r="G22" s="48" t="e">
        <f>+IF(+'評価項目(標準)'!#REF!="","",+'評価項目(標準)'!#REF!)</f>
        <v>#REF!</v>
      </c>
      <c r="H22" s="47" t="e">
        <f>+IF(+'評価項目(標準)'!#REF!="","",+'評価項目(標準)'!#REF!)</f>
        <v>#REF!</v>
      </c>
      <c r="I22" s="269"/>
      <c r="J22" s="236"/>
      <c r="K22" s="269"/>
      <c r="L22" s="236"/>
      <c r="M22" s="277"/>
    </row>
    <row r="23" spans="2:13" ht="30.4" customHeight="1" x14ac:dyDescent="0.15">
      <c r="B23" s="239"/>
      <c r="C23" s="239"/>
      <c r="D23" s="243"/>
      <c r="E23" s="300"/>
      <c r="F23" s="251"/>
      <c r="G23" s="48">
        <f>+IF(+'評価項目(標準)'!I21="","",+'評価項目(標準)'!I21)</f>
        <v>0</v>
      </c>
      <c r="H23" s="49" t="str">
        <f>+IF(+'評価項目(標準)'!F21="","",+'評価項目(標準)'!F21)</f>
        <v>評価対象工事の実績なし</v>
      </c>
      <c r="I23" s="268"/>
      <c r="J23" s="244"/>
      <c r="K23" s="268"/>
      <c r="L23" s="244"/>
      <c r="M23" s="266"/>
    </row>
    <row r="24" spans="2:13" ht="30.4" customHeight="1" x14ac:dyDescent="0.15">
      <c r="B24" s="239"/>
      <c r="C24" s="239"/>
      <c r="D24" s="241" t="str">
        <f>IF(+'評価項目(標準)'!D22="","",+'評価項目(標準)'!D22)</f>
        <v>工事成績</v>
      </c>
      <c r="E24" s="258" t="str">
        <f>IF(+'評価項目(標準)'!E22="","",+'評価項目(標準)'!E22)</f>
        <v>申告工事成績点又は総合点</v>
      </c>
      <c r="F24" s="250">
        <f>+IF(+'評価項目(標準)'!J22="","",+'評価項目(標準)'!J22)</f>
        <v>10</v>
      </c>
      <c r="G24" s="8">
        <f>IF(+'評価項目(標準)'!I22="","",+'評価項目(標準)'!I22)</f>
        <v>10</v>
      </c>
      <c r="H24" s="50" t="str">
        <f>IF(+'評価項目(標準)'!F22="","",+'評価項目(標準)'!F22)</f>
        <v xml:space="preserve">申告工事成績点が８５点以上の場合 </v>
      </c>
      <c r="I24" s="51" t="s">
        <v>94</v>
      </c>
      <c r="J24" s="229" t="str">
        <f>IF(COUNTA(I27,I30)=0,"",IF(COUNTA(I27,I30)=2,"入力は【申告工事成績点】、【総合点】のいずれかにして下さい",IF(AND(COUNTA(I27)=1,I25=""),"いずれの【申告工事成績点】なのか、「三重県、中部地整、近畿地整」より選択してください",IF(I30&gt;=970,5,IF(AND(I30&lt;970,I30&gt;=840),ROUNDDOWN((I30-840)/(970-840)*5,1),IF(I30&lt;840,0,)))+IF(I27&gt;=85,F24,IF(AND(I27&lt;75,I27&gt;=1),5,IF(AND(I27&lt;85,I27&gt;=75),ROUNDDOWN((I27-75)*5/10+5,1)))))))</f>
        <v/>
      </c>
      <c r="K24" s="51" t="s">
        <v>94</v>
      </c>
      <c r="L24" s="229" t="str">
        <f>IF(COUNTA(K27,K30)=0,"",IF(COUNTA(K27,K30)=2,"入力は【申告工事成績点】、【総合点】のいずれかにして下さい",IF(AND(COUNTA(K27)=1,K25=""),"いずれの【申告工事成績点】なのか、「三重県、中部地整、近畿地整」より選択してください",IF(K30&gt;=970,5,IF(AND(K30&lt;970,K30&gt;=840),ROUNDDOWN((K30-840)/(970-840)*5,1),IF(K30&lt;840,0,)))+IF(K27&gt;=85,F24,IF(AND(K27&lt;75,K27&gt;=1),5,IF(AND(K27&lt;85,K27&gt;=75),ROUNDDOWN((K27-75)*5/10+5,1)))))))</f>
        <v/>
      </c>
      <c r="M24" s="314" t="str">
        <f>IF(J24="","",IF(L24="","",IF(COUNTA(I27,I30,K27,K30)&gt;=3,"",IF(OR(ISTEXT(J24),ISTEXT(L24)),"",ROUNDUP(AVERAGE(J24,L24),1)))))</f>
        <v/>
      </c>
    </row>
    <row r="25" spans="2:13" ht="30.4" customHeight="1" x14ac:dyDescent="0.15">
      <c r="B25" s="239"/>
      <c r="C25" s="239"/>
      <c r="D25" s="242"/>
      <c r="E25" s="259"/>
      <c r="F25" s="261"/>
      <c r="G25" s="124" t="str">
        <f>IF(+'評価項目(標準)'!I23="","",+'評価項目(標準)'!I23)</f>
        <v/>
      </c>
      <c r="H25" s="258" t="str">
        <f>IF(+'評価項目(標準)'!F23="","",+'評価項目(標準)'!F23)</f>
        <v>申告工事成績点が７５点以上８５点未満の場合
計算式１
（申告工事成績点－７５点）×５／１０＋５点</v>
      </c>
      <c r="I25" s="245"/>
      <c r="J25" s="230"/>
      <c r="K25" s="245"/>
      <c r="L25" s="230"/>
      <c r="M25" s="314"/>
    </row>
    <row r="26" spans="2:13" ht="30.4" customHeight="1" x14ac:dyDescent="0.15">
      <c r="B26" s="239"/>
      <c r="C26" s="239"/>
      <c r="D26" s="242"/>
      <c r="E26" s="259"/>
      <c r="F26" s="261"/>
      <c r="G26" s="10" t="str">
        <f>IF(+'評価項目(標準)'!I24="","",+'評価項目(標準)'!I24)</f>
        <v>～</v>
      </c>
      <c r="H26" s="259"/>
      <c r="I26" s="246"/>
      <c r="J26" s="230"/>
      <c r="K26" s="246"/>
      <c r="L26" s="230"/>
      <c r="M26" s="314">
        <f>J26</f>
        <v>0</v>
      </c>
    </row>
    <row r="27" spans="2:13" ht="30.4" customHeight="1" x14ac:dyDescent="0.15">
      <c r="B27" s="239"/>
      <c r="C27" s="239"/>
      <c r="D27" s="242"/>
      <c r="E27" s="259"/>
      <c r="F27" s="261"/>
      <c r="G27" s="5" t="str">
        <f>IF(+'評価項目(標準)'!I25="","",+'評価項目(標準)'!I25)</f>
        <v/>
      </c>
      <c r="H27" s="300"/>
      <c r="I27" s="304"/>
      <c r="J27" s="230"/>
      <c r="K27" s="304"/>
      <c r="L27" s="230"/>
      <c r="M27" s="314"/>
    </row>
    <row r="28" spans="2:13" ht="30.4" customHeight="1" x14ac:dyDescent="0.15">
      <c r="B28" s="239"/>
      <c r="C28" s="239"/>
      <c r="D28" s="242"/>
      <c r="E28" s="259"/>
      <c r="F28" s="261"/>
      <c r="G28" s="8">
        <f>IF(+'評価項目(標準)'!I26="","",+'評価項目(標準)'!I26)</f>
        <v>5</v>
      </c>
      <c r="H28" s="50" t="str">
        <f>IF(+'評価項目(標準)'!F26="","",+'評価項目(標準)'!F26)</f>
        <v>申告工事成績点が７５点未満の場合</v>
      </c>
      <c r="I28" s="305"/>
      <c r="J28" s="230"/>
      <c r="K28" s="305"/>
      <c r="L28" s="230"/>
      <c r="M28" s="314">
        <f>J28</f>
        <v>0</v>
      </c>
    </row>
    <row r="29" spans="2:13" ht="30.4" customHeight="1" x14ac:dyDescent="0.15">
      <c r="B29" s="239"/>
      <c r="C29" s="239"/>
      <c r="D29" s="242" t="str">
        <f>IF(+'評価項目(標準)'!D33="","",+'評価項目(標準)'!D33)</f>
        <v/>
      </c>
      <c r="E29" s="259" t="str">
        <f>IF(+'評価項目(標準)'!E33="","",+'評価項目(標準)'!E33)</f>
        <v/>
      </c>
      <c r="F29" s="261"/>
      <c r="G29" s="8">
        <f>IF(+'評価項目(標準)'!I27="","",+'評価項目(標準)'!I27)</f>
        <v>5</v>
      </c>
      <c r="H29" s="50" t="str">
        <f>IF(+'評価項目(標準)'!F27="","",+'評価項目(標準)'!F27)</f>
        <v xml:space="preserve">総合点が９７０点以上の場合 </v>
      </c>
      <c r="I29" s="52" t="s">
        <v>95</v>
      </c>
      <c r="J29" s="230"/>
      <c r="K29" s="89" t="s">
        <v>95</v>
      </c>
      <c r="L29" s="230"/>
      <c r="M29" s="314"/>
    </row>
    <row r="30" spans="2:13" ht="30.4" customHeight="1" x14ac:dyDescent="0.15">
      <c r="B30" s="239"/>
      <c r="C30" s="239"/>
      <c r="D30" s="242"/>
      <c r="E30" s="259"/>
      <c r="F30" s="261"/>
      <c r="G30" s="9" t="str">
        <f>IF(+'評価項目(標準)'!I28="","",+'評価項目(標準)'!I28)</f>
        <v/>
      </c>
      <c r="H30" s="258" t="str">
        <f>IF(+'評価項目(標準)'!F28="","",+'評価項目(標準)'!F28)</f>
        <v>総合点が８４０点以上９７０点未満の場合
計算式２
（総合点－８４０）／（９７０－８４０）×５</v>
      </c>
      <c r="I30" s="308"/>
      <c r="J30" s="230"/>
      <c r="K30" s="308"/>
      <c r="L30" s="230"/>
      <c r="M30" s="314">
        <f>J30</f>
        <v>0</v>
      </c>
    </row>
    <row r="31" spans="2:13" ht="30.4" customHeight="1" x14ac:dyDescent="0.15">
      <c r="B31" s="239"/>
      <c r="C31" s="239"/>
      <c r="D31" s="242"/>
      <c r="E31" s="259"/>
      <c r="F31" s="261"/>
      <c r="G31" s="10" t="str">
        <f>IF(+'評価項目(標準)'!I29="","",+'評価項目(標準)'!I29)</f>
        <v>～</v>
      </c>
      <c r="H31" s="259"/>
      <c r="I31" s="308"/>
      <c r="J31" s="230"/>
      <c r="K31" s="308"/>
      <c r="L31" s="230"/>
      <c r="M31" s="314"/>
    </row>
    <row r="32" spans="2:13" ht="30.4" customHeight="1" x14ac:dyDescent="0.15">
      <c r="B32" s="239"/>
      <c r="C32" s="239"/>
      <c r="D32" s="242"/>
      <c r="E32" s="259"/>
      <c r="F32" s="261"/>
      <c r="G32" s="5" t="str">
        <f>IF(+'評価項目(標準)'!I30="","",+'評価項目(標準)'!I30)</f>
        <v/>
      </c>
      <c r="H32" s="300"/>
      <c r="I32" s="308"/>
      <c r="J32" s="230"/>
      <c r="K32" s="308"/>
      <c r="L32" s="230"/>
      <c r="M32" s="314">
        <f>J32</f>
        <v>0</v>
      </c>
    </row>
    <row r="33" spans="1:16" ht="30.4" customHeight="1" x14ac:dyDescent="0.15">
      <c r="B33" s="239"/>
      <c r="C33" s="239"/>
      <c r="D33" s="243"/>
      <c r="E33" s="300"/>
      <c r="F33" s="251"/>
      <c r="G33" s="8">
        <f>IF(+'評価項目(標準)'!I31="","",+'評価項目(標準)'!I31)</f>
        <v>0</v>
      </c>
      <c r="H33" s="50" t="str">
        <f>IF(+'評価項目(標準)'!F31="","",+'評価項目(標準)'!F31)</f>
        <v>総合点が８４０点未満の場合</v>
      </c>
      <c r="I33" s="309"/>
      <c r="J33" s="231"/>
      <c r="K33" s="309"/>
      <c r="L33" s="231"/>
      <c r="M33" s="314"/>
    </row>
    <row r="34" spans="1:16" ht="30.4" customHeight="1" x14ac:dyDescent="0.15">
      <c r="B34" s="239"/>
      <c r="C34" s="239"/>
      <c r="D34" s="259" t="str">
        <f>IF(+'評価項目(標準)'!D32="","",+'評価項目(標準)'!D32)</f>
        <v>契約件数</v>
      </c>
      <c r="E34" s="258" t="str">
        <f>IF(+'評価項目(標準)'!E32="","",+'評価項目(標準)'!E32)</f>
        <v>土木一式工事の契約件数</v>
      </c>
      <c r="F34" s="250">
        <f>+IF(+'評価項目(標準)'!J32="","",+'評価項目(標準)'!J32)</f>
        <v>10</v>
      </c>
      <c r="G34" s="9">
        <f>IF(+'評価項目(標準)'!I32="","",+'評価項目(標準)'!I32)</f>
        <v>10</v>
      </c>
      <c r="H34" s="53" t="str">
        <f>IF(+'評価項目(標準)'!F32="","",+'評価項目(標準)'!F32)</f>
        <v>０件</v>
      </c>
      <c r="I34" s="267"/>
      <c r="J34" s="235" t="str">
        <f>IF(I34="","",VLOOKUP(I34,'評価項目(標準)'!F32:I34,4,FALSE))</f>
        <v/>
      </c>
      <c r="K34" s="267"/>
      <c r="L34" s="235" t="str">
        <f>IF(K34="","",VLOOKUP(K34,'評価項目(標準)'!F32:I34,4,FALSE))</f>
        <v/>
      </c>
      <c r="M34" s="265" t="str">
        <f>IF(J34="","",IF(L34="","",ROUNDUP(AVERAGE(J34,L34),1)))</f>
        <v/>
      </c>
    </row>
    <row r="35" spans="1:16" ht="30.4" customHeight="1" x14ac:dyDescent="0.15">
      <c r="B35" s="239"/>
      <c r="C35" s="239"/>
      <c r="D35" s="259"/>
      <c r="E35" s="259"/>
      <c r="F35" s="261"/>
      <c r="G35" s="8">
        <f>IF(+'評価項目(標準)'!I33="","",+'評価項目(標準)'!I33)</f>
        <v>5</v>
      </c>
      <c r="H35" s="45" t="str">
        <f>IF(+'評価項目(標準)'!F33="","",+'評価項目(標準)'!F33)</f>
        <v>１件</v>
      </c>
      <c r="I35" s="269"/>
      <c r="J35" s="236"/>
      <c r="K35" s="269"/>
      <c r="L35" s="236"/>
      <c r="M35" s="277"/>
    </row>
    <row r="36" spans="1:16" ht="30.4" customHeight="1" thickBot="1" x14ac:dyDescent="0.2">
      <c r="B36" s="240"/>
      <c r="C36" s="240"/>
      <c r="D36" s="260"/>
      <c r="E36" s="260"/>
      <c r="F36" s="262"/>
      <c r="G36" s="54">
        <f>IF(+'評価項目(標準)'!I34="","",+'評価項目(標準)'!I34)</f>
        <v>0</v>
      </c>
      <c r="H36" s="55" t="str">
        <f>IF(+'評価項目(標準)'!F34="","",+'評価項目(標準)'!F34)</f>
        <v>２件以上</v>
      </c>
      <c r="I36" s="303"/>
      <c r="J36" s="237"/>
      <c r="K36" s="303"/>
      <c r="L36" s="237"/>
      <c r="M36" s="322"/>
    </row>
    <row r="37" spans="1:16" ht="61.5" customHeight="1" thickTop="1" x14ac:dyDescent="0.15">
      <c r="B37" s="252" t="str">
        <f>IF(+'評価項目(標準)'!B35="","",+'評価項目(標準)'!B35)</f>
        <v>総合評価方式の不履行による
加算点の減点</v>
      </c>
      <c r="C37" s="253"/>
      <c r="D37" s="254"/>
      <c r="E37" s="247" t="str">
        <f>IF(+'評価項目(標準)'!E35="","",+'評価項目(標準)'!E35)</f>
        <v>当該工事の入札公告日が、三重県が総合評価方式で発注した工事で不履行による減点措置が課されている期間内である場合、「技術提案等不履行確定通知書等」に記載した減点を行います。</v>
      </c>
      <c r="F37" s="248"/>
      <c r="G37" s="249"/>
      <c r="H37" s="56" t="str">
        <f>IF('評価項目(標準)'!I35="","",+'評価項目(標準)'!I35)</f>
        <v>△換算前
加算点満点
×1割
×件数</v>
      </c>
      <c r="I37" s="57"/>
      <c r="J37" s="58">
        <f>IF(+I37="",0,-(+'評価項目(標準)'!J37*0.1*I37))</f>
        <v>0</v>
      </c>
      <c r="K37" s="57"/>
      <c r="L37" s="90">
        <f>IF(+K37="",0,-(+'評価項目(標準)'!J37*0.1*K37))</f>
        <v>0</v>
      </c>
      <c r="M37" s="91" t="str">
        <f>IF(J37+L37=0,"",J37+L37)</f>
        <v/>
      </c>
    </row>
    <row r="38" spans="1:16" ht="61.5" customHeight="1" thickBot="1" x14ac:dyDescent="0.2">
      <c r="B38" s="252" t="str">
        <f>IF(+'評価項目(標準)'!B36="","",+'評価項目(標準)'!B36)</f>
        <v>指名停止措置による
加算点の減点</v>
      </c>
      <c r="C38" s="253"/>
      <c r="D38" s="254"/>
      <c r="E38" s="255" t="str">
        <f>IF(+'評価項目(標準)'!E36="","",+'評価項目(標準)'!E36)</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8" s="256"/>
      <c r="G38" s="257"/>
      <c r="H38" s="56" t="str">
        <f>IF('評価項目(標準)'!I36="","",+'評価項目(標準)'!I36)</f>
        <v>△換算前加算点満点
×1割</v>
      </c>
      <c r="I38" s="57"/>
      <c r="J38" s="92"/>
      <c r="K38" s="57"/>
      <c r="L38" s="93"/>
      <c r="M38" s="94" t="str">
        <f>IF(I38+K38&gt;0,-'評価項目(標準)'!J37*0.1,"")</f>
        <v/>
      </c>
    </row>
    <row r="39" spans="1:16" ht="26.25" customHeight="1" thickBot="1" x14ac:dyDescent="0.2">
      <c r="E39" s="59"/>
      <c r="F39" s="60"/>
      <c r="G39" s="61"/>
      <c r="I39" s="95"/>
      <c r="J39" s="96"/>
      <c r="K39" s="97"/>
      <c r="L39" s="62" t="s">
        <v>96</v>
      </c>
      <c r="M39" s="98">
        <f>ROUNDDOWN(SUM(M6:M36),0)+SUM(M37:M38)</f>
        <v>0</v>
      </c>
    </row>
    <row r="40" spans="1:16" ht="14.25" thickBot="1" x14ac:dyDescent="0.2">
      <c r="I40" s="4"/>
      <c r="J40" s="33"/>
      <c r="K40" s="4"/>
      <c r="L40" s="33"/>
    </row>
    <row r="41" spans="1:16" s="33" customFormat="1" ht="21.75" customHeight="1" x14ac:dyDescent="0.15">
      <c r="A41" s="4"/>
      <c r="B41" s="64" t="s">
        <v>97</v>
      </c>
      <c r="C41" s="65"/>
      <c r="D41" s="65"/>
      <c r="E41" s="66"/>
      <c r="F41" s="66"/>
      <c r="G41" s="66"/>
      <c r="H41" s="66"/>
      <c r="I41" s="66"/>
      <c r="J41" s="66"/>
      <c r="K41" s="66"/>
      <c r="L41" s="66"/>
      <c r="M41" s="67"/>
      <c r="N41" s="4"/>
      <c r="O41" s="4"/>
      <c r="P41" s="4"/>
    </row>
    <row r="42" spans="1:16" s="33" customFormat="1" ht="21.75" customHeight="1" x14ac:dyDescent="0.15">
      <c r="A42" s="4"/>
      <c r="B42" s="68" t="s">
        <v>98</v>
      </c>
      <c r="C42" s="69"/>
      <c r="D42" s="263" t="s">
        <v>99</v>
      </c>
      <c r="E42" s="263"/>
      <c r="F42" s="263"/>
      <c r="G42" s="263"/>
      <c r="H42" s="263"/>
      <c r="I42" s="263"/>
      <c r="J42" s="263"/>
      <c r="K42" s="263"/>
      <c r="L42" s="81"/>
      <c r="M42" s="82"/>
      <c r="N42" s="4"/>
      <c r="O42" s="4"/>
      <c r="P42" s="4"/>
    </row>
    <row r="43" spans="1:16" ht="21.75" customHeight="1" x14ac:dyDescent="0.15">
      <c r="B43" s="68" t="s">
        <v>98</v>
      </c>
      <c r="C43" s="70"/>
      <c r="D43" s="263" t="s">
        <v>100</v>
      </c>
      <c r="E43" s="263"/>
      <c r="F43" s="263"/>
      <c r="G43" s="263"/>
      <c r="H43" s="263"/>
      <c r="I43" s="263"/>
      <c r="J43" s="263"/>
      <c r="K43" s="263"/>
      <c r="L43" s="81"/>
      <c r="M43" s="82"/>
    </row>
    <row r="44" spans="1:16" ht="21.75" customHeight="1" x14ac:dyDescent="0.15">
      <c r="B44" s="71" t="s">
        <v>98</v>
      </c>
      <c r="C44" s="72" t="s">
        <v>101</v>
      </c>
      <c r="D44" s="83"/>
      <c r="E44" s="83"/>
      <c r="F44" s="83"/>
      <c r="G44" s="83"/>
      <c r="H44" s="83"/>
      <c r="I44" s="83"/>
      <c r="J44" s="83"/>
      <c r="K44" s="83"/>
      <c r="L44" s="73"/>
      <c r="M44" s="74"/>
    </row>
    <row r="45" spans="1:16" ht="21.75" customHeight="1" thickBot="1" x14ac:dyDescent="0.2">
      <c r="B45" s="75" t="s">
        <v>98</v>
      </c>
      <c r="C45" s="76" t="s">
        <v>114</v>
      </c>
      <c r="D45" s="85"/>
      <c r="E45" s="85"/>
      <c r="F45" s="85"/>
      <c r="G45" s="85"/>
      <c r="H45" s="85"/>
      <c r="I45" s="85"/>
      <c r="J45" s="85"/>
      <c r="K45" s="85"/>
      <c r="L45" s="77"/>
      <c r="M45" s="78"/>
    </row>
    <row r="46" spans="1:16" ht="7.5" customHeight="1" x14ac:dyDescent="0.15">
      <c r="B46" s="79"/>
      <c r="C46" s="79"/>
      <c r="D46" s="79"/>
      <c r="E46" s="80"/>
      <c r="F46" s="80"/>
      <c r="G46" s="80"/>
      <c r="H46" s="80"/>
      <c r="I46" s="80"/>
      <c r="J46" s="80"/>
      <c r="K46" s="80"/>
      <c r="L46" s="80"/>
    </row>
    <row r="47" spans="1:16" ht="23.25" customHeight="1" x14ac:dyDescent="0.15">
      <c r="A47" s="228"/>
      <c r="B47" s="228"/>
      <c r="C47" s="228"/>
      <c r="D47" s="228"/>
      <c r="E47" s="228"/>
      <c r="F47" s="228"/>
      <c r="G47" s="228"/>
      <c r="H47" s="228"/>
      <c r="I47" s="228"/>
      <c r="J47" s="228"/>
      <c r="K47" s="228"/>
      <c r="L47" s="228"/>
      <c r="M47" s="228"/>
    </row>
  </sheetData>
  <sheetProtection sheet="1" selectLockedCells="1"/>
  <mergeCells count="97">
    <mergeCell ref="D42:K42"/>
    <mergeCell ref="D43:K43"/>
    <mergeCell ref="B38:D38"/>
    <mergeCell ref="E38:G38"/>
    <mergeCell ref="M21:M23"/>
    <mergeCell ref="M34:M36"/>
    <mergeCell ref="B37:D37"/>
    <mergeCell ref="E34:E36"/>
    <mergeCell ref="F34:F36"/>
    <mergeCell ref="B6:B36"/>
    <mergeCell ref="D16:D20"/>
    <mergeCell ref="M11:M12"/>
    <mergeCell ref="K11:K12"/>
    <mergeCell ref="M6:M8"/>
    <mergeCell ref="M9:M10"/>
    <mergeCell ref="L11:L12"/>
    <mergeCell ref="M13:M15"/>
    <mergeCell ref="M16:M17"/>
    <mergeCell ref="M18:M20"/>
    <mergeCell ref="E24:E33"/>
    <mergeCell ref="F24:F33"/>
    <mergeCell ref="J18:J20"/>
    <mergeCell ref="E21:E23"/>
    <mergeCell ref="L13:L15"/>
    <mergeCell ref="K13:K15"/>
    <mergeCell ref="I13:I15"/>
    <mergeCell ref="J21:J23"/>
    <mergeCell ref="E16:E17"/>
    <mergeCell ref="F16:F17"/>
    <mergeCell ref="I16:I17"/>
    <mergeCell ref="L34:L36"/>
    <mergeCell ref="J13:J15"/>
    <mergeCell ref="J16:J17"/>
    <mergeCell ref="D34:D36"/>
    <mergeCell ref="I25:I26"/>
    <mergeCell ref="I27:I28"/>
    <mergeCell ref="E18:E20"/>
    <mergeCell ref="F18:F20"/>
    <mergeCell ref="F21:F23"/>
    <mergeCell ref="I21:I23"/>
    <mergeCell ref="I18:I20"/>
    <mergeCell ref="L6:L8"/>
    <mergeCell ref="K9:K10"/>
    <mergeCell ref="L9:L10"/>
    <mergeCell ref="L24:L33"/>
    <mergeCell ref="K6:K8"/>
    <mergeCell ref="L18:L20"/>
    <mergeCell ref="K21:K23"/>
    <mergeCell ref="K16:K17"/>
    <mergeCell ref="L16:L17"/>
    <mergeCell ref="K18:K20"/>
    <mergeCell ref="L21:L23"/>
    <mergeCell ref="J6:J8"/>
    <mergeCell ref="E9:E10"/>
    <mergeCell ref="F9:F10"/>
    <mergeCell ref="I9:I10"/>
    <mergeCell ref="J9:J10"/>
    <mergeCell ref="H2:J2"/>
    <mergeCell ref="B4:C5"/>
    <mergeCell ref="D4:D5"/>
    <mergeCell ref="E4:E5"/>
    <mergeCell ref="F4:F5"/>
    <mergeCell ref="G4:H4"/>
    <mergeCell ref="I4:J4"/>
    <mergeCell ref="F3:G3"/>
    <mergeCell ref="A47:M47"/>
    <mergeCell ref="M24:M33"/>
    <mergeCell ref="J24:J33"/>
    <mergeCell ref="H25:H27"/>
    <mergeCell ref="H30:H32"/>
    <mergeCell ref="I30:I33"/>
    <mergeCell ref="K30:K33"/>
    <mergeCell ref="C21:C36"/>
    <mergeCell ref="D21:D23"/>
    <mergeCell ref="E37:G37"/>
    <mergeCell ref="K25:K26"/>
    <mergeCell ref="K27:K28"/>
    <mergeCell ref="I34:I36"/>
    <mergeCell ref="D24:D33"/>
    <mergeCell ref="J34:J36"/>
    <mergeCell ref="K34:K36"/>
    <mergeCell ref="C16:C20"/>
    <mergeCell ref="C6:C15"/>
    <mergeCell ref="E6:E8"/>
    <mergeCell ref="H3:M3"/>
    <mergeCell ref="M4:M5"/>
    <mergeCell ref="K4:L4"/>
    <mergeCell ref="D6:D10"/>
    <mergeCell ref="F6:F8"/>
    <mergeCell ref="I6:I8"/>
    <mergeCell ref="D11:D15"/>
    <mergeCell ref="E11:E12"/>
    <mergeCell ref="F11:F12"/>
    <mergeCell ref="I11:I12"/>
    <mergeCell ref="J11:J12"/>
    <mergeCell ref="F13:F15"/>
    <mergeCell ref="E13:E15"/>
  </mergeCells>
  <phoneticPr fontId="2"/>
  <conditionalFormatting sqref="I6:I8">
    <cfRule type="cellIs" dxfId="17" priority="16" stopIfTrue="1" operator="equal">
      <formula>$F$6</formula>
    </cfRule>
  </conditionalFormatting>
  <conditionalFormatting sqref="I9:I10">
    <cfRule type="cellIs" dxfId="16" priority="31" stopIfTrue="1" operator="equal">
      <formula>$F$9</formula>
    </cfRule>
  </conditionalFormatting>
  <conditionalFormatting sqref="I11:I12 K11:K12">
    <cfRule type="cellIs" dxfId="15" priority="56" stopIfTrue="1" operator="equal">
      <formula>$F$11</formula>
    </cfRule>
  </conditionalFormatting>
  <conditionalFormatting sqref="I13:I15">
    <cfRule type="cellIs" dxfId="14" priority="55" stopIfTrue="1" operator="equal">
      <formula>$F$13</formula>
    </cfRule>
  </conditionalFormatting>
  <conditionalFormatting sqref="I16:I17">
    <cfRule type="cellIs" dxfId="13" priority="60" stopIfTrue="1" operator="equal">
      <formula>$F$16</formula>
    </cfRule>
  </conditionalFormatting>
  <conditionalFormatting sqref="I18:I20">
    <cfRule type="cellIs" dxfId="12" priority="30" stopIfTrue="1" operator="equal">
      <formula>$F$18</formula>
    </cfRule>
  </conditionalFormatting>
  <conditionalFormatting sqref="I21:I23">
    <cfRule type="cellIs" dxfId="11" priority="50" stopIfTrue="1" operator="equal">
      <formula>$F$21</formula>
    </cfRule>
  </conditionalFormatting>
  <conditionalFormatting sqref="I24:I25">
    <cfRule type="cellIs" dxfId="10" priority="10" stopIfTrue="1" operator="equal">
      <formula>#REF!</formula>
    </cfRule>
  </conditionalFormatting>
  <conditionalFormatting sqref="I30">
    <cfRule type="cellIs" dxfId="9" priority="12" stopIfTrue="1" operator="equal">
      <formula>#REF!</formula>
    </cfRule>
  </conditionalFormatting>
  <conditionalFormatting sqref="I34:I36">
    <cfRule type="cellIs" dxfId="8" priority="8" stopIfTrue="1" operator="equal">
      <formula>$F$22</formula>
    </cfRule>
  </conditionalFormatting>
  <conditionalFormatting sqref="K6">
    <cfRule type="cellIs" dxfId="7" priority="36" stopIfTrue="1" operator="equal">
      <formula>$F$6</formula>
    </cfRule>
  </conditionalFormatting>
  <conditionalFormatting sqref="K9:K10">
    <cfRule type="cellIs" dxfId="6" priority="22" stopIfTrue="1" operator="equal">
      <formula>$F$9</formula>
    </cfRule>
  </conditionalFormatting>
  <conditionalFormatting sqref="K13:K15">
    <cfRule type="cellIs" dxfId="5" priority="43" stopIfTrue="1" operator="equal">
      <formula>$F$13</formula>
    </cfRule>
  </conditionalFormatting>
  <conditionalFormatting sqref="K16:K20">
    <cfRule type="cellIs" dxfId="4" priority="32" stopIfTrue="1" operator="equal">
      <formula>$F$16</formula>
    </cfRule>
  </conditionalFormatting>
  <conditionalFormatting sqref="K21:K23">
    <cfRule type="cellIs" dxfId="3" priority="38" stopIfTrue="1" operator="equal">
      <formula>$F$21</formula>
    </cfRule>
  </conditionalFormatting>
  <conditionalFormatting sqref="K24:K25">
    <cfRule type="cellIs" dxfId="2" priority="9" stopIfTrue="1" operator="equal">
      <formula>#REF!</formula>
    </cfRule>
  </conditionalFormatting>
  <conditionalFormatting sqref="K30">
    <cfRule type="cellIs" dxfId="1" priority="11" stopIfTrue="1" operator="equal">
      <formula>#REF!</formula>
    </cfRule>
  </conditionalFormatting>
  <conditionalFormatting sqref="K34:K36">
    <cfRule type="cellIs" dxfId="0" priority="7" stopIfTrue="1" operator="equal">
      <formula>$F$22</formula>
    </cfRule>
  </conditionalFormatting>
  <dataValidations count="11">
    <dataValidation type="list" allowBlank="1" showInputMessage="1" showErrorMessage="1" sqref="I9:I10 K9:K10" xr:uid="{00000000-0002-0000-0400-000000000000}">
      <formula1>$H$9:$H$10</formula1>
    </dataValidation>
    <dataValidation type="list" allowBlank="1" showInputMessage="1" showErrorMessage="1" sqref="I6:I8" xr:uid="{00000000-0002-0000-0400-000001000000}">
      <formula1>$H$6:$H$8</formula1>
    </dataValidation>
    <dataValidation type="list" allowBlank="1" showInputMessage="1" showErrorMessage="1" sqref="I21:I23 K21:K23" xr:uid="{00000000-0002-0000-0400-000002000000}">
      <formula1>$H$21:$H$23</formula1>
    </dataValidation>
    <dataValidation type="list" allowBlank="1" showInputMessage="1" showErrorMessage="1" sqref="I18:I20" xr:uid="{00000000-0002-0000-0400-000003000000}">
      <formula1>$H$18:$H$20</formula1>
    </dataValidation>
    <dataValidation type="list" allowBlank="1" showInputMessage="1" showErrorMessage="1" sqref="I16:I17" xr:uid="{00000000-0002-0000-0400-000004000000}">
      <formula1>$H$16:$H$17</formula1>
    </dataValidation>
    <dataValidation type="list" allowBlank="1" showInputMessage="1" showErrorMessage="1" sqref="I13:I15 K13:K15" xr:uid="{00000000-0002-0000-0400-000005000000}">
      <formula1>$H$13:$H$15</formula1>
    </dataValidation>
    <dataValidation type="list" allowBlank="1" showInputMessage="1" showErrorMessage="1" sqref="I25 K25" xr:uid="{00000000-0002-0000-0400-000006000000}">
      <formula1>"三重県の工事評定点,中部地方整備局工事成績評定平均点,近畿地方整備局工事成績評定平均点"</formula1>
    </dataValidation>
    <dataValidation type="whole" operator="greaterThanOrEqual" allowBlank="1" showInputMessage="1" showErrorMessage="1" sqref="K30:K33 I30:I33" xr:uid="{00000000-0002-0000-0400-000007000000}">
      <formula1>0</formula1>
    </dataValidation>
    <dataValidation type="list" allowBlank="1" showInputMessage="1" showErrorMessage="1" sqref="K11:K12 I11:I12" xr:uid="{00000000-0002-0000-0400-000008000000}">
      <formula1>$H$11:$H$12</formula1>
    </dataValidation>
    <dataValidation type="list" allowBlank="1" showInputMessage="1" showErrorMessage="1" sqref="K34:K36 I34:I36" xr:uid="{00000000-0002-0000-0400-000009000000}">
      <formula1>$H$34:$H$36</formula1>
    </dataValidation>
    <dataValidation type="decimal" allowBlank="1" showInputMessage="1" showErrorMessage="1" sqref="I27:I28 K27:K28" xr:uid="{00000000-0002-0000-0400-00000A000000}">
      <formula1>1</formula1>
      <formula2>100</formula2>
    </dataValidation>
  </dataValidations>
  <printOptions horizontalCentered="1"/>
  <pageMargins left="0.59055118110236227" right="0.19685039370078741" top="0.59055118110236227"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70"/>
  <sheetViews>
    <sheetView showGridLines="0" view="pageBreakPreview" zoomScale="115" zoomScaleNormal="100" zoomScaleSheetLayoutView="115" workbookViewId="0">
      <selection activeCell="L24" sqref="L24:AI26"/>
    </sheetView>
  </sheetViews>
  <sheetFormatPr defaultColWidth="3.125" defaultRowHeight="18" customHeight="1" x14ac:dyDescent="0.15"/>
  <cols>
    <col min="1" max="51" width="3.875" style="100" customWidth="1"/>
    <col min="52" max="16384" width="3.125" style="100"/>
  </cols>
  <sheetData>
    <row r="1" spans="1:35" ht="22.5" customHeight="1" x14ac:dyDescent="0.15">
      <c r="A1" s="99" t="s">
        <v>115</v>
      </c>
      <c r="O1" s="101"/>
      <c r="P1" s="101"/>
      <c r="Q1" s="101"/>
      <c r="R1" s="102"/>
      <c r="S1" s="102"/>
      <c r="T1" s="102"/>
      <c r="U1" s="102"/>
      <c r="V1" s="102"/>
      <c r="W1" s="102"/>
      <c r="X1" s="102"/>
      <c r="Y1" s="102"/>
      <c r="Z1" s="102"/>
      <c r="AA1" s="102"/>
      <c r="AB1" s="102"/>
      <c r="AC1" s="102"/>
      <c r="AD1" s="102"/>
      <c r="AE1" s="102"/>
      <c r="AF1" s="102"/>
      <c r="AG1" s="102"/>
      <c r="AH1" s="102"/>
      <c r="AI1" s="102"/>
    </row>
    <row r="2" spans="1:35" ht="22.5" customHeight="1" thickBot="1" x14ac:dyDescent="0.2">
      <c r="O2" s="328" t="s">
        <v>116</v>
      </c>
      <c r="P2" s="329"/>
      <c r="Q2" s="330"/>
      <c r="R2" s="331"/>
      <c r="S2" s="332"/>
      <c r="T2" s="332"/>
      <c r="U2" s="332"/>
      <c r="V2" s="332"/>
      <c r="W2" s="332"/>
      <c r="X2" s="332"/>
      <c r="Y2" s="332"/>
      <c r="Z2" s="332"/>
      <c r="AA2" s="332"/>
      <c r="AB2" s="332"/>
      <c r="AC2" s="332"/>
      <c r="AD2" s="332"/>
      <c r="AE2" s="332"/>
      <c r="AF2" s="332"/>
      <c r="AG2" s="332"/>
      <c r="AH2" s="332"/>
      <c r="AI2" s="333"/>
    </row>
    <row r="3" spans="1:35" ht="15" customHeight="1" x14ac:dyDescent="0.15">
      <c r="A3" s="334" t="s">
        <v>117</v>
      </c>
      <c r="B3" s="335"/>
      <c r="C3" s="335"/>
      <c r="D3" s="335"/>
      <c r="E3" s="335"/>
      <c r="F3" s="335"/>
      <c r="G3" s="335"/>
      <c r="H3" s="335"/>
      <c r="I3" s="335"/>
      <c r="J3" s="335"/>
      <c r="K3" s="335"/>
      <c r="L3" s="335"/>
      <c r="M3" s="335"/>
      <c r="N3" s="335"/>
      <c r="O3" s="335"/>
      <c r="P3" s="335"/>
      <c r="Q3" s="335"/>
      <c r="R3" s="335"/>
      <c r="S3" s="335"/>
      <c r="T3" s="335"/>
      <c r="U3" s="335"/>
      <c r="V3" s="335"/>
      <c r="W3" s="335"/>
      <c r="X3" s="335"/>
      <c r="Y3" s="335"/>
      <c r="Z3" s="335"/>
      <c r="AA3" s="335"/>
      <c r="AB3" s="335"/>
      <c r="AC3" s="335"/>
      <c r="AD3" s="335"/>
      <c r="AE3" s="335"/>
      <c r="AF3" s="335"/>
      <c r="AG3" s="335"/>
      <c r="AH3" s="335"/>
      <c r="AI3" s="336"/>
    </row>
    <row r="4" spans="1:35" ht="15" customHeight="1" x14ac:dyDescent="0.15">
      <c r="A4" s="326"/>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37"/>
    </row>
    <row r="5" spans="1:35" ht="19.899999999999999" customHeight="1" x14ac:dyDescent="0.15">
      <c r="A5" s="338" t="s">
        <v>15</v>
      </c>
      <c r="B5" s="339"/>
      <c r="C5" s="339"/>
      <c r="D5" s="339"/>
      <c r="E5" s="344" t="s">
        <v>118</v>
      </c>
      <c r="F5" s="345"/>
      <c r="G5" s="345"/>
      <c r="H5" s="345"/>
      <c r="I5" s="346"/>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8"/>
    </row>
    <row r="6" spans="1:35" ht="19.899999999999999" customHeight="1" x14ac:dyDescent="0.15">
      <c r="A6" s="340"/>
      <c r="B6" s="341"/>
      <c r="C6" s="341"/>
      <c r="D6" s="341"/>
      <c r="E6" s="344"/>
      <c r="F6" s="345"/>
      <c r="G6" s="345"/>
      <c r="H6" s="345"/>
      <c r="I6" s="346"/>
      <c r="J6" s="349"/>
      <c r="K6" s="349"/>
      <c r="L6" s="349"/>
      <c r="M6" s="349"/>
      <c r="N6" s="349"/>
      <c r="O6" s="349"/>
      <c r="P6" s="349"/>
      <c r="Q6" s="349"/>
      <c r="R6" s="349"/>
      <c r="S6" s="349"/>
      <c r="T6" s="349"/>
      <c r="U6" s="349"/>
      <c r="V6" s="349"/>
      <c r="W6" s="349"/>
      <c r="X6" s="349"/>
      <c r="Y6" s="349"/>
      <c r="Z6" s="349"/>
      <c r="AA6" s="349"/>
      <c r="AB6" s="349"/>
      <c r="AC6" s="349"/>
      <c r="AD6" s="349"/>
      <c r="AE6" s="349"/>
      <c r="AF6" s="349"/>
      <c r="AG6" s="349"/>
      <c r="AH6" s="349"/>
      <c r="AI6" s="350"/>
    </row>
    <row r="7" spans="1:35" ht="19.899999999999999" customHeight="1" x14ac:dyDescent="0.15">
      <c r="A7" s="340"/>
      <c r="B7" s="341"/>
      <c r="C7" s="341"/>
      <c r="D7" s="341"/>
      <c r="E7" s="344" t="s">
        <v>119</v>
      </c>
      <c r="F7" s="345"/>
      <c r="G7" s="345"/>
      <c r="H7" s="345"/>
      <c r="I7" s="346"/>
      <c r="J7" s="351" t="s">
        <v>120</v>
      </c>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2"/>
    </row>
    <row r="8" spans="1:35" ht="19.899999999999999" customHeight="1" x14ac:dyDescent="0.15">
      <c r="A8" s="340"/>
      <c r="B8" s="341"/>
      <c r="C8" s="341"/>
      <c r="D8" s="341"/>
      <c r="E8" s="353" t="s">
        <v>121</v>
      </c>
      <c r="F8" s="354"/>
      <c r="G8" s="354"/>
      <c r="H8" s="354"/>
      <c r="I8" s="355"/>
      <c r="J8" s="356"/>
      <c r="K8" s="356"/>
      <c r="L8" s="356"/>
      <c r="M8" s="356"/>
      <c r="N8" s="356"/>
      <c r="O8" s="356"/>
      <c r="P8" s="356"/>
      <c r="Q8" s="356"/>
      <c r="R8" s="356"/>
      <c r="S8" s="356"/>
      <c r="T8" s="356"/>
      <c r="U8" s="356"/>
      <c r="V8" s="356"/>
      <c r="W8" s="356"/>
      <c r="X8" s="356"/>
      <c r="Y8" s="356"/>
      <c r="Z8" s="356"/>
      <c r="AA8" s="356"/>
      <c r="AB8" s="356"/>
      <c r="AC8" s="356"/>
      <c r="AD8" s="356"/>
      <c r="AE8" s="356"/>
      <c r="AF8" s="356"/>
      <c r="AG8" s="356"/>
      <c r="AH8" s="356"/>
      <c r="AI8" s="357"/>
    </row>
    <row r="9" spans="1:35" ht="19.899999999999999" customHeight="1" x14ac:dyDescent="0.15">
      <c r="A9" s="342"/>
      <c r="B9" s="343"/>
      <c r="C9" s="343"/>
      <c r="D9" s="343"/>
      <c r="E9" s="344"/>
      <c r="F9" s="345"/>
      <c r="G9" s="345"/>
      <c r="H9" s="345"/>
      <c r="I9" s="346"/>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50"/>
    </row>
    <row r="10" spans="1:35" ht="19.899999999999999" customHeight="1" x14ac:dyDescent="0.15">
      <c r="A10" s="338" t="s">
        <v>122</v>
      </c>
      <c r="B10" s="339"/>
      <c r="C10" s="339"/>
      <c r="D10" s="339"/>
      <c r="E10" s="360" t="s">
        <v>123</v>
      </c>
      <c r="F10" s="361"/>
      <c r="G10" s="361"/>
      <c r="H10" s="361"/>
      <c r="I10" s="362"/>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4"/>
    </row>
    <row r="11" spans="1:35" ht="19.899999999999999" customHeight="1" x14ac:dyDescent="0.15">
      <c r="A11" s="340"/>
      <c r="B11" s="341"/>
      <c r="C11" s="341"/>
      <c r="D11" s="341"/>
      <c r="E11" s="365" t="s">
        <v>124</v>
      </c>
      <c r="F11" s="343"/>
      <c r="G11" s="343"/>
      <c r="H11" s="343"/>
      <c r="I11" s="366"/>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1"/>
    </row>
    <row r="12" spans="1:35" ht="19.899999999999999" customHeight="1" x14ac:dyDescent="0.15">
      <c r="A12" s="340"/>
      <c r="B12" s="341"/>
      <c r="C12" s="341"/>
      <c r="D12" s="341"/>
      <c r="E12" s="360"/>
      <c r="F12" s="361"/>
      <c r="G12" s="361"/>
      <c r="H12" s="361"/>
      <c r="I12" s="362"/>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1"/>
    </row>
    <row r="13" spans="1:35" ht="19.899999999999999" customHeight="1" thickBot="1" x14ac:dyDescent="0.2">
      <c r="A13" s="358"/>
      <c r="B13" s="359"/>
      <c r="C13" s="359"/>
      <c r="D13" s="359"/>
      <c r="E13" s="367"/>
      <c r="F13" s="368"/>
      <c r="G13" s="368"/>
      <c r="H13" s="368"/>
      <c r="I13" s="369"/>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3"/>
    </row>
    <row r="14" spans="1:35" ht="15" customHeight="1" thickTop="1" x14ac:dyDescent="0.15">
      <c r="A14" s="323" t="s">
        <v>125</v>
      </c>
      <c r="B14" s="324"/>
      <c r="C14" s="324"/>
      <c r="D14" s="324"/>
      <c r="E14" s="324"/>
      <c r="F14" s="324"/>
      <c r="G14" s="324"/>
      <c r="H14" s="324"/>
      <c r="I14" s="324"/>
      <c r="J14" s="324"/>
      <c r="K14" s="324"/>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5"/>
    </row>
    <row r="15" spans="1:35" ht="15" customHeight="1" x14ac:dyDescent="0.15">
      <c r="A15" s="326"/>
      <c r="B15" s="327"/>
      <c r="C15" s="327"/>
      <c r="D15" s="327"/>
      <c r="E15" s="327"/>
      <c r="F15" s="324"/>
      <c r="G15" s="324"/>
      <c r="H15" s="324"/>
      <c r="I15" s="324"/>
      <c r="J15" s="324"/>
      <c r="K15" s="324"/>
      <c r="L15" s="324"/>
      <c r="M15" s="324"/>
      <c r="N15" s="324"/>
      <c r="O15" s="324"/>
      <c r="P15" s="324"/>
      <c r="Q15" s="324"/>
      <c r="R15" s="324"/>
      <c r="S15" s="324"/>
      <c r="T15" s="324"/>
      <c r="U15" s="324"/>
      <c r="V15" s="324"/>
      <c r="W15" s="324"/>
      <c r="X15" s="324"/>
      <c r="Y15" s="324"/>
      <c r="Z15" s="324"/>
      <c r="AA15" s="324"/>
      <c r="AB15" s="324"/>
      <c r="AC15" s="324"/>
      <c r="AD15" s="324"/>
      <c r="AE15" s="324"/>
      <c r="AF15" s="324"/>
      <c r="AG15" s="324"/>
      <c r="AH15" s="324"/>
      <c r="AI15" s="325"/>
    </row>
    <row r="16" spans="1:35" ht="19.5" customHeight="1" x14ac:dyDescent="0.15">
      <c r="A16" s="381" t="s">
        <v>34</v>
      </c>
      <c r="B16" s="382"/>
      <c r="C16" s="382"/>
      <c r="D16" s="382"/>
      <c r="E16" s="360" t="s">
        <v>123</v>
      </c>
      <c r="F16" s="361"/>
      <c r="G16" s="361"/>
      <c r="H16" s="361"/>
      <c r="I16" s="362"/>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4"/>
    </row>
    <row r="17" spans="1:35" ht="19.5" customHeight="1" x14ac:dyDescent="0.15">
      <c r="A17" s="383"/>
      <c r="B17" s="384"/>
      <c r="C17" s="384"/>
      <c r="D17" s="384"/>
      <c r="E17" s="365" t="s">
        <v>124</v>
      </c>
      <c r="F17" s="343"/>
      <c r="G17" s="343"/>
      <c r="H17" s="343"/>
      <c r="I17" s="366"/>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1"/>
    </row>
    <row r="18" spans="1:35" ht="19.5" customHeight="1" x14ac:dyDescent="0.15">
      <c r="A18" s="383"/>
      <c r="B18" s="384"/>
      <c r="C18" s="384"/>
      <c r="D18" s="384"/>
      <c r="E18" s="360"/>
      <c r="F18" s="361"/>
      <c r="G18" s="361"/>
      <c r="H18" s="361"/>
      <c r="I18" s="362"/>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1"/>
    </row>
    <row r="19" spans="1:35" ht="19.5" customHeight="1" x14ac:dyDescent="0.15">
      <c r="A19" s="385"/>
      <c r="B19" s="354"/>
      <c r="C19" s="354"/>
      <c r="D19" s="354"/>
      <c r="E19" s="360"/>
      <c r="F19" s="361"/>
      <c r="G19" s="361"/>
      <c r="H19" s="361"/>
      <c r="I19" s="362"/>
      <c r="J19" s="386"/>
      <c r="K19" s="386"/>
      <c r="L19" s="386"/>
      <c r="M19" s="386"/>
      <c r="N19" s="386"/>
      <c r="O19" s="386"/>
      <c r="P19" s="386"/>
      <c r="Q19" s="386"/>
      <c r="R19" s="386"/>
      <c r="S19" s="386"/>
      <c r="T19" s="386"/>
      <c r="U19" s="386"/>
      <c r="V19" s="386"/>
      <c r="W19" s="386"/>
      <c r="X19" s="386"/>
      <c r="Y19" s="386"/>
      <c r="Z19" s="386"/>
      <c r="AA19" s="386"/>
      <c r="AB19" s="386"/>
      <c r="AC19" s="386"/>
      <c r="AD19" s="386"/>
      <c r="AE19" s="386"/>
      <c r="AF19" s="386"/>
      <c r="AG19" s="386"/>
      <c r="AH19" s="386"/>
      <c r="AI19" s="387"/>
    </row>
    <row r="20" spans="1:35" ht="19.5" customHeight="1" x14ac:dyDescent="0.15">
      <c r="A20" s="338" t="s">
        <v>37</v>
      </c>
      <c r="B20" s="339"/>
      <c r="C20" s="339"/>
      <c r="D20" s="339"/>
      <c r="E20" s="374" t="s">
        <v>126</v>
      </c>
      <c r="F20" s="339"/>
      <c r="G20" s="375"/>
      <c r="H20" s="376" t="s">
        <v>160</v>
      </c>
      <c r="I20" s="376"/>
      <c r="J20" s="376"/>
      <c r="K20" s="376"/>
      <c r="L20" s="376"/>
      <c r="M20" s="376"/>
      <c r="N20" s="376"/>
      <c r="O20" s="376"/>
      <c r="P20" s="376"/>
      <c r="Q20" s="376"/>
      <c r="R20" s="376"/>
      <c r="S20" s="376"/>
      <c r="T20" s="378"/>
      <c r="U20" s="379"/>
      <c r="V20" s="380"/>
      <c r="W20" s="379"/>
      <c r="X20" s="380"/>
      <c r="Y20" s="379"/>
      <c r="Z20" s="380"/>
      <c r="AA20" s="379"/>
      <c r="AB20" s="380"/>
      <c r="AC20" s="388"/>
      <c r="AD20" s="389" t="s">
        <v>127</v>
      </c>
      <c r="AE20" s="389"/>
      <c r="AF20" s="389"/>
      <c r="AG20" s="389"/>
      <c r="AH20" s="389"/>
      <c r="AI20" s="390"/>
    </row>
    <row r="21" spans="1:35" ht="19.5" customHeight="1" x14ac:dyDescent="0.15">
      <c r="A21" s="342"/>
      <c r="B21" s="343"/>
      <c r="C21" s="343"/>
      <c r="D21" s="343"/>
      <c r="E21" s="365"/>
      <c r="F21" s="343"/>
      <c r="G21" s="366"/>
      <c r="H21" s="377"/>
      <c r="I21" s="377"/>
      <c r="J21" s="377"/>
      <c r="K21" s="377"/>
      <c r="L21" s="377"/>
      <c r="M21" s="377"/>
      <c r="N21" s="377"/>
      <c r="O21" s="377"/>
      <c r="P21" s="377"/>
      <c r="Q21" s="377"/>
      <c r="R21" s="377"/>
      <c r="S21" s="377"/>
      <c r="T21" s="391"/>
      <c r="U21" s="392"/>
      <c r="V21" s="393"/>
      <c r="W21" s="392"/>
      <c r="X21" s="393"/>
      <c r="Y21" s="392"/>
      <c r="Z21" s="393"/>
      <c r="AA21" s="392"/>
      <c r="AB21" s="393"/>
      <c r="AC21" s="394"/>
      <c r="AD21" s="395" t="str">
        <f>IF(COUNTA(T20:AC21)=0,"",ROUNDDOWN(((SUM(T20:AC21)+75))/(COUNTA(T20:AC21)+1),1))</f>
        <v/>
      </c>
      <c r="AE21" s="395"/>
      <c r="AF21" s="395"/>
      <c r="AG21" s="395"/>
      <c r="AH21" s="395"/>
      <c r="AI21" s="103" t="s">
        <v>128</v>
      </c>
    </row>
    <row r="22" spans="1:35" ht="19.5" customHeight="1" x14ac:dyDescent="0.15">
      <c r="A22" s="404" t="s">
        <v>129</v>
      </c>
      <c r="B22" s="405"/>
      <c r="C22" s="405"/>
      <c r="D22" s="405"/>
      <c r="E22" s="410" t="s">
        <v>130</v>
      </c>
      <c r="F22" s="351"/>
      <c r="G22" s="351"/>
      <c r="H22" s="351"/>
      <c r="I22" s="351"/>
      <c r="J22" s="351"/>
      <c r="K22" s="351"/>
      <c r="L22" s="351"/>
      <c r="M22" s="351"/>
      <c r="N22" s="351"/>
      <c r="O22" s="351"/>
      <c r="P22" s="351"/>
      <c r="Q22" s="351"/>
      <c r="R22" s="351"/>
      <c r="S22" s="351"/>
      <c r="T22" s="351"/>
      <c r="U22" s="351"/>
      <c r="V22" s="351"/>
      <c r="W22" s="351"/>
      <c r="X22" s="351"/>
      <c r="Y22" s="351"/>
      <c r="Z22" s="351"/>
      <c r="AA22" s="351"/>
      <c r="AB22" s="351"/>
      <c r="AC22" s="351"/>
      <c r="AD22" s="351"/>
      <c r="AE22" s="351"/>
      <c r="AF22" s="351"/>
      <c r="AG22" s="351"/>
      <c r="AH22" s="351"/>
      <c r="AI22" s="352"/>
    </row>
    <row r="23" spans="1:35" ht="19.5" customHeight="1" x14ac:dyDescent="0.15">
      <c r="A23" s="406"/>
      <c r="B23" s="407"/>
      <c r="C23" s="407"/>
      <c r="D23" s="407"/>
      <c r="E23" s="374">
        <v>1</v>
      </c>
      <c r="F23" s="375"/>
      <c r="G23" s="413" t="s">
        <v>123</v>
      </c>
      <c r="H23" s="413"/>
      <c r="I23" s="413"/>
      <c r="J23" s="413"/>
      <c r="K23" s="413"/>
      <c r="L23" s="414"/>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4"/>
    </row>
    <row r="24" spans="1:35" ht="19.5" customHeight="1" x14ac:dyDescent="0.15">
      <c r="A24" s="406"/>
      <c r="B24" s="407"/>
      <c r="C24" s="407"/>
      <c r="D24" s="407"/>
      <c r="E24" s="411"/>
      <c r="F24" s="412"/>
      <c r="G24" s="413" t="s">
        <v>124</v>
      </c>
      <c r="H24" s="413"/>
      <c r="I24" s="413"/>
      <c r="J24" s="413"/>
      <c r="K24" s="413"/>
      <c r="L24" s="415"/>
      <c r="M24" s="351"/>
      <c r="N24" s="351"/>
      <c r="O24" s="351"/>
      <c r="P24" s="351"/>
      <c r="Q24" s="351"/>
      <c r="R24" s="351"/>
      <c r="S24" s="351"/>
      <c r="T24" s="351"/>
      <c r="U24" s="351"/>
      <c r="V24" s="351"/>
      <c r="W24" s="351"/>
      <c r="X24" s="351"/>
      <c r="Y24" s="351"/>
      <c r="Z24" s="351"/>
      <c r="AA24" s="351"/>
      <c r="AB24" s="351"/>
      <c r="AC24" s="351"/>
      <c r="AD24" s="351"/>
      <c r="AE24" s="351"/>
      <c r="AF24" s="351"/>
      <c r="AG24" s="351"/>
      <c r="AH24" s="351"/>
      <c r="AI24" s="352"/>
    </row>
    <row r="25" spans="1:35" ht="19.5" customHeight="1" x14ac:dyDescent="0.15">
      <c r="A25" s="406"/>
      <c r="B25" s="407"/>
      <c r="C25" s="407"/>
      <c r="D25" s="407"/>
      <c r="E25" s="411"/>
      <c r="F25" s="412"/>
      <c r="G25" s="413"/>
      <c r="H25" s="413"/>
      <c r="I25" s="413"/>
      <c r="J25" s="413"/>
      <c r="K25" s="413"/>
      <c r="L25" s="415"/>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2"/>
    </row>
    <row r="26" spans="1:35" ht="19.5" customHeight="1" x14ac:dyDescent="0.15">
      <c r="A26" s="406"/>
      <c r="B26" s="407"/>
      <c r="C26" s="407"/>
      <c r="D26" s="407"/>
      <c r="E26" s="365"/>
      <c r="F26" s="366"/>
      <c r="G26" s="413"/>
      <c r="H26" s="413"/>
      <c r="I26" s="413"/>
      <c r="J26" s="413"/>
      <c r="K26" s="413"/>
      <c r="L26" s="415"/>
      <c r="M26" s="351"/>
      <c r="N26" s="351"/>
      <c r="O26" s="351"/>
      <c r="P26" s="351"/>
      <c r="Q26" s="351"/>
      <c r="R26" s="351"/>
      <c r="S26" s="351"/>
      <c r="T26" s="351"/>
      <c r="U26" s="351"/>
      <c r="V26" s="351"/>
      <c r="W26" s="351"/>
      <c r="X26" s="351"/>
      <c r="Y26" s="351"/>
      <c r="Z26" s="351"/>
      <c r="AA26" s="351"/>
      <c r="AB26" s="351"/>
      <c r="AC26" s="351"/>
      <c r="AD26" s="351"/>
      <c r="AE26" s="351"/>
      <c r="AF26" s="351"/>
      <c r="AG26" s="351"/>
      <c r="AH26" s="351"/>
      <c r="AI26" s="352"/>
    </row>
    <row r="27" spans="1:35" ht="19.5" customHeight="1" x14ac:dyDescent="0.15">
      <c r="A27" s="406"/>
      <c r="B27" s="407"/>
      <c r="C27" s="407"/>
      <c r="D27" s="407"/>
      <c r="E27" s="374">
        <v>2</v>
      </c>
      <c r="F27" s="375"/>
      <c r="G27" s="413" t="s">
        <v>123</v>
      </c>
      <c r="H27" s="413"/>
      <c r="I27" s="413"/>
      <c r="J27" s="413"/>
      <c r="K27" s="413"/>
      <c r="L27" s="414"/>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4"/>
    </row>
    <row r="28" spans="1:35" ht="19.5" customHeight="1" x14ac:dyDescent="0.15">
      <c r="A28" s="406"/>
      <c r="B28" s="407"/>
      <c r="C28" s="407"/>
      <c r="D28" s="407"/>
      <c r="E28" s="411"/>
      <c r="F28" s="412"/>
      <c r="G28" s="426" t="s">
        <v>124</v>
      </c>
      <c r="H28" s="426"/>
      <c r="I28" s="426"/>
      <c r="J28" s="426"/>
      <c r="K28" s="426"/>
      <c r="L28" s="428"/>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1"/>
    </row>
    <row r="29" spans="1:35" ht="19.5" customHeight="1" x14ac:dyDescent="0.15">
      <c r="A29" s="406"/>
      <c r="B29" s="407"/>
      <c r="C29" s="407"/>
      <c r="D29" s="407"/>
      <c r="E29" s="411"/>
      <c r="F29" s="412"/>
      <c r="G29" s="413"/>
      <c r="H29" s="413"/>
      <c r="I29" s="413"/>
      <c r="J29" s="413"/>
      <c r="K29" s="413"/>
      <c r="L29" s="428"/>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1"/>
    </row>
    <row r="30" spans="1:35" ht="19.5" customHeight="1" thickBot="1" x14ac:dyDescent="0.2">
      <c r="A30" s="408"/>
      <c r="B30" s="409"/>
      <c r="C30" s="409"/>
      <c r="D30" s="409"/>
      <c r="E30" s="416"/>
      <c r="F30" s="417"/>
      <c r="G30" s="427"/>
      <c r="H30" s="427"/>
      <c r="I30" s="427"/>
      <c r="J30" s="427"/>
      <c r="K30" s="427"/>
      <c r="L30" s="429"/>
      <c r="M30" s="430"/>
      <c r="N30" s="430"/>
      <c r="O30" s="430"/>
      <c r="P30" s="430"/>
      <c r="Q30" s="430"/>
      <c r="R30" s="430"/>
      <c r="S30" s="430"/>
      <c r="T30" s="430"/>
      <c r="U30" s="430"/>
      <c r="V30" s="430"/>
      <c r="W30" s="430"/>
      <c r="X30" s="430"/>
      <c r="Y30" s="430"/>
      <c r="Z30" s="430"/>
      <c r="AA30" s="430"/>
      <c r="AB30" s="430"/>
      <c r="AC30" s="430"/>
      <c r="AD30" s="430"/>
      <c r="AE30" s="430"/>
      <c r="AF30" s="430"/>
      <c r="AG30" s="430"/>
      <c r="AH30" s="430"/>
      <c r="AI30" s="431"/>
    </row>
    <row r="31" spans="1:35" ht="11.25" customHeight="1" x14ac:dyDescent="0.15">
      <c r="A31" s="104"/>
      <c r="B31" s="104"/>
      <c r="C31" s="104"/>
      <c r="D31" s="104"/>
      <c r="E31" s="104"/>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row>
    <row r="32" spans="1:35" ht="11.25" customHeight="1" thickBot="1" x14ac:dyDescent="0.2">
      <c r="A32" s="105"/>
      <c r="B32" s="105"/>
      <c r="C32" s="105"/>
      <c r="D32" s="101"/>
      <c r="E32" s="101"/>
    </row>
    <row r="33" spans="1:39" ht="15" customHeight="1" x14ac:dyDescent="0.15">
      <c r="A33" s="334" t="s">
        <v>131</v>
      </c>
      <c r="B33" s="335"/>
      <c r="C33" s="335"/>
      <c r="D33" s="335"/>
      <c r="E33" s="335"/>
      <c r="F33" s="335"/>
      <c r="G33" s="335"/>
      <c r="H33" s="335"/>
      <c r="I33" s="335"/>
      <c r="J33" s="335"/>
      <c r="K33" s="335"/>
      <c r="L33" s="335"/>
      <c r="M33" s="335"/>
      <c r="N33" s="335"/>
      <c r="O33" s="335"/>
      <c r="P33" s="335"/>
      <c r="Q33" s="335"/>
      <c r="R33" s="335"/>
      <c r="S33" s="335"/>
      <c r="T33" s="335"/>
      <c r="U33" s="335"/>
      <c r="V33" s="335"/>
      <c r="W33" s="335"/>
      <c r="X33" s="335"/>
      <c r="Y33" s="335"/>
      <c r="Z33" s="335"/>
      <c r="AA33" s="335"/>
      <c r="AB33" s="335"/>
      <c r="AC33" s="335"/>
      <c r="AD33" s="335"/>
      <c r="AE33" s="335"/>
      <c r="AF33" s="335"/>
      <c r="AG33" s="335"/>
      <c r="AH33" s="335"/>
      <c r="AI33" s="336"/>
    </row>
    <row r="34" spans="1:39" ht="18" customHeight="1" x14ac:dyDescent="0.15">
      <c r="A34" s="326"/>
      <c r="B34" s="327"/>
      <c r="C34" s="327"/>
      <c r="D34" s="327"/>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37"/>
      <c r="AL34" s="341"/>
      <c r="AM34" s="341"/>
    </row>
    <row r="35" spans="1:39" ht="18" customHeight="1" x14ac:dyDescent="0.15">
      <c r="A35" s="396" t="s">
        <v>132</v>
      </c>
      <c r="B35" s="397"/>
      <c r="C35" s="400" t="s">
        <v>133</v>
      </c>
      <c r="D35" s="400"/>
      <c r="E35" s="400"/>
      <c r="F35" s="400"/>
      <c r="G35" s="400"/>
      <c r="H35" s="400"/>
      <c r="I35" s="400"/>
      <c r="J35" s="400"/>
      <c r="K35" s="400"/>
      <c r="L35" s="400"/>
      <c r="M35" s="400"/>
      <c r="N35" s="400"/>
      <c r="O35" s="400"/>
      <c r="P35" s="400"/>
      <c r="Q35" s="400"/>
      <c r="R35" s="400"/>
      <c r="S35" s="400"/>
      <c r="T35" s="400"/>
      <c r="U35" s="400"/>
      <c r="V35" s="400"/>
      <c r="W35" s="400"/>
      <c r="X35" s="400"/>
      <c r="Y35" s="400"/>
      <c r="Z35" s="400"/>
      <c r="AA35" s="400"/>
      <c r="AB35" s="400"/>
      <c r="AC35" s="400"/>
      <c r="AD35" s="400"/>
      <c r="AE35" s="400"/>
      <c r="AF35" s="400"/>
      <c r="AG35" s="400"/>
      <c r="AH35" s="400"/>
      <c r="AI35" s="401"/>
      <c r="AL35" s="341"/>
      <c r="AM35" s="341"/>
    </row>
    <row r="36" spans="1:39" ht="18" customHeight="1" x14ac:dyDescent="0.15">
      <c r="A36" s="398"/>
      <c r="B36" s="399"/>
      <c r="C36" s="402"/>
      <c r="D36" s="402"/>
      <c r="E36" s="402"/>
      <c r="F36" s="402"/>
      <c r="G36" s="402"/>
      <c r="H36" s="402"/>
      <c r="I36" s="402"/>
      <c r="J36" s="402"/>
      <c r="K36" s="402"/>
      <c r="L36" s="402"/>
      <c r="M36" s="402"/>
      <c r="N36" s="402"/>
      <c r="O36" s="402"/>
      <c r="P36" s="402"/>
      <c r="Q36" s="402"/>
      <c r="R36" s="402"/>
      <c r="S36" s="402"/>
      <c r="T36" s="402"/>
      <c r="U36" s="402"/>
      <c r="V36" s="402"/>
      <c r="W36" s="402"/>
      <c r="X36" s="402"/>
      <c r="Y36" s="402"/>
      <c r="Z36" s="402"/>
      <c r="AA36" s="402"/>
      <c r="AB36" s="402"/>
      <c r="AC36" s="402"/>
      <c r="AD36" s="402"/>
      <c r="AE36" s="402"/>
      <c r="AF36" s="402"/>
      <c r="AG36" s="402"/>
      <c r="AH36" s="402"/>
      <c r="AI36" s="403"/>
    </row>
    <row r="37" spans="1:39" ht="18" customHeight="1" x14ac:dyDescent="0.15">
      <c r="A37" s="398" t="s">
        <v>134</v>
      </c>
      <c r="B37" s="399"/>
      <c r="C37" s="370" t="s">
        <v>135</v>
      </c>
      <c r="D37" s="370"/>
      <c r="E37" s="370"/>
      <c r="F37" s="370"/>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1"/>
    </row>
    <row r="38" spans="1:39" ht="18" customHeight="1" x14ac:dyDescent="0.15">
      <c r="A38" s="398"/>
      <c r="B38" s="399"/>
      <c r="C38" s="370"/>
      <c r="D38" s="370"/>
      <c r="E38" s="370"/>
      <c r="F38" s="370"/>
      <c r="G38" s="370"/>
      <c r="H38" s="370"/>
      <c r="I38" s="370"/>
      <c r="J38" s="370"/>
      <c r="K38" s="370"/>
      <c r="L38" s="370"/>
      <c r="M38" s="370"/>
      <c r="N38" s="370"/>
      <c r="O38" s="370"/>
      <c r="P38" s="370"/>
      <c r="Q38" s="370"/>
      <c r="R38" s="370"/>
      <c r="S38" s="370"/>
      <c r="T38" s="370"/>
      <c r="U38" s="370"/>
      <c r="V38" s="370"/>
      <c r="W38" s="370"/>
      <c r="X38" s="370"/>
      <c r="Y38" s="370"/>
      <c r="Z38" s="370"/>
      <c r="AA38" s="370"/>
      <c r="AB38" s="370"/>
      <c r="AC38" s="370"/>
      <c r="AD38" s="370"/>
      <c r="AE38" s="370"/>
      <c r="AF38" s="370"/>
      <c r="AG38" s="370"/>
      <c r="AH38" s="370"/>
      <c r="AI38" s="371"/>
    </row>
    <row r="39" spans="1:39" ht="18" customHeight="1" thickBot="1" x14ac:dyDescent="0.2">
      <c r="A39" s="106"/>
      <c r="B39" s="107"/>
      <c r="C39" s="107"/>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8"/>
      <c r="AI39" s="109"/>
    </row>
    <row r="40" spans="1:39" ht="18" customHeight="1" thickTop="1" x14ac:dyDescent="0.15">
      <c r="A40" s="432" t="s">
        <v>136</v>
      </c>
      <c r="B40" s="433"/>
      <c r="C40" s="433"/>
      <c r="D40" s="433"/>
      <c r="E40" s="433"/>
      <c r="F40" s="433"/>
      <c r="G40" s="433"/>
      <c r="H40" s="433"/>
      <c r="I40" s="433"/>
      <c r="J40" s="433"/>
      <c r="K40" s="433"/>
      <c r="L40" s="433"/>
      <c r="M40" s="433"/>
      <c r="N40" s="433"/>
      <c r="O40" s="433"/>
      <c r="P40" s="433"/>
      <c r="Q40" s="433"/>
      <c r="R40" s="433"/>
      <c r="S40" s="433"/>
      <c r="T40" s="433"/>
      <c r="U40" s="433"/>
      <c r="V40" s="433"/>
      <c r="W40" s="433"/>
      <c r="X40" s="433"/>
      <c r="Y40" s="433"/>
      <c r="Z40" s="433"/>
      <c r="AA40" s="433"/>
      <c r="AB40" s="433"/>
      <c r="AC40" s="433"/>
      <c r="AD40" s="433"/>
      <c r="AE40" s="433"/>
      <c r="AF40" s="433"/>
      <c r="AG40" s="433"/>
      <c r="AH40" s="433"/>
      <c r="AI40" s="434"/>
    </row>
    <row r="41" spans="1:39" ht="18" customHeight="1" x14ac:dyDescent="0.15">
      <c r="A41" s="326"/>
      <c r="B41" s="327"/>
      <c r="C41" s="327"/>
      <c r="D41" s="327"/>
      <c r="E41" s="327"/>
      <c r="F41" s="327"/>
      <c r="G41" s="327"/>
      <c r="H41" s="327"/>
      <c r="I41" s="327"/>
      <c r="J41" s="327"/>
      <c r="K41" s="327"/>
      <c r="L41" s="327"/>
      <c r="M41" s="327"/>
      <c r="N41" s="327"/>
      <c r="O41" s="327"/>
      <c r="P41" s="327"/>
      <c r="Q41" s="327"/>
      <c r="R41" s="327"/>
      <c r="S41" s="327"/>
      <c r="T41" s="327"/>
      <c r="U41" s="327"/>
      <c r="V41" s="327"/>
      <c r="W41" s="327"/>
      <c r="X41" s="327"/>
      <c r="Y41" s="327"/>
      <c r="Z41" s="327"/>
      <c r="AA41" s="327"/>
      <c r="AB41" s="327"/>
      <c r="AC41" s="327"/>
      <c r="AD41" s="327"/>
      <c r="AE41" s="327"/>
      <c r="AF41" s="327"/>
      <c r="AG41" s="327"/>
      <c r="AH41" s="327"/>
      <c r="AI41" s="337"/>
    </row>
    <row r="42" spans="1:39" ht="18" customHeight="1" x14ac:dyDescent="0.15">
      <c r="A42" s="110" t="s">
        <v>137</v>
      </c>
      <c r="B42" s="111"/>
      <c r="C42" s="111"/>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3"/>
    </row>
    <row r="43" spans="1:39" ht="18" customHeight="1" x14ac:dyDescent="0.15">
      <c r="A43" s="340" t="s">
        <v>138</v>
      </c>
      <c r="B43" s="384"/>
      <c r="C43" s="402" t="s">
        <v>139</v>
      </c>
      <c r="D43" s="402"/>
      <c r="E43" s="402"/>
      <c r="F43" s="402"/>
      <c r="G43" s="402"/>
      <c r="H43" s="402"/>
      <c r="I43" s="402"/>
      <c r="J43" s="402"/>
      <c r="K43" s="402"/>
      <c r="L43" s="402"/>
      <c r="M43" s="402"/>
      <c r="N43" s="402"/>
      <c r="O43" s="402"/>
      <c r="P43" s="402"/>
      <c r="Q43" s="402"/>
      <c r="R43" s="402"/>
      <c r="S43" s="402"/>
      <c r="T43" s="402"/>
      <c r="U43" s="402"/>
      <c r="V43" s="402"/>
      <c r="W43" s="402"/>
      <c r="X43" s="402"/>
      <c r="Y43" s="402"/>
      <c r="Z43" s="402"/>
      <c r="AA43" s="402"/>
      <c r="AB43" s="402"/>
      <c r="AC43" s="402"/>
      <c r="AD43" s="402"/>
      <c r="AE43" s="402"/>
      <c r="AF43" s="402"/>
      <c r="AG43" s="402"/>
      <c r="AH43" s="402"/>
      <c r="AI43" s="403"/>
    </row>
    <row r="44" spans="1:39" ht="18" customHeight="1" x14ac:dyDescent="0.15">
      <c r="A44" s="383"/>
      <c r="B44" s="384"/>
      <c r="C44" s="402"/>
      <c r="D44" s="402"/>
      <c r="E44" s="402"/>
      <c r="F44" s="402"/>
      <c r="G44" s="402"/>
      <c r="H44" s="402"/>
      <c r="I44" s="402"/>
      <c r="J44" s="402"/>
      <c r="K44" s="402"/>
      <c r="L44" s="402"/>
      <c r="M44" s="402"/>
      <c r="N44" s="402"/>
      <c r="O44" s="402"/>
      <c r="P44" s="402"/>
      <c r="Q44" s="402"/>
      <c r="R44" s="402"/>
      <c r="S44" s="402"/>
      <c r="T44" s="402"/>
      <c r="U44" s="402"/>
      <c r="V44" s="402"/>
      <c r="W44" s="402"/>
      <c r="X44" s="402"/>
      <c r="Y44" s="402"/>
      <c r="Z44" s="402"/>
      <c r="AA44" s="402"/>
      <c r="AB44" s="402"/>
      <c r="AC44" s="402"/>
      <c r="AD44" s="402"/>
      <c r="AE44" s="402"/>
      <c r="AF44" s="402"/>
      <c r="AG44" s="402"/>
      <c r="AH44" s="402"/>
      <c r="AI44" s="403"/>
    </row>
    <row r="45" spans="1:39" ht="18" customHeight="1" x14ac:dyDescent="0.15">
      <c r="A45" s="383"/>
      <c r="B45" s="384"/>
      <c r="C45" s="402"/>
      <c r="D45" s="402"/>
      <c r="E45" s="402"/>
      <c r="F45" s="402"/>
      <c r="G45" s="402"/>
      <c r="H45" s="402"/>
      <c r="I45" s="402"/>
      <c r="J45" s="402"/>
      <c r="K45" s="402"/>
      <c r="L45" s="402"/>
      <c r="M45" s="402"/>
      <c r="N45" s="402"/>
      <c r="O45" s="402"/>
      <c r="P45" s="402"/>
      <c r="Q45" s="402"/>
      <c r="R45" s="402"/>
      <c r="S45" s="402"/>
      <c r="T45" s="402"/>
      <c r="U45" s="402"/>
      <c r="V45" s="402"/>
      <c r="W45" s="402"/>
      <c r="X45" s="402"/>
      <c r="Y45" s="402"/>
      <c r="Z45" s="402"/>
      <c r="AA45" s="402"/>
      <c r="AB45" s="402"/>
      <c r="AC45" s="402"/>
      <c r="AD45" s="402"/>
      <c r="AE45" s="402"/>
      <c r="AF45" s="402"/>
      <c r="AG45" s="402"/>
      <c r="AH45" s="402"/>
      <c r="AI45" s="403"/>
    </row>
    <row r="46" spans="1:39" ht="18" customHeight="1" x14ac:dyDescent="0.15">
      <c r="A46" s="114"/>
      <c r="D46" s="100" t="s">
        <v>140</v>
      </c>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6"/>
    </row>
    <row r="47" spans="1:39" ht="18" customHeight="1" x14ac:dyDescent="0.15">
      <c r="A47" s="117"/>
      <c r="B47" s="118"/>
      <c r="C47" s="118"/>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20"/>
    </row>
    <row r="48" spans="1:39" ht="18" customHeight="1" x14ac:dyDescent="0.15">
      <c r="A48" s="121"/>
      <c r="B48" s="118"/>
      <c r="C48" s="118"/>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20"/>
    </row>
    <row r="49" spans="1:35" ht="18" customHeight="1" x14ac:dyDescent="0.15">
      <c r="A49" s="117"/>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20"/>
    </row>
    <row r="50" spans="1:35" ht="18" customHeight="1" x14ac:dyDescent="0.15">
      <c r="A50" s="117"/>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20"/>
    </row>
    <row r="51" spans="1:35" ht="18" customHeight="1" x14ac:dyDescent="0.15">
      <c r="A51" s="117"/>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20"/>
    </row>
    <row r="52" spans="1:35" ht="18" customHeight="1" x14ac:dyDescent="0.15">
      <c r="A52" s="114"/>
      <c r="AI52" s="122"/>
    </row>
    <row r="53" spans="1:35" ht="18" customHeight="1" x14ac:dyDescent="0.15">
      <c r="A53" s="114"/>
      <c r="AI53" s="122"/>
    </row>
    <row r="54" spans="1:35" ht="18" customHeight="1" x14ac:dyDescent="0.15">
      <c r="A54" s="114"/>
      <c r="AI54" s="122"/>
    </row>
    <row r="55" spans="1:35" ht="18" customHeight="1" x14ac:dyDescent="0.15">
      <c r="A55" s="123" t="s">
        <v>141</v>
      </c>
      <c r="B55" s="111"/>
      <c r="C55" s="111"/>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3"/>
    </row>
    <row r="56" spans="1:35" ht="18" customHeight="1" x14ac:dyDescent="0.15">
      <c r="A56" s="418" t="s">
        <v>134</v>
      </c>
      <c r="B56" s="419"/>
      <c r="C56" s="422" t="s">
        <v>159</v>
      </c>
      <c r="D56" s="422"/>
      <c r="E56" s="422"/>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3"/>
    </row>
    <row r="57" spans="1:35" ht="18" customHeight="1" thickBot="1" x14ac:dyDescent="0.2">
      <c r="A57" s="420"/>
      <c r="B57" s="421"/>
      <c r="C57" s="424"/>
      <c r="D57" s="424"/>
      <c r="E57" s="424"/>
      <c r="F57" s="424"/>
      <c r="G57" s="424"/>
      <c r="H57" s="424"/>
      <c r="I57" s="424"/>
      <c r="J57" s="424"/>
      <c r="K57" s="424"/>
      <c r="L57" s="424"/>
      <c r="M57" s="424"/>
      <c r="N57" s="424"/>
      <c r="O57" s="424"/>
      <c r="P57" s="424"/>
      <c r="Q57" s="424"/>
      <c r="R57" s="424"/>
      <c r="S57" s="424"/>
      <c r="T57" s="424"/>
      <c r="U57" s="424"/>
      <c r="V57" s="424"/>
      <c r="W57" s="424"/>
      <c r="X57" s="424"/>
      <c r="Y57" s="424"/>
      <c r="Z57" s="424"/>
      <c r="AA57" s="424"/>
      <c r="AB57" s="424"/>
      <c r="AC57" s="424"/>
      <c r="AD57" s="424"/>
      <c r="AE57" s="424"/>
      <c r="AF57" s="424"/>
      <c r="AG57" s="424"/>
      <c r="AH57" s="424"/>
      <c r="AI57" s="425"/>
    </row>
    <row r="67" ht="26.25" customHeight="1" x14ac:dyDescent="0.15"/>
    <row r="68" ht="26.25" customHeight="1" x14ac:dyDescent="0.15"/>
    <row r="69" ht="26.25" customHeight="1" x14ac:dyDescent="0.15"/>
    <row r="70" ht="26.25" customHeight="1" x14ac:dyDescent="0.15"/>
  </sheetData>
  <sheetProtection selectLockedCells="1"/>
  <mergeCells count="59">
    <mergeCell ref="A56:B57"/>
    <mergeCell ref="C56:AI57"/>
    <mergeCell ref="G28:K30"/>
    <mergeCell ref="L28:AI30"/>
    <mergeCell ref="A33:AI34"/>
    <mergeCell ref="A37:B38"/>
    <mergeCell ref="C37:AI38"/>
    <mergeCell ref="A40:AI41"/>
    <mergeCell ref="A43:B45"/>
    <mergeCell ref="C43:AI45"/>
    <mergeCell ref="AL34:AM35"/>
    <mergeCell ref="A35:B36"/>
    <mergeCell ref="C35:AI36"/>
    <mergeCell ref="A22:D30"/>
    <mergeCell ref="E22:AI22"/>
    <mergeCell ref="E23:F26"/>
    <mergeCell ref="G23:K23"/>
    <mergeCell ref="L23:AI23"/>
    <mergeCell ref="G24:K26"/>
    <mergeCell ref="L24:AI26"/>
    <mergeCell ref="E27:F30"/>
    <mergeCell ref="G27:K27"/>
    <mergeCell ref="L27:AI27"/>
    <mergeCell ref="X20:Y20"/>
    <mergeCell ref="Z20:AA20"/>
    <mergeCell ref="AB20:AC20"/>
    <mergeCell ref="AD20:AI20"/>
    <mergeCell ref="T21:U21"/>
    <mergeCell ref="V21:W21"/>
    <mergeCell ref="X21:Y21"/>
    <mergeCell ref="Z21:AA21"/>
    <mergeCell ref="AB21:AC21"/>
    <mergeCell ref="AD21:AH21"/>
    <mergeCell ref="A16:D19"/>
    <mergeCell ref="E16:I16"/>
    <mergeCell ref="J16:AI16"/>
    <mergeCell ref="E17:I19"/>
    <mergeCell ref="J17:AI19"/>
    <mergeCell ref="A20:D21"/>
    <mergeCell ref="E20:G21"/>
    <mergeCell ref="H20:S21"/>
    <mergeCell ref="T20:U20"/>
    <mergeCell ref="V20:W20"/>
    <mergeCell ref="A14:AI15"/>
    <mergeCell ref="O2:Q2"/>
    <mergeCell ref="R2:AI2"/>
    <mergeCell ref="A3:AI4"/>
    <mergeCell ref="A5:D9"/>
    <mergeCell ref="E5:I6"/>
    <mergeCell ref="J5:AI6"/>
    <mergeCell ref="E7:I7"/>
    <mergeCell ref="J7:AI7"/>
    <mergeCell ref="E8:I9"/>
    <mergeCell ref="J8:AI9"/>
    <mergeCell ref="A10:D13"/>
    <mergeCell ref="E10:I10"/>
    <mergeCell ref="J10:AI10"/>
    <mergeCell ref="E11:I13"/>
    <mergeCell ref="J11:AI13"/>
  </mergeCells>
  <phoneticPr fontId="2"/>
  <dataValidations count="1">
    <dataValidation type="whole" allowBlank="1" showInputMessage="1" showErrorMessage="1" sqref="T20:AC21"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ECA854-055E-4573-A9ED-6067EEFEE94A}">
  <ds:schemaRefs>
    <ds:schemaRef ds:uri="http://schemas.microsoft.com/sharepoint/v3/contenttype/forms"/>
  </ds:schemaRefs>
</ds:datastoreItem>
</file>

<file path=customXml/itemProps2.xml><?xml version="1.0" encoding="utf-8"?>
<ds:datastoreItem xmlns:ds="http://schemas.openxmlformats.org/officeDocument/2006/customXml" ds:itemID="{1E40D237-2BD2-4B5A-9526-A37E6B1E5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評価項目(標準)</vt:lpstr>
      <vt:lpstr>届出書</vt:lpstr>
      <vt:lpstr>様式１</vt:lpstr>
      <vt:lpstr>様式１【経常ＪＶ用】</vt:lpstr>
      <vt:lpstr>様式２</vt:lpstr>
      <vt:lpstr>届出書!Print_Area</vt:lpstr>
      <vt:lpstr>'評価項目(標準)'!Print_Area</vt:lpstr>
      <vt:lpstr>様式１!Print_Area</vt:lpstr>
      <vt:lpstr>様式１【経常ＪＶ用】!Print_Area</vt:lpstr>
      <vt:lpstr>様式２!Print_Area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2026-08-20T23:23:52Z</dcterms:modified>
  <cp:category/>
  <cp:contentStatus/>
</cp:coreProperties>
</file>