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D5ABF662-D0E5-4A5D-98EA-0F730979634E}" xr6:coauthVersionLast="47" xr6:coauthVersionMax="47" xr10:uidLastSave="{00000000-0000-0000-0000-000000000000}"/>
  <bookViews>
    <workbookView xWindow="-120" yWindow="-120" windowWidth="29040" windowHeight="15720" tabRatio="898" xr2:uid="{00000000-000D-0000-FFFF-FFFF00000000}"/>
  </bookViews>
  <sheets>
    <sheet name="評価項目(標準)" sheetId="57" r:id="rId1"/>
    <sheet name="届出書" sheetId="102" r:id="rId2"/>
    <sheet name="様式１" sheetId="66" r:id="rId3"/>
    <sheet name="様式１【経常ＪＶ用】" sheetId="74" r:id="rId4"/>
    <sheet name="様式２" sheetId="105" r:id="rId5"/>
    <sheet name="様式４（対策なし）" sheetId="101" r:id="rId6"/>
  </sheets>
  <definedNames>
    <definedName name="_xlnm.Print_Area" localSheetId="1">届出書!$A$1:$AA$41</definedName>
    <definedName name="_xlnm.Print_Area" localSheetId="0">'評価項目(標準)'!$B$1:$M$45</definedName>
    <definedName name="_xlnm.Print_Area" localSheetId="2">様式１!$B$1:$L$43</definedName>
    <definedName name="_xlnm.Print_Area" localSheetId="3">様式１【経常ＪＶ用】!$B$1:$O$46</definedName>
    <definedName name="_xlnm.Print_Area" localSheetId="4">様式２!$A$1:$AI$58</definedName>
    <definedName name="_xlnm.Print_Area" localSheetId="5">'様式４（対策なし）'!$A$1:$CF$35</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7" i="74" l="1"/>
  <c r="J36" i="74"/>
  <c r="J33" i="74"/>
  <c r="L33" i="74"/>
  <c r="L23" i="74"/>
  <c r="J23" i="74"/>
  <c r="J21" i="66" l="1"/>
  <c r="J35" i="66" l="1"/>
  <c r="AD21" i="105" l="1"/>
  <c r="H37" i="74" l="1"/>
  <c r="E37" i="74"/>
  <c r="B37" i="74"/>
  <c r="H35" i="66"/>
  <c r="E35" i="66"/>
  <c r="B35" i="66"/>
  <c r="D33" i="74" l="1"/>
  <c r="D31" i="66"/>
  <c r="D21" i="66"/>
  <c r="H17" i="74"/>
  <c r="H18" i="74"/>
  <c r="G18" i="74"/>
  <c r="H16" i="66"/>
  <c r="H17" i="66"/>
  <c r="G16" i="66"/>
  <c r="G17" i="66"/>
  <c r="K5" i="57"/>
  <c r="J42" i="57" s="1"/>
  <c r="M23" i="74"/>
  <c r="J31" i="66"/>
  <c r="C15" i="74"/>
  <c r="D15" i="74"/>
  <c r="C14" i="66"/>
  <c r="D14" i="66"/>
  <c r="L10" i="74"/>
  <c r="J10" i="74"/>
  <c r="G10" i="74"/>
  <c r="H10" i="74"/>
  <c r="J9" i="66"/>
  <c r="G9" i="66"/>
  <c r="H9" i="66"/>
  <c r="D10" i="74"/>
  <c r="D9" i="66"/>
  <c r="E36" i="74"/>
  <c r="E34" i="66"/>
  <c r="B6" i="74"/>
  <c r="C6" i="74"/>
  <c r="D6" i="74"/>
  <c r="E6" i="74"/>
  <c r="F6" i="74"/>
  <c r="G6" i="74"/>
  <c r="H6" i="74"/>
  <c r="J6" i="74"/>
  <c r="M6" i="74" s="1"/>
  <c r="G7" i="74"/>
  <c r="H7" i="74"/>
  <c r="E8" i="74"/>
  <c r="F8" i="74"/>
  <c r="G8" i="74"/>
  <c r="H8" i="74"/>
  <c r="L8" i="74"/>
  <c r="G9" i="74"/>
  <c r="H9" i="74"/>
  <c r="J8" i="74"/>
  <c r="M8" i="74" s="1"/>
  <c r="E10" i="74"/>
  <c r="F10" i="74"/>
  <c r="G11" i="74"/>
  <c r="H11" i="74"/>
  <c r="E12" i="74"/>
  <c r="F12" i="74"/>
  <c r="G12" i="74"/>
  <c r="H12" i="74"/>
  <c r="J12" i="74"/>
  <c r="L12" i="74"/>
  <c r="G13" i="74"/>
  <c r="H13" i="74"/>
  <c r="G14" i="74"/>
  <c r="H14" i="74"/>
  <c r="E15" i="74"/>
  <c r="F15" i="74"/>
  <c r="G15" i="74"/>
  <c r="H15" i="74"/>
  <c r="J15" i="74"/>
  <c r="G16" i="74"/>
  <c r="H16" i="74"/>
  <c r="E17" i="74"/>
  <c r="F17" i="74"/>
  <c r="G17" i="74"/>
  <c r="J17" i="74"/>
  <c r="M17" i="74" s="1"/>
  <c r="G19" i="74"/>
  <c r="H19" i="74"/>
  <c r="C20" i="74"/>
  <c r="D20" i="74"/>
  <c r="E20" i="74"/>
  <c r="F20" i="74"/>
  <c r="G20" i="74"/>
  <c r="H20" i="74"/>
  <c r="J20" i="74"/>
  <c r="L20" i="74"/>
  <c r="G21" i="74"/>
  <c r="H21" i="74"/>
  <c r="G22" i="74"/>
  <c r="H22" i="74"/>
  <c r="D23" i="74"/>
  <c r="E23" i="74"/>
  <c r="F23" i="74"/>
  <c r="G23" i="74"/>
  <c r="H23" i="74"/>
  <c r="G24" i="74"/>
  <c r="H24" i="74"/>
  <c r="G25" i="74"/>
  <c r="M25" i="74"/>
  <c r="G26" i="74"/>
  <c r="G27" i="74"/>
  <c r="H27" i="74"/>
  <c r="M27" i="74"/>
  <c r="D28" i="74"/>
  <c r="E28" i="74"/>
  <c r="G28" i="74"/>
  <c r="H28" i="74"/>
  <c r="G29" i="74"/>
  <c r="H29" i="74"/>
  <c r="M29" i="74"/>
  <c r="G30" i="74"/>
  <c r="G31" i="74"/>
  <c r="M31" i="74"/>
  <c r="G32" i="74"/>
  <c r="H32" i="74"/>
  <c r="E33" i="74"/>
  <c r="F33" i="74"/>
  <c r="G33" i="74"/>
  <c r="H33" i="74"/>
  <c r="G34" i="74"/>
  <c r="H34" i="74"/>
  <c r="G35" i="74"/>
  <c r="H35" i="74"/>
  <c r="B36" i="74"/>
  <c r="H36" i="74"/>
  <c r="L36" i="74"/>
  <c r="B5" i="66"/>
  <c r="C5" i="66"/>
  <c r="D5" i="66"/>
  <c r="E5" i="66"/>
  <c r="F5" i="66"/>
  <c r="G5" i="66"/>
  <c r="H5" i="66"/>
  <c r="J5" i="66"/>
  <c r="G6" i="66"/>
  <c r="H6" i="66"/>
  <c r="E7" i="66"/>
  <c r="F7" i="66"/>
  <c r="G7" i="66"/>
  <c r="H7" i="66"/>
  <c r="J7" i="66"/>
  <c r="G8" i="66"/>
  <c r="H8" i="66"/>
  <c r="E9" i="66"/>
  <c r="F9" i="66"/>
  <c r="G10" i="66"/>
  <c r="H10" i="66"/>
  <c r="E11" i="66"/>
  <c r="F11" i="66"/>
  <c r="G11" i="66"/>
  <c r="H11" i="66"/>
  <c r="J11" i="66"/>
  <c r="G12" i="66"/>
  <c r="H12" i="66"/>
  <c r="G13" i="66"/>
  <c r="H13" i="66"/>
  <c r="E14" i="66"/>
  <c r="F14" i="66"/>
  <c r="G14" i="66"/>
  <c r="H14" i="66"/>
  <c r="J14" i="66"/>
  <c r="G15" i="66"/>
  <c r="H15" i="66"/>
  <c r="E16" i="66"/>
  <c r="F16" i="66"/>
  <c r="J16" i="66"/>
  <c r="G18" i="66"/>
  <c r="H18" i="66"/>
  <c r="C19" i="66"/>
  <c r="D19" i="66"/>
  <c r="E19" i="66"/>
  <c r="F19" i="66"/>
  <c r="G19" i="66"/>
  <c r="H19" i="66"/>
  <c r="J19" i="66"/>
  <c r="G20" i="66"/>
  <c r="H20" i="66"/>
  <c r="E21" i="66"/>
  <c r="F21" i="66"/>
  <c r="G21" i="66"/>
  <c r="H21" i="66"/>
  <c r="G22" i="66"/>
  <c r="H22" i="66"/>
  <c r="G23" i="66"/>
  <c r="G24" i="66"/>
  <c r="G25" i="66"/>
  <c r="H25" i="66"/>
  <c r="D26" i="66"/>
  <c r="E26" i="66"/>
  <c r="G26" i="66"/>
  <c r="H26" i="66"/>
  <c r="G27" i="66"/>
  <c r="H27" i="66"/>
  <c r="G28" i="66"/>
  <c r="G29" i="66"/>
  <c r="G30" i="66"/>
  <c r="H30" i="66"/>
  <c r="E31" i="66"/>
  <c r="F31" i="66"/>
  <c r="G31" i="66"/>
  <c r="H31" i="66"/>
  <c r="G32" i="66"/>
  <c r="H32" i="66"/>
  <c r="G33" i="66"/>
  <c r="H33" i="66"/>
  <c r="B34" i="66"/>
  <c r="H34" i="66"/>
  <c r="J34" i="66"/>
  <c r="M20" i="74" l="1"/>
  <c r="M12" i="74"/>
  <c r="M10" i="74"/>
  <c r="J36" i="66"/>
  <c r="M33" i="74"/>
  <c r="M36" i="74"/>
  <c r="M15" i="74"/>
  <c r="M38" i="74" l="1"/>
</calcChain>
</file>

<file path=xl/sharedStrings.xml><?xml version="1.0" encoding="utf-8"?>
<sst xmlns="http://schemas.openxmlformats.org/spreadsheetml/2006/main" count="261" uniqueCount="199">
  <si>
    <t>特別簡易型</t>
    <rPh sb="0" eb="2">
      <t>トクベツ</t>
    </rPh>
    <rPh sb="2" eb="5">
      <t>カンイガタ</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</si>
  <si>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</si>
  <si>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</si>
  <si>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</si>
  <si>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</si>
  <si>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</si>
  <si>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</si>
  <si>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</si>
  <si>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</si>
  <si>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</si>
  <si>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</si>
  <si>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</si>
  <si>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</si>
  <si>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</si>
  <si>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</si>
  <si>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</si>
  <si>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</si>
  <si>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</si>
  <si>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</si>
  <si>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</si>
  <si>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</si>
  <si>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多面的機能支払活動実績</t>
    <rPh sb="0" eb="3">
      <t>タメンテキ</t>
    </rPh>
    <rPh sb="3" eb="5">
      <t>キノウ</t>
    </rPh>
    <rPh sb="5" eb="7">
      <t>シハライ</t>
    </rPh>
    <rPh sb="7" eb="9">
      <t>カツドウ</t>
    </rPh>
    <rPh sb="9" eb="11">
      <t>ジッセキ</t>
    </rPh>
    <phoneticPr fontId="2"/>
  </si>
  <si>
    <t>有</t>
    <rPh sb="0" eb="1">
      <t>アリ</t>
    </rPh>
    <phoneticPr fontId="2"/>
  </si>
  <si>
    <t>令和７年度、令和８年度のいずれかにおける三重県内の多面的機能支払活動へ、企業の社会的責任（ＣＳＲ）として参加している実績の有無により評価します。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t>
    <rPh sb="6" eb="8">
      <t>レイワ</t>
    </rPh>
    <rPh sb="9" eb="11">
      <t>ネンド</t>
    </rPh>
    <rPh sb="93" eb="94">
      <t>カカ</t>
    </rPh>
    <rPh sb="107" eb="109">
      <t>サンカ</t>
    </rPh>
    <rPh sb="111" eb="113">
      <t>ジッセキ</t>
    </rPh>
    <phoneticPr fontId="2"/>
  </si>
  <si>
    <t>無</t>
    <rPh sb="0" eb="1">
      <t>ナシ</t>
    </rPh>
    <phoneticPr fontId="2"/>
  </si>
  <si>
    <t>家畜伝染病発生等の緊急時における家畜処分
の運用協定等の評価</t>
    <rPh sb="0" eb="2">
      <t>カチク</t>
    </rPh>
    <rPh sb="2" eb="5">
      <t>デンセンビョウ</t>
    </rPh>
    <rPh sb="5" eb="7">
      <t>ハッセイ</t>
    </rPh>
    <rPh sb="7" eb="8">
      <t>トウ</t>
    </rPh>
    <rPh sb="9" eb="12">
      <t>キンキュウジ</t>
    </rPh>
    <rPh sb="16" eb="18">
      <t>カチク</t>
    </rPh>
    <rPh sb="18" eb="20">
      <t>ショブン</t>
    </rPh>
    <rPh sb="22" eb="24">
      <t>ウンヨウ</t>
    </rPh>
    <rPh sb="24" eb="26">
      <t>キョウテイ</t>
    </rPh>
    <rPh sb="26" eb="27">
      <t>トウ</t>
    </rPh>
    <rPh sb="28" eb="30">
      <t>ヒョウカ</t>
    </rPh>
    <phoneticPr fontId="2"/>
  </si>
  <si>
    <t>「家畜処分の運用協定の実績」あり</t>
    <rPh sb="1" eb="3">
      <t>カチク</t>
    </rPh>
    <rPh sb="3" eb="5">
      <t>ショブン</t>
    </rPh>
    <rPh sb="6" eb="8">
      <t>ウンヨウ</t>
    </rPh>
    <rPh sb="8" eb="10">
      <t>キョウテイ</t>
    </rPh>
    <rPh sb="11" eb="13">
      <t>ジッセキ</t>
    </rPh>
    <phoneticPr fontId="2"/>
  </si>
  <si>
    <t>「研修会への参加実績」あり</t>
    <rPh sb="1" eb="4">
      <t>ケンシュウカイ</t>
    </rPh>
    <rPh sb="6" eb="8">
      <t>サンカ</t>
    </rPh>
    <rPh sb="8" eb="10">
      <t>ジッセキ</t>
    </rPh>
    <phoneticPr fontId="2"/>
  </si>
  <si>
    <t>実績なし</t>
    <phoneticPr fontId="2"/>
  </si>
  <si>
    <t>社会貢献度</t>
    <rPh sb="0" eb="1">
      <t>シャカイ</t>
    </rPh>
    <rPh sb="1" eb="4">
      <t>コウケンド</t>
    </rPh>
    <phoneticPr fontId="2"/>
  </si>
  <si>
    <t>県内産資材の使用</t>
    <rPh sb="0" eb="2">
      <t>ケンナイ</t>
    </rPh>
    <rPh sb="2" eb="3">
      <t>サン</t>
    </rPh>
    <rPh sb="3" eb="5">
      <t>シザイ</t>
    </rPh>
    <rPh sb="6" eb="8">
      <t>シヨウ</t>
    </rPh>
    <phoneticPr fontId="2"/>
  </si>
  <si>
    <t>全て県内産を使用</t>
    <rPh sb="0" eb="1">
      <t>スベ</t>
    </rPh>
    <rPh sb="2" eb="5">
      <t>ケンナイサン</t>
    </rPh>
    <rPh sb="6" eb="8">
      <t>シヨウ</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</si>
  <si>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</si>
  <si>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</si>
  <si>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</si>
  <si>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</si>
  <si>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</si>
  <si>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</si>
  <si>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</si>
  <si>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</si>
  <si>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</si>
  <si>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</si>
  <si>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</si>
  <si>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</si>
  <si>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</si>
  <si>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</si>
  <si>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</si>
  <si>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契約件数</t>
    <rPh sb="0" eb="4">
      <t>ケイヤクケンスウ</t>
    </rPh>
    <phoneticPr fontId="2"/>
  </si>
  <si>
    <t>０件</t>
    <rPh sb="1" eb="2">
      <t>ケン</t>
    </rPh>
    <phoneticPr fontId="2"/>
  </si>
  <si>
    <t>１件</t>
    <rPh sb="1" eb="2">
      <t>ケン</t>
    </rPh>
    <phoneticPr fontId="2"/>
  </si>
  <si>
    <t>２件以上</t>
    <rPh sb="1" eb="2">
      <t>ケン</t>
    </rPh>
    <rPh sb="2" eb="4">
      <t>イジョウ</t>
    </rPh>
    <phoneticPr fontId="2"/>
  </si>
  <si>
    <t>技術提案等</t>
    <rPh sb="0" eb="2">
      <t>ギジュツ</t>
    </rPh>
    <rPh sb="2" eb="4">
      <t>テイアン</t>
    </rPh>
    <rPh sb="4" eb="5">
      <t>トウ</t>
    </rPh>
    <phoneticPr fontId="2"/>
  </si>
  <si>
    <t>技術提案
（対策なし型）</t>
    <rPh sb="0" eb="2">
      <t>ギジュツ</t>
    </rPh>
    <rPh sb="2" eb="4">
      <t>テイアン</t>
    </rPh>
    <rPh sb="6" eb="8">
      <t>タイサク</t>
    </rPh>
    <rPh sb="10" eb="11">
      <t>ガタ</t>
    </rPh>
    <phoneticPr fontId="2"/>
  </si>
  <si>
    <t>特記課題</t>
    <rPh sb="0" eb="2">
      <t>トッキ</t>
    </rPh>
    <rPh sb="1" eb="2">
      <t>トッキ</t>
    </rPh>
    <phoneticPr fontId="2"/>
  </si>
  <si>
    <t>発注者が指定するテーマ・項目</t>
    <rPh sb="0" eb="1">
      <t>ハッチュウシャ</t>
    </rPh>
    <rPh sb="2" eb="4">
      <t>シテイ</t>
    </rPh>
    <rPh sb="10" eb="12">
      <t>コウモク</t>
    </rPh>
    <phoneticPr fontId="2"/>
  </si>
  <si>
    <t>１項目あたりの評価基準・加算点</t>
    <rPh sb="1" eb="3">
      <t>コウモク</t>
    </rPh>
    <rPh sb="7" eb="9">
      <t>ヒョウカ</t>
    </rPh>
    <rPh sb="9" eb="11">
      <t>キジュン</t>
    </rPh>
    <rPh sb="12" eb="14">
      <t>カサン</t>
    </rPh>
    <rPh sb="14" eb="15">
      <t>テン</t>
    </rPh>
    <phoneticPr fontId="2"/>
  </si>
  <si>
    <t>様式４</t>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</si>
  <si>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</si>
  <si>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</si>
  <si>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</si>
  <si>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</si>
  <si>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</si>
  <si>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</si>
  <si>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</si>
  <si>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</si>
  <si>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</si>
  <si>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</si>
  <si>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</si>
  <si>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</si>
  <si>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</si>
  <si>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</si>
  <si>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</si>
  <si>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</si>
  <si>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</si>
  <si>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</si>
  <si>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</si>
  <si>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</si>
  <si>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</si>
  <si>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</si>
  <si>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</si>
  <si>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</si>
  <si>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</si>
  <si>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</si>
  <si>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</si>
  <si>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</si>
  <si>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</si>
  <si>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</si>
  <si>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</si>
  <si>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</si>
  <si>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</si>
  <si>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</si>
  <si>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</si>
  <si>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</si>
  <si>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</si>
  <si>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</si>
  <si>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</si>
  <si>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</si>
  <si>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</si>
  <si>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</si>
  <si>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</si>
  <si>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</si>
  <si>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</si>
  <si>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</si>
  <si>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</si>
  <si>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</si>
  <si>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</si>
  <si>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</si>
  <si>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【記入上の注意】</t>
    <rPh sb="1" eb="3">
      <t>キニュウ</t>
    </rPh>
    <rPh sb="3" eb="4">
      <t>ジョウ</t>
    </rPh>
    <rPh sb="5" eb="7">
      <t>チュウイ</t>
    </rPh>
    <phoneticPr fontId="2"/>
  </si>
  <si>
    <t>・</t>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</si>
  <si>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</si>
  <si>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</si>
  <si>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</si>
  <si>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</si>
  <si>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</si>
  <si>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</si>
  <si>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</si>
  <si>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</si>
  <si>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</si>
  <si>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</si>
  <si>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</si>
  <si>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</si>
  <si>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</si>
  <si>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</si>
  <si>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</si>
  <si>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</si>
  <si>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</si>
  <si>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</si>
  <si>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</si>
  <si>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</si>
  <si>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</si>
  <si>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</si>
  <si>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</si>
  <si>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</si>
  <si>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</si>
  <si>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</si>
  <si>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</si>
  <si>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三重県の
工事評定点</t>
    <rPh sb="0" eb="3">
      <t>ミエケン</t>
    </rPh>
    <rPh sb="5" eb="7">
      <t>コウジ</t>
    </rPh>
    <rPh sb="7" eb="9">
      <t>ヒョウテイ</t>
    </rPh>
    <rPh sb="9" eb="10">
      <t>テン</t>
    </rPh>
    <phoneticPr fontId="2"/>
  </si>
  <si>
    <t>令和５年４月１日以降に完成検査を行った工事の評定点</t>
    <rPh sb="0" eb="2">
      <t>レイワ</t>
    </rPh>
    <rPh sb="3" eb="4">
      <t>ネン</t>
    </rPh>
    <rPh sb="8" eb="10">
      <t>イコウ</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</si>
  <si>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</si>
  <si>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</si>
  <si>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</si>
  <si>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</si>
  <si>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</si>
  <si>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</si>
  <si>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</si>
  <si>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</si>
  <si>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</si>
  <si>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</si>
  <si>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</si>
  <si>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r>
      <rPr>
        <sz val="11"/>
        <color theme="1"/>
        <rFont val="BIZ UD明朝 Medium"/>
        <family val="1"/>
        <charset val="128"/>
      </rPr>
      <t>令和５年４月１日から当該</t>
    </r>
    <r>
      <rPr>
        <sz val="11"/>
        <rFont val="BIZ UD明朝 Medium"/>
        <family val="1"/>
        <charset val="128"/>
      </rPr>
      <t>工事の入札公告日までに三重県が通知（工事成績認定書）した土木一式工事の評定点を、任意の件数だけ入力してください。
１０件まで申告できます。</t>
    </r>
    <rPh sb="0" eb="2">
      <t>レイワ</t>
    </rPh>
    <rPh sb="3" eb="4">
      <t>ネン</t>
    </rPh>
    <phoneticPr fontId="2"/>
  </si>
  <si>
    <t>記載例</t>
    <rPh sb="0" eb="3">
      <t>キサイレイ</t>
    </rPh>
    <phoneticPr fontId="2"/>
  </si>
  <si>
    <t>【契約件数】</t>
    <rPh sb="1" eb="3">
      <t>ケイヤク</t>
    </rPh>
    <rPh sb="3" eb="5">
      <t>ケンスウ</t>
    </rPh>
    <phoneticPr fontId="2"/>
  </si>
  <si>
    <r>
      <t>入札公告日における、</t>
    </r>
    <r>
      <rPr>
        <sz val="11"/>
        <color indexed="40"/>
        <rFont val="BIZ UD明朝 Medium"/>
        <family val="1"/>
        <charset val="128"/>
      </rPr>
      <t>○○発注</t>
    </r>
    <r>
      <rPr>
        <sz val="11"/>
        <rFont val="BIZ UD明朝 Medium"/>
        <family val="1"/>
        <charset val="128"/>
      </rPr>
      <t>の</t>
    </r>
    <r>
      <rPr>
        <sz val="11"/>
        <color indexed="40"/>
        <rFont val="BIZ UD明朝 Medium"/>
        <family val="1"/>
        <charset val="128"/>
      </rPr>
      <t>契約額○○円以上</t>
    </r>
    <r>
      <rPr>
        <sz val="11"/>
        <rFont val="BIZ UD明朝 Medium"/>
        <family val="1"/>
        <charset val="128"/>
      </rPr>
      <t>の土木一式工事の契約件数が３件以上ある場合は、２件まで記載して下さい。</t>
    </r>
    <rPh sb="0" eb="2">
      <t>ニュウサツ</t>
    </rPh>
    <rPh sb="24" eb="26">
      <t>ドボク</t>
    </rPh>
    <rPh sb="26" eb="27">
      <t>イチ</t>
    </rPh>
    <rPh sb="27" eb="28">
      <t>シキ</t>
    </rPh>
    <rPh sb="28" eb="30">
      <t>コウジ</t>
    </rPh>
    <rPh sb="31" eb="33">
      <t>ケイヤク</t>
    </rPh>
    <rPh sb="33" eb="35">
      <t>ケンスウ</t>
    </rPh>
    <rPh sb="37" eb="38">
      <t>ケン</t>
    </rPh>
    <rPh sb="38" eb="40">
      <t>イジョウ</t>
    </rPh>
    <rPh sb="42" eb="44">
      <t>バアイ</t>
    </rPh>
    <rPh sb="47" eb="48">
      <t>ケン</t>
    </rPh>
    <rPh sb="50" eb="52">
      <t>キサイ</t>
    </rPh>
    <rPh sb="54" eb="55">
      <t>クダ</t>
    </rPh>
    <phoneticPr fontId="2"/>
  </si>
  <si>
    <t>（様式４）　技術提案に関する技術資料</t>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</si>
  <si>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</si>
  <si>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</si>
  <si>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</si>
  <si>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</si>
  <si>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</si>
  <si>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</si>
  <si>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</si>
  <si>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</si>
  <si>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</si>
  <si>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</si>
  <si>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</si>
  <si>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</si>
  <si>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</si>
  <si>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</si>
  <si>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</si>
  <si>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</si>
  <si>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</si>
  <si>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</si>
  <si>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</si>
  <si>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</si>
  <si>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</si>
  <si>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</si>
  <si>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阿弥陀寺溜地区　県営ため池等整備事業　付帯工事</t>
    <rPh sb="0" eb="5">
      <t>アミダジタメ</t>
    </rPh>
    <rPh sb="5" eb="7">
      <t>チク</t>
    </rPh>
    <rPh sb="8" eb="10">
      <t>ケンエイ</t>
    </rPh>
    <rPh sb="12" eb="18">
      <t>イケトウセイビジギョウ</t>
    </rPh>
    <rPh sb="19" eb="21">
      <t>フタイ</t>
    </rPh>
    <phoneticPr fontId="2"/>
  </si>
  <si>
    <t>いなべ市、員弁郡内</t>
    <rPh sb="3" eb="4">
      <t>シ</t>
    </rPh>
    <rPh sb="5" eb="7">
      <t>イナベ</t>
    </rPh>
    <rPh sb="7" eb="8">
      <t>グン</t>
    </rPh>
    <rPh sb="8" eb="9">
      <t>ナイ</t>
    </rPh>
    <phoneticPr fontId="2"/>
  </si>
  <si>
    <t>上記以外の桑名建設事務所管内</t>
    <rPh sb="0" eb="2">
      <t>ジョウキ</t>
    </rPh>
    <rPh sb="2" eb="4">
      <t>イガイ</t>
    </rPh>
    <rPh sb="5" eb="7">
      <t>クワナ</t>
    </rPh>
    <rPh sb="7" eb="9">
      <t>ケンセツ</t>
    </rPh>
    <rPh sb="9" eb="12">
      <t>ジムショ</t>
    </rPh>
    <rPh sb="12" eb="14">
      <t>カンナイ</t>
    </rPh>
    <phoneticPr fontId="2"/>
  </si>
  <si>
    <t>評価対象工事の実績あり</t>
    <rPh sb="0" eb="2">
      <t>ヒョウカ</t>
    </rPh>
    <rPh sb="2" eb="4">
      <t>タイショウ</t>
    </rPh>
    <rPh sb="4" eb="6">
      <t>コウジ</t>
    </rPh>
    <rPh sb="7" eb="9">
      <t>ジッセキ</t>
    </rPh>
    <phoneticPr fontId="2"/>
  </si>
  <si>
    <t>（令和８年８月３１日　時点）</t>
    <rPh sb="1" eb="2">
      <t>レイ</t>
    </rPh>
    <rPh sb="2" eb="3">
      <t>ワ</t>
    </rPh>
    <rPh sb="4" eb="5">
      <t>ネン</t>
    </rPh>
    <rPh sb="6" eb="7">
      <t>ガツ</t>
    </rPh>
    <rPh sb="9" eb="10">
      <t>ニチ</t>
    </rPh>
    <rPh sb="11" eb="13">
      <t>ジテン</t>
    </rPh>
    <phoneticPr fontId="2"/>
  </si>
  <si>
    <t>令和７年度　ため池（池震対）　第10342-分0003号</t>
    <rPh sb="0" eb="2">
      <t>レイワ</t>
    </rPh>
    <rPh sb="3" eb="5">
      <t>ネンド</t>
    </rPh>
    <rPh sb="10" eb="13">
      <t>イケシンタイ</t>
    </rPh>
    <rPh sb="15" eb="16">
      <t>ダイ</t>
    </rPh>
    <rPh sb="22" eb="23">
      <t>フン</t>
    </rPh>
    <rPh sb="27" eb="28">
      <t>ゴウ</t>
    </rPh>
    <phoneticPr fontId="2"/>
  </si>
  <si>
    <t>阿弥陀寺溜地区　県営ため池等整備事業</t>
    <rPh sb="0" eb="7">
      <t>アミダジタメチク</t>
    </rPh>
    <rPh sb="8" eb="10">
      <t>ケンエイ</t>
    </rPh>
    <rPh sb="12" eb="18">
      <t>イケトウセイビジギョウ</t>
    </rPh>
    <phoneticPr fontId="2"/>
  </si>
  <si>
    <t>付帯工事</t>
    <rPh sb="0" eb="2">
      <t>フタイ</t>
    </rPh>
    <rPh sb="2" eb="4">
      <t>コウジ</t>
    </rPh>
    <phoneticPr fontId="2"/>
  </si>
  <si>
    <t>土木一式工事（特別簡易型）（農業農村整備事業）　【令和８年６月版】</t>
    <phoneticPr fontId="2"/>
  </si>
  <si>
    <t>総合評価方式評価項目一覧　　【土木一式工事（農業農村整備事業）】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33" eb="35">
      <t>ジョサン</t>
    </rPh>
    <rPh sb="35" eb="37">
      <t>ホウシキ</t>
    </rPh>
    <phoneticPr fontId="2"/>
  </si>
  <si>
    <t>県内企業による施工</t>
    <rPh sb="0" eb="2">
      <t>ケンナイ</t>
    </rPh>
    <rPh sb="2" eb="4">
      <t>キギョウ</t>
    </rPh>
    <rPh sb="7" eb="9">
      <t>セコウ</t>
    </rPh>
    <phoneticPr fontId="2"/>
  </si>
  <si>
    <t>土木一式工事の契約件数</t>
    <rPh sb="0" eb="2">
      <t>ドボク</t>
    </rPh>
    <rPh sb="2" eb="4">
      <t>１シキ</t>
    </rPh>
    <rPh sb="4" eb="6">
      <t>コウジ</t>
    </rPh>
    <rPh sb="7" eb="9">
      <t>ケイヤク</t>
    </rPh>
    <rPh sb="9" eb="11">
      <t>ケンスウ</t>
    </rPh>
    <phoneticPr fontId="2"/>
  </si>
  <si>
    <t>員弁郡東員町、いなべ市員弁町、いなべ市大安町内
における工事実績あり</t>
    <rPh sb="0" eb="3">
      <t>イナベグン</t>
    </rPh>
    <rPh sb="3" eb="6">
      <t>トウインチョウ</t>
    </rPh>
    <rPh sb="10" eb="11">
      <t>シ</t>
    </rPh>
    <rPh sb="11" eb="14">
      <t>イナベチョウ</t>
    </rPh>
    <rPh sb="18" eb="22">
      <t>シダイアンチョウ</t>
    </rPh>
    <rPh sb="22" eb="23">
      <t>ナイ</t>
    </rPh>
    <rPh sb="28" eb="30">
      <t>コウジ</t>
    </rPh>
    <rPh sb="30" eb="32">
      <t>ジッセキ</t>
    </rPh>
    <phoneticPr fontId="2"/>
  </si>
  <si>
    <t>員弁郡東員町、いなべ市員弁町、いなべ市大安町内において、単独又は共同企業体構成員（出資比率20％以上に限る）の元請として受注し、令和５年度以降に完成し、かつ、引渡しが済んでいる契約金額５００万円以上の工事の実績の有無により評価します。
・評価対象の工事実績は１件とし、コリンズに登録された公共機関等発注の工事に限ります。</t>
    <rPh sb="32" eb="34">
      <t>キョウドウ</t>
    </rPh>
    <rPh sb="34" eb="37">
      <t>キギョウタイ</t>
    </rPh>
    <rPh sb="64" eb="66">
      <t>レイワ</t>
    </rPh>
    <rPh sb="130" eb="131">
      <t>ケン</t>
    </rPh>
    <phoneticPr fontId="2"/>
  </si>
  <si>
    <t>家畜伝染病発生等の緊急時における「家畜処分の運用協定の実績」又は家畜伝染病発生等の緊急時における対応に向けた「研修会への参加実績」の有無により評価します。
・「家畜処分の運用協定の実績」は、桑名農政事務所と締結した「家畜伝染病発生等の緊急時における家畜処分の運用協定」に基づいた研修（実地訓練）への参加実績（令和７年度、令和８年度のいずれか）を指します。
　なお、「家畜処分の運用協定の実績」の評価については、「家畜伝染病発生等の緊急時における家畜処分の基本協定」を三重県と締結後、５年以上の継続した研修（実地訓練）を行っており、運用協定で定める緊急連絡応援体制ネットワークを確立している団体を対象とします。
・「研修会への参加実績」は、県が認める家畜伝染病発生等の緊急時における対応に向けた研修会への参加実績（令和７年度、令和８年度のいずれか）を指します。
　なお、「研修会への参加実績」の評価は、桑名農政事務所管内に「本店及び建設業法上の主たる営業所」又は「建設業法上の営業所」を有する企業に限ります。
・「家畜処分の運用協定の実績」と「研修会への参加実績」は重複して評価しません。</t>
    <rPh sb="96" eb="98">
      <t>クワナ</t>
    </rPh>
    <rPh sb="98" eb="100">
      <t>ノウセイ</t>
    </rPh>
    <rPh sb="140" eb="142">
      <t>ケンシュウ</t>
    </rPh>
    <rPh sb="144" eb="145">
      <t>チ</t>
    </rPh>
    <rPh sb="155" eb="157">
      <t>レイワ</t>
    </rPh>
    <rPh sb="158" eb="160">
      <t>ネンド</t>
    </rPh>
    <rPh sb="161" eb="163">
      <t>レイワ</t>
    </rPh>
    <rPh sb="164" eb="166">
      <t>ネンド</t>
    </rPh>
    <rPh sb="194" eb="196">
      <t>ジッセキ</t>
    </rPh>
    <rPh sb="198" eb="200">
      <t>ヒョウカ</t>
    </rPh>
    <rPh sb="298" eb="300">
      <t>タイショウ</t>
    </rPh>
    <rPh sb="357" eb="359">
      <t>レイワ</t>
    </rPh>
    <rPh sb="360" eb="362">
      <t>ネンド</t>
    </rPh>
    <rPh sb="363" eb="365">
      <t>レイワ</t>
    </rPh>
    <rPh sb="366" eb="368">
      <t>ネンド</t>
    </rPh>
    <rPh sb="401" eb="403">
      <t>クワナ</t>
    </rPh>
    <rPh sb="403" eb="405">
      <t>ノウセイ</t>
    </rPh>
    <rPh sb="435" eb="437">
      <t>ホウジョウ</t>
    </rPh>
    <phoneticPr fontId="2"/>
  </si>
  <si>
    <t>当該工事を貴社が受注した際、当該工事において指定する主要資材を全て県内産とする場合に評価します。
・当該工事において指定する主要資材は、石材・As合材です。
・県内産とは、三重県内の工場、採取場等で生産又は加工される資材を指します。
※当該工事を契約後、「建設工事請負契約書の特約事項」に基づき履行を確認します。</t>
    <rPh sb="118" eb="120">
      <t>トウガイ</t>
    </rPh>
    <rPh sb="120" eb="122">
      <t>コウジ</t>
    </rPh>
    <rPh sb="123" eb="125">
      <t>ケイヤク</t>
    </rPh>
    <rPh sb="125" eb="126">
      <t>ゴ</t>
    </rPh>
    <rPh sb="128" eb="130">
      <t>ケンセツ</t>
    </rPh>
    <rPh sb="130" eb="132">
      <t>コウジ</t>
    </rPh>
    <rPh sb="132" eb="134">
      <t>ウケオイ</t>
    </rPh>
    <rPh sb="134" eb="137">
      <t>ケイヤクショ</t>
    </rPh>
    <rPh sb="138" eb="140">
      <t>トクヤク</t>
    </rPh>
    <rPh sb="140" eb="142">
      <t>ジコウ</t>
    </rPh>
    <rPh sb="144" eb="145">
      <t>モト</t>
    </rPh>
    <rPh sb="147" eb="149">
      <t>リコウ</t>
    </rPh>
    <rPh sb="150" eb="152">
      <t>カクニン</t>
    </rPh>
    <phoneticPr fontId="2"/>
  </si>
  <si>
    <t>県内企業による施工の割合90％以上</t>
    <phoneticPr fontId="2"/>
  </si>
  <si>
    <t>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※当該工事を契約後、「建設工事請負契約書の特約事項」に基づき履行を確認します。</t>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</si>
  <si>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</si>
  <si>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入札公告日における桑名農政事務所発注の契約金額１０００万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9" eb="11">
      <t>クワナ</t>
    </rPh>
    <rPh sb="11" eb="13">
      <t>ノウセイ</t>
    </rPh>
    <rPh sb="13" eb="15">
      <t>ジム</t>
    </rPh>
    <rPh sb="15" eb="16">
      <t>ショ</t>
    </rPh>
    <rPh sb="21" eb="22">
      <t>キン</t>
    </rPh>
    <rPh sb="27" eb="28">
      <t>マン</t>
    </rPh>
    <phoneticPr fontId="2"/>
  </si>
  <si>
    <t>当該工事は、ため池工事に伴う舗装復旧を行う工事です。
「項目１品質に関する配慮」、「項目２残土運搬に関する配慮」の２項目について、それぞれに工事を行ううえで考えられる留意点を３つ以内で、その理由を含めて記述してください。
・これらの提案については、対策を求めていません。そのため履行義務はありません。</t>
    <rPh sb="8" eb="9">
      <t>イケ</t>
    </rPh>
    <rPh sb="9" eb="11">
      <t>コウジ</t>
    </rPh>
    <rPh sb="12" eb="13">
      <t>トモナ</t>
    </rPh>
    <rPh sb="14" eb="16">
      <t>ホソウ</t>
    </rPh>
    <rPh sb="16" eb="18">
      <t>フッキュウ</t>
    </rPh>
    <rPh sb="31" eb="33">
      <t>ヒンシツ</t>
    </rPh>
    <rPh sb="34" eb="35">
      <t>カン</t>
    </rPh>
    <rPh sb="37" eb="39">
      <t>ハイリョ</t>
    </rPh>
    <phoneticPr fontId="2"/>
  </si>
  <si>
    <t>24
(最大12点/項目×項目数)</t>
    <rPh sb="4" eb="6">
      <t>サイダイ</t>
    </rPh>
    <rPh sb="8" eb="9">
      <t>テン</t>
    </rPh>
    <rPh sb="10" eb="12">
      <t>コウモク</t>
    </rPh>
    <rPh sb="13" eb="15">
      <t>コウモク</t>
    </rPh>
    <rPh sb="15" eb="16">
      <t>スウ</t>
    </rPh>
    <phoneticPr fontId="2"/>
  </si>
  <si>
    <t>三重県内において、単独又は共同企業体構成員（出資比率20％以上に限る）の元請として受注し、平成２３年度以降に完成し、かつ、引渡しが済んでいる契約金額１０００万円以上の評価対象工事の実績の有無により評価します。
・「評価対象工事」とは、土木一式工事で発注された道路工を含む工事を指します。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117" eb="123">
      <t>ドボクイッシキコウジ</t>
    </rPh>
    <rPh sb="124" eb="126">
      <t>ハッチュウ</t>
    </rPh>
    <rPh sb="129" eb="131">
      <t>ドウロ</t>
    </rPh>
    <rPh sb="133" eb="134">
      <t>フク</t>
    </rPh>
    <rPh sb="135" eb="137">
      <t>コウジ</t>
    </rPh>
    <rPh sb="147" eb="149">
      <t>ヒョウカ</t>
    </rPh>
    <rPh sb="149" eb="151">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</si>
</sst>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_ "/>
    <numFmt numFmtId="178" formatCode="0_);\(0\)"/>
    <numFmt numFmtId="179" formatCode="0.00;&quot;△ &quot;0.00"/>
    <numFmt numFmtId="180" formatCode="0.0"/>
  </numFmts>
  <fonts count="37"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sz val="12"/>
      <color rgb="FFFF0000"/>
      <name val="BIZ UD明朝 Medium"/>
      <family val="1"/>
      <charset val="128"/>
    </font>
    <font>
      <sz val="10"/>
      <color rgb="FFFF0000"/>
      <name val="BIZ UD明朝 Medium"/>
      <family val="1"/>
      <charset val="128"/>
    </font>
    <font>
      <b/>
      <u/>
      <sz val="10"/>
      <name val="BIZ UD明朝 Medium"/>
      <family val="1"/>
      <charset val="128"/>
    </font>
    <font>
      <sz val="8"/>
      <name val="BIZ UD明朝 Medium"/>
      <family val="1"/>
      <charset val="128"/>
    </font>
    <font>
      <b/>
      <sz val="12"/>
      <name val="BIZ UDゴシック"/>
      <family val="3"/>
      <charset val="128"/>
    </font>
    <font>
      <u/>
      <sz val="10"/>
      <color rgb="FFFF0000"/>
      <name val="BIZ UD明朝 Medium"/>
      <family val="1"/>
      <charset val="128"/>
    </font>
    <font>
      <u/>
      <sz val="10"/>
      <name val="BIZ UD明朝 Medium"/>
      <family val="1"/>
      <charset val="128"/>
    </font>
    <font>
      <sz val="11"/>
      <color theme="1"/>
      <name val="BIZ UDゴシック"/>
      <family val="3"/>
      <charset val="128"/>
    </font>
    <font>
      <sz val="20"/>
      <name val="BIZ UDゴシック"/>
      <family val="3"/>
      <charset val="128"/>
    </font>
    <font>
      <b/>
      <sz val="20"/>
      <color theme="1"/>
      <name val="BIZ UDゴシック"/>
      <family val="3"/>
      <charset val="128"/>
    </font>
    <font>
      <sz val="20"/>
      <color theme="1"/>
      <name val="BIZ UDゴシック"/>
      <family val="3"/>
      <charset val="128"/>
    </font>
    <font>
      <b/>
      <sz val="20"/>
      <name val="BIZ UDゴシック"/>
      <family val="3"/>
      <charset val="128"/>
    </font>
    <font>
      <sz val="12"/>
      <color theme="1"/>
      <name val="BIZ UDゴシック"/>
      <family val="3"/>
      <charset val="128"/>
    </font>
    <font>
      <sz val="12"/>
      <name val="BIZ UDゴシック"/>
      <family val="3"/>
      <charset val="128"/>
    </font>
    <font>
      <sz val="14"/>
      <color theme="1"/>
      <name val="BIZ UDゴシック"/>
      <family val="3"/>
      <charset val="128"/>
    </font>
    <font>
      <sz val="14"/>
      <name val="BIZ UDゴシック"/>
      <family val="3"/>
      <charset val="128"/>
    </font>
    <font>
      <sz val="11"/>
      <name val="BIZ UDゴシック"/>
      <family val="3"/>
      <charset val="128"/>
    </font>
    <font>
      <u/>
      <sz val="11"/>
      <color theme="1"/>
      <name val="BIZ UDゴシック"/>
      <family val="3"/>
      <charset val="128"/>
    </font>
    <font>
      <sz val="16"/>
      <name val="BIZ UDゴシック"/>
      <family val="3"/>
      <charset val="128"/>
    </font>
    <font>
      <b/>
      <sz val="18"/>
      <name val="BIZ UD明朝 Medium"/>
      <family val="1"/>
      <charset val="128"/>
    </font>
    <font>
      <sz val="11"/>
      <color theme="3"/>
      <name val="BIZ UD明朝 Medium"/>
      <family val="1"/>
      <charset val="128"/>
    </font>
    <font>
      <sz val="16"/>
      <color theme="1"/>
      <name val="BIZ UDゴシック"/>
      <family val="3"/>
      <charset val="128"/>
    </font>
    <font>
      <sz val="24"/>
      <name val="BIZ UDゴシック"/>
      <family val="3"/>
      <charset val="128"/>
    </font>
    <font>
      <b/>
      <sz val="16"/>
      <name val="BIZ UDゴシック"/>
      <family val="3"/>
      <charset val="128"/>
    </font>
    <font>
      <sz val="11"/>
      <color theme="1"/>
      <name val="BIZ UD明朝 Medium"/>
      <family val="1"/>
      <charset val="128"/>
    </font>
    <font>
      <strike/>
      <sz val="11"/>
      <name val="BIZ UD明朝 Medium"/>
      <family val="1"/>
      <charset val="128"/>
    </font>
    <font>
      <sz val="11"/>
      <color indexed="40"/>
      <name val="BIZ UD明朝 Medium"/>
      <family val="1"/>
      <charset val="128"/>
    </font>
    <font>
      <sz val="14"/>
      <color rgb="FFFF0000"/>
      <name val="BIZ UDゴシック"/>
      <family val="3"/>
      <charset val="128"/>
    </font>
    <font>
      <sz val="18"/>
      <color theme="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right style="medium">
        <color indexed="64"/>
      </right>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519">
    <xf numFmtId="0" fontId="0" fillId="0" borderId="0" xfId="0">
      <alignment vertical="center"/>
    </xf>
    <xf numFmtId="0" fontId="4" fillId="0" borderId="0" xfId="3" applyFont="1" applyProtection="1">
      <alignment vertical="center"/>
      <protection locked="0"/>
    </xf>
    <xf numFmtId="0" fontId="5" fillId="0" borderId="0" xfId="3" applyFont="1" applyProtection="1">
      <alignment vertical="center"/>
      <protection locked="0"/>
    </xf>
    <xf numFmtId="0" fontId="5" fillId="0" borderId="0" xfId="3" applyFont="1" applyAlignment="1" applyProtection="1">
      <alignment horizontal="center" vertical="center"/>
      <protection locked="0"/>
    </xf>
    <xf numFmtId="0" fontId="6" fillId="0" borderId="0" xfId="3" applyFont="1" applyAlignment="1" applyProtection="1">
      <alignment horizontal="right" vertical="center"/>
      <protection locked="0"/>
    </xf>
    <xf numFmtId="0" fontId="7" fillId="0" borderId="0" xfId="3" applyFont="1" applyAlignment="1" applyProtection="1">
      <alignment horizontal="center" vertical="center" textRotation="255"/>
      <protection locked="0"/>
    </xf>
    <xf numFmtId="0" fontId="7" fillId="0" borderId="0" xfId="3" applyFont="1" applyAlignment="1" applyProtection="1">
      <alignment horizontal="left" vertical="center"/>
      <protection locked="0"/>
    </xf>
    <xf numFmtId="0" fontId="7" fillId="0" borderId="0" xfId="3" applyFont="1" applyAlignment="1" applyProtection="1">
      <alignment horizontal="right" vertical="top" wrapText="1"/>
      <protection locked="0"/>
    </xf>
    <xf numFmtId="0" fontId="7" fillId="0" borderId="30" xfId="3" quotePrefix="1" applyFont="1" applyBorder="1" applyAlignment="1" applyProtection="1">
      <alignment horizontal="left" vertical="center"/>
      <protection locked="0"/>
    </xf>
    <xf numFmtId="0" fontId="7" fillId="0" borderId="31" xfId="3" applyFont="1" applyBorder="1" applyAlignment="1" applyProtection="1">
      <alignment horizontal="left" vertical="center"/>
      <protection locked="0"/>
    </xf>
    <xf numFmtId="0" fontId="7" fillId="0" borderId="32" xfId="3" applyFont="1" applyBorder="1" applyAlignment="1" applyProtection="1">
      <alignment horizontal="right" vertical="top" wrapText="1"/>
      <protection locked="0"/>
    </xf>
    <xf numFmtId="0" fontId="9" fillId="0" borderId="35" xfId="3" applyFont="1" applyBorder="1" applyAlignment="1" applyProtection="1">
      <alignment horizontal="left" vertical="center"/>
      <protection locked="0"/>
    </xf>
    <xf numFmtId="0" fontId="7" fillId="0" borderId="29" xfId="3" applyFont="1" applyBorder="1" applyAlignment="1" applyProtection="1">
      <alignment horizontal="left" vertical="center"/>
      <protection locked="0"/>
    </xf>
    <xf numFmtId="0" fontId="9" fillId="0" borderId="29" xfId="3" applyFont="1" applyBorder="1" applyAlignment="1" applyProtection="1">
      <alignment horizontal="left" vertical="center"/>
      <protection locked="0"/>
    </xf>
    <xf numFmtId="0" fontId="7" fillId="0" borderId="36" xfId="3" applyFont="1" applyBorder="1" applyAlignment="1" applyProtection="1">
      <alignment horizontal="left" vertical="center"/>
      <protection locked="0"/>
    </xf>
    <xf numFmtId="0" fontId="7" fillId="0" borderId="30" xfId="3" applyFont="1" applyBorder="1" applyAlignment="1" applyProtection="1">
      <alignment horizontal="left" vertical="center"/>
      <protection locked="0"/>
    </xf>
    <xf numFmtId="0" fontId="9" fillId="0" borderId="30" xfId="3" applyFont="1" applyBorder="1" applyAlignment="1" applyProtection="1">
      <alignment horizontal="left" vertical="center"/>
      <protection locked="0"/>
    </xf>
    <xf numFmtId="0" fontId="9" fillId="0" borderId="0" xfId="3" applyFont="1" applyAlignment="1" applyProtection="1">
      <alignment horizontal="left" vertical="center"/>
      <protection locked="0"/>
    </xf>
    <xf numFmtId="0" fontId="7" fillId="0" borderId="37" xfId="3" applyFont="1" applyBorder="1" applyAlignment="1" applyProtection="1">
      <alignment horizontal="left" vertical="center"/>
      <protection locked="0"/>
    </xf>
    <xf numFmtId="0" fontId="7" fillId="0" borderId="17" xfId="3" applyFont="1" applyBorder="1" applyAlignment="1" applyProtection="1">
      <alignment horizontal="left" vertical="center"/>
      <protection locked="0"/>
    </xf>
    <xf numFmtId="0" fontId="7" fillId="0" borderId="11" xfId="3" applyFont="1" applyBorder="1" applyAlignment="1" applyProtection="1">
      <alignment horizontal="left" vertical="center"/>
      <protection locked="0"/>
    </xf>
    <xf numFmtId="0" fontId="7" fillId="0" borderId="33" xfId="3" applyFont="1" applyBorder="1" applyAlignment="1" applyProtection="1">
      <alignment horizontal="left" vertical="center"/>
      <protection locked="0"/>
    </xf>
    <xf numFmtId="0" fontId="7" fillId="0" borderId="34" xfId="3" applyFont="1" applyBorder="1" applyAlignment="1" applyProtection="1">
      <alignment horizontal="right" vertical="top" wrapText="1"/>
      <protection locked="0"/>
    </xf>
    <xf numFmtId="0" fontId="10" fillId="0" borderId="0" xfId="3" applyFont="1" applyAlignment="1" applyProtection="1">
      <alignment horizontal="left" vertical="center"/>
      <protection locked="0"/>
    </xf>
    <xf numFmtId="0" fontId="10" fillId="0" borderId="37" xfId="3" applyFont="1" applyBorder="1" applyAlignment="1" applyProtection="1">
      <alignment horizontal="left" vertical="center"/>
      <protection locked="0"/>
    </xf>
    <xf numFmtId="0" fontId="6" fillId="0" borderId="30" xfId="3" applyFont="1" applyBorder="1" applyProtection="1">
      <alignment vertical="center"/>
      <protection locked="0"/>
    </xf>
    <xf numFmtId="0" fontId="6" fillId="0" borderId="0" xfId="3" applyFont="1" applyProtection="1">
      <alignment vertical="center"/>
      <protection locked="0"/>
    </xf>
    <xf numFmtId="0" fontId="6" fillId="0" borderId="37" xfId="3" applyFont="1" applyBorder="1" applyProtection="1">
      <alignment vertical="center"/>
      <protection locked="0"/>
    </xf>
    <xf numFmtId="0" fontId="7" fillId="0" borderId="30" xfId="3" applyFont="1" applyBorder="1" applyAlignment="1" applyProtection="1">
      <alignment vertical="center" textRotation="255" wrapText="1"/>
      <protection locked="0"/>
    </xf>
    <xf numFmtId="0" fontId="7" fillId="0" borderId="0" xfId="3" applyFont="1" applyAlignment="1" applyProtection="1">
      <alignment vertical="center" textRotation="255" wrapText="1"/>
      <protection locked="0"/>
    </xf>
    <xf numFmtId="0" fontId="7" fillId="0" borderId="0" xfId="3" applyFont="1" applyAlignment="1" applyProtection="1">
      <alignment vertical="center" textRotation="255"/>
      <protection locked="0"/>
    </xf>
    <xf numFmtId="0" fontId="7" fillId="0" borderId="37" xfId="3" applyFont="1" applyBorder="1" applyAlignment="1" applyProtection="1">
      <alignment horizontal="right" vertical="top" wrapText="1"/>
      <protection locked="0"/>
    </xf>
    <xf numFmtId="0" fontId="7" fillId="0" borderId="30" xfId="3" applyFont="1" applyBorder="1" applyAlignment="1" applyProtection="1">
      <alignment vertical="center" textRotation="255"/>
      <protection locked="0"/>
    </xf>
    <xf numFmtId="0" fontId="11" fillId="0" borderId="0" xfId="3" applyFont="1" applyAlignment="1" applyProtection="1">
      <alignment vertical="top" wrapText="1"/>
      <protection locked="0"/>
    </xf>
    <xf numFmtId="0" fontId="5" fillId="0" borderId="30" xfId="3" applyFont="1" applyBorder="1" applyProtection="1">
      <alignment vertical="center"/>
      <protection locked="0"/>
    </xf>
    <xf numFmtId="0" fontId="5" fillId="0" borderId="37" xfId="3" applyFont="1" applyBorder="1" applyProtection="1">
      <alignment vertical="center"/>
      <protection locked="0"/>
    </xf>
    <xf numFmtId="0" fontId="5" fillId="0" borderId="38" xfId="3" applyFont="1" applyBorder="1" applyProtection="1">
      <alignment vertical="center"/>
      <protection locked="0"/>
    </xf>
    <xf numFmtId="0" fontId="12" fillId="0" borderId="0" xfId="3" applyFont="1" applyProtection="1">
      <alignment vertical="center"/>
      <protection locked="0"/>
    </xf>
    <xf numFmtId="0" fontId="13" fillId="0" borderId="0" xfId="3" applyFont="1" applyAlignment="1" applyProtection="1">
      <alignment horizontal="left" vertical="center"/>
      <protection locked="0"/>
    </xf>
    <xf numFmtId="0" fontId="14" fillId="0" borderId="0" xfId="3" applyFont="1" applyAlignment="1" applyProtection="1">
      <alignment horizontal="left" vertical="center"/>
      <protection locked="0"/>
    </xf>
    <xf numFmtId="0" fontId="15" fillId="0" borderId="0" xfId="0" applyFont="1">
      <alignment vertical="center"/>
    </xf>
    <xf numFmtId="0" fontId="15" fillId="0" borderId="0" xfId="0" applyFont="1" applyAlignment="1">
      <alignment horizontal="center" vertical="center"/>
    </xf>
    <xf numFmtId="0" fontId="17" fillId="0" borderId="0" xfId="0" applyFont="1">
      <alignment vertical="center"/>
    </xf>
    <xf numFmtId="0" fontId="20" fillId="0" borderId="0" xfId="0" applyFont="1">
      <alignment vertical="center"/>
    </xf>
    <xf numFmtId="0" fontId="15" fillId="0" borderId="12" xfId="1" quotePrefix="1" applyNumberFormat="1" applyFont="1" applyFill="1" applyBorder="1" applyAlignment="1" applyProtection="1">
      <alignment horizontal="center" vertical="center" wrapText="1"/>
    </xf>
    <xf numFmtId="0" fontId="24" fillId="0" borderId="0" xfId="0" applyFont="1">
      <alignment vertical="center"/>
    </xf>
    <xf numFmtId="0" fontId="23" fillId="0" borderId="2" xfId="0" applyFont="1" applyBorder="1" applyAlignment="1">
      <alignment horizontal="center" vertical="center"/>
    </xf>
    <xf numFmtId="0" fontId="22" fillId="0" borderId="2" xfId="0" applyFont="1" applyBorder="1" applyAlignment="1">
      <alignment horizontal="center" vertical="center"/>
    </xf>
    <xf numFmtId="0" fontId="23" fillId="0" borderId="1" xfId="0" applyFont="1" applyBorder="1" applyAlignment="1">
      <alignment horizontal="center" vertical="center"/>
    </xf>
    <xf numFmtId="0" fontId="23" fillId="0" borderId="3" xfId="0" applyFont="1" applyBorder="1" applyAlignment="1">
      <alignment horizontal="center" vertical="center"/>
    </xf>
    <xf numFmtId="0" fontId="23" fillId="0" borderId="15" xfId="0" applyFont="1" applyBorder="1" applyAlignment="1">
      <alignment horizontal="center" vertical="center" textRotation="180"/>
    </xf>
    <xf numFmtId="0" fontId="21" fillId="0" borderId="0" xfId="0" applyFont="1">
      <alignment vertical="center"/>
    </xf>
    <xf numFmtId="0" fontId="25" fillId="0" borderId="0" xfId="2" applyFont="1" applyFill="1" applyAlignment="1" applyProtection="1">
      <alignment horizontal="right" vertical="center"/>
    </xf>
    <xf numFmtId="0" fontId="15" fillId="0" borderId="0" xfId="1" applyNumberFormat="1" applyFont="1" applyFill="1" applyBorder="1" applyAlignment="1" applyProtection="1">
      <alignment vertical="center"/>
    </xf>
    <xf numFmtId="0" fontId="5" fillId="0" borderId="0" xfId="0" applyFont="1">
      <alignment vertical="center"/>
    </xf>
    <xf numFmtId="0" fontId="5" fillId="0" borderId="0" xfId="0" applyFont="1" applyAlignment="1">
      <alignment horizontal="right" vertical="center"/>
    </xf>
    <xf numFmtId="0" fontId="28" fillId="0" borderId="0" xfId="0" applyFont="1">
      <alignment vertical="center"/>
    </xf>
    <xf numFmtId="0" fontId="5" fillId="0" borderId="0" xfId="0" quotePrefix="1" applyFont="1">
      <alignment vertical="center"/>
    </xf>
    <xf numFmtId="0" fontId="5" fillId="0" borderId="0" xfId="0" applyFont="1" applyAlignment="1">
      <alignment horizontal="center" vertical="center"/>
    </xf>
    <xf numFmtId="0" fontId="16" fillId="0" borderId="0" xfId="0" applyFont="1">
      <alignment vertical="center"/>
    </xf>
    <xf numFmtId="0" fontId="24" fillId="0" borderId="0" xfId="0" applyFont="1" applyAlignment="1">
      <alignment horizontal="left" vertical="center"/>
    </xf>
    <xf numFmtId="0" fontId="24" fillId="0" borderId="0" xfId="0" applyFont="1" applyAlignment="1">
      <alignment horizontal="center" vertical="center"/>
    </xf>
    <xf numFmtId="0" fontId="26" fillId="0" borderId="0" xfId="0" applyFont="1">
      <alignment vertical="center"/>
    </xf>
    <xf numFmtId="0" fontId="23" fillId="0" borderId="0" xfId="0" applyFont="1">
      <alignment vertical="center"/>
    </xf>
    <xf numFmtId="0" fontId="21" fillId="0" borderId="11" xfId="0" applyFont="1" applyBorder="1">
      <alignment vertical="center"/>
    </xf>
    <xf numFmtId="0" fontId="19" fillId="0" borderId="0" xfId="0" applyFont="1">
      <alignment vertical="center"/>
    </xf>
    <xf numFmtId="0" fontId="24" fillId="0" borderId="12" xfId="0" applyFont="1" applyBorder="1" applyAlignment="1">
      <alignment horizontal="center" vertical="center" wrapText="1"/>
    </xf>
    <xf numFmtId="0" fontId="24" fillId="0" borderId="12" xfId="0" applyFont="1" applyBorder="1" applyAlignment="1">
      <alignment horizontal="center" vertical="center"/>
    </xf>
    <xf numFmtId="0" fontId="23" fillId="0" borderId="4" xfId="0" applyFont="1" applyBorder="1" applyAlignment="1">
      <alignment horizontal="center" vertical="center"/>
    </xf>
    <xf numFmtId="0" fontId="24" fillId="0" borderId="4" xfId="0" applyFont="1" applyBorder="1" applyAlignment="1">
      <alignment horizontal="center" vertical="center"/>
    </xf>
    <xf numFmtId="0" fontId="24" fillId="0" borderId="1" xfId="0" applyFont="1" applyBorder="1" applyAlignment="1">
      <alignment horizontal="center" vertical="center"/>
    </xf>
    <xf numFmtId="0" fontId="15" fillId="0" borderId="2" xfId="0" applyFont="1" applyBorder="1" applyAlignment="1">
      <alignment horizontal="center" vertical="center"/>
    </xf>
    <xf numFmtId="0" fontId="24" fillId="0" borderId="1" xfId="0" applyFont="1" applyBorder="1" applyAlignment="1">
      <alignment horizontal="center" vertical="center" wrapText="1"/>
    </xf>
    <xf numFmtId="178" fontId="23" fillId="0" borderId="1" xfId="0" applyNumberFormat="1" applyFont="1" applyBorder="1" applyAlignment="1">
      <alignment horizontal="center" vertical="center" wrapText="1"/>
    </xf>
    <xf numFmtId="0" fontId="24" fillId="0" borderId="5" xfId="0" applyFont="1" applyBorder="1" applyAlignment="1">
      <alignment horizontal="center" vertical="center" shrinkToFit="1"/>
    </xf>
    <xf numFmtId="0" fontId="23" fillId="0" borderId="1" xfId="0" applyFont="1" applyBorder="1" applyAlignment="1">
      <alignment horizontal="center" vertical="center" wrapText="1"/>
    </xf>
    <xf numFmtId="0" fontId="24" fillId="0" borderId="1" xfId="0" applyFont="1" applyBorder="1" applyAlignment="1">
      <alignment horizontal="center" vertical="center" shrinkToFit="1"/>
    </xf>
    <xf numFmtId="0" fontId="24" fillId="0" borderId="21" xfId="0" applyFont="1" applyBorder="1" applyAlignment="1">
      <alignment horizontal="center" vertical="center" shrinkToFit="1"/>
    </xf>
    <xf numFmtId="0" fontId="23" fillId="0" borderId="3" xfId="0" applyFont="1" applyBorder="1" applyAlignment="1">
      <alignment vertical="center" shrinkToFit="1"/>
    </xf>
    <xf numFmtId="0" fontId="23" fillId="0" borderId="15" xfId="0" applyFont="1" applyBorder="1" applyAlignment="1">
      <alignment horizontal="left" vertical="center"/>
    </xf>
    <xf numFmtId="0" fontId="24" fillId="0" borderId="3" xfId="0" applyFont="1" applyBorder="1" applyAlignment="1">
      <alignment horizontal="center" vertical="center" wrapText="1"/>
    </xf>
    <xf numFmtId="0" fontId="23" fillId="0" borderId="14" xfId="0" applyFont="1" applyBorder="1" applyAlignment="1">
      <alignment horizontal="center" vertical="center"/>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176" fontId="23" fillId="2" borderId="2" xfId="0" quotePrefix="1" applyNumberFormat="1" applyFont="1" applyFill="1" applyBorder="1" applyAlignment="1" applyProtection="1">
      <alignment horizontal="center" vertical="center" wrapText="1"/>
      <protection locked="0"/>
    </xf>
    <xf numFmtId="0" fontId="29" fillId="0" borderId="2" xfId="1" applyNumberFormat="1" applyFont="1" applyBorder="1" applyAlignment="1">
      <alignment horizontal="center" vertical="center"/>
    </xf>
    <xf numFmtId="0" fontId="23" fillId="0" borderId="0" xfId="0" applyFont="1" applyAlignment="1">
      <alignment horizontal="center" vertical="center"/>
    </xf>
    <xf numFmtId="0" fontId="26" fillId="0" borderId="0" xfId="0" applyFont="1" applyAlignment="1">
      <alignment horizontal="center" vertical="center"/>
    </xf>
    <xf numFmtId="0" fontId="24" fillId="0" borderId="0" xfId="0" applyFont="1" applyAlignment="1">
      <alignment horizontal="center" vertical="center" wrapText="1"/>
    </xf>
    <xf numFmtId="176" fontId="23" fillId="0" borderId="2" xfId="1" applyNumberFormat="1" applyFont="1" applyBorder="1" applyAlignment="1">
      <alignment horizontal="center" vertical="center"/>
    </xf>
    <xf numFmtId="0" fontId="31" fillId="0" borderId="1" xfId="0" applyFont="1" applyBorder="1" applyAlignment="1">
      <alignment horizontal="center" vertical="center"/>
    </xf>
    <xf numFmtId="0" fontId="29" fillId="0" borderId="6" xfId="0" applyFont="1" applyBorder="1">
      <alignment vertical="center"/>
    </xf>
    <xf numFmtId="0" fontId="29" fillId="0" borderId="7" xfId="0" applyFont="1" applyBorder="1">
      <alignment vertical="center"/>
    </xf>
    <xf numFmtId="0" fontId="21" fillId="0" borderId="7" xfId="0" applyFont="1" applyBorder="1">
      <alignment vertical="center"/>
    </xf>
    <xf numFmtId="0" fontId="21" fillId="0" borderId="8" xfId="0" applyFont="1" applyBorder="1">
      <alignment vertical="center"/>
    </xf>
    <xf numFmtId="0" fontId="22" fillId="0" borderId="18" xfId="0" applyFont="1" applyBorder="1" applyAlignment="1">
      <alignment horizontal="right" vertical="center"/>
    </xf>
    <xf numFmtId="0" fontId="22" fillId="2" borderId="1" xfId="0" applyFont="1" applyFill="1" applyBorder="1">
      <alignment vertical="center"/>
    </xf>
    <xf numFmtId="0" fontId="22" fillId="3" borderId="1" xfId="0" applyFont="1" applyFill="1" applyBorder="1">
      <alignment vertical="center"/>
    </xf>
    <xf numFmtId="0" fontId="22" fillId="0" borderId="20" xfId="0" applyFont="1" applyBorder="1" applyAlignment="1">
      <alignment horizontal="right" vertical="center"/>
    </xf>
    <xf numFmtId="0" fontId="22" fillId="0" borderId="0" xfId="0" applyFont="1">
      <alignment vertical="center"/>
    </xf>
    <xf numFmtId="0" fontId="22" fillId="0" borderId="0" xfId="0" applyFont="1" applyAlignment="1">
      <alignment vertical="top" wrapText="1"/>
    </xf>
    <xf numFmtId="0" fontId="22" fillId="0" borderId="13" xfId="0" applyFont="1" applyBorder="1" applyAlignment="1">
      <alignment vertical="top" wrapText="1"/>
    </xf>
    <xf numFmtId="0" fontId="23" fillId="0" borderId="22" xfId="0" applyFont="1" applyBorder="1" applyAlignment="1">
      <alignment horizontal="right" vertical="center"/>
    </xf>
    <xf numFmtId="0" fontId="23" fillId="0" borderId="9" xfId="0" applyFont="1" applyBorder="1">
      <alignment vertical="center"/>
    </xf>
    <xf numFmtId="0" fontId="22" fillId="0" borderId="9" xfId="0" applyFont="1" applyBorder="1" applyAlignment="1">
      <alignment vertical="top" wrapText="1"/>
    </xf>
    <xf numFmtId="0" fontId="22" fillId="0" borderId="10" xfId="0" applyFont="1" applyBorder="1" applyAlignment="1">
      <alignment vertical="top" wrapText="1"/>
    </xf>
    <xf numFmtId="0" fontId="22" fillId="0" borderId="7" xfId="0" applyFont="1" applyBorder="1">
      <alignment vertical="center"/>
    </xf>
    <xf numFmtId="0" fontId="23" fillId="0" borderId="7" xfId="0" applyFont="1" applyBorder="1">
      <alignment vertical="center"/>
    </xf>
    <xf numFmtId="0" fontId="22" fillId="0" borderId="0" xfId="0" applyFont="1" applyAlignment="1">
      <alignment horizontal="left" vertical="top" wrapText="1"/>
    </xf>
    <xf numFmtId="0" fontId="22" fillId="0" borderId="13" xfId="0" applyFont="1" applyBorder="1" applyAlignment="1">
      <alignment horizontal="left" vertical="top" wrapText="1"/>
    </xf>
    <xf numFmtId="0" fontId="22" fillId="0" borderId="0" xfId="0" applyFont="1" applyAlignment="1">
      <alignment vertical="center" wrapText="1"/>
    </xf>
    <xf numFmtId="0" fontId="22" fillId="0" borderId="13" xfId="0" applyFont="1" applyBorder="1" applyAlignment="1">
      <alignment vertical="center" wrapText="1"/>
    </xf>
    <xf numFmtId="0" fontId="22" fillId="0" borderId="9" xfId="0" applyFont="1" applyBorder="1" applyAlignment="1">
      <alignment vertical="center" wrapText="1"/>
    </xf>
    <xf numFmtId="0" fontId="22" fillId="0" borderId="10" xfId="0" applyFont="1" applyBorder="1" applyAlignment="1">
      <alignment vertical="center" wrapText="1"/>
    </xf>
    <xf numFmtId="0" fontId="24" fillId="0" borderId="14" xfId="1" quotePrefix="1" applyNumberFormat="1" applyFont="1" applyBorder="1" applyAlignment="1">
      <alignment horizontal="center" vertical="center" wrapText="1"/>
    </xf>
    <xf numFmtId="0" fontId="24" fillId="0" borderId="16" xfId="1" quotePrefix="1" applyNumberFormat="1" applyFont="1" applyBorder="1" applyAlignment="1">
      <alignment horizontal="center" vertical="center" wrapText="1"/>
    </xf>
    <xf numFmtId="0" fontId="22" fillId="0" borderId="15" xfId="0" applyFont="1" applyBorder="1" applyAlignment="1">
      <alignment horizontal="left" vertical="center"/>
    </xf>
    <xf numFmtId="0" fontId="29" fillId="0" borderId="17" xfId="1" applyNumberFormat="1" applyFont="1" applyBorder="1" applyAlignment="1">
      <alignment horizontal="center" vertical="center"/>
    </xf>
    <xf numFmtId="0" fontId="29" fillId="0" borderId="4" xfId="1" applyNumberFormat="1" applyFont="1" applyBorder="1" applyAlignment="1">
      <alignment horizontal="center" vertical="center"/>
    </xf>
    <xf numFmtId="0" fontId="26" fillId="0" borderId="2" xfId="1" applyNumberFormat="1" applyFont="1" applyBorder="1" applyAlignment="1">
      <alignment horizontal="center" vertical="center"/>
    </xf>
    <xf numFmtId="0" fontId="26" fillId="0" borderId="1" xfId="1" applyNumberFormat="1" applyFont="1" applyBorder="1" applyAlignment="1">
      <alignment horizontal="center" vertical="center"/>
    </xf>
    <xf numFmtId="0" fontId="26" fillId="0" borderId="15" xfId="1" applyNumberFormat="1" applyFont="1" applyBorder="1" applyAlignment="1">
      <alignment horizontal="center" vertical="center"/>
    </xf>
    <xf numFmtId="176" fontId="23" fillId="0" borderId="38" xfId="1" applyNumberFormat="1" applyFont="1" applyBorder="1" applyAlignment="1">
      <alignment horizontal="center" vertical="center"/>
    </xf>
    <xf numFmtId="0" fontId="31" fillId="0" borderId="38" xfId="0" applyFont="1" applyBorder="1" applyAlignment="1">
      <alignment horizontal="center" vertical="center"/>
    </xf>
    <xf numFmtId="176" fontId="23" fillId="0" borderId="39" xfId="1" applyNumberFormat="1" applyFont="1" applyBorder="1" applyAlignment="1">
      <alignment horizontal="center" vertical="center"/>
    </xf>
    <xf numFmtId="0" fontId="31" fillId="0" borderId="19" xfId="0" applyFont="1" applyBorder="1" applyAlignment="1">
      <alignment horizontal="center" vertical="center"/>
    </xf>
    <xf numFmtId="0" fontId="23" fillId="0" borderId="0" xfId="0" applyFont="1" applyProtection="1">
      <alignment vertical="center"/>
      <protection locked="0"/>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center"/>
      <protection locked="0"/>
    </xf>
    <xf numFmtId="0" fontId="32" fillId="0" borderId="54" xfId="0" applyFont="1" applyBorder="1" applyAlignment="1" applyProtection="1">
      <alignment horizontal="center" vertical="center"/>
      <protection locked="0"/>
    </xf>
    <xf numFmtId="0" fontId="5" fillId="0" borderId="0" xfId="0" quotePrefix="1" applyFont="1" applyAlignment="1" applyProtection="1">
      <alignment horizontal="center" vertical="center" wrapText="1"/>
      <protection locked="0"/>
    </xf>
    <xf numFmtId="0" fontId="5" fillId="0" borderId="0" xfId="0" applyFont="1" applyAlignment="1" applyProtection="1">
      <alignment horizontal="center" vertical="center" textRotation="255"/>
      <protection locked="0"/>
    </xf>
    <xf numFmtId="0" fontId="5" fillId="0" borderId="25" xfId="0" applyFont="1" applyBorder="1" applyAlignment="1" applyProtection="1">
      <alignment horizontal="right" vertical="center" wrapText="1"/>
      <protection locked="0"/>
    </xf>
    <xf numFmtId="0" fontId="5" fillId="0" borderId="23" xfId="0" applyFont="1" applyBorder="1" applyAlignment="1" applyProtection="1">
      <alignment horizontal="right" vertical="center" wrapText="1"/>
      <protection locked="0"/>
    </xf>
    <xf numFmtId="0" fontId="5" fillId="0" borderId="23"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20" xfId="0" applyFont="1" applyBorder="1" applyAlignment="1" applyProtection="1">
      <alignment horizontal="left" vertical="center"/>
      <protection locked="0"/>
    </xf>
    <xf numFmtId="0" fontId="5" fillId="0" borderId="0" xfId="0" applyFont="1" applyAlignment="1" applyProtection="1">
      <alignment horizontal="right" vertical="center" wrapText="1"/>
      <protection locked="0"/>
    </xf>
    <xf numFmtId="0" fontId="5" fillId="0" borderId="0" xfId="0" applyFont="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20" xfId="0" applyFont="1" applyBorder="1" applyProtection="1">
      <alignment vertical="center"/>
      <protection locked="0"/>
    </xf>
    <xf numFmtId="0" fontId="5" fillId="0" borderId="0" xfId="0" applyFont="1" applyAlignment="1" applyProtection="1">
      <alignment vertical="center" wrapText="1"/>
      <protection locked="0"/>
    </xf>
    <xf numFmtId="0" fontId="5" fillId="0" borderId="13" xfId="0" applyFont="1" applyBorder="1" applyAlignment="1" applyProtection="1">
      <alignment vertical="center" wrapText="1"/>
      <protection locked="0"/>
    </xf>
    <xf numFmtId="0" fontId="33" fillId="0" borderId="20" xfId="0" applyFont="1" applyBorder="1" applyAlignment="1" applyProtection="1">
      <alignment vertical="center" wrapText="1"/>
      <protection locked="0"/>
    </xf>
    <xf numFmtId="0" fontId="33" fillId="0" borderId="0" xfId="0" applyFont="1" applyProtection="1">
      <alignment vertical="center"/>
      <protection locked="0"/>
    </xf>
    <xf numFmtId="0" fontId="33" fillId="0" borderId="0" xfId="0" applyFont="1" applyAlignment="1" applyProtection="1">
      <alignment vertical="center" wrapText="1"/>
      <protection locked="0"/>
    </xf>
    <xf numFmtId="0" fontId="33" fillId="0" borderId="13" xfId="0" applyFont="1" applyBorder="1" applyAlignment="1" applyProtection="1">
      <alignment vertical="center" wrapText="1"/>
      <protection locked="0"/>
    </xf>
    <xf numFmtId="0" fontId="33" fillId="0" borderId="20" xfId="0" applyFont="1" applyBorder="1" applyProtection="1">
      <alignment vertical="center"/>
      <protection locked="0"/>
    </xf>
    <xf numFmtId="0" fontId="5" fillId="0" borderId="13" xfId="0" applyFont="1" applyBorder="1" applyProtection="1">
      <alignment vertical="center"/>
      <protection locked="0"/>
    </xf>
    <xf numFmtId="0" fontId="5" fillId="0" borderId="20" xfId="0" quotePrefix="1" applyFont="1" applyBorder="1" applyAlignment="1" applyProtection="1">
      <alignment horizontal="left" vertical="center"/>
      <protection locked="0"/>
    </xf>
    <xf numFmtId="0" fontId="35" fillId="0" borderId="3" xfId="0" applyFont="1" applyBorder="1" applyAlignment="1">
      <alignment horizontal="center" vertical="center"/>
    </xf>
    <xf numFmtId="0" fontId="20" fillId="0" borderId="26" xfId="1" applyNumberFormat="1" applyFont="1" applyFill="1" applyBorder="1" applyAlignment="1" applyProtection="1">
      <alignment horizontal="center" vertical="center"/>
    </xf>
    <xf numFmtId="0" fontId="20" fillId="0" borderId="80" xfId="1" applyNumberFormat="1" applyFont="1" applyFill="1" applyBorder="1" applyAlignment="1" applyProtection="1">
      <alignment horizontal="center" vertical="center"/>
    </xf>
    <xf numFmtId="0" fontId="15" fillId="0" borderId="0" xfId="0" applyFont="1" applyAlignment="1">
      <alignment vertical="center" wrapText="1"/>
    </xf>
    <xf numFmtId="0" fontId="18" fillId="0" borderId="0" xfId="0" applyFont="1">
      <alignment vertical="center"/>
    </xf>
    <xf numFmtId="0" fontId="15" fillId="0" borderId="12" xfId="0" applyFont="1" applyBorder="1" applyAlignment="1">
      <alignment horizontal="center" vertical="center" wrapText="1"/>
    </xf>
    <xf numFmtId="0" fontId="22" fillId="0" borderId="4" xfId="0" applyFont="1" applyBorder="1" applyAlignment="1">
      <alignment horizontal="center" vertical="center"/>
    </xf>
    <xf numFmtId="0" fontId="22" fillId="0" borderId="1" xfId="0" applyFont="1" applyBorder="1" applyAlignment="1">
      <alignment horizontal="center" vertical="center"/>
    </xf>
    <xf numFmtId="0" fontId="22" fillId="0" borderId="1" xfId="0" quotePrefix="1" applyFont="1" applyBorder="1" applyAlignment="1">
      <alignment horizontal="center" vertical="center"/>
    </xf>
    <xf numFmtId="0" fontId="22" fillId="0" borderId="3" xfId="0" applyFont="1" applyBorder="1" applyAlignment="1">
      <alignment horizontal="center" vertical="center"/>
    </xf>
    <xf numFmtId="0" fontId="20" fillId="0" borderId="2" xfId="0" applyFont="1" applyBorder="1" applyAlignment="1">
      <alignment horizontal="center" vertical="center" wrapText="1"/>
    </xf>
    <xf numFmtId="0" fontId="22" fillId="0" borderId="2" xfId="0" quotePrefix="1" applyFont="1" applyBorder="1" applyAlignment="1">
      <alignment horizontal="center" vertical="center"/>
    </xf>
    <xf numFmtId="0" fontId="20" fillId="0" borderId="5" xfId="0" applyFont="1" applyBorder="1" applyAlignment="1">
      <alignment horizontal="center" vertical="center"/>
    </xf>
    <xf numFmtId="0" fontId="22" fillId="0" borderId="1" xfId="0" applyFont="1" applyBorder="1" applyAlignment="1">
      <alignment horizontal="center" vertical="center" wrapText="1"/>
    </xf>
    <xf numFmtId="37" fontId="22" fillId="0" borderId="1" xfId="0" quotePrefix="1" applyNumberFormat="1" applyFont="1" applyBorder="1" applyAlignment="1">
      <alignment horizontal="center" vertical="center" wrapText="1"/>
    </xf>
    <xf numFmtId="0" fontId="22" fillId="0" borderId="15" xfId="0" applyFont="1" applyBorder="1" applyAlignment="1">
      <alignment horizontal="center" vertical="center" textRotation="180"/>
    </xf>
    <xf numFmtId="177" fontId="22" fillId="0" borderId="14" xfId="0" applyNumberFormat="1" applyFont="1" applyBorder="1" applyAlignment="1">
      <alignment horizontal="center" vertical="center" wrapText="1"/>
    </xf>
    <xf numFmtId="0" fontId="20" fillId="0" borderId="4" xfId="0" applyFont="1" applyBorder="1" applyAlignment="1">
      <alignment vertical="center" wrapText="1"/>
    </xf>
    <xf numFmtId="0" fontId="20" fillId="0" borderId="1" xfId="0" applyFont="1" applyBorder="1" applyAlignment="1">
      <alignment horizontal="center" vertical="center"/>
    </xf>
    <xf numFmtId="0" fontId="20" fillId="0" borderId="1" xfId="0" applyFont="1" applyBorder="1" applyAlignment="1">
      <alignment vertical="center" wrapText="1"/>
    </xf>
    <xf numFmtId="176" fontId="15" fillId="0" borderId="4" xfId="0" quotePrefix="1" applyNumberFormat="1" applyFont="1" applyBorder="1" applyAlignment="1">
      <alignment horizontal="center" vertical="center" wrapText="1"/>
    </xf>
    <xf numFmtId="176" fontId="22" fillId="0" borderId="4" xfId="0" quotePrefix="1" applyNumberFormat="1" applyFont="1" applyBorder="1" applyAlignment="1">
      <alignment horizontal="center" vertical="center" wrapText="1"/>
    </xf>
    <xf numFmtId="0" fontId="20" fillId="0" borderId="4" xfId="0" applyFont="1" applyBorder="1" applyAlignment="1">
      <alignment horizontal="center" vertical="center"/>
    </xf>
    <xf numFmtId="176" fontId="15" fillId="0" borderId="2" xfId="0" quotePrefix="1" applyNumberFormat="1" applyFont="1" applyBorder="1" applyAlignment="1">
      <alignment horizontal="center" vertical="center" wrapText="1"/>
    </xf>
    <xf numFmtId="176" fontId="22" fillId="0" borderId="2" xfId="0" quotePrefix="1" applyNumberFormat="1"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horizontal="center" vertical="center"/>
    </xf>
    <xf numFmtId="0" fontId="36" fillId="0" borderId="0" xfId="0" applyFont="1" applyAlignment="1">
      <alignment horizontal="left" vertical="center"/>
    </xf>
    <xf numFmtId="0" fontId="20" fillId="0" borderId="0" xfId="0" applyFont="1" applyAlignment="1">
      <alignment horizontal="right" vertical="center"/>
    </xf>
    <xf numFmtId="0" fontId="20" fillId="0" borderId="0" xfId="0" applyFont="1" applyAlignment="1">
      <alignment horizontal="right" vertical="center" wrapText="1"/>
    </xf>
    <xf numFmtId="0" fontId="18" fillId="0" borderId="0" xfId="0" applyFont="1" applyAlignment="1">
      <alignment horizontal="right" vertical="center"/>
    </xf>
    <xf numFmtId="0" fontId="18" fillId="0" borderId="0" xfId="0" applyFont="1" applyAlignment="1">
      <alignment horizontal="left" vertical="center"/>
    </xf>
    <xf numFmtId="178" fontId="22" fillId="0" borderId="1" xfId="0" quotePrefix="1" applyNumberFormat="1" applyFont="1" applyBorder="1" applyAlignment="1">
      <alignment horizontal="center" vertical="center"/>
    </xf>
    <xf numFmtId="37" fontId="22" fillId="0" borderId="1" xfId="0" quotePrefix="1" applyNumberFormat="1" applyFont="1" applyBorder="1" applyAlignment="1">
      <alignment horizontal="center" vertical="center"/>
    </xf>
    <xf numFmtId="176" fontId="22" fillId="0" borderId="2" xfId="1" applyNumberFormat="1" applyFont="1" applyFill="1" applyBorder="1" applyAlignment="1" applyProtection="1">
      <alignment horizontal="center" vertical="center"/>
    </xf>
    <xf numFmtId="179" fontId="22" fillId="0" borderId="2" xfId="1" applyNumberFormat="1" applyFont="1" applyFill="1" applyBorder="1" applyAlignment="1" applyProtection="1">
      <alignment horizontal="center" vertical="center"/>
    </xf>
    <xf numFmtId="0" fontId="32" fillId="0" borderId="0" xfId="0" applyFont="1">
      <alignment vertical="center"/>
    </xf>
    <xf numFmtId="0" fontId="20" fillId="0" borderId="1" xfId="0" applyFont="1" applyBorder="1" applyAlignment="1">
      <alignment vertical="center" wrapText="1"/>
    </xf>
    <xf numFmtId="0" fontId="22" fillId="0" borderId="5" xfId="0" applyFont="1" applyBorder="1" applyAlignment="1">
      <alignment horizontal="center" vertical="center" wrapText="1"/>
    </xf>
    <xf numFmtId="0" fontId="22" fillId="0" borderId="28" xfId="0" applyFont="1" applyBorder="1" applyAlignment="1">
      <alignment horizontal="center" vertical="center" wrapText="1"/>
    </xf>
    <xf numFmtId="0" fontId="20" fillId="0" borderId="1" xfId="0" applyFont="1" applyBorder="1" applyAlignment="1">
      <alignment horizontal="center" vertical="center" wrapText="1"/>
    </xf>
    <xf numFmtId="0" fontId="15" fillId="0" borderId="0" xfId="0" applyFont="1">
      <alignment vertical="center"/>
    </xf>
    <xf numFmtId="0" fontId="20" fillId="0" borderId="41" xfId="0" applyFont="1" applyBorder="1" applyAlignment="1">
      <alignment horizontal="center" vertical="center" textRotation="255"/>
    </xf>
    <xf numFmtId="0" fontId="20" fillId="0" borderId="15" xfId="0" applyFont="1" applyBorder="1" applyAlignment="1">
      <alignment horizontal="center" vertical="center" textRotation="255"/>
    </xf>
    <xf numFmtId="0" fontId="20" fillId="0" borderId="41" xfId="0" applyFont="1" applyBorder="1" applyAlignment="1">
      <alignment horizontal="center" vertical="center" textRotation="255" wrapText="1"/>
    </xf>
    <xf numFmtId="0" fontId="20" fillId="0" borderId="15" xfId="0" applyFont="1" applyBorder="1" applyAlignment="1">
      <alignment horizontal="center" vertical="center" textRotation="255" wrapText="1"/>
    </xf>
    <xf numFmtId="0" fontId="20" fillId="0" borderId="41" xfId="0" quotePrefix="1" applyFont="1" applyBorder="1" applyAlignment="1">
      <alignment horizontal="center" vertical="center" wrapText="1"/>
    </xf>
    <xf numFmtId="0" fontId="20" fillId="0" borderId="15" xfId="0" quotePrefix="1" applyFont="1" applyBorder="1" applyAlignment="1">
      <alignment horizontal="center" vertical="center" wrapText="1"/>
    </xf>
    <xf numFmtId="0" fontId="20" fillId="0" borderId="14" xfId="0" quotePrefix="1" applyFont="1" applyBorder="1" applyAlignment="1">
      <alignment horizontal="center" vertical="center" wrapText="1"/>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20" fillId="0" borderId="42"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42" xfId="0" applyFont="1" applyBorder="1" applyAlignment="1">
      <alignment vertical="center" wrapText="1"/>
    </xf>
    <xf numFmtId="0" fontId="20" fillId="0" borderId="43" xfId="0" applyFont="1" applyBorder="1" applyAlignment="1">
      <alignment vertical="center" wrapText="1"/>
    </xf>
    <xf numFmtId="0" fontId="20" fillId="0" borderId="44" xfId="0" applyFont="1" applyBorder="1" applyAlignment="1">
      <alignment vertical="center" wrapText="1"/>
    </xf>
    <xf numFmtId="0" fontId="20" fillId="0" borderId="4" xfId="0" quotePrefix="1" applyFont="1" applyBorder="1" applyAlignment="1">
      <alignment horizontal="center" vertical="center" wrapText="1"/>
    </xf>
    <xf numFmtId="0" fontId="20" fillId="0" borderId="1" xfId="0" quotePrefix="1" applyFont="1" applyBorder="1" applyAlignment="1">
      <alignment horizontal="center" vertical="center" wrapText="1"/>
    </xf>
    <xf numFmtId="0" fontId="20" fillId="0" borderId="1" xfId="0" applyFont="1" applyBorder="1" applyAlignment="1">
      <alignment horizontal="center" vertical="center"/>
    </xf>
    <xf numFmtId="0" fontId="20" fillId="0" borderId="5"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16" xfId="0" quotePrefix="1" applyFont="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xf>
    <xf numFmtId="0" fontId="20" fillId="0" borderId="2" xfId="0" quotePrefix="1" applyFont="1" applyBorder="1" applyAlignment="1">
      <alignment horizontal="center" vertical="center" wrapText="1"/>
    </xf>
    <xf numFmtId="0" fontId="20" fillId="0" borderId="15" xfId="0" applyFont="1" applyBorder="1" applyAlignment="1">
      <alignment horizontal="center" vertical="center" wrapText="1"/>
    </xf>
    <xf numFmtId="0" fontId="20" fillId="0" borderId="2" xfId="0" applyFont="1" applyBorder="1" applyAlignment="1">
      <alignment horizontal="center" vertical="center" wrapText="1"/>
    </xf>
    <xf numFmtId="0" fontId="22" fillId="0" borderId="3" xfId="0" applyFont="1" applyBorder="1" applyAlignment="1">
      <alignment horizontal="center" vertical="center"/>
    </xf>
    <xf numFmtId="0" fontId="22" fillId="0" borderId="15" xfId="0" applyFont="1" applyBorder="1" applyAlignment="1">
      <alignment horizontal="center" vertical="center"/>
    </xf>
    <xf numFmtId="0" fontId="20" fillId="0" borderId="5" xfId="0" applyFont="1" applyBorder="1" applyAlignment="1">
      <alignment horizontal="center" vertical="center"/>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22" fillId="0" borderId="2" xfId="0" applyFont="1" applyBorder="1" applyAlignment="1">
      <alignment horizontal="center" vertical="center"/>
    </xf>
    <xf numFmtId="0" fontId="20" fillId="0" borderId="41" xfId="0" applyFont="1" applyBorder="1" applyAlignment="1">
      <alignment horizontal="center" vertical="center" wrapText="1"/>
    </xf>
    <xf numFmtId="0" fontId="20" fillId="0" borderId="15" xfId="0" applyFont="1" applyBorder="1" applyAlignment="1">
      <alignment horizontal="center" vertical="center"/>
    </xf>
    <xf numFmtId="0" fontId="22" fillId="0" borderId="14" xfId="0" applyFont="1" applyBorder="1" applyAlignment="1">
      <alignment horizontal="center" vertical="center"/>
    </xf>
    <xf numFmtId="0" fontId="22" fillId="0" borderId="41" xfId="0" applyFont="1" applyBorder="1" applyAlignment="1">
      <alignment horizontal="center" vertical="center" wrapText="1"/>
    </xf>
    <xf numFmtId="0" fontId="22" fillId="0" borderId="15" xfId="0" applyFont="1" applyBorder="1" applyAlignment="1">
      <alignment horizontal="center" vertical="center" wrapText="1"/>
    </xf>
    <xf numFmtId="0" fontId="20" fillId="0" borderId="3" xfId="0" applyFont="1" applyBorder="1" applyAlignment="1">
      <alignment horizontal="center" vertical="center"/>
    </xf>
    <xf numFmtId="0" fontId="20" fillId="0" borderId="14" xfId="0" applyFont="1" applyBorder="1" applyAlignment="1">
      <alignment horizontal="center" vertical="center"/>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lignment vertical="center"/>
    </xf>
    <xf numFmtId="0" fontId="20" fillId="0" borderId="39" xfId="0" applyFont="1" applyBorder="1" applyAlignment="1">
      <alignment horizontal="left" vertical="center" wrapText="1"/>
    </xf>
    <xf numFmtId="0" fontId="20" fillId="0" borderId="40" xfId="0" applyFont="1" applyBorder="1" applyAlignment="1">
      <alignment horizontal="left" vertical="center" wrapText="1"/>
    </xf>
    <xf numFmtId="0" fontId="20" fillId="0" borderId="40" xfId="0" applyFont="1" applyBorder="1" applyAlignment="1">
      <alignment vertical="center" wrapText="1"/>
    </xf>
    <xf numFmtId="0" fontId="20" fillId="0" borderId="45" xfId="0" applyFont="1" applyBorder="1" applyAlignment="1">
      <alignment vertical="center" wrapText="1"/>
    </xf>
    <xf numFmtId="0" fontId="20" fillId="0" borderId="4" xfId="0" applyFont="1" applyBorder="1" applyAlignment="1">
      <alignment vertical="center" wrapText="1"/>
    </xf>
    <xf numFmtId="0" fontId="20" fillId="0" borderId="37" xfId="0" applyFont="1" applyBorder="1" applyAlignment="1">
      <alignment horizontal="left" vertical="center" wrapText="1"/>
    </xf>
    <xf numFmtId="0" fontId="20" fillId="0" borderId="17"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0" xfId="0" applyFont="1" applyAlignment="1">
      <alignment horizontal="center" vertical="center" wrapText="1"/>
    </xf>
    <xf numFmtId="0" fontId="20" fillId="0" borderId="37" xfId="0" applyFont="1" applyBorder="1" applyAlignment="1">
      <alignment horizontal="center" vertical="center" wrapText="1"/>
    </xf>
    <xf numFmtId="0" fontId="22" fillId="0" borderId="41" xfId="0" applyFont="1" applyBorder="1" applyAlignment="1">
      <alignment horizontal="center" vertical="center"/>
    </xf>
    <xf numFmtId="0" fontId="20" fillId="0" borderId="21"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16" xfId="0" applyFont="1" applyBorder="1" applyAlignment="1">
      <alignment horizontal="center" vertical="center"/>
    </xf>
    <xf numFmtId="0" fontId="20" fillId="0" borderId="23" xfId="0" applyFont="1" applyBorder="1" applyAlignment="1">
      <alignment horizontal="center" vertical="center"/>
    </xf>
    <xf numFmtId="0" fontId="20" fillId="0" borderId="46" xfId="0" applyFont="1" applyBorder="1" applyAlignment="1">
      <alignment horizontal="center" vertical="center"/>
    </xf>
    <xf numFmtId="0" fontId="20" fillId="0" borderId="5" xfId="0" quotePrefix="1" applyFont="1" applyBorder="1" applyAlignment="1">
      <alignment horizontal="center" vertical="center" wrapText="1"/>
    </xf>
    <xf numFmtId="0" fontId="22" fillId="0" borderId="35" xfId="1" quotePrefix="1" applyNumberFormat="1" applyFont="1" applyFill="1" applyBorder="1" applyAlignment="1" applyProtection="1">
      <alignment horizontal="center" vertical="center"/>
    </xf>
    <xf numFmtId="0" fontId="22" fillId="0" borderId="30" xfId="1" quotePrefix="1" applyNumberFormat="1" applyFont="1" applyFill="1" applyBorder="1" applyAlignment="1" applyProtection="1">
      <alignment horizontal="center" vertical="center"/>
    </xf>
    <xf numFmtId="0" fontId="22" fillId="0" borderId="16" xfId="1" quotePrefix="1" applyNumberFormat="1" applyFont="1" applyFill="1" applyBorder="1" applyAlignment="1" applyProtection="1">
      <alignment horizontal="center" vertical="center"/>
    </xf>
    <xf numFmtId="0" fontId="20" fillId="0" borderId="16"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39" xfId="0" applyFont="1" applyBorder="1" applyAlignment="1">
      <alignment vertical="center" wrapText="1"/>
    </xf>
    <xf numFmtId="0" fontId="20" fillId="0" borderId="37" xfId="0" applyFont="1" applyBorder="1" applyAlignment="1">
      <alignment vertical="center" wrapText="1"/>
    </xf>
    <xf numFmtId="0" fontId="20" fillId="0" borderId="15" xfId="0" applyFont="1" applyBorder="1" applyAlignment="1">
      <alignment horizontal="left" vertical="center" wrapText="1"/>
    </xf>
    <xf numFmtId="0" fontId="20" fillId="0" borderId="14" xfId="0" applyFont="1" applyBorder="1" applyAlignment="1">
      <alignment horizontal="center" vertical="center" wrapText="1"/>
    </xf>
    <xf numFmtId="0" fontId="20" fillId="0" borderId="36" xfId="0" applyFont="1" applyBorder="1" applyAlignment="1">
      <alignment horizontal="left" vertical="center" wrapText="1"/>
    </xf>
    <xf numFmtId="0" fontId="20" fillId="0" borderId="40" xfId="0" quotePrefix="1" applyFont="1" applyBorder="1" applyAlignment="1">
      <alignment horizontal="left" vertical="center" wrapText="1"/>
    </xf>
    <xf numFmtId="0" fontId="36" fillId="0" borderId="47" xfId="0" applyFont="1" applyBorder="1" applyAlignment="1">
      <alignment horizontal="center" vertical="center"/>
    </xf>
    <xf numFmtId="0" fontId="36" fillId="0" borderId="48" xfId="0" applyFont="1" applyBorder="1" applyAlignment="1">
      <alignment horizontal="center" vertical="center"/>
    </xf>
    <xf numFmtId="0" fontId="20" fillId="0" borderId="30" xfId="0" applyFont="1" applyBorder="1" applyAlignment="1">
      <alignment horizontal="center" vertical="center"/>
    </xf>
    <xf numFmtId="0" fontId="20" fillId="0" borderId="37" xfId="0" applyFont="1" applyBorder="1" applyAlignment="1">
      <alignment horizontal="center" vertical="center"/>
    </xf>
    <xf numFmtId="0" fontId="20" fillId="0" borderId="41" xfId="0" quotePrefix="1" applyFont="1" applyBorder="1" applyAlignment="1">
      <alignment horizontal="center" vertical="center" textRotation="255" wrapText="1"/>
    </xf>
    <xf numFmtId="0" fontId="20" fillId="0" borderId="15"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41" xfId="0" applyFont="1" applyBorder="1" applyAlignment="1">
      <alignment horizontal="center" vertical="center"/>
    </xf>
    <xf numFmtId="0" fontId="20" fillId="0" borderId="14" xfId="0" applyFont="1" applyBorder="1" applyAlignment="1">
      <alignment horizontal="center" vertical="center" textRotation="255" wrapText="1"/>
    </xf>
    <xf numFmtId="0" fontId="20" fillId="0" borderId="3" xfId="0" quotePrefix="1" applyFont="1" applyBorder="1" applyAlignment="1">
      <alignment horizontal="center" vertical="center" textRotation="255" wrapText="1"/>
    </xf>
    <xf numFmtId="0" fontId="20" fillId="0" borderId="14" xfId="0" quotePrefix="1" applyFont="1" applyBorder="1" applyAlignment="1">
      <alignment horizontal="center" vertical="center" textRotation="255" wrapText="1"/>
    </xf>
    <xf numFmtId="0" fontId="27" fillId="0" borderId="0" xfId="0" applyFont="1" applyAlignment="1">
      <alignment horizontal="center" vertical="center"/>
    </xf>
    <xf numFmtId="0" fontId="5" fillId="0" borderId="0" xfId="0" applyFont="1" applyAlignment="1">
      <alignment horizontal="distributed" vertical="center"/>
    </xf>
    <xf numFmtId="0" fontId="22" fillId="0" borderId="0" xfId="0" applyFont="1" applyAlignment="1">
      <alignment horizontal="left" vertical="center" wrapText="1"/>
    </xf>
    <xf numFmtId="0" fontId="22" fillId="0" borderId="13" xfId="0" applyFont="1" applyBorder="1" applyAlignment="1">
      <alignment horizontal="left" vertical="center" wrapText="1"/>
    </xf>
    <xf numFmtId="0" fontId="26" fillId="0" borderId="3"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2" xfId="0" applyFont="1" applyBorder="1" applyAlignment="1">
      <alignment horizontal="center" vertical="center" wrapText="1"/>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21" fillId="3" borderId="3" xfId="0" applyFont="1" applyFill="1" applyBorder="1" applyAlignment="1" applyProtection="1">
      <alignment horizontal="center" vertical="center" wrapText="1"/>
      <protection locked="0"/>
    </xf>
    <xf numFmtId="0" fontId="21" fillId="3" borderId="2" xfId="0" applyFont="1" applyFill="1" applyBorder="1" applyAlignment="1" applyProtection="1">
      <alignment horizontal="center" vertical="center" wrapText="1"/>
      <protection locked="0"/>
    </xf>
    <xf numFmtId="0" fontId="21" fillId="3" borderId="15" xfId="0" applyFont="1" applyFill="1" applyBorder="1" applyAlignment="1" applyProtection="1">
      <alignment horizontal="center" vertical="center" wrapText="1"/>
      <protection locked="0"/>
    </xf>
    <xf numFmtId="0" fontId="21" fillId="3" borderId="14" xfId="0" applyFont="1" applyFill="1" applyBorder="1" applyAlignment="1" applyProtection="1">
      <alignment horizontal="center" vertical="center" wrapText="1"/>
      <protection locked="0"/>
    </xf>
    <xf numFmtId="180" fontId="30" fillId="2" borderId="49" xfId="0" applyNumberFormat="1" applyFont="1" applyFill="1" applyBorder="1" applyAlignment="1" applyProtection="1">
      <alignment horizontal="center" vertical="center"/>
      <protection locked="0"/>
    </xf>
    <xf numFmtId="180" fontId="30" fillId="2" borderId="2" xfId="0" applyNumberFormat="1" applyFont="1" applyFill="1" applyBorder="1" applyAlignment="1" applyProtection="1">
      <alignment horizontal="center" vertical="center"/>
      <protection locked="0"/>
    </xf>
    <xf numFmtId="0" fontId="24" fillId="0" borderId="21"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2" xfId="0" applyFont="1" applyBorder="1" applyAlignment="1">
      <alignment horizontal="center" vertical="center" wrapText="1"/>
    </xf>
    <xf numFmtId="0" fontId="30" fillId="2" borderId="15" xfId="0" applyFont="1" applyFill="1" applyBorder="1" applyAlignment="1" applyProtection="1">
      <alignment horizontal="center" vertical="center"/>
      <protection locked="0"/>
    </xf>
    <xf numFmtId="0" fontId="30" fillId="2" borderId="2" xfId="0" applyFont="1" applyFill="1" applyBorder="1" applyAlignment="1" applyProtection="1">
      <alignment horizontal="center" vertical="center"/>
      <protection locked="0"/>
    </xf>
    <xf numFmtId="0" fontId="24" fillId="0" borderId="3"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1" xfId="0" applyFont="1" applyBorder="1" applyAlignment="1">
      <alignment horizontal="center" vertical="center"/>
    </xf>
    <xf numFmtId="0" fontId="24" fillId="0" borderId="39" xfId="0" applyFont="1" applyBorder="1" applyAlignment="1">
      <alignment horizontal="center" vertical="center"/>
    </xf>
    <xf numFmtId="0" fontId="24" fillId="0" borderId="16" xfId="0" applyFont="1" applyBorder="1" applyAlignment="1">
      <alignment horizontal="center" vertical="center"/>
    </xf>
    <xf numFmtId="0" fontId="24" fillId="0" borderId="46" xfId="0" applyFont="1" applyBorder="1" applyAlignment="1">
      <alignment horizontal="center" vertical="center"/>
    </xf>
    <xf numFmtId="0" fontId="24" fillId="0" borderId="3" xfId="0" applyFont="1" applyBorder="1" applyAlignment="1">
      <alignment horizontal="center" vertical="center"/>
    </xf>
    <xf numFmtId="0" fontId="24" fillId="0" borderId="14" xfId="0" applyFont="1" applyBorder="1" applyAlignment="1">
      <alignment horizontal="center" vertical="center"/>
    </xf>
    <xf numFmtId="0" fontId="24" fillId="0" borderId="41" xfId="0" applyFont="1" applyBorder="1" applyAlignment="1">
      <alignment horizontal="center" vertical="center"/>
    </xf>
    <xf numFmtId="0" fontId="24" fillId="0" borderId="15"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24" fillId="0" borderId="41" xfId="0" quotePrefix="1" applyFont="1" applyBorder="1" applyAlignment="1">
      <alignment horizontal="center" vertical="center" textRotation="255" wrapText="1"/>
    </xf>
    <xf numFmtId="0" fontId="24" fillId="0" borderId="15" xfId="0" quotePrefix="1" applyFont="1" applyBorder="1" applyAlignment="1">
      <alignment horizontal="center" vertical="center" textRotation="255" wrapText="1"/>
    </xf>
    <xf numFmtId="0" fontId="24" fillId="0" borderId="2" xfId="0" quotePrefix="1" applyFont="1" applyBorder="1" applyAlignment="1">
      <alignment horizontal="center" vertical="center" textRotation="255" wrapText="1"/>
    </xf>
    <xf numFmtId="0" fontId="24" fillId="0" borderId="41" xfId="0" quotePrefix="1" applyFont="1" applyBorder="1" applyAlignment="1">
      <alignment horizontal="center" vertical="center" wrapText="1"/>
    </xf>
    <xf numFmtId="0" fontId="24" fillId="0" borderId="15" xfId="0" quotePrefix="1" applyFont="1" applyBorder="1" applyAlignment="1">
      <alignment horizontal="center" vertical="center" wrapText="1"/>
    </xf>
    <xf numFmtId="0" fontId="24" fillId="0" borderId="2" xfId="0" quotePrefix="1" applyFont="1" applyBorder="1" applyAlignment="1">
      <alignment horizontal="center" vertical="center" wrapText="1"/>
    </xf>
    <xf numFmtId="0" fontId="24" fillId="0" borderId="3" xfId="0" quotePrefix="1" applyFont="1" applyBorder="1" applyAlignment="1">
      <alignment horizontal="center" vertical="center" wrapText="1"/>
    </xf>
    <xf numFmtId="0" fontId="24" fillId="0" borderId="41" xfId="0" applyFont="1" applyBorder="1" applyAlignment="1">
      <alignment horizontal="center" vertical="center" textRotation="255" wrapText="1"/>
    </xf>
    <xf numFmtId="0" fontId="24" fillId="0" borderId="15" xfId="0" applyFont="1" applyBorder="1" applyAlignment="1">
      <alignment horizontal="center" vertical="center" textRotation="255" wrapText="1"/>
    </xf>
    <xf numFmtId="0" fontId="24" fillId="0" borderId="14" xfId="0" applyFont="1" applyBorder="1" applyAlignment="1">
      <alignment horizontal="center" vertical="center" textRotation="255" wrapText="1"/>
    </xf>
    <xf numFmtId="0" fontId="24" fillId="0" borderId="3" xfId="0" quotePrefix="1" applyFont="1" applyBorder="1" applyAlignment="1">
      <alignment horizontal="center" vertical="center" textRotation="255" wrapText="1"/>
    </xf>
    <xf numFmtId="0" fontId="24" fillId="0" borderId="14" xfId="0" applyFont="1" applyBorder="1" applyAlignment="1">
      <alignment horizontal="center" vertical="center" wrapText="1"/>
    </xf>
    <xf numFmtId="0" fontId="24" fillId="0" borderId="0" xfId="0" applyFont="1" applyAlignment="1">
      <alignment horizontal="left" vertical="center"/>
    </xf>
    <xf numFmtId="0" fontId="21" fillId="0" borderId="5" xfId="0" applyFont="1" applyBorder="1" applyAlignment="1" applyProtection="1">
      <alignment horizontal="left" vertical="center"/>
      <protection locked="0"/>
    </xf>
    <xf numFmtId="0" fontId="21" fillId="0" borderId="27" xfId="0" applyFont="1" applyBorder="1" applyAlignment="1" applyProtection="1">
      <alignment horizontal="left" vertical="center"/>
      <protection locked="0"/>
    </xf>
    <xf numFmtId="0" fontId="21" fillId="0" borderId="28" xfId="0" applyFont="1" applyBorder="1" applyAlignment="1" applyProtection="1">
      <alignment horizontal="left" vertical="center"/>
      <protection locked="0"/>
    </xf>
    <xf numFmtId="0" fontId="24" fillId="0" borderId="39" xfId="1" quotePrefix="1" applyNumberFormat="1" applyFont="1" applyBorder="1" applyAlignment="1">
      <alignment horizontal="center" vertical="center" wrapText="1"/>
    </xf>
    <xf numFmtId="0" fontId="24" fillId="0" borderId="46" xfId="1" quotePrefix="1" applyNumberFormat="1" applyFont="1" applyBorder="1" applyAlignment="1">
      <alignment horizontal="center" vertical="center" wrapText="1"/>
    </xf>
    <xf numFmtId="0" fontId="26" fillId="0" borderId="41" xfId="0" applyFont="1" applyBorder="1" applyAlignment="1">
      <alignment horizontal="center" vertical="center"/>
    </xf>
    <xf numFmtId="0" fontId="26" fillId="0" borderId="15" xfId="0" applyFont="1" applyBorder="1" applyAlignment="1">
      <alignment horizontal="center" vertical="center"/>
    </xf>
    <xf numFmtId="0" fontId="26" fillId="0" borderId="41" xfId="1" quotePrefix="1" applyNumberFormat="1" applyFont="1" applyBorder="1" applyAlignment="1">
      <alignment horizontal="center" vertical="center"/>
    </xf>
    <xf numFmtId="0" fontId="26" fillId="0" borderId="15" xfId="1" quotePrefix="1" applyNumberFormat="1" applyFont="1" applyBorder="1" applyAlignment="1">
      <alignment horizontal="center" vertical="center"/>
    </xf>
    <xf numFmtId="0" fontId="23" fillId="0" borderId="5" xfId="0" applyFont="1" applyBorder="1" applyAlignment="1">
      <alignment horizontal="center" vertical="center"/>
    </xf>
    <xf numFmtId="0" fontId="23" fillId="0" borderId="28" xfId="0" applyFont="1" applyBorder="1" applyAlignment="1">
      <alignment horizontal="center" vertical="center"/>
    </xf>
    <xf numFmtId="0" fontId="24" fillId="0" borderId="1" xfId="0" quotePrefix="1" applyFont="1" applyBorder="1" applyAlignment="1">
      <alignment horizontal="center" vertical="center" wrapText="1"/>
    </xf>
    <xf numFmtId="0" fontId="21" fillId="3" borderId="41" xfId="0" applyFont="1" applyFill="1" applyBorder="1" applyAlignment="1" applyProtection="1">
      <alignment horizontal="center" vertical="center" wrapText="1"/>
      <protection locked="0"/>
    </xf>
    <xf numFmtId="0" fontId="26" fillId="0" borderId="3" xfId="1" quotePrefix="1" applyNumberFormat="1" applyFont="1" applyBorder="1" applyAlignment="1">
      <alignment horizontal="center" vertical="center"/>
    </xf>
    <xf numFmtId="0" fontId="26" fillId="0" borderId="3" xfId="0" applyFont="1" applyBorder="1" applyAlignment="1">
      <alignment horizontal="center" vertical="center"/>
    </xf>
    <xf numFmtId="0" fontId="26" fillId="0" borderId="2" xfId="0" applyFont="1" applyBorder="1" applyAlignment="1">
      <alignment horizontal="center" vertical="center"/>
    </xf>
    <xf numFmtId="0" fontId="26" fillId="0" borderId="2" xfId="1" quotePrefix="1" applyNumberFormat="1" applyFont="1" applyBorder="1" applyAlignment="1">
      <alignment horizontal="center" vertical="center"/>
    </xf>
    <xf numFmtId="0" fontId="23" fillId="0" borderId="0" xfId="0" applyFont="1" applyAlignment="1">
      <alignment horizontal="center" vertical="center"/>
    </xf>
    <xf numFmtId="180" fontId="26" fillId="0" borderId="3" xfId="0" applyNumberFormat="1" applyFont="1" applyBorder="1" applyAlignment="1">
      <alignment horizontal="center" vertical="center" wrapText="1"/>
    </xf>
    <xf numFmtId="180" fontId="26" fillId="0" borderId="15" xfId="0" applyNumberFormat="1" applyFont="1" applyBorder="1" applyAlignment="1">
      <alignment horizontal="center" vertical="center" wrapText="1"/>
    </xf>
    <xf numFmtId="180" fontId="26" fillId="0" borderId="2" xfId="0" applyNumberFormat="1" applyFont="1" applyBorder="1" applyAlignment="1">
      <alignment horizontal="center" vertical="center" wrapText="1"/>
    </xf>
    <xf numFmtId="0" fontId="24"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26" fillId="0" borderId="14" xfId="1" quotePrefix="1" applyNumberFormat="1" applyFont="1" applyBorder="1" applyAlignment="1">
      <alignment horizontal="center" vertical="center"/>
    </xf>
    <xf numFmtId="0" fontId="24" fillId="0" borderId="3" xfId="0" applyFont="1" applyBorder="1" applyAlignment="1">
      <alignment horizontal="center" vertical="center" textRotation="255" wrapText="1"/>
    </xf>
    <xf numFmtId="0" fontId="24" fillId="0" borderId="2" xfId="0" applyFont="1" applyBorder="1" applyAlignment="1">
      <alignment horizontal="center" vertical="center"/>
    </xf>
    <xf numFmtId="0" fontId="21" fillId="3" borderId="49" xfId="0" applyFont="1" applyFill="1" applyBorder="1" applyAlignment="1" applyProtection="1">
      <alignment horizontal="center" vertical="center" wrapText="1"/>
      <protection locked="0"/>
    </xf>
    <xf numFmtId="0" fontId="21" fillId="3" borderId="50" xfId="0" applyFont="1" applyFill="1" applyBorder="1" applyAlignment="1" applyProtection="1">
      <alignment horizontal="center" vertical="center" wrapText="1"/>
      <protection locked="0"/>
    </xf>
    <xf numFmtId="0" fontId="24" fillId="0" borderId="42" xfId="0" applyFont="1" applyBorder="1" applyAlignment="1">
      <alignment vertical="center" wrapText="1"/>
    </xf>
    <xf numFmtId="0" fontId="24" fillId="0" borderId="43" xfId="0" applyFont="1" applyBorder="1" applyAlignment="1">
      <alignment vertical="center" wrapText="1"/>
    </xf>
    <xf numFmtId="0" fontId="24" fillId="0" borderId="44" xfId="0" applyFont="1" applyBorder="1" applyAlignment="1">
      <alignment vertical="center" wrapText="1"/>
    </xf>
    <xf numFmtId="0" fontId="24" fillId="0" borderId="17"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17" xfId="0" applyFont="1" applyBorder="1" applyAlignment="1">
      <alignment vertical="center" wrapText="1"/>
    </xf>
    <xf numFmtId="0" fontId="24" fillId="0" borderId="11" xfId="0" applyFont="1" applyBorder="1" applyAlignment="1">
      <alignment vertical="center" wrapText="1"/>
    </xf>
    <xf numFmtId="0" fontId="24" fillId="0" borderId="40" xfId="0" applyFont="1" applyBorder="1" applyAlignment="1">
      <alignment vertical="center" wrapText="1"/>
    </xf>
    <xf numFmtId="0" fontId="26" fillId="0" borderId="14" xfId="0" applyFont="1" applyBorder="1" applyAlignment="1">
      <alignment horizontal="center" vertical="center" wrapText="1"/>
    </xf>
    <xf numFmtId="0" fontId="26" fillId="0" borderId="14" xfId="0" applyFont="1" applyBorder="1" applyAlignment="1">
      <alignment horizontal="center" vertical="center"/>
    </xf>
    <xf numFmtId="0" fontId="26" fillId="0" borderId="35" xfId="1" quotePrefix="1" applyNumberFormat="1" applyFont="1" applyBorder="1" applyAlignment="1" applyProtection="1">
      <alignment horizontal="center" vertical="center"/>
    </xf>
    <xf numFmtId="0" fontId="26" fillId="0" borderId="30" xfId="1" quotePrefix="1" applyNumberFormat="1" applyFont="1" applyBorder="1" applyAlignment="1" applyProtection="1">
      <alignment horizontal="center" vertical="center"/>
    </xf>
    <xf numFmtId="0" fontId="21" fillId="0" borderId="41" xfId="0" applyFont="1" applyBorder="1" applyAlignment="1">
      <alignment horizontal="center" vertical="center" wrapText="1"/>
    </xf>
    <xf numFmtId="0" fontId="21" fillId="0" borderId="15" xfId="0" applyFont="1" applyBorder="1" applyAlignment="1">
      <alignment horizontal="center" vertical="center" wrapText="1"/>
    </xf>
    <xf numFmtId="0" fontId="26" fillId="0" borderId="21" xfId="0" applyFont="1" applyBorder="1" applyAlignment="1">
      <alignment horizontal="center" vertical="center"/>
    </xf>
    <xf numFmtId="0" fontId="26" fillId="0" borderId="30" xfId="0" applyFont="1" applyBorder="1" applyAlignment="1">
      <alignment horizontal="center" vertical="center"/>
    </xf>
    <xf numFmtId="0" fontId="26" fillId="0" borderId="17" xfId="0" applyFont="1" applyBorder="1" applyAlignment="1">
      <alignment horizontal="center" vertical="center"/>
    </xf>
    <xf numFmtId="0" fontId="21"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28" xfId="0" applyFont="1" applyBorder="1" applyAlignment="1">
      <alignment horizontal="center" vertical="center" wrapText="1"/>
    </xf>
    <xf numFmtId="180" fontId="26" fillId="0" borderId="1" xfId="0" applyNumberFormat="1" applyFont="1" applyBorder="1" applyAlignment="1">
      <alignment horizontal="center" vertical="center"/>
    </xf>
    <xf numFmtId="0" fontId="24" fillId="0" borderId="3" xfId="1" quotePrefix="1" applyNumberFormat="1" applyFont="1" applyBorder="1" applyAlignment="1">
      <alignment horizontal="center" vertical="center" wrapText="1"/>
    </xf>
    <xf numFmtId="0" fontId="24" fillId="0" borderId="14" xfId="1" quotePrefix="1" applyNumberFormat="1" applyFont="1" applyBorder="1" applyAlignment="1">
      <alignment horizontal="center" vertical="center" wrapText="1"/>
    </xf>
    <xf numFmtId="0" fontId="24" fillId="0" borderId="27" xfId="0" applyFont="1" applyBorder="1" applyAlignment="1">
      <alignment horizontal="center" vertical="center" wrapText="1"/>
    </xf>
    <xf numFmtId="0" fontId="5" fillId="0" borderId="20" xfId="0" quotePrefix="1" applyFont="1" applyBorder="1" applyAlignment="1" applyProtection="1">
      <alignment horizontal="right" vertical="top" wrapText="1"/>
      <protection locked="0"/>
    </xf>
    <xf numFmtId="0" fontId="5" fillId="0" borderId="0" xfId="0" quotePrefix="1" applyFont="1" applyAlignment="1" applyProtection="1">
      <alignment horizontal="right" vertical="top" wrapText="1"/>
      <protection locked="0"/>
    </xf>
    <xf numFmtId="0" fontId="5" fillId="0" borderId="22" xfId="0" quotePrefix="1" applyFont="1" applyBorder="1" applyAlignment="1" applyProtection="1">
      <alignment horizontal="right" vertical="top" wrapText="1"/>
      <protection locked="0"/>
    </xf>
    <xf numFmtId="0" fontId="5" fillId="0" borderId="9" xfId="0" quotePrefix="1" applyFont="1" applyBorder="1" applyAlignment="1" applyProtection="1">
      <alignment horizontal="right" vertical="top" wrapText="1"/>
      <protection locked="0"/>
    </xf>
    <xf numFmtId="0" fontId="5" fillId="0" borderId="0" xfId="0" quotePrefix="1" applyFont="1" applyAlignment="1" applyProtection="1">
      <alignment horizontal="left" vertical="top" wrapText="1"/>
      <protection locked="0"/>
    </xf>
    <xf numFmtId="0" fontId="5" fillId="0" borderId="13" xfId="0" quotePrefix="1" applyFont="1" applyBorder="1" applyAlignment="1" applyProtection="1">
      <alignment horizontal="left" vertical="top" wrapText="1"/>
      <protection locked="0"/>
    </xf>
    <xf numFmtId="0" fontId="5" fillId="0" borderId="9" xfId="0" quotePrefix="1" applyFont="1" applyBorder="1" applyAlignment="1" applyProtection="1">
      <alignment horizontal="left" vertical="top" wrapText="1"/>
      <protection locked="0"/>
    </xf>
    <xf numFmtId="0" fontId="5" fillId="0" borderId="10" xfId="0" quotePrefix="1" applyFont="1" applyBorder="1" applyAlignment="1" applyProtection="1">
      <alignment horizontal="left" vertical="top" wrapText="1"/>
      <protection locked="0"/>
    </xf>
    <xf numFmtId="0" fontId="5" fillId="0" borderId="2"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0" fontId="5" fillId="0" borderId="6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63" xfId="0" applyFont="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24" fillId="4" borderId="6" xfId="0" applyFont="1" applyFill="1" applyBorder="1" applyAlignment="1" applyProtection="1">
      <alignment horizontal="center" vertical="center"/>
      <protection locked="0"/>
    </xf>
    <xf numFmtId="0" fontId="24" fillId="4" borderId="7" xfId="0" applyFont="1" applyFill="1" applyBorder="1" applyAlignment="1" applyProtection="1">
      <alignment horizontal="center" vertical="center"/>
      <protection locked="0"/>
    </xf>
    <xf numFmtId="0" fontId="24" fillId="4" borderId="8" xfId="0" applyFont="1" applyFill="1" applyBorder="1" applyAlignment="1" applyProtection="1">
      <alignment horizontal="center" vertical="center"/>
      <protection locked="0"/>
    </xf>
    <xf numFmtId="0" fontId="24" fillId="4" borderId="53" xfId="0" applyFont="1" applyFill="1" applyBorder="1" applyAlignment="1" applyProtection="1">
      <alignment horizontal="center" vertical="center"/>
      <protection locked="0"/>
    </xf>
    <xf numFmtId="0" fontId="24" fillId="4" borderId="11" xfId="0" applyFont="1" applyFill="1" applyBorder="1" applyAlignment="1" applyProtection="1">
      <alignment horizontal="center" vertical="center"/>
      <protection locked="0"/>
    </xf>
    <xf numFmtId="0" fontId="24" fillId="4" borderId="54" xfId="0" applyFont="1" applyFill="1" applyBorder="1" applyAlignment="1" applyProtection="1">
      <alignment horizontal="center" vertical="center"/>
      <protection locked="0"/>
    </xf>
    <xf numFmtId="0" fontId="5" fillId="0" borderId="20" xfId="0" applyFont="1" applyBorder="1" applyAlignment="1" applyProtection="1">
      <alignment horizontal="right" vertical="center"/>
      <protection locked="0"/>
    </xf>
    <xf numFmtId="0" fontId="5" fillId="0" borderId="0" xfId="0" applyFont="1" applyAlignment="1" applyProtection="1">
      <alignment horizontal="right" vertical="center"/>
      <protection locked="0"/>
    </xf>
    <xf numFmtId="0" fontId="24" fillId="4" borderId="51" xfId="0" quotePrefix="1" applyFont="1" applyFill="1" applyBorder="1" applyAlignment="1" applyProtection="1">
      <alignment horizontal="center" vertical="center"/>
      <protection locked="0"/>
    </xf>
    <xf numFmtId="0" fontId="24" fillId="4" borderId="29" xfId="0" applyFont="1" applyFill="1" applyBorder="1" applyAlignment="1" applyProtection="1">
      <alignment horizontal="center" vertical="center"/>
      <protection locked="0"/>
    </xf>
    <xf numFmtId="0" fontId="24" fillId="4" borderId="52" xfId="0" applyFont="1" applyFill="1" applyBorder="1" applyAlignment="1" applyProtection="1">
      <alignment horizontal="center" vertical="center"/>
      <protection locked="0"/>
    </xf>
    <xf numFmtId="0" fontId="5" fillId="0" borderId="20"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0" xfId="0" applyFont="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0" fontId="5" fillId="0" borderId="55" xfId="0" applyFont="1" applyBorder="1" applyAlignment="1" applyProtection="1">
      <alignment horizontal="right" vertical="center"/>
      <protection locked="0"/>
    </xf>
    <xf numFmtId="0" fontId="5" fillId="0" borderId="38" xfId="0" applyFont="1" applyBorder="1" applyAlignment="1" applyProtection="1">
      <alignment horizontal="right" vertical="center"/>
      <protection locked="0"/>
    </xf>
    <xf numFmtId="0" fontId="5" fillId="0" borderId="38" xfId="0" applyFont="1" applyBorder="1" applyAlignment="1" applyProtection="1">
      <alignment horizontal="left" vertical="center" wrapText="1"/>
      <protection locked="0"/>
    </xf>
    <xf numFmtId="0" fontId="5" fillId="0" borderId="56" xfId="0" applyFont="1" applyBorder="1" applyAlignment="1" applyProtection="1">
      <alignment horizontal="left" vertical="center" wrapText="1"/>
      <protection locked="0"/>
    </xf>
    <xf numFmtId="0" fontId="5" fillId="0" borderId="55" xfId="0" quotePrefix="1" applyFont="1" applyBorder="1" applyAlignment="1" applyProtection="1">
      <alignment horizontal="center" vertical="center" wrapText="1"/>
      <protection locked="0"/>
    </xf>
    <xf numFmtId="0" fontId="5" fillId="0" borderId="38" xfId="0" quotePrefix="1" applyFont="1" applyBorder="1" applyAlignment="1" applyProtection="1">
      <alignment horizontal="center" vertical="center" wrapText="1"/>
      <protection locked="0"/>
    </xf>
    <xf numFmtId="0" fontId="5" fillId="0" borderId="20" xfId="0" quotePrefix="1" applyFont="1" applyBorder="1" applyAlignment="1" applyProtection="1">
      <alignment horizontal="center" vertical="center" wrapText="1"/>
      <protection locked="0"/>
    </xf>
    <xf numFmtId="0" fontId="5" fillId="0" borderId="0" xfId="0" quotePrefix="1" applyFont="1" applyAlignment="1" applyProtection="1">
      <alignment horizontal="center" vertical="center" wrapText="1"/>
      <protection locked="0"/>
    </xf>
    <xf numFmtId="0" fontId="5" fillId="0" borderId="22" xfId="0" quotePrefix="1" applyFont="1" applyBorder="1" applyAlignment="1" applyProtection="1">
      <alignment horizontal="center" vertical="center" wrapText="1"/>
      <protection locked="0"/>
    </xf>
    <xf numFmtId="0" fontId="5" fillId="0" borderId="9"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5" fillId="0" borderId="58" xfId="0" applyFont="1" applyBorder="1" applyAlignment="1" applyProtection="1">
      <alignment horizontal="left" vertical="center"/>
      <protection locked="0"/>
    </xf>
    <xf numFmtId="0" fontId="5" fillId="0" borderId="21" xfId="0" applyFont="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49" fontId="5" fillId="0" borderId="82" xfId="0" applyNumberFormat="1" applyFont="1" applyBorder="1" applyAlignment="1" applyProtection="1">
      <alignment horizontal="left" vertical="center" indent="2"/>
      <protection locked="0"/>
    </xf>
    <xf numFmtId="49" fontId="5" fillId="0" borderId="27" xfId="0" applyNumberFormat="1" applyFont="1" applyBorder="1" applyAlignment="1" applyProtection="1">
      <alignment horizontal="left" vertical="center" indent="2"/>
      <protection locked="0"/>
    </xf>
    <xf numFmtId="49" fontId="5" fillId="0" borderId="58" xfId="0" applyNumberFormat="1" applyFont="1" applyBorder="1" applyAlignment="1" applyProtection="1">
      <alignment horizontal="left" vertical="center" indent="2"/>
      <protection locked="0"/>
    </xf>
    <xf numFmtId="0" fontId="5" fillId="0" borderId="82" xfId="0" applyFont="1" applyBorder="1" applyAlignment="1" applyProtection="1">
      <alignment horizontal="left" vertical="center"/>
      <protection locked="0"/>
    </xf>
    <xf numFmtId="0" fontId="5" fillId="0" borderId="61" xfId="0" applyFont="1" applyBorder="1" applyAlignment="1" applyProtection="1">
      <alignment horizontal="center" vertical="center" wrapText="1"/>
      <protection locked="0"/>
    </xf>
    <xf numFmtId="0" fontId="5" fillId="0" borderId="57" xfId="0" applyFont="1" applyBorder="1" applyAlignment="1" applyProtection="1">
      <alignment horizontal="center" vertical="center" wrapText="1"/>
      <protection locked="0"/>
    </xf>
    <xf numFmtId="0" fontId="32" fillId="0" borderId="59" xfId="0" applyFont="1" applyBorder="1" applyAlignment="1" applyProtection="1">
      <alignment horizontal="center" vertical="center"/>
      <protection locked="0"/>
    </xf>
    <xf numFmtId="0" fontId="32" fillId="0" borderId="60" xfId="0" applyFont="1" applyBorder="1" applyAlignment="1" applyProtection="1">
      <alignment horizontal="center" vertical="center"/>
      <protection locked="0"/>
    </xf>
    <xf numFmtId="0" fontId="32" fillId="0" borderId="77" xfId="0" applyFont="1" applyBorder="1" applyAlignment="1" applyProtection="1">
      <alignment horizontal="center" vertical="center"/>
      <protection locked="0"/>
    </xf>
    <xf numFmtId="0" fontId="32" fillId="0" borderId="38" xfId="0" applyFont="1" applyBorder="1" applyAlignment="1" applyProtection="1">
      <alignment horizontal="center" vertical="center"/>
      <protection locked="0"/>
    </xf>
    <xf numFmtId="0" fontId="32" fillId="0" borderId="56" xfId="0" applyFont="1" applyBorder="1" applyAlignment="1" applyProtection="1">
      <alignment horizontal="center" vertical="center"/>
      <protection locked="0"/>
    </xf>
    <xf numFmtId="0" fontId="32" fillId="0" borderId="73" xfId="0" applyFont="1" applyBorder="1" applyAlignment="1" applyProtection="1">
      <alignment horizontal="center" vertical="center"/>
      <protection locked="0"/>
    </xf>
    <xf numFmtId="0" fontId="32" fillId="0" borderId="65" xfId="0" applyFont="1" applyBorder="1" applyAlignment="1" applyProtection="1">
      <alignment horizontal="center" vertical="center"/>
      <protection locked="0"/>
    </xf>
    <xf numFmtId="0" fontId="32" fillId="0" borderId="64" xfId="0" applyFont="1" applyBorder="1" applyAlignment="1" applyProtection="1">
      <alignment horizontal="center" vertical="center"/>
      <protection locked="0"/>
    </xf>
    <xf numFmtId="0" fontId="32" fillId="0" borderId="66" xfId="0" applyFont="1" applyBorder="1" applyAlignment="1" applyProtection="1">
      <alignment horizontal="center" vertical="center"/>
      <protection locked="0"/>
    </xf>
    <xf numFmtId="180" fontId="32" fillId="0" borderId="11" xfId="0" applyNumberFormat="1" applyFont="1" applyBorder="1" applyAlignment="1">
      <alignment horizontal="center" vertical="center" wrapText="1"/>
    </xf>
    <xf numFmtId="0" fontId="5" fillId="0" borderId="55"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1" xfId="0" applyFont="1" applyBorder="1" applyAlignment="1" applyProtection="1">
      <alignment horizontal="left" vertical="center"/>
      <protection locked="0"/>
    </xf>
    <xf numFmtId="0" fontId="5" fillId="0" borderId="54" xfId="0" applyFont="1" applyBorder="1" applyAlignment="1" applyProtection="1">
      <alignment horizontal="left" vertical="center"/>
      <protection locked="0"/>
    </xf>
    <xf numFmtId="0" fontId="5" fillId="0" borderId="55" xfId="0"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5" fillId="0" borderId="53" xfId="0" applyFont="1" applyBorder="1" applyAlignment="1" applyProtection="1">
      <alignment horizontal="center" vertical="center" wrapText="1"/>
      <protection locked="0"/>
    </xf>
    <xf numFmtId="0" fontId="32" fillId="0" borderId="38"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locked="0"/>
    </xf>
    <xf numFmtId="0" fontId="32" fillId="0" borderId="67" xfId="0" applyFont="1" applyBorder="1" applyAlignment="1" applyProtection="1">
      <alignment horizontal="center" vertical="center"/>
      <protection locked="0"/>
    </xf>
    <xf numFmtId="0" fontId="24" fillId="4" borderId="20" xfId="0" quotePrefix="1" applyFont="1" applyFill="1" applyBorder="1" applyAlignment="1" applyProtection="1">
      <alignment horizontal="center" vertical="center"/>
      <protection locked="0"/>
    </xf>
    <xf numFmtId="0" fontId="24" fillId="4" borderId="0" xfId="0" applyFont="1" applyFill="1" applyAlignment="1" applyProtection="1">
      <alignment horizontal="center" vertical="center"/>
      <protection locked="0"/>
    </xf>
    <xf numFmtId="0" fontId="24" fillId="4" borderId="13" xfId="0" applyFont="1" applyFill="1" applyBorder="1" applyAlignment="1" applyProtection="1">
      <alignment horizontal="center" vertical="center"/>
      <protection locked="0"/>
    </xf>
    <xf numFmtId="0" fontId="5" fillId="0" borderId="69" xfId="0" applyFont="1" applyBorder="1" applyAlignment="1" applyProtection="1">
      <alignment horizontal="center" vertical="center"/>
      <protection locked="0"/>
    </xf>
    <xf numFmtId="0" fontId="5" fillId="0" borderId="70" xfId="0" applyFont="1" applyBorder="1" applyAlignment="1" applyProtection="1">
      <alignment horizontal="center" vertical="center"/>
      <protection locked="0"/>
    </xf>
    <xf numFmtId="0" fontId="5" fillId="0" borderId="71" xfId="0" applyFont="1" applyBorder="1" applyAlignment="1" applyProtection="1">
      <alignment horizontal="center"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5" fillId="0" borderId="5"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72"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17"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68" xfId="0" applyFont="1" applyBorder="1" applyAlignment="1" applyProtection="1">
      <alignment horizontal="left" vertical="center"/>
      <protection locked="0"/>
    </xf>
    <xf numFmtId="0" fontId="5" fillId="0" borderId="81" xfId="0" applyFont="1" applyBorder="1" applyAlignment="1" applyProtection="1">
      <alignment horizontal="left" vertical="center"/>
      <protection locked="0"/>
    </xf>
    <xf numFmtId="0" fontId="5" fillId="0" borderId="25"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79" xfId="0" applyFont="1" applyBorder="1" applyAlignment="1" applyProtection="1">
      <alignment horizontal="center" vertical="center" wrapText="1"/>
      <protection locked="0"/>
    </xf>
    <xf numFmtId="0" fontId="5" fillId="0" borderId="45" xfId="0" applyFont="1" applyBorder="1" applyAlignment="1" applyProtection="1">
      <alignment horizontal="center" vertical="center" wrapText="1"/>
      <protection locked="0"/>
    </xf>
    <xf numFmtId="0" fontId="5" fillId="0" borderId="23"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6" fillId="4" borderId="78" xfId="3" applyFont="1" applyFill="1" applyBorder="1" applyAlignment="1" applyProtection="1">
      <alignment horizontal="center" vertical="center"/>
      <protection locked="0"/>
    </xf>
    <xf numFmtId="0" fontId="6" fillId="4" borderId="79" xfId="3" applyFont="1" applyFill="1" applyBorder="1" applyAlignment="1" applyProtection="1">
      <alignment horizontal="center" vertical="center"/>
      <protection locked="0"/>
    </xf>
    <xf numFmtId="0" fontId="6" fillId="4" borderId="45" xfId="3" applyFont="1" applyFill="1" applyBorder="1" applyAlignment="1" applyProtection="1">
      <alignment horizontal="center" vertical="center"/>
      <protection locked="0"/>
    </xf>
    <xf numFmtId="0" fontId="7" fillId="0" borderId="35" xfId="3" applyFont="1" applyBorder="1" applyAlignment="1" applyProtection="1">
      <alignment horizontal="center" vertical="center" textRotation="255" wrapText="1"/>
      <protection locked="0"/>
    </xf>
    <xf numFmtId="0" fontId="7" fillId="0" borderId="29" xfId="3" applyFont="1" applyBorder="1" applyAlignment="1" applyProtection="1">
      <alignment horizontal="center" vertical="center" textRotation="255" wrapText="1"/>
      <protection locked="0"/>
    </xf>
    <xf numFmtId="0" fontId="7" fillId="0" borderId="36" xfId="3" applyFont="1" applyBorder="1" applyAlignment="1" applyProtection="1">
      <alignment horizontal="center" vertical="center" textRotation="255" wrapText="1"/>
      <protection locked="0"/>
    </xf>
    <xf numFmtId="0" fontId="7" fillId="0" borderId="30" xfId="3" applyFont="1" applyBorder="1" applyAlignment="1" applyProtection="1">
      <alignment horizontal="center" vertical="center" textRotation="255" wrapText="1"/>
      <protection locked="0"/>
    </xf>
    <xf numFmtId="0" fontId="7" fillId="0" borderId="0" xfId="3" applyFont="1" applyAlignment="1" applyProtection="1">
      <alignment horizontal="center" vertical="center" textRotation="255" wrapText="1"/>
      <protection locked="0"/>
    </xf>
    <xf numFmtId="0" fontId="7" fillId="0" borderId="37" xfId="3" applyFont="1" applyBorder="1" applyAlignment="1" applyProtection="1">
      <alignment horizontal="center" vertical="center" textRotation="255" wrapText="1"/>
      <protection locked="0"/>
    </xf>
    <xf numFmtId="0" fontId="7" fillId="0" borderId="17" xfId="3" applyFont="1" applyBorder="1" applyAlignment="1" applyProtection="1">
      <alignment horizontal="center" vertical="center" textRotation="255" wrapText="1"/>
      <protection locked="0"/>
    </xf>
    <xf numFmtId="0" fontId="7" fillId="0" borderId="11" xfId="3" applyFont="1" applyBorder="1" applyAlignment="1" applyProtection="1">
      <alignment horizontal="center" vertical="center" textRotation="255" wrapText="1"/>
      <protection locked="0"/>
    </xf>
    <xf numFmtId="0" fontId="7" fillId="0" borderId="40" xfId="3" applyFont="1" applyBorder="1" applyAlignment="1" applyProtection="1">
      <alignment horizontal="center" vertical="center" textRotation="255" wrapText="1"/>
      <protection locked="0"/>
    </xf>
    <xf numFmtId="0" fontId="7" fillId="0" borderId="21" xfId="3" applyFont="1" applyBorder="1" applyAlignment="1" applyProtection="1">
      <alignment horizontal="center" vertical="center" textRotation="255" wrapText="1"/>
      <protection locked="0"/>
    </xf>
    <xf numFmtId="0" fontId="7" fillId="0" borderId="38" xfId="3" applyFont="1" applyBorder="1" applyAlignment="1" applyProtection="1">
      <alignment horizontal="center" vertical="center" textRotation="255" wrapText="1"/>
      <protection locked="0"/>
    </xf>
    <xf numFmtId="0" fontId="7" fillId="0" borderId="39" xfId="3" applyFont="1" applyBorder="1" applyAlignment="1" applyProtection="1">
      <alignment horizontal="center" vertical="center" textRotation="255" wrapText="1"/>
      <protection locked="0"/>
    </xf>
    <xf numFmtId="0" fontId="7" fillId="0" borderId="0" xfId="3" applyFont="1" applyAlignment="1" applyProtection="1">
      <alignment horizontal="center" vertical="center"/>
      <protection locked="0"/>
    </xf>
    <xf numFmtId="0" fontId="7" fillId="0" borderId="0" xfId="3" applyFont="1" applyAlignment="1" applyProtection="1">
      <alignment horizontal="left" vertical="center"/>
      <protection locked="0"/>
    </xf>
    <xf numFmtId="0" fontId="7" fillId="0" borderId="5" xfId="3" applyFont="1" applyBorder="1" applyAlignment="1" applyProtection="1">
      <alignment horizontal="center" vertical="center"/>
      <protection locked="0"/>
    </xf>
    <xf numFmtId="0" fontId="7" fillId="0" borderId="27" xfId="3" applyFont="1" applyBorder="1" applyAlignment="1" applyProtection="1">
      <alignment horizontal="center" vertical="center"/>
      <protection locked="0"/>
    </xf>
    <xf numFmtId="0" fontId="7" fillId="0" borderId="28" xfId="3" applyFont="1" applyBorder="1" applyAlignment="1" applyProtection="1">
      <alignment horizontal="center" vertical="center"/>
      <protection locked="0"/>
    </xf>
    <xf numFmtId="0" fontId="7" fillId="0" borderId="5" xfId="3" applyFont="1" applyBorder="1" applyAlignment="1" applyProtection="1">
      <alignment horizontal="left" vertical="center"/>
      <protection locked="0"/>
    </xf>
    <xf numFmtId="0" fontId="7" fillId="0" borderId="27" xfId="3" applyFont="1" applyBorder="1" applyAlignment="1" applyProtection="1">
      <alignment horizontal="left" vertical="center"/>
      <protection locked="0"/>
    </xf>
    <xf numFmtId="0" fontId="7" fillId="0" borderId="28" xfId="3" applyFont="1" applyBorder="1" applyAlignment="1" applyProtection="1">
      <alignment horizontal="left" vertical="center"/>
      <protection locked="0"/>
    </xf>
    <xf numFmtId="0" fontId="8" fillId="0" borderId="11" xfId="3" applyFont="1" applyBorder="1" applyAlignment="1" applyProtection="1">
      <alignment horizontal="center" vertical="center" readingOrder="1"/>
      <protection locked="0"/>
    </xf>
  </cellXfs>
  <cellStyles count="4">
    <cellStyle name="パーセント" xfId="1" builtinId="5"/>
    <cellStyle name="ハイパーリンク" xfId="2" builtinId="8"/>
    <cellStyle name="標準" xfId="0" builtinId="0"/>
    <cellStyle name="標準 2" xfId="3" xr:uid="{00000000-0005-0000-0000-000003000000}"/>
  </cellStyles>
  <dxfs count="28">
    <dxf>
      <fill>
        <patternFill patternType="solid">
          <bgColor rgb="FFF79443"/>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solid">
          <bgColor theme="0"/>
        </patternFill>
      </fill>
    </dxf>
    <dxf>
      <fill>
        <patternFill patternType="solid">
          <bgColor rgb="FFF79443"/>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solid">
          <bgColor rgb="FFF79443"/>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6C0781D3-8C86-4A49-996C-F37AB62CED3F}"/>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40709</xdr:colOff>
      <xdr:row>23</xdr:row>
      <xdr:rowOff>95252</xdr:rowOff>
    </xdr:from>
    <xdr:ext cx="1382144" cy="2512786"/>
    <xdr:sp macro="" textlink="">
      <xdr:nvSpPr>
        <xdr:cNvPr id="3" name="四角形吹き出し 4">
          <a:extLst>
            <a:ext uri="{FF2B5EF4-FFF2-40B4-BE49-F238E27FC236}">
              <a16:creationId xmlns:a16="http://schemas.microsoft.com/office/drawing/2014/main" id="{59EF16A8-FEAE-4DB7-870E-B12444E1C9D0}"/>
            </a:ext>
          </a:extLst>
        </xdr:cNvPr>
        <xdr:cNvSpPr/>
      </xdr:nvSpPr>
      <xdr:spPr>
        <a:xfrm>
          <a:off x="13992566" y="9774466"/>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31840</xdr:colOff>
      <xdr:row>14</xdr:row>
      <xdr:rowOff>365579</xdr:rowOff>
    </xdr:from>
    <xdr:to>
      <xdr:col>11</xdr:col>
      <xdr:colOff>660852</xdr:colOff>
      <xdr:row>22</xdr:row>
      <xdr:rowOff>272143</xdr:rowOff>
    </xdr:to>
    <xdr:sp macro="" textlink="">
      <xdr:nvSpPr>
        <xdr:cNvPr id="4" name="四角形吹き出し 8">
          <a:extLst>
            <a:ext uri="{FF2B5EF4-FFF2-40B4-BE49-F238E27FC236}">
              <a16:creationId xmlns:a16="http://schemas.microsoft.com/office/drawing/2014/main" id="{8FC19859-DF13-402F-B4B5-3E31E9802233}"/>
            </a:ext>
          </a:extLst>
        </xdr:cNvPr>
        <xdr:cNvSpPr/>
      </xdr:nvSpPr>
      <xdr:spPr>
        <a:xfrm>
          <a:off x="13983697" y="6144079"/>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86269</xdr:colOff>
      <xdr:row>3</xdr:row>
      <xdr:rowOff>122464</xdr:rowOff>
    </xdr:from>
    <xdr:to>
      <xdr:col>11</xdr:col>
      <xdr:colOff>697137</xdr:colOff>
      <xdr:row>12</xdr:row>
      <xdr:rowOff>72571</xdr:rowOff>
    </xdr:to>
    <xdr:sp macro="" textlink="">
      <xdr:nvSpPr>
        <xdr:cNvPr id="6" name="四角形吹き出し 10">
          <a:extLst>
            <a:ext uri="{FF2B5EF4-FFF2-40B4-BE49-F238E27FC236}">
              <a16:creationId xmlns:a16="http://schemas.microsoft.com/office/drawing/2014/main" id="{79BC7F4B-323D-4FA2-BFF0-F80BF0F7D4AB}"/>
            </a:ext>
          </a:extLst>
        </xdr:cNvPr>
        <xdr:cNvSpPr/>
      </xdr:nvSpPr>
      <xdr:spPr>
        <a:xfrm>
          <a:off x="14038126" y="1056821"/>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254000</xdr:colOff>
      <xdr:row>0</xdr:row>
      <xdr:rowOff>63499</xdr:rowOff>
    </xdr:from>
    <xdr:to>
      <xdr:col>11</xdr:col>
      <xdr:colOff>681952</xdr:colOff>
      <xdr:row>1</xdr:row>
      <xdr:rowOff>76553</xdr:rowOff>
    </xdr:to>
    <xdr:sp macro="" textlink="">
      <xdr:nvSpPr>
        <xdr:cNvPr id="8" name="四角形吹き出し 13">
          <a:extLst>
            <a:ext uri="{FF2B5EF4-FFF2-40B4-BE49-F238E27FC236}">
              <a16:creationId xmlns:a16="http://schemas.microsoft.com/office/drawing/2014/main" id="{6D52E96F-91B1-4B85-824D-3BDA0B0C9745}"/>
            </a:ext>
          </a:extLst>
        </xdr:cNvPr>
        <xdr:cNvSpPr/>
      </xdr:nvSpPr>
      <xdr:spPr>
        <a:xfrm>
          <a:off x="13117286" y="63499"/>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53068</xdr:colOff>
      <xdr:row>30</xdr:row>
      <xdr:rowOff>4537</xdr:rowOff>
    </xdr:from>
    <xdr:ext cx="1369785" cy="3075215"/>
    <xdr:sp macro="" textlink="">
      <xdr:nvSpPr>
        <xdr:cNvPr id="10" name="四角形吹き出し 7">
          <a:extLst>
            <a:ext uri="{FF2B5EF4-FFF2-40B4-BE49-F238E27FC236}">
              <a16:creationId xmlns:a16="http://schemas.microsoft.com/office/drawing/2014/main" id="{A80E7692-3289-44A2-BAB4-A6335739FB17}"/>
            </a:ext>
          </a:extLst>
        </xdr:cNvPr>
        <xdr:cNvSpPr/>
      </xdr:nvSpPr>
      <xdr:spPr>
        <a:xfrm>
          <a:off x="14004925" y="12414251"/>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1115787</xdr:colOff>
      <xdr:row>0</xdr:row>
      <xdr:rowOff>81644</xdr:rowOff>
    </xdr:from>
    <xdr:to>
      <xdr:col>11</xdr:col>
      <xdr:colOff>779563</xdr:colOff>
      <xdr:row>1</xdr:row>
      <xdr:rowOff>166442</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410858" y="81644"/>
          <a:ext cx="12499848"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61414</xdr:colOff>
      <xdr:row>3</xdr:row>
      <xdr:rowOff>41819</xdr:rowOff>
    </xdr:from>
    <xdr:to>
      <xdr:col>14</xdr:col>
      <xdr:colOff>689158</xdr:colOff>
      <xdr:row>7</xdr:row>
      <xdr:rowOff>0</xdr:rowOff>
    </xdr:to>
    <xdr:sp macro="" textlink="">
      <xdr:nvSpPr>
        <xdr:cNvPr id="3" name="四角形吹き出し 12">
          <a:extLst>
            <a:ext uri="{FF2B5EF4-FFF2-40B4-BE49-F238E27FC236}">
              <a16:creationId xmlns:a16="http://schemas.microsoft.com/office/drawing/2014/main" id="{F756CFCC-C142-4D5C-A400-C0040B33D1D1}"/>
            </a:ext>
          </a:extLst>
        </xdr:cNvPr>
        <xdr:cNvSpPr/>
      </xdr:nvSpPr>
      <xdr:spPr>
        <a:xfrm>
          <a:off x="17732557" y="1284605"/>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208643</xdr:colOff>
      <xdr:row>1</xdr:row>
      <xdr:rowOff>63500</xdr:rowOff>
    </xdr:from>
    <xdr:to>
      <xdr:col>14</xdr:col>
      <xdr:colOff>660038</xdr:colOff>
      <xdr:row>2</xdr:row>
      <xdr:rowOff>54106</xdr:rowOff>
    </xdr:to>
    <xdr:sp macro="" textlink="">
      <xdr:nvSpPr>
        <xdr:cNvPr id="4" name="四角形吹き出し 15">
          <a:extLst>
            <a:ext uri="{FF2B5EF4-FFF2-40B4-BE49-F238E27FC236}">
              <a16:creationId xmlns:a16="http://schemas.microsoft.com/office/drawing/2014/main" id="{C9CEBAA0-09AB-4A7F-A4A9-524DD6C88959}"/>
            </a:ext>
          </a:extLst>
        </xdr:cNvPr>
        <xdr:cNvSpPr/>
      </xdr:nvSpPr>
      <xdr:spPr>
        <a:xfrm>
          <a:off x="16428357" y="517071"/>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13</xdr:col>
      <xdr:colOff>72300</xdr:colOff>
      <xdr:row>7</xdr:row>
      <xdr:rowOff>208190</xdr:rowOff>
    </xdr:from>
    <xdr:to>
      <xdr:col>14</xdr:col>
      <xdr:colOff>683169</xdr:colOff>
      <xdr:row>17</xdr:row>
      <xdr:rowOff>97516</xdr:rowOff>
    </xdr:to>
    <xdr:sp macro="" textlink="">
      <xdr:nvSpPr>
        <xdr:cNvPr id="6" name="四角形吹き出し 23">
          <a:extLst>
            <a:ext uri="{FF2B5EF4-FFF2-40B4-BE49-F238E27FC236}">
              <a16:creationId xmlns:a16="http://schemas.microsoft.com/office/drawing/2014/main" id="{F6A601F3-3A04-4A6F-9FA9-18BCC933FEAE}"/>
            </a:ext>
          </a:extLst>
        </xdr:cNvPr>
        <xdr:cNvSpPr/>
      </xdr:nvSpPr>
      <xdr:spPr>
        <a:xfrm>
          <a:off x="17743443" y="3519261"/>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36286</xdr:colOff>
      <xdr:row>26</xdr:row>
      <xdr:rowOff>110681</xdr:rowOff>
    </xdr:from>
    <xdr:ext cx="1382144" cy="2512786"/>
    <xdr:sp macro="" textlink="">
      <xdr:nvSpPr>
        <xdr:cNvPr id="7" name="四角形吹き出し 11">
          <a:extLst>
            <a:ext uri="{FF2B5EF4-FFF2-40B4-BE49-F238E27FC236}">
              <a16:creationId xmlns:a16="http://schemas.microsoft.com/office/drawing/2014/main" id="{27DE1F0C-12ED-4540-878A-AE2A49294566}"/>
            </a:ext>
          </a:extLst>
        </xdr:cNvPr>
        <xdr:cNvSpPr/>
      </xdr:nvSpPr>
      <xdr:spPr>
        <a:xfrm>
          <a:off x="17707429" y="10833110"/>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45559</xdr:colOff>
      <xdr:row>17</xdr:row>
      <xdr:rowOff>308428</xdr:rowOff>
    </xdr:from>
    <xdr:to>
      <xdr:col>14</xdr:col>
      <xdr:colOff>674572</xdr:colOff>
      <xdr:row>25</xdr:row>
      <xdr:rowOff>292099</xdr:rowOff>
    </xdr:to>
    <xdr:sp macro="" textlink="">
      <xdr:nvSpPr>
        <xdr:cNvPr id="8" name="四角形吹き出し 14">
          <a:extLst>
            <a:ext uri="{FF2B5EF4-FFF2-40B4-BE49-F238E27FC236}">
              <a16:creationId xmlns:a16="http://schemas.microsoft.com/office/drawing/2014/main" id="{59D9523C-9DE4-4041-A9B9-CDC6272FD8AE}"/>
            </a:ext>
          </a:extLst>
        </xdr:cNvPr>
        <xdr:cNvSpPr/>
      </xdr:nvSpPr>
      <xdr:spPr>
        <a:xfrm>
          <a:off x="17716702" y="7520214"/>
          <a:ext cx="1372870" cy="3104242"/>
        </a:xfrm>
        <a:prstGeom prst="wedgeRectCallout">
          <a:avLst>
            <a:gd name="adj1" fmla="val -272187"/>
            <a:gd name="adj2" fmla="val 2842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57715</xdr:colOff>
      <xdr:row>32</xdr:row>
      <xdr:rowOff>355610</xdr:rowOff>
    </xdr:from>
    <xdr:ext cx="1369785" cy="3075215"/>
    <xdr:sp macro="" textlink="">
      <xdr:nvSpPr>
        <xdr:cNvPr id="12" name="四角形吹き出し 18">
          <a:extLst>
            <a:ext uri="{FF2B5EF4-FFF2-40B4-BE49-F238E27FC236}">
              <a16:creationId xmlns:a16="http://schemas.microsoft.com/office/drawing/2014/main" id="{1AB96DE0-84F9-4D89-ADF3-C6E843BBC54B}"/>
            </a:ext>
          </a:extLst>
        </xdr:cNvPr>
        <xdr:cNvSpPr/>
      </xdr:nvSpPr>
      <xdr:spPr>
        <a:xfrm>
          <a:off x="17728858" y="13418467"/>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46</xdr:row>
      <xdr:rowOff>0</xdr:rowOff>
    </xdr:from>
    <xdr:to>
      <xdr:col>33</xdr:col>
      <xdr:colOff>205594</xdr:colOff>
      <xdr:row>48</xdr:row>
      <xdr:rowOff>51733</xdr:rowOff>
    </xdr:to>
    <xdr:pic>
      <xdr:nvPicPr>
        <xdr:cNvPr id="13" name="図 12">
          <a:extLst>
            <a:ext uri="{FF2B5EF4-FFF2-40B4-BE49-F238E27FC236}">
              <a16:creationId xmlns:a16="http://schemas.microsoft.com/office/drawing/2014/main" id="{0DFC6267-AF65-4BFE-8E75-292F5B778838}"/>
            </a:ext>
          </a:extLst>
        </xdr:cNvPr>
        <xdr:cNvPicPr>
          <a:picLocks noChangeAspect="1"/>
        </xdr:cNvPicPr>
      </xdr:nvPicPr>
      <xdr:blipFill>
        <a:blip xmlns:r="http://schemas.openxmlformats.org/officeDocument/2006/relationships" r:embed="rId1"/>
        <a:stretch>
          <a:fillRect/>
        </a:stretch>
      </xdr:blipFill>
      <xdr:spPr>
        <a:xfrm>
          <a:off x="539750" y="10779125"/>
          <a:ext cx="8571719" cy="512108"/>
        </a:xfrm>
        <a:prstGeom prst="rect">
          <a:avLst/>
        </a:prstGeom>
      </xdr:spPr>
    </xdr:pic>
    <xdr:clientData/>
  </xdr:twoCellAnchor>
  <xdr:twoCellAnchor editAs="oneCell">
    <xdr:from>
      <xdr:col>18</xdr:col>
      <xdr:colOff>111125</xdr:colOff>
      <xdr:row>16</xdr:row>
      <xdr:rowOff>0</xdr:rowOff>
    </xdr:from>
    <xdr:to>
      <xdr:col>33</xdr:col>
      <xdr:colOff>238772</xdr:colOff>
      <xdr:row>17</xdr:row>
      <xdr:rowOff>204295</xdr:rowOff>
    </xdr:to>
    <xdr:sp macro="" textlink="">
      <xdr:nvSpPr>
        <xdr:cNvPr id="9" name="AutoShape 3">
          <a:extLst>
            <a:ext uri="{FF2B5EF4-FFF2-40B4-BE49-F238E27FC236}">
              <a16:creationId xmlns:a16="http://schemas.microsoft.com/office/drawing/2014/main" id="{6FE9B5E0-3678-4DFA-8DF8-9958AFF970C2}"/>
            </a:ext>
          </a:extLst>
        </xdr:cNvPr>
        <xdr:cNvSpPr>
          <a:spLocks noChangeArrowheads="1"/>
        </xdr:cNvSpPr>
      </xdr:nvSpPr>
      <xdr:spPr bwMode="auto">
        <a:xfrm>
          <a:off x="5026025" y="3867150"/>
          <a:ext cx="4223397" cy="451945"/>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238126</xdr:colOff>
      <xdr:row>48</xdr:row>
      <xdr:rowOff>222250</xdr:rowOff>
    </xdr:from>
    <xdr:to>
      <xdr:col>18</xdr:col>
      <xdr:colOff>266490</xdr:colOff>
      <xdr:row>51</xdr:row>
      <xdr:rowOff>20637</xdr:rowOff>
    </xdr:to>
    <xdr:sp macro="" textlink="">
      <xdr:nvSpPr>
        <xdr:cNvPr id="11" name="AutoShape 3">
          <a:extLst>
            <a:ext uri="{FF2B5EF4-FFF2-40B4-BE49-F238E27FC236}">
              <a16:creationId xmlns:a16="http://schemas.microsoft.com/office/drawing/2014/main" id="{C886045B-3AC9-4DD5-9955-28920F4424B0}"/>
            </a:ext>
          </a:extLst>
        </xdr:cNvPr>
        <xdr:cNvSpPr>
          <a:spLocks noChangeArrowheads="1"/>
        </xdr:cNvSpPr>
      </xdr:nvSpPr>
      <xdr:spPr bwMode="auto">
        <a:xfrm>
          <a:off x="1857376" y="11461750"/>
          <a:ext cx="3266864" cy="488950"/>
        </a:xfrm>
        <a:prstGeom prst="wedgeRectCallout">
          <a:avLst>
            <a:gd name="adj1" fmla="val 44748"/>
            <a:gd name="adj2" fmla="val -13440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122240</xdr:colOff>
      <xdr:row>49</xdr:row>
      <xdr:rowOff>10916</xdr:rowOff>
    </xdr:from>
    <xdr:to>
      <xdr:col>34</xdr:col>
      <xdr:colOff>215372</xdr:colOff>
      <xdr:row>51</xdr:row>
      <xdr:rowOff>29102</xdr:rowOff>
    </xdr:to>
    <xdr:sp macro="" textlink="">
      <xdr:nvSpPr>
        <xdr:cNvPr id="12" name="AutoShape 3">
          <a:extLst>
            <a:ext uri="{FF2B5EF4-FFF2-40B4-BE49-F238E27FC236}">
              <a16:creationId xmlns:a16="http://schemas.microsoft.com/office/drawing/2014/main" id="{63A65B9A-EA46-4A55-BAA2-5C5CF5BA2333}"/>
            </a:ext>
          </a:extLst>
        </xdr:cNvPr>
        <xdr:cNvSpPr>
          <a:spLocks noChangeArrowheads="1"/>
        </xdr:cNvSpPr>
      </xdr:nvSpPr>
      <xdr:spPr bwMode="auto">
        <a:xfrm>
          <a:off x="5249865" y="11480604"/>
          <a:ext cx="4141257" cy="478561"/>
        </a:xfrm>
        <a:prstGeom prst="wedgeRectCallout">
          <a:avLst>
            <a:gd name="adj1" fmla="val 17773"/>
            <a:gd name="adj2" fmla="val -9780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290956" y="1162050"/>
          <a:ext cx="3257574" cy="86044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34</xdr:row>
      <xdr:rowOff>0</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562725" y="3057525"/>
          <a:ext cx="6242049" cy="3086100"/>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0"/>
  <sheetViews>
    <sheetView tabSelected="1" view="pageBreakPreview" topLeftCell="A15" zoomScale="90" zoomScaleNormal="75" zoomScaleSheetLayoutView="90" workbookViewId="0">
      <selection activeCell="M21" sqref="M21:M30"/>
    </sheetView>
  </sheetViews>
  <sheetFormatPr defaultColWidth="9" defaultRowHeight="13.5" x14ac:dyDescent="0.15"/>
  <cols>
    <col min="1" max="1" width="2.375" style="40" customWidth="1"/>
    <col min="2" max="3" width="8.625" style="40" customWidth="1"/>
    <col min="4" max="4" width="18.75" style="40" customWidth="1"/>
    <col min="5" max="5" width="64.75" style="40" customWidth="1"/>
    <col min="6" max="6" width="36.75" style="40" customWidth="1"/>
    <col min="7" max="9" width="10.25" style="40" customWidth="1"/>
    <col min="10" max="10" width="10.25" style="41" customWidth="1"/>
    <col min="11" max="11" width="10.25" style="40" customWidth="1"/>
    <col min="12" max="12" width="12.375" style="41" customWidth="1"/>
    <col min="13" max="13" width="250.75" style="40" customWidth="1"/>
    <col min="14" max="16384" width="9" style="40"/>
  </cols>
  <sheetData>
    <row r="1" spans="2:14" ht="36" customHeight="1" thickBot="1" x14ac:dyDescent="0.2">
      <c r="E1" s="154"/>
      <c r="M1" s="180" t="s">
        <v>184</v>
      </c>
    </row>
    <row r="2" spans="2:14" ht="41.25" customHeight="1" thickBot="1" x14ac:dyDescent="0.2">
      <c r="B2" s="272" t="s">
        <v>0</v>
      </c>
      <c r="C2" s="273"/>
      <c r="D2" s="155" t="s">
        <v>185</v>
      </c>
      <c r="F2" s="155"/>
      <c r="G2" s="155"/>
      <c r="H2" s="155"/>
      <c r="I2" s="155"/>
      <c r="J2" s="181" t="s">
        <v>1</v>
      </c>
      <c r="K2" s="182" t="s">
        <v>176</v>
      </c>
      <c r="M2" s="155"/>
      <c r="N2" s="42"/>
    </row>
    <row r="3" spans="2:14" s="43" customFormat="1" ht="20.100000000000001" customHeight="1" x14ac:dyDescent="0.15">
      <c r="B3" s="274" t="s">
        <v>2</v>
      </c>
      <c r="C3" s="275"/>
      <c r="D3" s="236" t="s">
        <v>3</v>
      </c>
      <c r="E3" s="236" t="s">
        <v>4</v>
      </c>
      <c r="F3" s="253" t="s">
        <v>5</v>
      </c>
      <c r="G3" s="254"/>
      <c r="H3" s="255"/>
      <c r="I3" s="259" t="s">
        <v>6</v>
      </c>
      <c r="J3" s="213"/>
      <c r="K3" s="214"/>
      <c r="L3" s="220" t="s">
        <v>7</v>
      </c>
      <c r="M3" s="236" t="s">
        <v>8</v>
      </c>
    </row>
    <row r="4" spans="2:14" s="43" customFormat="1" ht="30" customHeight="1" thickBot="1" x14ac:dyDescent="0.2">
      <c r="B4" s="256"/>
      <c r="C4" s="258"/>
      <c r="D4" s="237"/>
      <c r="E4" s="237"/>
      <c r="F4" s="256"/>
      <c r="G4" s="257"/>
      <c r="H4" s="258"/>
      <c r="I4" s="156" t="s">
        <v>9</v>
      </c>
      <c r="J4" s="156" t="s">
        <v>10</v>
      </c>
      <c r="K4" s="44" t="s">
        <v>11</v>
      </c>
      <c r="L4" s="223"/>
      <c r="M4" s="237"/>
    </row>
    <row r="5" spans="2:14" s="43" customFormat="1" ht="30.4" customHeight="1" thickTop="1" x14ac:dyDescent="0.15">
      <c r="B5" s="195" t="s">
        <v>12</v>
      </c>
      <c r="C5" s="276" t="s">
        <v>13</v>
      </c>
      <c r="D5" s="231" t="s">
        <v>14</v>
      </c>
      <c r="E5" s="279" t="s">
        <v>15</v>
      </c>
      <c r="F5" s="203" t="s">
        <v>177</v>
      </c>
      <c r="G5" s="204"/>
      <c r="H5" s="205"/>
      <c r="I5" s="157">
        <v>10</v>
      </c>
      <c r="J5" s="252">
        <v>10</v>
      </c>
      <c r="K5" s="260">
        <f>SUM(J5:J33)</f>
        <v>75</v>
      </c>
      <c r="L5" s="231" t="s">
        <v>16</v>
      </c>
      <c r="M5" s="270" t="s">
        <v>17</v>
      </c>
    </row>
    <row r="6" spans="2:14" s="43" customFormat="1" ht="30.4" customHeight="1" x14ac:dyDescent="0.15">
      <c r="B6" s="196"/>
      <c r="C6" s="277"/>
      <c r="D6" s="223"/>
      <c r="E6" s="232"/>
      <c r="F6" s="212" t="s">
        <v>178</v>
      </c>
      <c r="G6" s="213"/>
      <c r="H6" s="214"/>
      <c r="I6" s="158">
        <v>0</v>
      </c>
      <c r="J6" s="226"/>
      <c r="K6" s="261"/>
      <c r="L6" s="223"/>
      <c r="M6" s="246"/>
    </row>
    <row r="7" spans="2:14" s="43" customFormat="1" ht="39.75" customHeight="1" x14ac:dyDescent="0.15">
      <c r="B7" s="196"/>
      <c r="C7" s="277"/>
      <c r="D7" s="223"/>
      <c r="E7" s="236" t="s">
        <v>18</v>
      </c>
      <c r="F7" s="212" t="s">
        <v>188</v>
      </c>
      <c r="G7" s="213"/>
      <c r="H7" s="214"/>
      <c r="I7" s="159">
        <v>5</v>
      </c>
      <c r="J7" s="225">
        <v>5</v>
      </c>
      <c r="K7" s="261"/>
      <c r="L7" s="223"/>
      <c r="M7" s="241" t="s">
        <v>189</v>
      </c>
    </row>
    <row r="8" spans="2:14" s="43" customFormat="1" ht="30" customHeight="1" x14ac:dyDescent="0.15">
      <c r="B8" s="196"/>
      <c r="C8" s="277"/>
      <c r="D8" s="224"/>
      <c r="E8" s="221"/>
      <c r="F8" s="212" t="s">
        <v>19</v>
      </c>
      <c r="G8" s="213"/>
      <c r="H8" s="214"/>
      <c r="I8" s="162">
        <v>0</v>
      </c>
      <c r="J8" s="230"/>
      <c r="K8" s="261"/>
      <c r="L8" s="223"/>
      <c r="M8" s="242"/>
    </row>
    <row r="9" spans="2:14" s="45" customFormat="1" ht="30.4" customHeight="1" x14ac:dyDescent="0.15">
      <c r="B9" s="196"/>
      <c r="C9" s="277"/>
      <c r="D9" s="223" t="s">
        <v>20</v>
      </c>
      <c r="E9" s="220" t="s">
        <v>21</v>
      </c>
      <c r="F9" s="227" t="s">
        <v>22</v>
      </c>
      <c r="G9" s="228"/>
      <c r="H9" s="229"/>
      <c r="I9" s="164">
        <v>1</v>
      </c>
      <c r="J9" s="225">
        <v>1</v>
      </c>
      <c r="K9" s="261"/>
      <c r="L9" s="223"/>
      <c r="M9" s="238" t="s">
        <v>23</v>
      </c>
    </row>
    <row r="10" spans="2:14" s="45" customFormat="1" ht="30.4" customHeight="1" x14ac:dyDescent="0.15">
      <c r="B10" s="196"/>
      <c r="C10" s="277"/>
      <c r="D10" s="223"/>
      <c r="E10" s="221"/>
      <c r="F10" s="227" t="s">
        <v>24</v>
      </c>
      <c r="G10" s="228"/>
      <c r="H10" s="229"/>
      <c r="I10" s="164">
        <v>0</v>
      </c>
      <c r="J10" s="230"/>
      <c r="K10" s="261"/>
      <c r="L10" s="223"/>
      <c r="M10" s="239"/>
    </row>
    <row r="11" spans="2:14" s="45" customFormat="1" ht="45.4" customHeight="1" x14ac:dyDescent="0.15">
      <c r="B11" s="196"/>
      <c r="C11" s="277"/>
      <c r="D11" s="223"/>
      <c r="E11" s="220" t="s">
        <v>25</v>
      </c>
      <c r="F11" s="212" t="s">
        <v>26</v>
      </c>
      <c r="G11" s="213"/>
      <c r="H11" s="214"/>
      <c r="I11" s="47">
        <v>9</v>
      </c>
      <c r="J11" s="225">
        <v>9</v>
      </c>
      <c r="K11" s="261"/>
      <c r="L11" s="223"/>
      <c r="M11" s="238" t="s">
        <v>190</v>
      </c>
    </row>
    <row r="12" spans="2:14" s="45" customFormat="1" ht="45.4" customHeight="1" x14ac:dyDescent="0.15">
      <c r="B12" s="196"/>
      <c r="C12" s="277"/>
      <c r="D12" s="223"/>
      <c r="E12" s="223"/>
      <c r="F12" s="212" t="s">
        <v>27</v>
      </c>
      <c r="G12" s="213"/>
      <c r="H12" s="214"/>
      <c r="I12" s="47">
        <v>3</v>
      </c>
      <c r="J12" s="226"/>
      <c r="K12" s="261"/>
      <c r="L12" s="223"/>
      <c r="M12" s="268"/>
    </row>
    <row r="13" spans="2:14" s="45" customFormat="1" ht="45.4" customHeight="1" x14ac:dyDescent="0.15">
      <c r="B13" s="196"/>
      <c r="C13" s="278"/>
      <c r="D13" s="224"/>
      <c r="E13" s="223"/>
      <c r="F13" s="227" t="s">
        <v>28</v>
      </c>
      <c r="G13" s="228"/>
      <c r="H13" s="229"/>
      <c r="I13" s="47">
        <v>0</v>
      </c>
      <c r="J13" s="226"/>
      <c r="K13" s="261"/>
      <c r="L13" s="223"/>
      <c r="M13" s="268"/>
    </row>
    <row r="14" spans="2:14" s="43" customFormat="1" ht="39.4" customHeight="1" x14ac:dyDescent="0.15">
      <c r="B14" s="196"/>
      <c r="C14" s="277" t="s">
        <v>29</v>
      </c>
      <c r="D14" s="198" t="s">
        <v>29</v>
      </c>
      <c r="E14" s="220" t="s">
        <v>30</v>
      </c>
      <c r="F14" s="227" t="s">
        <v>31</v>
      </c>
      <c r="G14" s="228"/>
      <c r="H14" s="229"/>
      <c r="I14" s="183">
        <v>5</v>
      </c>
      <c r="J14" s="225">
        <v>5</v>
      </c>
      <c r="K14" s="261"/>
      <c r="L14" s="223"/>
      <c r="M14" s="266" t="s">
        <v>191</v>
      </c>
    </row>
    <row r="15" spans="2:14" s="43" customFormat="1" ht="39.4" customHeight="1" x14ac:dyDescent="0.15">
      <c r="B15" s="196"/>
      <c r="C15" s="277"/>
      <c r="D15" s="198"/>
      <c r="E15" s="224"/>
      <c r="F15" s="227" t="s">
        <v>32</v>
      </c>
      <c r="G15" s="228"/>
      <c r="H15" s="229"/>
      <c r="I15" s="184">
        <v>0</v>
      </c>
      <c r="J15" s="230"/>
      <c r="K15" s="261"/>
      <c r="L15" s="223"/>
      <c r="M15" s="243"/>
    </row>
    <row r="16" spans="2:14" s="43" customFormat="1" ht="40.15" customHeight="1" x14ac:dyDescent="0.15">
      <c r="B16" s="196"/>
      <c r="C16" s="277"/>
      <c r="D16" s="198"/>
      <c r="E16" s="220" t="s">
        <v>186</v>
      </c>
      <c r="F16" s="212" t="s">
        <v>192</v>
      </c>
      <c r="G16" s="228"/>
      <c r="H16" s="229"/>
      <c r="I16" s="158">
        <v>5</v>
      </c>
      <c r="J16" s="225">
        <v>5</v>
      </c>
      <c r="K16" s="261"/>
      <c r="L16" s="223"/>
      <c r="M16" s="266" t="s">
        <v>193</v>
      </c>
    </row>
    <row r="17" spans="2:13" s="43" customFormat="1" ht="40.15" customHeight="1" x14ac:dyDescent="0.15">
      <c r="B17" s="196"/>
      <c r="C17" s="277"/>
      <c r="D17" s="198"/>
      <c r="E17" s="223"/>
      <c r="F17" s="212" t="s">
        <v>194</v>
      </c>
      <c r="G17" s="228"/>
      <c r="H17" s="229"/>
      <c r="I17" s="165">
        <v>3</v>
      </c>
      <c r="J17" s="226"/>
      <c r="K17" s="261"/>
      <c r="L17" s="223"/>
      <c r="M17" s="267"/>
    </row>
    <row r="18" spans="2:13" s="43" customFormat="1" ht="40.15" customHeight="1" x14ac:dyDescent="0.15">
      <c r="B18" s="196"/>
      <c r="C18" s="278"/>
      <c r="D18" s="222"/>
      <c r="E18" s="224"/>
      <c r="F18" s="227" t="s">
        <v>32</v>
      </c>
      <c r="G18" s="228"/>
      <c r="H18" s="229"/>
      <c r="I18" s="158">
        <v>0</v>
      </c>
      <c r="J18" s="230"/>
      <c r="K18" s="261"/>
      <c r="L18" s="223"/>
      <c r="M18" s="243"/>
    </row>
    <row r="19" spans="2:13" s="43" customFormat="1" ht="52.5" customHeight="1" x14ac:dyDescent="0.15">
      <c r="B19" s="196"/>
      <c r="C19" s="281" t="s">
        <v>33</v>
      </c>
      <c r="D19" s="236" t="s">
        <v>34</v>
      </c>
      <c r="E19" s="220" t="s">
        <v>35</v>
      </c>
      <c r="F19" s="227" t="s">
        <v>179</v>
      </c>
      <c r="G19" s="228"/>
      <c r="H19" s="229"/>
      <c r="I19" s="47">
        <v>20</v>
      </c>
      <c r="J19" s="226">
        <v>20</v>
      </c>
      <c r="K19" s="261"/>
      <c r="L19" s="223"/>
      <c r="M19" s="241" t="s">
        <v>198</v>
      </c>
    </row>
    <row r="20" spans="2:13" s="43" customFormat="1" ht="52.5" customHeight="1" x14ac:dyDescent="0.15">
      <c r="B20" s="196"/>
      <c r="C20" s="277"/>
      <c r="D20" s="221"/>
      <c r="E20" s="222"/>
      <c r="F20" s="227" t="s">
        <v>36</v>
      </c>
      <c r="G20" s="228"/>
      <c r="H20" s="229"/>
      <c r="I20" s="158">
        <v>0</v>
      </c>
      <c r="J20" s="230"/>
      <c r="K20" s="261"/>
      <c r="L20" s="223"/>
      <c r="M20" s="271"/>
    </row>
    <row r="21" spans="2:13" s="43" customFormat="1" ht="26.25" customHeight="1" x14ac:dyDescent="0.15">
      <c r="B21" s="196"/>
      <c r="C21" s="277"/>
      <c r="D21" s="236" t="s">
        <v>37</v>
      </c>
      <c r="E21" s="220" t="s">
        <v>38</v>
      </c>
      <c r="F21" s="215" t="s">
        <v>39</v>
      </c>
      <c r="G21" s="216"/>
      <c r="H21" s="217"/>
      <c r="I21" s="158">
        <v>10</v>
      </c>
      <c r="J21" s="225">
        <v>10</v>
      </c>
      <c r="K21" s="261"/>
      <c r="L21" s="223"/>
      <c r="M21" s="241" t="s">
        <v>40</v>
      </c>
    </row>
    <row r="22" spans="2:13" s="43" customFormat="1" ht="26.25" customHeight="1" x14ac:dyDescent="0.15">
      <c r="B22" s="196"/>
      <c r="C22" s="277"/>
      <c r="D22" s="232"/>
      <c r="E22" s="223"/>
      <c r="F22" s="215" t="s">
        <v>41</v>
      </c>
      <c r="G22" s="216"/>
      <c r="H22" s="217"/>
      <c r="I22" s="160"/>
      <c r="J22" s="226"/>
      <c r="K22" s="261"/>
      <c r="L22" s="223"/>
      <c r="M22" s="246"/>
    </row>
    <row r="23" spans="2:13" s="43" customFormat="1" ht="26.25" customHeight="1" x14ac:dyDescent="0.15">
      <c r="B23" s="196"/>
      <c r="C23" s="277"/>
      <c r="D23" s="232"/>
      <c r="E23" s="223"/>
      <c r="F23" s="218"/>
      <c r="G23" s="250"/>
      <c r="H23" s="251"/>
      <c r="I23" s="166" t="s">
        <v>42</v>
      </c>
      <c r="J23" s="226"/>
      <c r="K23" s="261"/>
      <c r="L23" s="223"/>
      <c r="M23" s="246"/>
    </row>
    <row r="24" spans="2:13" s="43" customFormat="1" ht="26.25" customHeight="1" x14ac:dyDescent="0.15">
      <c r="B24" s="196"/>
      <c r="C24" s="277"/>
      <c r="D24" s="232"/>
      <c r="E24" s="223"/>
      <c r="F24" s="247"/>
      <c r="G24" s="248"/>
      <c r="H24" s="249"/>
      <c r="I24" s="162"/>
      <c r="J24" s="226"/>
      <c r="K24" s="261"/>
      <c r="L24" s="223"/>
      <c r="M24" s="246"/>
    </row>
    <row r="25" spans="2:13" s="43" customFormat="1" ht="26.25" customHeight="1" x14ac:dyDescent="0.15">
      <c r="B25" s="196"/>
      <c r="C25" s="277"/>
      <c r="D25" s="232"/>
      <c r="E25" s="223"/>
      <c r="F25" s="247" t="s">
        <v>43</v>
      </c>
      <c r="G25" s="248"/>
      <c r="H25" s="249"/>
      <c r="I25" s="162">
        <v>5</v>
      </c>
      <c r="J25" s="226"/>
      <c r="K25" s="261"/>
      <c r="L25" s="223"/>
      <c r="M25" s="246"/>
    </row>
    <row r="26" spans="2:13" s="43" customFormat="1" ht="26.25" customHeight="1" x14ac:dyDescent="0.15">
      <c r="B26" s="196"/>
      <c r="C26" s="277"/>
      <c r="D26" s="232"/>
      <c r="E26" s="223"/>
      <c r="F26" s="215" t="s">
        <v>44</v>
      </c>
      <c r="G26" s="216"/>
      <c r="H26" s="217"/>
      <c r="I26" s="158">
        <v>5</v>
      </c>
      <c r="J26" s="226"/>
      <c r="K26" s="261"/>
      <c r="L26" s="223"/>
      <c r="M26" s="246"/>
    </row>
    <row r="27" spans="2:13" s="43" customFormat="1" ht="26.25" customHeight="1" x14ac:dyDescent="0.15">
      <c r="B27" s="196"/>
      <c r="C27" s="277"/>
      <c r="D27" s="232"/>
      <c r="E27" s="223"/>
      <c r="F27" s="215" t="s">
        <v>45</v>
      </c>
      <c r="G27" s="216"/>
      <c r="H27" s="217"/>
      <c r="I27" s="160"/>
      <c r="J27" s="226"/>
      <c r="K27" s="261"/>
      <c r="L27" s="223"/>
      <c r="M27" s="246"/>
    </row>
    <row r="28" spans="2:13" s="43" customFormat="1" ht="26.25" customHeight="1" x14ac:dyDescent="0.15">
      <c r="B28" s="196"/>
      <c r="C28" s="277"/>
      <c r="D28" s="232"/>
      <c r="E28" s="223"/>
      <c r="F28" s="218"/>
      <c r="G28" s="250"/>
      <c r="H28" s="251"/>
      <c r="I28" s="166" t="s">
        <v>42</v>
      </c>
      <c r="J28" s="226"/>
      <c r="K28" s="261"/>
      <c r="L28" s="223"/>
      <c r="M28" s="246"/>
    </row>
    <row r="29" spans="2:13" s="43" customFormat="1" ht="26.25" customHeight="1" x14ac:dyDescent="0.15">
      <c r="B29" s="196"/>
      <c r="C29" s="277"/>
      <c r="D29" s="232"/>
      <c r="E29" s="223"/>
      <c r="F29" s="247"/>
      <c r="G29" s="248"/>
      <c r="H29" s="249"/>
      <c r="I29" s="162"/>
      <c r="J29" s="226"/>
      <c r="K29" s="261"/>
      <c r="L29" s="223"/>
      <c r="M29" s="246"/>
    </row>
    <row r="30" spans="2:13" s="43" customFormat="1" ht="26.25" customHeight="1" x14ac:dyDescent="0.15">
      <c r="B30" s="196"/>
      <c r="C30" s="277"/>
      <c r="D30" s="221"/>
      <c r="E30" s="224"/>
      <c r="F30" s="247" t="s">
        <v>46</v>
      </c>
      <c r="G30" s="248"/>
      <c r="H30" s="249"/>
      <c r="I30" s="162">
        <v>0</v>
      </c>
      <c r="J30" s="230"/>
      <c r="K30" s="261"/>
      <c r="L30" s="223"/>
      <c r="M30" s="242"/>
    </row>
    <row r="31" spans="2:13" s="43" customFormat="1" ht="25.5" customHeight="1" x14ac:dyDescent="0.15">
      <c r="B31" s="196"/>
      <c r="C31" s="277"/>
      <c r="D31" s="223" t="s">
        <v>47</v>
      </c>
      <c r="E31" s="218" t="s">
        <v>187</v>
      </c>
      <c r="F31" s="212" t="s">
        <v>48</v>
      </c>
      <c r="G31" s="213"/>
      <c r="H31" s="214"/>
      <c r="I31" s="160">
        <v>10</v>
      </c>
      <c r="J31" s="225">
        <v>10</v>
      </c>
      <c r="K31" s="261"/>
      <c r="L31" s="223"/>
      <c r="M31" s="243" t="s">
        <v>195</v>
      </c>
    </row>
    <row r="32" spans="2:13" s="43" customFormat="1" ht="25.5" customHeight="1" x14ac:dyDescent="0.15">
      <c r="B32" s="196"/>
      <c r="C32" s="277"/>
      <c r="D32" s="223"/>
      <c r="E32" s="218"/>
      <c r="F32" s="212" t="s">
        <v>49</v>
      </c>
      <c r="G32" s="213"/>
      <c r="H32" s="214"/>
      <c r="I32" s="164">
        <v>5</v>
      </c>
      <c r="J32" s="226"/>
      <c r="K32" s="261"/>
      <c r="L32" s="223"/>
      <c r="M32" s="243"/>
    </row>
    <row r="33" spans="1:14" s="43" customFormat="1" ht="25.5" customHeight="1" thickBot="1" x14ac:dyDescent="0.2">
      <c r="B33" s="280"/>
      <c r="C33" s="282"/>
      <c r="D33" s="199"/>
      <c r="E33" s="219"/>
      <c r="F33" s="263" t="s">
        <v>50</v>
      </c>
      <c r="G33" s="264"/>
      <c r="H33" s="265"/>
      <c r="I33" s="167">
        <v>0</v>
      </c>
      <c r="J33" s="233"/>
      <c r="K33" s="262"/>
      <c r="L33" s="269"/>
      <c r="M33" s="244"/>
    </row>
    <row r="34" spans="1:14" s="51" customFormat="1" ht="25.5" customHeight="1" thickTop="1" x14ac:dyDescent="0.15">
      <c r="B34" s="193" t="s">
        <v>51</v>
      </c>
      <c r="C34" s="195" t="s">
        <v>52</v>
      </c>
      <c r="D34" s="209" t="s">
        <v>53</v>
      </c>
      <c r="E34" s="197" t="s">
        <v>54</v>
      </c>
      <c r="F34" s="200" t="s">
        <v>55</v>
      </c>
      <c r="G34" s="201"/>
      <c r="H34" s="202"/>
      <c r="I34" s="231" t="s">
        <v>197</v>
      </c>
      <c r="J34" s="234">
        <v>24</v>
      </c>
      <c r="K34" s="252">
        <v>24</v>
      </c>
      <c r="L34" s="231" t="s">
        <v>56</v>
      </c>
      <c r="M34" s="245" t="s">
        <v>196</v>
      </c>
    </row>
    <row r="35" spans="1:14" s="51" customFormat="1" ht="25.5" customHeight="1" x14ac:dyDescent="0.15">
      <c r="B35" s="194"/>
      <c r="C35" s="196"/>
      <c r="D35" s="210"/>
      <c r="E35" s="198"/>
      <c r="F35" s="169" t="s">
        <v>57</v>
      </c>
      <c r="G35" s="189">
        <v>12</v>
      </c>
      <c r="H35" s="190"/>
      <c r="I35" s="223"/>
      <c r="J35" s="235"/>
      <c r="K35" s="226"/>
      <c r="L35" s="223"/>
      <c r="M35" s="188"/>
    </row>
    <row r="36" spans="1:14" s="51" customFormat="1" ht="25.5" customHeight="1" x14ac:dyDescent="0.15">
      <c r="B36" s="194"/>
      <c r="C36" s="196"/>
      <c r="D36" s="210"/>
      <c r="E36" s="198"/>
      <c r="F36" s="163" t="s">
        <v>58</v>
      </c>
      <c r="G36" s="189">
        <v>9</v>
      </c>
      <c r="H36" s="190"/>
      <c r="I36" s="232"/>
      <c r="J36" s="226"/>
      <c r="K36" s="226"/>
      <c r="L36" s="223"/>
      <c r="M36" s="188"/>
    </row>
    <row r="37" spans="1:14" s="51" customFormat="1" ht="25.5" customHeight="1" x14ac:dyDescent="0.15">
      <c r="B37" s="194"/>
      <c r="C37" s="196"/>
      <c r="D37" s="210"/>
      <c r="E37" s="198"/>
      <c r="F37" s="163" t="s">
        <v>59</v>
      </c>
      <c r="G37" s="189">
        <v>6</v>
      </c>
      <c r="H37" s="190"/>
      <c r="I37" s="232"/>
      <c r="J37" s="226"/>
      <c r="K37" s="226"/>
      <c r="L37" s="223"/>
      <c r="M37" s="188"/>
    </row>
    <row r="38" spans="1:14" s="51" customFormat="1" ht="25.5" customHeight="1" x14ac:dyDescent="0.15">
      <c r="B38" s="194"/>
      <c r="C38" s="196"/>
      <c r="D38" s="210"/>
      <c r="E38" s="198"/>
      <c r="F38" s="163" t="s">
        <v>60</v>
      </c>
      <c r="G38" s="189">
        <v>3</v>
      </c>
      <c r="H38" s="190"/>
      <c r="I38" s="232"/>
      <c r="J38" s="226"/>
      <c r="K38" s="226"/>
      <c r="L38" s="223"/>
      <c r="M38" s="188"/>
    </row>
    <row r="39" spans="1:14" s="51" customFormat="1" ht="25.5" customHeight="1" thickBot="1" x14ac:dyDescent="0.2">
      <c r="B39" s="194"/>
      <c r="C39" s="196"/>
      <c r="D39" s="211"/>
      <c r="E39" s="199"/>
      <c r="F39" s="169" t="s">
        <v>32</v>
      </c>
      <c r="G39" s="189">
        <v>0</v>
      </c>
      <c r="H39" s="190"/>
      <c r="I39" s="221"/>
      <c r="J39" s="230"/>
      <c r="K39" s="226"/>
      <c r="L39" s="224"/>
      <c r="M39" s="188"/>
    </row>
    <row r="40" spans="1:14" s="43" customFormat="1" ht="142.9" customHeight="1" thickTop="1" x14ac:dyDescent="0.15">
      <c r="B40" s="203" t="s">
        <v>61</v>
      </c>
      <c r="C40" s="204"/>
      <c r="D40" s="205"/>
      <c r="E40" s="206" t="s">
        <v>62</v>
      </c>
      <c r="F40" s="207"/>
      <c r="G40" s="207"/>
      <c r="H40" s="208"/>
      <c r="I40" s="171" t="s">
        <v>63</v>
      </c>
      <c r="J40" s="172"/>
      <c r="K40" s="152"/>
      <c r="L40" s="173" t="s">
        <v>64</v>
      </c>
      <c r="M40" s="168" t="s">
        <v>65</v>
      </c>
    </row>
    <row r="41" spans="1:14" s="43" customFormat="1" ht="142.9" customHeight="1" x14ac:dyDescent="0.15">
      <c r="B41" s="191" t="s">
        <v>66</v>
      </c>
      <c r="C41" s="191"/>
      <c r="D41" s="191"/>
      <c r="E41" s="188" t="s">
        <v>67</v>
      </c>
      <c r="F41" s="188"/>
      <c r="G41" s="188"/>
      <c r="H41" s="188"/>
      <c r="I41" s="174" t="s">
        <v>68</v>
      </c>
      <c r="J41" s="175"/>
      <c r="K41" s="153"/>
      <c r="L41" s="169" t="s">
        <v>69</v>
      </c>
      <c r="M41" s="170" t="s">
        <v>70</v>
      </c>
    </row>
    <row r="42" spans="1:14" s="43" customFormat="1" ht="45" customHeight="1" x14ac:dyDescent="0.15">
      <c r="I42" s="161" t="s">
        <v>71</v>
      </c>
      <c r="J42" s="185">
        <f>SUM(K5:K39)</f>
        <v>99</v>
      </c>
      <c r="K42" s="176"/>
      <c r="L42" s="177"/>
      <c r="M42" s="178" t="s">
        <v>72</v>
      </c>
    </row>
    <row r="43" spans="1:14" s="43" customFormat="1" ht="45" customHeight="1" x14ac:dyDescent="0.15">
      <c r="I43" s="161" t="s">
        <v>73</v>
      </c>
      <c r="J43" s="186">
        <v>10</v>
      </c>
      <c r="K43" s="176"/>
      <c r="L43" s="177"/>
    </row>
    <row r="44" spans="1:14" s="43" customFormat="1" ht="14.25" x14ac:dyDescent="0.15">
      <c r="I44" s="179"/>
      <c r="J44" s="177"/>
      <c r="L44" s="177"/>
    </row>
    <row r="45" spans="1:14" s="43" customFormat="1" ht="64.900000000000006" customHeight="1" x14ac:dyDescent="0.15">
      <c r="B45" s="188" t="s">
        <v>74</v>
      </c>
      <c r="C45" s="188"/>
      <c r="D45" s="188"/>
      <c r="E45" s="188" t="s">
        <v>75</v>
      </c>
      <c r="F45" s="188"/>
      <c r="G45" s="188"/>
      <c r="H45" s="188"/>
      <c r="I45" s="188"/>
      <c r="J45" s="188"/>
      <c r="K45" s="188"/>
      <c r="L45" s="240"/>
      <c r="M45" s="240"/>
    </row>
    <row r="46" spans="1:14" ht="23.25" customHeight="1" x14ac:dyDescent="0.15">
      <c r="C46" s="43"/>
      <c r="D46" s="43"/>
      <c r="E46" s="43"/>
    </row>
    <row r="47" spans="1:14" x14ac:dyDescent="0.15">
      <c r="E47" s="52"/>
      <c r="K47" s="53"/>
    </row>
    <row r="48" spans="1:14" s="41" customFormat="1" x14ac:dyDescent="0.15">
      <c r="A48" s="40"/>
      <c r="B48" s="40"/>
      <c r="C48" s="40"/>
      <c r="D48" s="40"/>
      <c r="E48" s="192"/>
      <c r="F48" s="192"/>
      <c r="G48" s="40"/>
      <c r="H48" s="40"/>
      <c r="I48" s="40"/>
      <c r="J48" s="40"/>
      <c r="K48" s="40"/>
      <c r="M48" s="40"/>
      <c r="N48" s="40"/>
    </row>
    <row r="49" spans="1:14" s="41" customFormat="1" x14ac:dyDescent="0.15">
      <c r="A49" s="40"/>
      <c r="B49" s="40"/>
      <c r="C49" s="40"/>
      <c r="D49" s="40"/>
      <c r="E49" s="40"/>
      <c r="F49" s="40"/>
      <c r="G49" s="40"/>
      <c r="H49" s="40"/>
      <c r="I49" s="40"/>
      <c r="K49" s="40"/>
      <c r="M49" s="40"/>
      <c r="N49" s="40"/>
    </row>
    <row r="50" spans="1:14" s="41" customFormat="1" x14ac:dyDescent="0.15">
      <c r="A50" s="40"/>
      <c r="B50" s="40"/>
      <c r="C50" s="40"/>
      <c r="D50" s="40"/>
      <c r="E50" s="40"/>
      <c r="F50" s="40"/>
      <c r="G50" s="40"/>
      <c r="H50" s="40"/>
      <c r="I50" s="40"/>
      <c r="K50" s="40"/>
      <c r="M50" s="40"/>
      <c r="N50" s="40"/>
    </row>
  </sheetData>
  <sheetProtection selectLockedCells="1" selectUnlockedCells="1"/>
  <mergeCells count="94">
    <mergeCell ref="B2:C2"/>
    <mergeCell ref="B3:C4"/>
    <mergeCell ref="D9:D13"/>
    <mergeCell ref="E16:E18"/>
    <mergeCell ref="E14:E15"/>
    <mergeCell ref="C5:C13"/>
    <mergeCell ref="C14:C18"/>
    <mergeCell ref="E7:E8"/>
    <mergeCell ref="E5:E6"/>
    <mergeCell ref="E3:E4"/>
    <mergeCell ref="D3:D4"/>
    <mergeCell ref="B5:B33"/>
    <mergeCell ref="C19:C33"/>
    <mergeCell ref="D31:D33"/>
    <mergeCell ref="D21:D30"/>
    <mergeCell ref="M16:M18"/>
    <mergeCell ref="J9:J10"/>
    <mergeCell ref="F12:H12"/>
    <mergeCell ref="F9:H9"/>
    <mergeCell ref="D19:D20"/>
    <mergeCell ref="F10:H10"/>
    <mergeCell ref="E11:E13"/>
    <mergeCell ref="D14:D18"/>
    <mergeCell ref="M11:M13"/>
    <mergeCell ref="L5:L33"/>
    <mergeCell ref="M14:M15"/>
    <mergeCell ref="M5:M6"/>
    <mergeCell ref="M19:M20"/>
    <mergeCell ref="D5:D8"/>
    <mergeCell ref="F11:H11"/>
    <mergeCell ref="F20:H20"/>
    <mergeCell ref="L3:L4"/>
    <mergeCell ref="I3:K3"/>
    <mergeCell ref="K5:K33"/>
    <mergeCell ref="F33:H33"/>
    <mergeCell ref="J19:J20"/>
    <mergeCell ref="F14:H14"/>
    <mergeCell ref="F13:H13"/>
    <mergeCell ref="F16:H16"/>
    <mergeCell ref="F5:H5"/>
    <mergeCell ref="F17:H17"/>
    <mergeCell ref="F18:H18"/>
    <mergeCell ref="J7:J8"/>
    <mergeCell ref="J14:J15"/>
    <mergeCell ref="J5:J6"/>
    <mergeCell ref="F27:H29"/>
    <mergeCell ref="J21:J30"/>
    <mergeCell ref="M3:M4"/>
    <mergeCell ref="M9:M10"/>
    <mergeCell ref="E45:M45"/>
    <mergeCell ref="M7:M8"/>
    <mergeCell ref="M31:M33"/>
    <mergeCell ref="L34:L39"/>
    <mergeCell ref="M34:M39"/>
    <mergeCell ref="M21:M30"/>
    <mergeCell ref="F32:H32"/>
    <mergeCell ref="G36:H36"/>
    <mergeCell ref="F30:H30"/>
    <mergeCell ref="F22:H24"/>
    <mergeCell ref="F25:H25"/>
    <mergeCell ref="K34:K39"/>
    <mergeCell ref="F3:H4"/>
    <mergeCell ref="F15:H15"/>
    <mergeCell ref="J11:J13"/>
    <mergeCell ref="F19:H19"/>
    <mergeCell ref="F21:H21"/>
    <mergeCell ref="J16:J18"/>
    <mergeCell ref="I34:I39"/>
    <mergeCell ref="G39:H39"/>
    <mergeCell ref="J31:J33"/>
    <mergeCell ref="J34:J39"/>
    <mergeCell ref="G35:H35"/>
    <mergeCell ref="F6:H6"/>
    <mergeCell ref="F7:H7"/>
    <mergeCell ref="F8:H8"/>
    <mergeCell ref="F26:H26"/>
    <mergeCell ref="E31:E33"/>
    <mergeCell ref="E9:E10"/>
    <mergeCell ref="E19:E20"/>
    <mergeCell ref="E21:E30"/>
    <mergeCell ref="F31:H31"/>
    <mergeCell ref="B45:D45"/>
    <mergeCell ref="G37:H37"/>
    <mergeCell ref="B41:D41"/>
    <mergeCell ref="E41:H41"/>
    <mergeCell ref="E48:F48"/>
    <mergeCell ref="B34:B39"/>
    <mergeCell ref="C34:C39"/>
    <mergeCell ref="E34:E39"/>
    <mergeCell ref="F34:H34"/>
    <mergeCell ref="B40:D40"/>
    <mergeCell ref="E40:H40"/>
    <mergeCell ref="D34:D39"/>
    <mergeCell ref="G38:H38"/>
  </mergeCells>
  <phoneticPr fontId="2"/>
  <conditionalFormatting sqref="J43">
    <cfRule type="expression" dxfId="27" priority="1" stopIfTrue="1">
      <formula>$J$43="型選択"</formula>
    </cfRule>
  </conditionalFormatting>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G18" sqref="G18"/>
    </sheetView>
  </sheetViews>
  <sheetFormatPr defaultColWidth="3.125" defaultRowHeight="18" customHeight="1" x14ac:dyDescent="0.15"/>
  <cols>
    <col min="1" max="16384" width="3.125" style="54"/>
  </cols>
  <sheetData>
    <row r="3" spans="1:27" ht="18" customHeight="1" x14ac:dyDescent="0.15">
      <c r="AA3" s="55" t="s">
        <v>76</v>
      </c>
    </row>
    <row r="5" spans="1:27" ht="18" customHeight="1" x14ac:dyDescent="0.15">
      <c r="A5" s="283" t="s">
        <v>77</v>
      </c>
      <c r="B5" s="283"/>
      <c r="C5" s="283"/>
      <c r="D5" s="283"/>
      <c r="E5" s="283"/>
      <c r="F5" s="283"/>
      <c r="G5" s="283"/>
      <c r="H5" s="283"/>
      <c r="I5" s="283"/>
      <c r="J5" s="283"/>
      <c r="K5" s="283"/>
      <c r="L5" s="283"/>
      <c r="M5" s="283"/>
      <c r="N5" s="283"/>
      <c r="O5" s="283"/>
      <c r="P5" s="283"/>
      <c r="Q5" s="283"/>
      <c r="R5" s="283"/>
      <c r="S5" s="283"/>
      <c r="T5" s="283"/>
      <c r="U5" s="283"/>
      <c r="V5" s="283"/>
      <c r="W5" s="283"/>
      <c r="X5" s="283"/>
      <c r="Y5" s="283"/>
      <c r="Z5" s="283"/>
      <c r="AA5" s="283"/>
    </row>
    <row r="6" spans="1:27" ht="18" customHeight="1" x14ac:dyDescent="0.15">
      <c r="A6" s="283"/>
      <c r="B6" s="283"/>
      <c r="C6" s="283"/>
      <c r="D6" s="283"/>
      <c r="E6" s="283"/>
      <c r="F6" s="283"/>
      <c r="G6" s="283"/>
      <c r="H6" s="283"/>
      <c r="I6" s="283"/>
      <c r="J6" s="283"/>
      <c r="K6" s="283"/>
      <c r="L6" s="283"/>
      <c r="M6" s="283"/>
      <c r="N6" s="283"/>
      <c r="O6" s="283"/>
      <c r="P6" s="283"/>
      <c r="Q6" s="283"/>
      <c r="R6" s="283"/>
      <c r="S6" s="283"/>
      <c r="T6" s="283"/>
      <c r="U6" s="283"/>
      <c r="V6" s="283"/>
      <c r="W6" s="283"/>
      <c r="X6" s="283"/>
      <c r="Y6" s="283"/>
      <c r="Z6" s="283"/>
      <c r="AA6" s="283"/>
    </row>
    <row r="9" spans="1:27" ht="18" customHeight="1" x14ac:dyDescent="0.15">
      <c r="B9" s="284" t="s">
        <v>78</v>
      </c>
      <c r="C9" s="284"/>
      <c r="D9" s="284"/>
      <c r="E9" s="284"/>
      <c r="F9" s="284"/>
      <c r="H9" s="54" t="s">
        <v>79</v>
      </c>
    </row>
    <row r="11" spans="1:27" ht="18" customHeight="1" x14ac:dyDescent="0.15">
      <c r="O11" s="54" t="s">
        <v>80</v>
      </c>
    </row>
    <row r="13" spans="1:27" ht="18" customHeight="1" x14ac:dyDescent="0.15">
      <c r="O13" s="54" t="s">
        <v>81</v>
      </c>
    </row>
    <row r="15" spans="1:27" ht="18" customHeight="1" x14ac:dyDescent="0.15">
      <c r="O15" s="54" t="s">
        <v>82</v>
      </c>
    </row>
    <row r="18" spans="2:20" ht="18" customHeight="1" x14ac:dyDescent="0.15">
      <c r="E18" s="55" t="s">
        <v>83</v>
      </c>
      <c r="F18" s="54" t="s">
        <v>84</v>
      </c>
      <c r="G18" s="187" t="s">
        <v>181</v>
      </c>
      <c r="H18" s="56"/>
      <c r="I18" s="56"/>
      <c r="J18" s="56"/>
      <c r="K18" s="56"/>
      <c r="L18" s="56"/>
      <c r="M18" s="56"/>
      <c r="N18" s="56"/>
      <c r="O18" s="56"/>
      <c r="P18" s="56"/>
      <c r="Q18" s="56"/>
      <c r="R18" s="56"/>
      <c r="S18" s="56"/>
      <c r="T18" s="56"/>
    </row>
    <row r="19" spans="2:20" ht="18" customHeight="1" x14ac:dyDescent="0.15">
      <c r="G19" s="187" t="s">
        <v>182</v>
      </c>
      <c r="H19" s="56"/>
      <c r="I19" s="56"/>
      <c r="J19" s="56"/>
      <c r="K19" s="56"/>
      <c r="L19" s="56"/>
      <c r="M19" s="56"/>
      <c r="N19" s="56"/>
      <c r="O19" s="56"/>
      <c r="P19" s="56"/>
      <c r="Q19" s="56"/>
      <c r="R19" s="56"/>
      <c r="S19" s="56"/>
      <c r="T19" s="56"/>
    </row>
    <row r="20" spans="2:20" ht="18" customHeight="1" x14ac:dyDescent="0.15">
      <c r="G20" s="187" t="s">
        <v>183</v>
      </c>
      <c r="H20" s="56"/>
      <c r="I20" s="56"/>
      <c r="J20" s="56"/>
      <c r="K20" s="56"/>
      <c r="L20" s="56"/>
      <c r="M20" s="56"/>
      <c r="N20" s="56"/>
      <c r="O20" s="56"/>
      <c r="P20" s="56"/>
      <c r="Q20" s="56"/>
      <c r="R20" s="56"/>
      <c r="S20" s="56"/>
      <c r="T20" s="56"/>
    </row>
    <row r="21" spans="2:20" ht="18" customHeight="1" x14ac:dyDescent="0.15">
      <c r="E21" s="55"/>
      <c r="G21" s="56"/>
      <c r="H21" s="56"/>
      <c r="I21" s="56"/>
      <c r="J21" s="56"/>
      <c r="K21" s="56"/>
      <c r="L21" s="56"/>
      <c r="M21" s="56"/>
      <c r="N21" s="56"/>
      <c r="O21" s="56"/>
      <c r="P21" s="56"/>
      <c r="Q21" s="56"/>
      <c r="R21" s="56"/>
      <c r="S21" s="56"/>
      <c r="T21" s="56"/>
    </row>
    <row r="22" spans="2:20" ht="18" customHeight="1" x14ac:dyDescent="0.15">
      <c r="G22" s="56"/>
      <c r="H22" s="56"/>
      <c r="I22" s="56"/>
      <c r="J22" s="56"/>
      <c r="K22" s="56"/>
      <c r="L22" s="56"/>
      <c r="M22" s="56"/>
      <c r="N22" s="56"/>
      <c r="O22" s="56"/>
      <c r="P22" s="56"/>
      <c r="Q22" s="56"/>
      <c r="R22" s="56"/>
      <c r="S22" s="56"/>
      <c r="T22" s="56"/>
    </row>
    <row r="25" spans="2:20" ht="18" customHeight="1" x14ac:dyDescent="0.15">
      <c r="B25" s="54" t="s">
        <v>85</v>
      </c>
    </row>
    <row r="26" spans="2:20" ht="18" customHeight="1" x14ac:dyDescent="0.15">
      <c r="B26" s="54" t="s">
        <v>86</v>
      </c>
    </row>
    <row r="27" spans="2:20" ht="18" customHeight="1" x14ac:dyDescent="0.15">
      <c r="B27" s="54" t="s">
        <v>87</v>
      </c>
    </row>
    <row r="30" spans="2:20" ht="18" customHeight="1" x14ac:dyDescent="0.15">
      <c r="C30" s="54" t="s">
        <v>88</v>
      </c>
    </row>
    <row r="31" spans="2:20" ht="18" customHeight="1" x14ac:dyDescent="0.15">
      <c r="D31" s="54" t="s">
        <v>89</v>
      </c>
      <c r="G31" s="54" t="s">
        <v>84</v>
      </c>
      <c r="H31" s="54" t="s">
        <v>90</v>
      </c>
    </row>
    <row r="32" spans="2:20" ht="18" customHeight="1" x14ac:dyDescent="0.15">
      <c r="D32" s="54" t="s">
        <v>91</v>
      </c>
      <c r="G32" s="54" t="s">
        <v>84</v>
      </c>
      <c r="H32" s="54" t="s">
        <v>92</v>
      </c>
    </row>
    <row r="33" spans="1:27" ht="18" customHeight="1" x14ac:dyDescent="0.15">
      <c r="D33" s="54" t="s">
        <v>80</v>
      </c>
      <c r="G33" s="54" t="s">
        <v>84</v>
      </c>
      <c r="H33" s="54" t="s">
        <v>93</v>
      </c>
    </row>
    <row r="34" spans="1:27" ht="18" customHeight="1" x14ac:dyDescent="0.15">
      <c r="D34" s="54" t="s">
        <v>94</v>
      </c>
      <c r="G34" s="54" t="s">
        <v>84</v>
      </c>
      <c r="H34" s="54" t="s">
        <v>95</v>
      </c>
    </row>
    <row r="35" spans="1:27" ht="18" customHeight="1" x14ac:dyDescent="0.15">
      <c r="D35" s="54" t="s">
        <v>96</v>
      </c>
      <c r="G35" s="54" t="s">
        <v>84</v>
      </c>
      <c r="H35" s="54" t="s">
        <v>95</v>
      </c>
    </row>
    <row r="36" spans="1:27" ht="18" customHeight="1" x14ac:dyDescent="0.15">
      <c r="D36" s="54" t="s">
        <v>97</v>
      </c>
      <c r="G36" s="54" t="s">
        <v>84</v>
      </c>
      <c r="H36" s="57"/>
    </row>
    <row r="44" spans="1:27" ht="18" customHeight="1" x14ac:dyDescent="0.1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4"/>
  <sheetViews>
    <sheetView view="pageBreakPreview" zoomScale="70" zoomScaleNormal="71" zoomScaleSheetLayoutView="70" workbookViewId="0">
      <selection activeCell="H2" sqref="H2:J2"/>
    </sheetView>
  </sheetViews>
  <sheetFormatPr defaultColWidth="8.75" defaultRowHeight="13.5" x14ac:dyDescent="0.15"/>
  <cols>
    <col min="1" max="1" width="2.375" style="45" customWidth="1"/>
    <col min="2" max="3" width="6.25" style="45" customWidth="1"/>
    <col min="4" max="4" width="17.75" style="45" customWidth="1"/>
    <col min="5" max="5" width="60.125" style="45" customWidth="1"/>
    <col min="6" max="7" width="10.75" style="45" customWidth="1"/>
    <col min="8" max="8" width="49.25" style="45" customWidth="1"/>
    <col min="9" max="9" width="20.75" style="61" customWidth="1"/>
    <col min="10" max="10" width="15.75" style="45" customWidth="1"/>
    <col min="11" max="12" width="10.75" style="45" customWidth="1"/>
    <col min="13" max="15" width="8.75" style="45"/>
    <col min="16" max="16" width="10.375" style="45" bestFit="1" customWidth="1"/>
    <col min="17" max="16384" width="8.75" style="45"/>
  </cols>
  <sheetData>
    <row r="1" spans="2:12" ht="30.75" customHeight="1" x14ac:dyDescent="0.15">
      <c r="B1" s="59" t="s">
        <v>98</v>
      </c>
      <c r="C1" s="62"/>
      <c r="D1" s="62"/>
      <c r="G1" s="63"/>
      <c r="H1" s="327"/>
      <c r="I1" s="327"/>
      <c r="J1" s="327"/>
    </row>
    <row r="2" spans="2:12" ht="23.25" x14ac:dyDescent="0.15">
      <c r="B2" s="64"/>
      <c r="C2" s="64"/>
      <c r="D2" s="64"/>
      <c r="E2" s="64"/>
      <c r="F2" s="337" t="s">
        <v>81</v>
      </c>
      <c r="G2" s="338"/>
      <c r="H2" s="328"/>
      <c r="I2" s="329"/>
      <c r="J2" s="330"/>
      <c r="K2" s="65"/>
      <c r="L2" s="65"/>
    </row>
    <row r="3" spans="2:12" ht="20.100000000000001" customHeight="1" x14ac:dyDescent="0.15">
      <c r="B3" s="305" t="s">
        <v>2</v>
      </c>
      <c r="C3" s="306"/>
      <c r="D3" s="309" t="s">
        <v>3</v>
      </c>
      <c r="E3" s="309" t="s">
        <v>4</v>
      </c>
      <c r="F3" s="309" t="s">
        <v>6</v>
      </c>
      <c r="G3" s="339" t="s">
        <v>99</v>
      </c>
      <c r="H3" s="339"/>
      <c r="I3" s="303" t="s">
        <v>100</v>
      </c>
      <c r="J3" s="331" t="s">
        <v>101</v>
      </c>
    </row>
    <row r="4" spans="2:12" ht="43.5" customHeight="1" thickBot="1" x14ac:dyDescent="0.2">
      <c r="B4" s="307"/>
      <c r="C4" s="308"/>
      <c r="D4" s="310"/>
      <c r="E4" s="310"/>
      <c r="F4" s="310"/>
      <c r="G4" s="66" t="s">
        <v>9</v>
      </c>
      <c r="H4" s="67" t="s">
        <v>102</v>
      </c>
      <c r="I4" s="326"/>
      <c r="J4" s="332"/>
    </row>
    <row r="5" spans="2:12" ht="31.15" customHeight="1" thickTop="1" x14ac:dyDescent="0.15">
      <c r="B5" s="322" t="str">
        <f>IF('評価項目(標準)'!B5="","",+'評価項目(標準)'!B5)</f>
        <v>企　業　の　能　力　等</v>
      </c>
      <c r="C5" s="315" t="str">
        <f>IF(+'評価項目(標準)'!C5="","",+'評価項目(標準)'!C5)</f>
        <v>地域精通度・貢献度</v>
      </c>
      <c r="D5" s="318" t="str">
        <f>IF(+'評価項目(標準)'!D5="","",+'評価項目(標準)'!D5)</f>
        <v>地域精通度</v>
      </c>
      <c r="E5" s="311" t="str">
        <f>IF(+'評価項目(標準)'!E5="","",+'評価項目(標準)'!E5)</f>
        <v>本店等所在地</v>
      </c>
      <c r="F5" s="333">
        <f>+IF(+'評価項目(標準)'!J5="","",+'評価項目(標準)'!J5)</f>
        <v>10</v>
      </c>
      <c r="G5" s="68">
        <f>+IF(+'評価項目(標準)'!I5="","",+'評価項目(標準)'!I5)</f>
        <v>10</v>
      </c>
      <c r="H5" s="69" t="str">
        <f>+IF(+'評価項目(標準)'!F5="","",+'評価項目(標準)'!F5)</f>
        <v>いなべ市、員弁郡内</v>
      </c>
      <c r="I5" s="340" t="s">
        <v>103</v>
      </c>
      <c r="J5" s="335" t="str">
        <f>IF(I5="","",VLOOKUP(I5,'評価項目(標準)'!F5:I6,4,FALSE))</f>
        <v/>
      </c>
    </row>
    <row r="6" spans="2:12" ht="31.15" customHeight="1" x14ac:dyDescent="0.15">
      <c r="B6" s="323"/>
      <c r="C6" s="316"/>
      <c r="D6" s="319"/>
      <c r="E6" s="312"/>
      <c r="F6" s="334"/>
      <c r="G6" s="48">
        <f>+IF(+'評価項目(標準)'!I6="","",+'評価項目(標準)'!I6)</f>
        <v>0</v>
      </c>
      <c r="H6" s="70" t="str">
        <f>+IF(+'評価項目(標準)'!F6="","",+'評価項目(標準)'!F6)</f>
        <v>上記以外の桑名建設事務所管内</v>
      </c>
      <c r="I6" s="294"/>
      <c r="J6" s="336"/>
    </row>
    <row r="7" spans="2:12" ht="31.15" customHeight="1" x14ac:dyDescent="0.15">
      <c r="B7" s="323"/>
      <c r="C7" s="316"/>
      <c r="D7" s="319"/>
      <c r="E7" s="313" t="str">
        <f>IF(+'評価項目(標準)'!E7="","",+'評価項目(標準)'!E7)</f>
        <v>施工箇所地域における工事実績</v>
      </c>
      <c r="F7" s="290">
        <f>+IF(+'評価項目(標準)'!J7="","",+'評価項目(標準)'!J7)</f>
        <v>5</v>
      </c>
      <c r="G7" s="47">
        <f>+IF(+'評価項目(標準)'!I7="","",+'評価項目(標準)'!I7)</f>
        <v>5</v>
      </c>
      <c r="H7" s="71" t="str">
        <f>+IF(+'評価項目(標準)'!F7="","",+'評価項目(標準)'!F7)</f>
        <v>員弁郡東員町、いなべ市員弁町、いなべ市大安町内
における工事実績あり</v>
      </c>
      <c r="I7" s="292"/>
      <c r="J7" s="342" t="str">
        <f>IF(I7="","",IF(I7=H7,G7,IF(I7=H8,G8)))</f>
        <v/>
      </c>
    </row>
    <row r="8" spans="2:12" ht="31.15" customHeight="1" x14ac:dyDescent="0.15">
      <c r="B8" s="323"/>
      <c r="C8" s="316"/>
      <c r="D8" s="320"/>
      <c r="E8" s="314"/>
      <c r="F8" s="291"/>
      <c r="G8" s="47">
        <f>+IF(+'評価項目(標準)'!I8="","",+'評価項目(標準)'!I8)</f>
        <v>0</v>
      </c>
      <c r="H8" s="71" t="str">
        <f>+IF(+'評価項目(標準)'!F8="","",+'評価項目(標準)'!F8)</f>
        <v>工事実績なし</v>
      </c>
      <c r="I8" s="293"/>
      <c r="J8" s="343"/>
    </row>
    <row r="9" spans="2:12" ht="31.15" customHeight="1" x14ac:dyDescent="0.15">
      <c r="B9" s="323"/>
      <c r="C9" s="316"/>
      <c r="D9" s="321" t="str">
        <f>IF(+'評価項目(標準)'!D9="","",+'評価項目(標準)'!D9)</f>
        <v>地域貢献度</v>
      </c>
      <c r="E9" s="303" t="str">
        <f>IF(+'評価項目(標準)'!E9="","",+'評価項目(標準)'!E9)</f>
        <v>多面的機能支払活動実績</v>
      </c>
      <c r="F9" s="287">
        <f>+IF(+'評価項目(標準)'!J9="","",+'評価項目(標準)'!J9)</f>
        <v>1</v>
      </c>
      <c r="G9" s="48">
        <f>+IF(+'評価項目(標準)'!I9="","",+'評価項目(標準)'!I9)</f>
        <v>1</v>
      </c>
      <c r="H9" s="70" t="str">
        <f>+IF(+'評価項目(標準)'!F9="","",+'評価項目(標準)'!F9)</f>
        <v>有</v>
      </c>
      <c r="I9" s="292"/>
      <c r="J9" s="341" t="str">
        <f>IF(I9="","",VLOOKUP(I9,'評価項目(標準)'!F9:I10,4,FALSE))</f>
        <v/>
      </c>
    </row>
    <row r="10" spans="2:12" ht="31.15" customHeight="1" x14ac:dyDescent="0.15">
      <c r="B10" s="323"/>
      <c r="C10" s="316"/>
      <c r="D10" s="319"/>
      <c r="E10" s="304"/>
      <c r="F10" s="288"/>
      <c r="G10" s="48">
        <f>+IF(+'評価項目(標準)'!I10="","",+'評価項目(標準)'!I10)</f>
        <v>0</v>
      </c>
      <c r="H10" s="70" t="str">
        <f>+IF(+'評価項目(標準)'!F10="","",+'評価項目(標準)'!F10)</f>
        <v>無</v>
      </c>
      <c r="I10" s="294"/>
      <c r="J10" s="336"/>
    </row>
    <row r="11" spans="2:12" ht="31.15" customHeight="1" x14ac:dyDescent="0.15">
      <c r="B11" s="323"/>
      <c r="C11" s="316"/>
      <c r="D11" s="319"/>
      <c r="E11" s="303" t="str">
        <f>IF(+'評価項目(標準)'!E11="","",+'評価項目(標準)'!E11)</f>
        <v>家畜伝染病発生等の緊急時における家畜処分
の運用協定等の評価</v>
      </c>
      <c r="F11" s="287">
        <f>+IF(+'評価項目(標準)'!J11="","",+'評価項目(標準)'!J11)</f>
        <v>9</v>
      </c>
      <c r="G11" s="48">
        <f>+IF(+'評価項目(標準)'!I11="","",+'評価項目(標準)'!I11)</f>
        <v>9</v>
      </c>
      <c r="H11" s="72" t="str">
        <f>+IF(+'評価項目(標準)'!F11="","",+'評価項目(標準)'!F11)</f>
        <v>「家畜処分の運用協定の実績」あり</v>
      </c>
      <c r="I11" s="292"/>
      <c r="J11" s="341" t="str">
        <f>IF(I11="","",VLOOKUP(I11,'評価項目(標準)'!F11:I13,4,FALSE))</f>
        <v/>
      </c>
    </row>
    <row r="12" spans="2:12" ht="31.15" customHeight="1" x14ac:dyDescent="0.15">
      <c r="B12" s="323"/>
      <c r="C12" s="316"/>
      <c r="D12" s="319"/>
      <c r="E12" s="304"/>
      <c r="F12" s="288"/>
      <c r="G12" s="48">
        <f>+IF(+'評価項目(標準)'!I12="","",+'評価項目(標準)'!I12)</f>
        <v>3</v>
      </c>
      <c r="H12" s="72" t="str">
        <f>+IF(+'評価項目(標準)'!F12="","",+'評価項目(標準)'!F12)</f>
        <v>「研修会への参加実績」あり</v>
      </c>
      <c r="I12" s="294"/>
      <c r="J12" s="336"/>
    </row>
    <row r="13" spans="2:12" ht="31.15" customHeight="1" x14ac:dyDescent="0.15">
      <c r="B13" s="323"/>
      <c r="C13" s="317"/>
      <c r="D13" s="320"/>
      <c r="E13" s="304"/>
      <c r="F13" s="288"/>
      <c r="G13" s="48">
        <f>+IF(+'評価項目(標準)'!I13="","",+'評価項目(標準)'!I13)</f>
        <v>0</v>
      </c>
      <c r="H13" s="70" t="str">
        <f>+IF(+'評価項目(標準)'!F13="","",+'評価項目(標準)'!F13)</f>
        <v>実績なし</v>
      </c>
      <c r="I13" s="294"/>
      <c r="J13" s="336"/>
    </row>
    <row r="14" spans="2:12" ht="31.15" customHeight="1" x14ac:dyDescent="0.15">
      <c r="B14" s="323"/>
      <c r="C14" s="325" t="str">
        <f>IF(+'評価項目(標準)'!C14="","",+'評価項目(標準)'!C14)</f>
        <v>社会貢献度</v>
      </c>
      <c r="D14" s="321" t="str">
        <f>IF(+'評価項目(標準)'!D14="","",+'評価項目(標準)'!D14)</f>
        <v>社会貢献度</v>
      </c>
      <c r="E14" s="303" t="str">
        <f>IF(+'評価項目(標準)'!E14="","",+'評価項目(標準)'!E14)</f>
        <v>県内産資材の使用</v>
      </c>
      <c r="F14" s="287">
        <f>+IF(+'評価項目(標準)'!J14="","",+'評価項目(標準)'!J14)</f>
        <v>5</v>
      </c>
      <c r="G14" s="73">
        <f>+IF(+'評価項目(標準)'!I14="","",+'評価項目(標準)'!I14)</f>
        <v>5</v>
      </c>
      <c r="H14" s="74" t="str">
        <f>+IF(+'評価項目(標準)'!F14="","",+'評価項目(標準)'!F14)</f>
        <v>全て県内産を使用</v>
      </c>
      <c r="I14" s="292"/>
      <c r="J14" s="342" t="str">
        <f>IF(I14="","",IF(I14=H14,G14,IF(I14=H15,G15)))</f>
        <v/>
      </c>
    </row>
    <row r="15" spans="2:12" ht="31.15" customHeight="1" x14ac:dyDescent="0.15">
      <c r="B15" s="323"/>
      <c r="C15" s="316"/>
      <c r="D15" s="319"/>
      <c r="E15" s="300"/>
      <c r="F15" s="289"/>
      <c r="G15" s="75">
        <f>+IF(+'評価項目(標準)'!I15="","",+'評価項目(標準)'!I15)</f>
        <v>0</v>
      </c>
      <c r="H15" s="74" t="str">
        <f>+IF(+'評価項目(標準)'!F15="","",+'評価項目(標準)'!F15)</f>
        <v>上記以外</v>
      </c>
      <c r="I15" s="293"/>
      <c r="J15" s="343"/>
    </row>
    <row r="16" spans="2:12" ht="31.15" customHeight="1" x14ac:dyDescent="0.15">
      <c r="B16" s="323"/>
      <c r="C16" s="316"/>
      <c r="D16" s="319"/>
      <c r="E16" s="303" t="str">
        <f>IF(+'評価項目(標準)'!E16="","",+'評価項目(標準)'!E16)</f>
        <v>県内企業による施工</v>
      </c>
      <c r="F16" s="287">
        <f>+IF(+'評価項目(標準)'!J16="","",+'評価項目(標準)'!J16)</f>
        <v>5</v>
      </c>
      <c r="G16" s="75">
        <f>+IF(+'評価項目(標準)'!I16="","",+'評価項目(標準)'!I16)</f>
        <v>5</v>
      </c>
      <c r="H16" s="74" t="str">
        <f>+IF(+'評価項目(標準)'!F16="","",+'評価項目(標準)'!F16)</f>
        <v>県内企業による施工の割合90％以上</v>
      </c>
      <c r="I16" s="292"/>
      <c r="J16" s="341" t="str">
        <f>IF(I16="","",VLOOKUP(I16,'評価項目(標準)'!F16:I18,4,FALSE))</f>
        <v/>
      </c>
    </row>
    <row r="17" spans="2:10" ht="31.15" customHeight="1" x14ac:dyDescent="0.15">
      <c r="B17" s="323"/>
      <c r="C17" s="316"/>
      <c r="D17" s="319"/>
      <c r="E17" s="304"/>
      <c r="F17" s="288"/>
      <c r="G17" s="75">
        <f>+IF(+'評価項目(標準)'!I17="","",+'評価項目(標準)'!I17)</f>
        <v>3</v>
      </c>
      <c r="H17" s="74" t="str">
        <f>+IF(+'評価項目(標準)'!F17="","",+'評価項目(標準)'!F17)</f>
        <v>県内企業による施工の割合70％以上</v>
      </c>
      <c r="I17" s="294"/>
      <c r="J17" s="336"/>
    </row>
    <row r="18" spans="2:10" ht="31.15" customHeight="1" x14ac:dyDescent="0.15">
      <c r="B18" s="323"/>
      <c r="C18" s="317"/>
      <c r="D18" s="320"/>
      <c r="E18" s="300"/>
      <c r="F18" s="289"/>
      <c r="G18" s="75">
        <f>+IF(+'評価項目(標準)'!I18="","",+'評価項目(標準)'!I18)</f>
        <v>0</v>
      </c>
      <c r="H18" s="74" t="str">
        <f>+IF(+'評価項目(標準)'!F18="","",+'評価項目(標準)'!F18)</f>
        <v>上記以外</v>
      </c>
      <c r="I18" s="293"/>
      <c r="J18" s="344"/>
    </row>
    <row r="19" spans="2:10" ht="31.15" customHeight="1" x14ac:dyDescent="0.15">
      <c r="B19" s="323"/>
      <c r="C19" s="353" t="str">
        <f>IF(+'評価項目(標準)'!C19="","",+'評価項目(標準)'!C19)</f>
        <v>企業の技術力等</v>
      </c>
      <c r="D19" s="309" t="str">
        <f>IF(+'評価項目(標準)'!D19="","",+'評価項目(標準)'!D19)</f>
        <v>工事実績</v>
      </c>
      <c r="E19" s="303" t="str">
        <f>IF(+'評価項目(標準)'!E19="","",+'評価項目(標準)'!E19)</f>
        <v>企業の工事実績</v>
      </c>
      <c r="F19" s="287">
        <f>+IF(+'評価項目(標準)'!J19="","",+'評価項目(標準)'!J19)</f>
        <v>20</v>
      </c>
      <c r="G19" s="75">
        <f>+IF(+'評価項目(標準)'!I19="","",+'評価項目(標準)'!I19)</f>
        <v>20</v>
      </c>
      <c r="H19" s="74" t="str">
        <f>+IF(+'評価項目(標準)'!F19="","",+'評価項目(標準)'!F19)</f>
        <v>評価対象工事の実績あり</v>
      </c>
      <c r="I19" s="292"/>
      <c r="J19" s="341" t="str">
        <f>IF(I19="","",VLOOKUP(I19,'評価項目(標準)'!F19:I20,4,FALSE))</f>
        <v/>
      </c>
    </row>
    <row r="20" spans="2:10" ht="31.15" customHeight="1" x14ac:dyDescent="0.15">
      <c r="B20" s="323"/>
      <c r="C20" s="323"/>
      <c r="D20" s="354"/>
      <c r="E20" s="300"/>
      <c r="F20" s="289"/>
      <c r="G20" s="75">
        <f>+IF(+'評価項目(標準)'!I20="","",+'評価項目(標準)'!I20)</f>
        <v>0</v>
      </c>
      <c r="H20" s="76" t="str">
        <f>+IF(+'評価項目(標準)'!F20="","",+'評価項目(標準)'!F20)</f>
        <v>評価対象工事の実績なし</v>
      </c>
      <c r="I20" s="293"/>
      <c r="J20" s="344"/>
    </row>
    <row r="21" spans="2:10" ht="31.15" customHeight="1" x14ac:dyDescent="0.15">
      <c r="B21" s="323"/>
      <c r="C21" s="323"/>
      <c r="D21" s="309" t="str">
        <f>IF(+'評価項目(標準)'!D21="","",+'評価項目(標準)'!D21)</f>
        <v>工事成績</v>
      </c>
      <c r="E21" s="303" t="str">
        <f>IF(+'評価項目(標準)'!E21="","",+'評価項目(標準)'!E21)</f>
        <v>申告工事成績点又は総合点</v>
      </c>
      <c r="F21" s="287">
        <f>+IF(+'評価項目(標準)'!J21="","",+'評価項目(標準)'!J21)</f>
        <v>10</v>
      </c>
      <c r="G21" s="48">
        <f>IF(+'評価項目(標準)'!I21="","",+'評価項目(標準)'!I21)</f>
        <v>10</v>
      </c>
      <c r="H21" s="77" t="str">
        <f>IF(+'評価項目(標準)'!F21="","",+'評価項目(標準)'!F21)</f>
        <v xml:space="preserve">申告工事成績点が８５点以上の場合 </v>
      </c>
      <c r="I21" s="78" t="s">
        <v>104</v>
      </c>
      <c r="J21" s="346" t="str">
        <f>IF(COUNTA(I24,I27)=0,"",IF(COUNTA(I24,I27)=2,"入力は【申告工事成績点】、【総合点】のいずれかにして下さい",IF(AND(COUNTA(I24)=1,I22=""),"いずれの【申告工事成績点】なのか、「三重県、中部地整、近畿地整」より選択してください",IF(I27&gt;=970,5,IF(AND(I27&lt;970,I27&gt;=840),ROUNDDOWN((I27-840)/(970-840)*5,1),IF(I27&lt;840,0,)))+IF(I24&gt;=85,F21,IF(AND(I24&lt;75,I24&gt;=1),5,IF(AND(I24&lt;85,I24&gt;=75),ROUNDDOWN((I24-75)*5/10+5,1)))))))</f>
        <v/>
      </c>
    </row>
    <row r="22" spans="2:10" ht="31.15" customHeight="1" x14ac:dyDescent="0.15">
      <c r="B22" s="323"/>
      <c r="C22" s="323"/>
      <c r="D22" s="312"/>
      <c r="E22" s="304"/>
      <c r="F22" s="288"/>
      <c r="G22" s="151" t="str">
        <f>IF(+'評価項目(標準)'!I22="","",+'評価項目(標準)'!I22)</f>
        <v/>
      </c>
      <c r="H22" s="298" t="str">
        <f>IF(+'評価項目(標準)'!F22="","",+'評価項目(標準)'!F22)</f>
        <v>申告工事成績点が７５点以上８５点未満の場合
計算式１
（申告工事成績点－７５点）×５／１０＋５点</v>
      </c>
      <c r="I22" s="355"/>
      <c r="J22" s="347"/>
    </row>
    <row r="23" spans="2:10" ht="31.15" customHeight="1" x14ac:dyDescent="0.15">
      <c r="B23" s="323"/>
      <c r="C23" s="323"/>
      <c r="D23" s="312"/>
      <c r="E23" s="304"/>
      <c r="F23" s="288"/>
      <c r="G23" s="50" t="str">
        <f>IF(+'評価項目(標準)'!I23="","",+'評価項目(標準)'!I23)</f>
        <v>～</v>
      </c>
      <c r="H23" s="299"/>
      <c r="I23" s="356"/>
      <c r="J23" s="347"/>
    </row>
    <row r="24" spans="2:10" ht="31.15" customHeight="1" x14ac:dyDescent="0.15">
      <c r="B24" s="323"/>
      <c r="C24" s="323"/>
      <c r="D24" s="312"/>
      <c r="E24" s="304"/>
      <c r="F24" s="288"/>
      <c r="G24" s="46" t="str">
        <f>IF(+'評価項目(標準)'!I24="","",+'評価項目(標準)'!I24)</f>
        <v/>
      </c>
      <c r="H24" s="300"/>
      <c r="I24" s="296"/>
      <c r="J24" s="347"/>
    </row>
    <row r="25" spans="2:10" ht="31.15" customHeight="1" x14ac:dyDescent="0.15">
      <c r="B25" s="323"/>
      <c r="C25" s="323"/>
      <c r="D25" s="312"/>
      <c r="E25" s="304"/>
      <c r="F25" s="288"/>
      <c r="G25" s="48">
        <f>IF(+'評価項目(標準)'!I25="","",+'評価項目(標準)'!I25)</f>
        <v>5</v>
      </c>
      <c r="H25" s="77" t="str">
        <f>IF(+'評価項目(標準)'!F25="","",+'評価項目(標準)'!F25)</f>
        <v>申告工事成績点が７５点未満の場合</v>
      </c>
      <c r="I25" s="297"/>
      <c r="J25" s="347"/>
    </row>
    <row r="26" spans="2:10" ht="31.15" customHeight="1" x14ac:dyDescent="0.15">
      <c r="B26" s="323"/>
      <c r="C26" s="323"/>
      <c r="D26" s="312" t="e">
        <f>IF(+'評価項目(標準)'!#REF!="","",+'評価項目(標準)'!#REF!)</f>
        <v>#REF!</v>
      </c>
      <c r="E26" s="304" t="e">
        <f>IF(+'評価項目(標準)'!#REF!="","",+'評価項目(標準)'!#REF!)</f>
        <v>#REF!</v>
      </c>
      <c r="F26" s="288"/>
      <c r="G26" s="48">
        <f>IF(+'評価項目(標準)'!I26="","",+'評価項目(標準)'!I26)</f>
        <v>5</v>
      </c>
      <c r="H26" s="77" t="str">
        <f>IF(+'評価項目(標準)'!F26="","",+'評価項目(標準)'!F26)</f>
        <v xml:space="preserve">総合点が９７０点以上の場合 </v>
      </c>
      <c r="I26" s="79" t="s">
        <v>105</v>
      </c>
      <c r="J26" s="347"/>
    </row>
    <row r="27" spans="2:10" ht="31.15" customHeight="1" x14ac:dyDescent="0.15">
      <c r="B27" s="323"/>
      <c r="C27" s="323"/>
      <c r="D27" s="312"/>
      <c r="E27" s="304"/>
      <c r="F27" s="288"/>
      <c r="G27" s="49" t="str">
        <f>IF(+'評価項目(標準)'!I27="","",+'評価項目(標準)'!I27)</f>
        <v/>
      </c>
      <c r="H27" s="303" t="str">
        <f>IF(+'評価項目(標準)'!F27="","",+'評価項目(標準)'!F27)</f>
        <v>総合点が８４０点以上９７０点未満の場合
計算式２
（総合点－８４０）／（９７０－８４０）×５</v>
      </c>
      <c r="I27" s="301"/>
      <c r="J27" s="347"/>
    </row>
    <row r="28" spans="2:10" ht="31.15" customHeight="1" x14ac:dyDescent="0.15">
      <c r="B28" s="323"/>
      <c r="C28" s="323"/>
      <c r="D28" s="312"/>
      <c r="E28" s="304"/>
      <c r="F28" s="288"/>
      <c r="G28" s="50" t="str">
        <f>IF(+'評価項目(標準)'!I28="","",+'評価項目(標準)'!I28)</f>
        <v>～</v>
      </c>
      <c r="H28" s="304"/>
      <c r="I28" s="301"/>
      <c r="J28" s="347"/>
    </row>
    <row r="29" spans="2:10" ht="31.15" customHeight="1" x14ac:dyDescent="0.15">
      <c r="B29" s="323"/>
      <c r="C29" s="323"/>
      <c r="D29" s="312"/>
      <c r="E29" s="304"/>
      <c r="F29" s="288"/>
      <c r="G29" s="46" t="str">
        <f>IF(+'評価項目(標準)'!I29="","",+'評価項目(標準)'!I29)</f>
        <v/>
      </c>
      <c r="H29" s="300"/>
      <c r="I29" s="301"/>
      <c r="J29" s="347"/>
    </row>
    <row r="30" spans="2:10" ht="31.15" customHeight="1" x14ac:dyDescent="0.15">
      <c r="B30" s="323"/>
      <c r="C30" s="323"/>
      <c r="D30" s="354"/>
      <c r="E30" s="300"/>
      <c r="F30" s="289"/>
      <c r="G30" s="48">
        <f>IF(+'評価項目(標準)'!I30="","",+'評価項目(標準)'!I30)</f>
        <v>0</v>
      </c>
      <c r="H30" s="77" t="str">
        <f>IF(+'評価項目(標準)'!F30="","",+'評価項目(標準)'!F30)</f>
        <v>総合点が８４０点未満の場合</v>
      </c>
      <c r="I30" s="302"/>
      <c r="J30" s="348"/>
    </row>
    <row r="31" spans="2:10" ht="31.15" customHeight="1" x14ac:dyDescent="0.15">
      <c r="B31" s="323"/>
      <c r="C31" s="323"/>
      <c r="D31" s="304" t="str">
        <f>IF(+'評価項目(標準)'!D31="","",+'評価項目(標準)'!D31)</f>
        <v>契約件数</v>
      </c>
      <c r="E31" s="303" t="str">
        <f>IF(+'評価項目(標準)'!E31="","",+'評価項目(標準)'!E31)</f>
        <v>土木一式工事の契約件数</v>
      </c>
      <c r="F31" s="287">
        <f>+IF(+'評価項目(標準)'!J31="","",+'評価項目(標準)'!J31)</f>
        <v>10</v>
      </c>
      <c r="G31" s="49">
        <f>IF(+'評価項目(標準)'!I31="","",+'評価項目(標準)'!I31)</f>
        <v>10</v>
      </c>
      <c r="H31" s="80" t="str">
        <f>IF(+'評価項目(標準)'!F31="","",+'評価項目(標準)'!F31)</f>
        <v>０件</v>
      </c>
      <c r="I31" s="292"/>
      <c r="J31" s="341" t="str">
        <f>IF(I31="","",VLOOKUP(I31,'評価項目(標準)'!F31:I33,4,FALSE))</f>
        <v/>
      </c>
    </row>
    <row r="32" spans="2:10" ht="31.15" customHeight="1" x14ac:dyDescent="0.15">
      <c r="B32" s="323"/>
      <c r="C32" s="323"/>
      <c r="D32" s="304"/>
      <c r="E32" s="304"/>
      <c r="F32" s="288"/>
      <c r="G32" s="48">
        <f>IF(+'評価項目(標準)'!I32="","",+'評価項目(標準)'!I32)</f>
        <v>5</v>
      </c>
      <c r="H32" s="72" t="str">
        <f>IF(+'評価項目(標準)'!F32="","",+'評価項目(標準)'!F32)</f>
        <v>１件</v>
      </c>
      <c r="I32" s="294"/>
      <c r="J32" s="336"/>
    </row>
    <row r="33" spans="1:13" ht="31.15" customHeight="1" thickBot="1" x14ac:dyDescent="0.2">
      <c r="B33" s="324"/>
      <c r="C33" s="324"/>
      <c r="D33" s="326"/>
      <c r="E33" s="326"/>
      <c r="F33" s="366"/>
      <c r="G33" s="81">
        <f>IF(+'評価項目(標準)'!I33="","",+'評価項目(標準)'!I33)</f>
        <v>0</v>
      </c>
      <c r="H33" s="82" t="str">
        <f>IF(+'評価項目(標準)'!F33="","",+'評価項目(標準)'!F33)</f>
        <v>２件以上</v>
      </c>
      <c r="I33" s="295"/>
      <c r="J33" s="352"/>
    </row>
    <row r="34" spans="1:13" ht="59.25" customHeight="1" thickTop="1" x14ac:dyDescent="0.15">
      <c r="B34" s="349" t="str">
        <f>IF(+'評価項目(標準)'!B40="","",+'評価項目(標準)'!B40)</f>
        <v>総合評価方式の不履行による
加算点の減点</v>
      </c>
      <c r="C34" s="350"/>
      <c r="D34" s="351"/>
      <c r="E34" s="357" t="str">
        <f>IF(+'評価項目(標準)'!E40="","",+'評価項目(標準)'!E40)</f>
        <v>当該工事の入札公告日が、三重県が総合評価方式で発注した工事で不履行による減点措置が課されている期間内である場合、「技術提案等不履行確定通知書等」に記載した減点を行います。</v>
      </c>
      <c r="F34" s="358"/>
      <c r="G34" s="359"/>
      <c r="H34" s="83" t="str">
        <f>IF('評価項目(標準)'!I40="","",+'評価項目(標準)'!I40)</f>
        <v>△換算前
加算点満点
×1割
×件数</v>
      </c>
      <c r="I34" s="84"/>
      <c r="J34" s="85" t="str">
        <f>IF(+I34="","",-(+'評価項目(標準)'!J42*0.1*I34))</f>
        <v/>
      </c>
    </row>
    <row r="35" spans="1:13" ht="59.25" customHeight="1" x14ac:dyDescent="0.15">
      <c r="B35" s="360" t="str">
        <f>IF(+'評価項目(標準)'!B41="","",+'評価項目(標準)'!B41)</f>
        <v>指名停止措置による
加算点の減点</v>
      </c>
      <c r="C35" s="361"/>
      <c r="D35" s="362"/>
      <c r="E35" s="363" t="str">
        <f>IF(+'評価項目(標準)'!E41="","",+'評価項目(標準)'!E41)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364"/>
      <c r="G35" s="365"/>
      <c r="H35" s="83" t="str">
        <f>IF('評価項目(標準)'!I41="","",+'評価項目(標準)'!I41)</f>
        <v>△換算前加算点満点
×1割</v>
      </c>
      <c r="I35" s="84"/>
      <c r="J35" s="85" t="str">
        <f>IF(+I35="","",-(+'評価項目(標準)'!J42*0.1))</f>
        <v/>
      </c>
    </row>
    <row r="36" spans="1:13" ht="26.25" customHeight="1" x14ac:dyDescent="0.15">
      <c r="E36" s="86"/>
      <c r="F36" s="87"/>
      <c r="G36" s="88"/>
      <c r="I36" s="89" t="s">
        <v>106</v>
      </c>
      <c r="J36" s="90">
        <f>SUM(J5:J35)</f>
        <v>0</v>
      </c>
    </row>
    <row r="37" spans="1:13" ht="14.25" thickBot="1" x14ac:dyDescent="0.2">
      <c r="I37" s="45"/>
      <c r="J37" s="61"/>
    </row>
    <row r="38" spans="1:13" s="61" customFormat="1" ht="21.75" customHeight="1" x14ac:dyDescent="0.15">
      <c r="A38" s="45"/>
      <c r="B38" s="91" t="s">
        <v>107</v>
      </c>
      <c r="C38" s="92"/>
      <c r="D38" s="92"/>
      <c r="E38" s="93"/>
      <c r="F38" s="93"/>
      <c r="G38" s="93"/>
      <c r="H38" s="93"/>
      <c r="I38" s="93"/>
      <c r="J38" s="93"/>
      <c r="K38" s="94"/>
      <c r="L38" s="45"/>
      <c r="M38" s="45"/>
    </row>
    <row r="39" spans="1:13" s="61" customFormat="1" ht="21.75" customHeight="1" x14ac:dyDescent="0.15">
      <c r="A39" s="45"/>
      <c r="B39" s="95" t="s">
        <v>108</v>
      </c>
      <c r="C39" s="96"/>
      <c r="D39" s="285" t="s">
        <v>109</v>
      </c>
      <c r="E39" s="285"/>
      <c r="F39" s="285"/>
      <c r="G39" s="285"/>
      <c r="H39" s="285"/>
      <c r="I39" s="285"/>
      <c r="J39" s="285"/>
      <c r="K39" s="286"/>
      <c r="L39" s="45"/>
      <c r="M39" s="45"/>
    </row>
    <row r="40" spans="1:13" ht="21.75" customHeight="1" x14ac:dyDescent="0.15">
      <c r="B40" s="95" t="s">
        <v>108</v>
      </c>
      <c r="C40" s="97"/>
      <c r="D40" s="285" t="s">
        <v>110</v>
      </c>
      <c r="E40" s="285"/>
      <c r="F40" s="285"/>
      <c r="G40" s="285"/>
      <c r="H40" s="285"/>
      <c r="I40" s="285"/>
      <c r="J40" s="285"/>
      <c r="K40" s="286"/>
    </row>
    <row r="41" spans="1:13" ht="21.75" customHeight="1" x14ac:dyDescent="0.15">
      <c r="B41" s="98" t="s">
        <v>108</v>
      </c>
      <c r="C41" s="99" t="s">
        <v>111</v>
      </c>
      <c r="D41" s="110"/>
      <c r="E41" s="110"/>
      <c r="F41" s="110"/>
      <c r="G41" s="110"/>
      <c r="H41" s="110"/>
      <c r="I41" s="110"/>
      <c r="J41" s="110"/>
      <c r="K41" s="111"/>
    </row>
    <row r="42" spans="1:13" ht="21.75" customHeight="1" thickBot="1" x14ac:dyDescent="0.2">
      <c r="B42" s="102" t="s">
        <v>108</v>
      </c>
      <c r="C42" s="103" t="s">
        <v>112</v>
      </c>
      <c r="D42" s="112"/>
      <c r="E42" s="112"/>
      <c r="F42" s="112"/>
      <c r="G42" s="112"/>
      <c r="H42" s="112"/>
      <c r="I42" s="112"/>
      <c r="J42" s="112"/>
      <c r="K42" s="113"/>
    </row>
    <row r="43" spans="1:13" ht="7.5" customHeight="1" x14ac:dyDescent="0.15">
      <c r="B43" s="106"/>
      <c r="C43" s="106"/>
      <c r="D43" s="106"/>
      <c r="E43" s="107"/>
      <c r="F43" s="107"/>
      <c r="G43" s="107"/>
      <c r="H43" s="107"/>
      <c r="I43" s="107"/>
      <c r="J43" s="107"/>
    </row>
    <row r="44" spans="1:13" ht="24" customHeight="1" x14ac:dyDescent="0.15">
      <c r="A44" s="345"/>
      <c r="B44" s="345"/>
      <c r="C44" s="345"/>
      <c r="D44" s="345"/>
      <c r="E44" s="345"/>
      <c r="F44" s="345"/>
      <c r="G44" s="345"/>
      <c r="H44" s="345"/>
      <c r="I44" s="345"/>
      <c r="J44" s="345"/>
      <c r="K44" s="63"/>
      <c r="L44" s="63"/>
      <c r="M44" s="63"/>
    </row>
  </sheetData>
  <sheetProtection selectLockedCells="1"/>
  <mergeCells count="67">
    <mergeCell ref="A44:J44"/>
    <mergeCell ref="J21:J30"/>
    <mergeCell ref="B34:D34"/>
    <mergeCell ref="J31:J33"/>
    <mergeCell ref="C19:C33"/>
    <mergeCell ref="D21:D30"/>
    <mergeCell ref="J19:J20"/>
    <mergeCell ref="I22:I23"/>
    <mergeCell ref="E34:G34"/>
    <mergeCell ref="F19:F20"/>
    <mergeCell ref="B35:D35"/>
    <mergeCell ref="E35:G35"/>
    <mergeCell ref="E31:E33"/>
    <mergeCell ref="F31:F33"/>
    <mergeCell ref="D19:D20"/>
    <mergeCell ref="D39:K39"/>
    <mergeCell ref="J11:J13"/>
    <mergeCell ref="J7:J8"/>
    <mergeCell ref="J14:J15"/>
    <mergeCell ref="I14:I15"/>
    <mergeCell ref="F16:F18"/>
    <mergeCell ref="I16:I18"/>
    <mergeCell ref="J9:J10"/>
    <mergeCell ref="J16:J18"/>
    <mergeCell ref="I9:I10"/>
    <mergeCell ref="I11:I13"/>
    <mergeCell ref="H1:J1"/>
    <mergeCell ref="H2:J2"/>
    <mergeCell ref="I3:I4"/>
    <mergeCell ref="J3:J4"/>
    <mergeCell ref="F5:F6"/>
    <mergeCell ref="J5:J6"/>
    <mergeCell ref="F2:G2"/>
    <mergeCell ref="F3:F4"/>
    <mergeCell ref="G3:H3"/>
    <mergeCell ref="I5:I6"/>
    <mergeCell ref="B3:C4"/>
    <mergeCell ref="D3:D4"/>
    <mergeCell ref="E5:E6"/>
    <mergeCell ref="E7:E8"/>
    <mergeCell ref="E3:E4"/>
    <mergeCell ref="C5:C13"/>
    <mergeCell ref="D5:D8"/>
    <mergeCell ref="D9:D13"/>
    <mergeCell ref="E11:E13"/>
    <mergeCell ref="B5:B33"/>
    <mergeCell ref="C14:C18"/>
    <mergeCell ref="D31:D33"/>
    <mergeCell ref="E19:E20"/>
    <mergeCell ref="E21:E30"/>
    <mergeCell ref="D14:D18"/>
    <mergeCell ref="D40:K40"/>
    <mergeCell ref="F21:F30"/>
    <mergeCell ref="F7:F8"/>
    <mergeCell ref="I7:I8"/>
    <mergeCell ref="I31:I33"/>
    <mergeCell ref="I24:I25"/>
    <mergeCell ref="I19:I20"/>
    <mergeCell ref="H22:H24"/>
    <mergeCell ref="I27:I30"/>
    <mergeCell ref="F9:F10"/>
    <mergeCell ref="H27:H29"/>
    <mergeCell ref="E16:E18"/>
    <mergeCell ref="E9:E10"/>
    <mergeCell ref="F11:F13"/>
    <mergeCell ref="F14:F15"/>
    <mergeCell ref="E14:E15"/>
  </mergeCells>
  <phoneticPr fontId="2"/>
  <conditionalFormatting sqref="I5:I6">
    <cfRule type="cellIs" dxfId="26" priority="5" stopIfTrue="1" operator="equal">
      <formula>$F$5</formula>
    </cfRule>
  </conditionalFormatting>
  <conditionalFormatting sqref="I7:I8">
    <cfRule type="cellIs" dxfId="25" priority="13" stopIfTrue="1" operator="equal">
      <formula>$F$7</formula>
    </cfRule>
  </conditionalFormatting>
  <conditionalFormatting sqref="I9:I10">
    <cfRule type="cellIs" dxfId="24" priority="28" stopIfTrue="1" operator="equal">
      <formula>$F$9</formula>
    </cfRule>
  </conditionalFormatting>
  <conditionalFormatting sqref="I11:I13">
    <cfRule type="cellIs" dxfId="23" priority="27" stopIfTrue="1" operator="equal">
      <formula>$F$11</formula>
    </cfRule>
  </conditionalFormatting>
  <conditionalFormatting sqref="I14:I15">
    <cfRule type="cellIs" dxfId="22" priority="32" stopIfTrue="1" operator="equal">
      <formula>$F$14</formula>
    </cfRule>
  </conditionalFormatting>
  <conditionalFormatting sqref="I16:I18">
    <cfRule type="cellIs" dxfId="21" priority="12" stopIfTrue="1" operator="equal">
      <formula>$F$16</formula>
    </cfRule>
  </conditionalFormatting>
  <conditionalFormatting sqref="I19:I20">
    <cfRule type="cellIs" dxfId="20" priority="19" stopIfTrue="1" operator="equal">
      <formula>$F$19</formula>
    </cfRule>
  </conditionalFormatting>
  <conditionalFormatting sqref="I21:I22 I26:I27">
    <cfRule type="cellIs" dxfId="19" priority="4" stopIfTrue="1" operator="equal">
      <formula>#REF!</formula>
    </cfRule>
  </conditionalFormatting>
  <conditionalFormatting sqref="I31:I33">
    <cfRule type="cellIs" dxfId="18" priority="3" stopIfTrue="1" operator="equal">
      <formula>$F$20</formula>
    </cfRule>
  </conditionalFormatting>
  <dataValidations count="11">
    <dataValidation type="list" allowBlank="1" showInputMessage="1" showErrorMessage="1" sqref="I14:I15" xr:uid="{00000000-0002-0000-0300-000000000000}">
      <formula1>$H$14:$H$15</formula1>
    </dataValidation>
    <dataValidation type="list" allowBlank="1" showInputMessage="1" showErrorMessage="1" sqref="I16:I18" xr:uid="{00000000-0002-0000-0300-000001000000}">
      <formula1>$H$16:$H$18</formula1>
    </dataValidation>
    <dataValidation type="list" allowBlank="1" showInputMessage="1" showErrorMessage="1" sqref="I7:I8" xr:uid="{00000000-0002-0000-0300-000004000000}">
      <formula1>$H$7:$H$8</formula1>
    </dataValidation>
    <dataValidation type="list" allowBlank="1" showInputMessage="1" showErrorMessage="1" sqref="I11:I13" xr:uid="{00000000-0002-0000-0300-000005000000}">
      <formula1>$H$11:$H$13</formula1>
    </dataValidation>
    <dataValidation type="list" allowBlank="1" showInputMessage="1" showErrorMessage="1" sqref="I22" xr:uid="{00000000-0002-0000-0300-000006000000}">
      <formula1>"三重県の工事評定点,中部地方整備局工事成績評定平均点,近畿地方整備局工事成績評定平均点"</formula1>
    </dataValidation>
    <dataValidation type="whole" operator="greaterThanOrEqual" allowBlank="1" showInputMessage="1" showErrorMessage="1" sqref="I27:I30" xr:uid="{00000000-0002-0000-0300-000007000000}">
      <formula1>0</formula1>
    </dataValidation>
    <dataValidation type="list" allowBlank="1" showInputMessage="1" showErrorMessage="1" sqref="I9:I10" xr:uid="{00000000-0002-0000-0300-000008000000}">
      <formula1>$H$9:$H$10</formula1>
    </dataValidation>
    <dataValidation type="list" allowBlank="1" showInputMessage="1" showErrorMessage="1" sqref="I31:I33" xr:uid="{00000000-0002-0000-0300-000009000000}">
      <formula1>$H$31:$H$33</formula1>
    </dataValidation>
    <dataValidation type="decimal" allowBlank="1" showInputMessage="1" showErrorMessage="1" sqref="I24:I25" xr:uid="{00000000-0002-0000-0300-00000A000000}">
      <formula1>1</formula1>
      <formula2>100</formula2>
    </dataValidation>
    <dataValidation type="list" allowBlank="1" showInputMessage="1" showErrorMessage="1" sqref="I5:I6" xr:uid="{00000000-0002-0000-0300-000003000000}">
      <formula1>$H$5:$H$6</formula1>
    </dataValidation>
    <dataValidation type="list" allowBlank="1" showInputMessage="1" showErrorMessage="1" sqref="I19:I20" xr:uid="{00000000-0002-0000-0300-000002000000}">
      <formula1>$H$19:$H$20</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6"/>
  <sheetViews>
    <sheetView view="pageBreakPreview" zoomScale="70" zoomScaleNormal="71" zoomScaleSheetLayoutView="70" workbookViewId="0">
      <selection activeCell="H3" sqref="H3:M3"/>
    </sheetView>
  </sheetViews>
  <sheetFormatPr defaultColWidth="8.75" defaultRowHeight="13.5" x14ac:dyDescent="0.15"/>
  <cols>
    <col min="1" max="1" width="2.375" style="45" customWidth="1"/>
    <col min="2" max="3" width="6.25" style="45" customWidth="1"/>
    <col min="4" max="4" width="17.75" style="45" customWidth="1"/>
    <col min="5" max="5" width="56.625" style="45" customWidth="1"/>
    <col min="6" max="7" width="10.75" style="45" customWidth="1"/>
    <col min="8" max="8" width="49.125" style="45" customWidth="1"/>
    <col min="9" max="9" width="20.75" style="61" customWidth="1"/>
    <col min="10" max="10" width="15.75" style="45" customWidth="1"/>
    <col min="11" max="11" width="20.75" style="61" customWidth="1"/>
    <col min="12" max="12" width="15.75" style="45" customWidth="1"/>
    <col min="13" max="13" width="20.75" style="45" customWidth="1"/>
    <col min="14" max="15" width="10.75" style="45" customWidth="1"/>
    <col min="16" max="16384" width="8.75" style="45"/>
  </cols>
  <sheetData>
    <row r="1" spans="2:15" ht="36" customHeight="1" x14ac:dyDescent="0.15"/>
    <row r="2" spans="2:15" ht="30.75" customHeight="1" x14ac:dyDescent="0.15">
      <c r="B2" s="59" t="s">
        <v>98</v>
      </c>
      <c r="C2" s="62"/>
      <c r="D2" s="62"/>
      <c r="G2" s="63"/>
      <c r="H2" s="327"/>
      <c r="I2" s="327"/>
      <c r="J2" s="327"/>
      <c r="K2" s="60"/>
      <c r="L2" s="60"/>
      <c r="M2" s="60"/>
    </row>
    <row r="3" spans="2:15" ht="31.5" customHeight="1" x14ac:dyDescent="0.15">
      <c r="B3" s="64"/>
      <c r="C3" s="64"/>
      <c r="D3" s="64"/>
      <c r="E3" s="64"/>
      <c r="F3" s="337" t="s">
        <v>81</v>
      </c>
      <c r="G3" s="338"/>
      <c r="H3" s="328"/>
      <c r="I3" s="329"/>
      <c r="J3" s="329"/>
      <c r="K3" s="329"/>
      <c r="L3" s="329"/>
      <c r="M3" s="330"/>
      <c r="N3" s="65"/>
      <c r="O3" s="65"/>
    </row>
    <row r="4" spans="2:15" ht="27" customHeight="1" x14ac:dyDescent="0.15">
      <c r="B4" s="305" t="s">
        <v>2</v>
      </c>
      <c r="C4" s="306"/>
      <c r="D4" s="309" t="s">
        <v>3</v>
      </c>
      <c r="E4" s="309" t="s">
        <v>4</v>
      </c>
      <c r="F4" s="309" t="s">
        <v>6</v>
      </c>
      <c r="G4" s="339" t="s">
        <v>113</v>
      </c>
      <c r="H4" s="339"/>
      <c r="I4" s="377" t="s">
        <v>114</v>
      </c>
      <c r="J4" s="378"/>
      <c r="K4" s="377" t="s">
        <v>115</v>
      </c>
      <c r="L4" s="382"/>
      <c r="M4" s="380" t="s">
        <v>116</v>
      </c>
    </row>
    <row r="5" spans="2:15" ht="43.5" customHeight="1" thickBot="1" x14ac:dyDescent="0.2">
      <c r="B5" s="307"/>
      <c r="C5" s="308"/>
      <c r="D5" s="310"/>
      <c r="E5" s="310"/>
      <c r="F5" s="310"/>
      <c r="G5" s="66" t="s">
        <v>117</v>
      </c>
      <c r="H5" s="67" t="s">
        <v>118</v>
      </c>
      <c r="I5" s="82" t="s">
        <v>119</v>
      </c>
      <c r="J5" s="114" t="s">
        <v>120</v>
      </c>
      <c r="K5" s="82" t="s">
        <v>119</v>
      </c>
      <c r="L5" s="115" t="s">
        <v>121</v>
      </c>
      <c r="M5" s="381"/>
    </row>
    <row r="6" spans="2:15" ht="30.4" customHeight="1" thickTop="1" x14ac:dyDescent="0.15">
      <c r="B6" s="322" t="str">
        <f>IF('評価項目(標準)'!B5="","",+'評価項目(標準)'!B5)</f>
        <v>企　業　の　能　力　等</v>
      </c>
      <c r="C6" s="315" t="str">
        <f>IF(+'評価項目(標準)'!C5="","",+'評価項目(標準)'!C5)</f>
        <v>地域精通度・貢献度</v>
      </c>
      <c r="D6" s="318" t="str">
        <f>IF(+'評価項目(標準)'!D5="","",+'評価項目(標準)'!D5)</f>
        <v>地域精通度</v>
      </c>
      <c r="E6" s="311" t="str">
        <f>IF(+'評価項目(標準)'!E5="","",+'評価項目(標準)'!E5)</f>
        <v>本店等所在地</v>
      </c>
      <c r="F6" s="333">
        <f>+IF(+'評価項目(標準)'!J5="","",+'評価項目(標準)'!J5)</f>
        <v>10</v>
      </c>
      <c r="G6" s="68">
        <f>+IF(+'評価項目(標準)'!I5="","",+'評価項目(標準)'!I5)</f>
        <v>10</v>
      </c>
      <c r="H6" s="69" t="str">
        <f>+IF(+'評価項目(標準)'!F5="","",+'評価項目(標準)'!F5)</f>
        <v>いなべ市、員弁郡内</v>
      </c>
      <c r="I6" s="340"/>
      <c r="J6" s="335" t="str">
        <f>IF(I6="","",VLOOKUP(I6,'評価項目(標準)'!F5:I6,4,FALSE))</f>
        <v/>
      </c>
      <c r="K6" s="370" t="s">
        <v>122</v>
      </c>
      <c r="L6" s="368" t="s">
        <v>123</v>
      </c>
      <c r="M6" s="335" t="str">
        <f>J6</f>
        <v/>
      </c>
    </row>
    <row r="7" spans="2:15" ht="30.4" customHeight="1" x14ac:dyDescent="0.15">
      <c r="B7" s="323"/>
      <c r="C7" s="316"/>
      <c r="D7" s="319"/>
      <c r="E7" s="312"/>
      <c r="F7" s="334"/>
      <c r="G7" s="48">
        <f>+IF(+'評価項目(標準)'!I6="","",+'評価項目(標準)'!I6)</f>
        <v>0</v>
      </c>
      <c r="H7" s="70" t="str">
        <f>+IF(+'評価項目(標準)'!F6="","",+'評価項目(標準)'!F6)</f>
        <v>上記以外の桑名建設事務所管内</v>
      </c>
      <c r="I7" s="294"/>
      <c r="J7" s="336"/>
      <c r="K7" s="371"/>
      <c r="L7" s="369"/>
      <c r="M7" s="336"/>
    </row>
    <row r="8" spans="2:15" ht="30.4" customHeight="1" x14ac:dyDescent="0.15">
      <c r="B8" s="323"/>
      <c r="C8" s="316"/>
      <c r="D8" s="319"/>
      <c r="E8" s="313" t="str">
        <f>IF(+'評価項目(標準)'!E7="","",+'評価項目(標準)'!E7)</f>
        <v>施工箇所地域における工事実績</v>
      </c>
      <c r="F8" s="290">
        <f>+IF(+'評価項目(標準)'!J7="","",+'評価項目(標準)'!J7)</f>
        <v>5</v>
      </c>
      <c r="G8" s="47">
        <f>+IF(+'評価項目(標準)'!I7="","",+'評価項目(標準)'!I7)</f>
        <v>5</v>
      </c>
      <c r="H8" s="71" t="str">
        <f>+IF(+'評価項目(標準)'!F7="","",+'評価項目(標準)'!F7)</f>
        <v>員弁郡東員町、いなべ市員弁町、いなべ市大安町内
における工事実績あり</v>
      </c>
      <c r="I8" s="292"/>
      <c r="J8" s="342" t="str">
        <f>IF(I8="","",IF(I8=H8,G8,IF(I8=H9,G9)))</f>
        <v/>
      </c>
      <c r="K8" s="292"/>
      <c r="L8" s="342" t="str">
        <f>IF(K8="","",IF(K8=H8,G8,IF(K8=H9,G9)))</f>
        <v/>
      </c>
      <c r="M8" s="342" t="str">
        <f>IF(J8="","",IF(L8="","",ROUNDUP(AVERAGE(J8,L8),1)))</f>
        <v/>
      </c>
    </row>
    <row r="9" spans="2:15" ht="30.4" customHeight="1" x14ac:dyDescent="0.15">
      <c r="B9" s="323"/>
      <c r="C9" s="316"/>
      <c r="D9" s="320"/>
      <c r="E9" s="314"/>
      <c r="F9" s="291"/>
      <c r="G9" s="47">
        <f>+IF(+'評価項目(標準)'!I8="","",+'評価項目(標準)'!I8)</f>
        <v>0</v>
      </c>
      <c r="H9" s="71" t="str">
        <f>+IF(+'評価項目(標準)'!F8="","",+'評価項目(標準)'!F8)</f>
        <v>工事実績なし</v>
      </c>
      <c r="I9" s="293"/>
      <c r="J9" s="343"/>
      <c r="K9" s="293"/>
      <c r="L9" s="343"/>
      <c r="M9" s="343"/>
    </row>
    <row r="10" spans="2:15" ht="30.4" customHeight="1" x14ac:dyDescent="0.15">
      <c r="B10" s="323"/>
      <c r="C10" s="316"/>
      <c r="D10" s="319" t="str">
        <f>IF(+'評価項目(標準)'!D9="","",+'評価項目(標準)'!D9)</f>
        <v>地域貢献度</v>
      </c>
      <c r="E10" s="303" t="str">
        <f>IF(+'評価項目(標準)'!E9="","",+'評価項目(標準)'!E9)</f>
        <v>多面的機能支払活動実績</v>
      </c>
      <c r="F10" s="287">
        <f>+IF(+'評価項目(標準)'!J9="","",+'評価項目(標準)'!J9)</f>
        <v>1</v>
      </c>
      <c r="G10" s="48">
        <f>+IF(+'評価項目(標準)'!I9="","",+'評価項目(標準)'!I9)</f>
        <v>1</v>
      </c>
      <c r="H10" s="70" t="str">
        <f>+IF(+'評価項目(標準)'!F9="","",+'評価項目(標準)'!F9)</f>
        <v>有</v>
      </c>
      <c r="I10" s="292"/>
      <c r="J10" s="341" t="str">
        <f>IF(I10="","",VLOOKUP(I10,'評価項目(標準)'!F9:I10,4,FALSE))</f>
        <v/>
      </c>
      <c r="K10" s="292"/>
      <c r="L10" s="341" t="str">
        <f>IF(K10="","",VLOOKUP(K10,'評価項目(標準)'!F9:I10,4,FALSE))</f>
        <v/>
      </c>
      <c r="M10" s="342" t="str">
        <f>IF(J10="","",IF(L10="","",ROUNDUP(AVERAGE(J10,L10),1)))</f>
        <v/>
      </c>
    </row>
    <row r="11" spans="2:15" ht="30.4" customHeight="1" x14ac:dyDescent="0.15">
      <c r="B11" s="323"/>
      <c r="C11" s="316"/>
      <c r="D11" s="319"/>
      <c r="E11" s="304"/>
      <c r="F11" s="288"/>
      <c r="G11" s="48">
        <f>+IF(+'評価項目(標準)'!I10="","",+'評価項目(標準)'!I10)</f>
        <v>0</v>
      </c>
      <c r="H11" s="70" t="str">
        <f>+IF(+'評価項目(標準)'!F10="","",+'評価項目(標準)'!F10)</f>
        <v>無</v>
      </c>
      <c r="I11" s="294"/>
      <c r="J11" s="336"/>
      <c r="K11" s="294"/>
      <c r="L11" s="336"/>
      <c r="M11" s="334"/>
    </row>
    <row r="12" spans="2:15" ht="30.4" customHeight="1" x14ac:dyDescent="0.15">
      <c r="B12" s="323"/>
      <c r="C12" s="316"/>
      <c r="D12" s="319"/>
      <c r="E12" s="303" t="str">
        <f>IF(+'評価項目(標準)'!E11="","",+'評価項目(標準)'!E11)</f>
        <v>家畜伝染病発生等の緊急時における家畜処分
の運用協定等の評価</v>
      </c>
      <c r="F12" s="287">
        <f>+IF(+'評価項目(標準)'!J11="","",+'評価項目(標準)'!J11)</f>
        <v>9</v>
      </c>
      <c r="G12" s="48">
        <f>+IF(+'評価項目(標準)'!I11="","",+'評価項目(標準)'!I11)</f>
        <v>9</v>
      </c>
      <c r="H12" s="72" t="str">
        <f>+IF(+'評価項目(標準)'!F11="","",+'評価項目(標準)'!F11)</f>
        <v>「家畜処分の運用協定の実績」あり</v>
      </c>
      <c r="I12" s="292"/>
      <c r="J12" s="341" t="str">
        <f>IF(I12="","",VLOOKUP(I12,'評価項目(標準)'!F11:I13,4,FALSE))</f>
        <v/>
      </c>
      <c r="K12" s="292"/>
      <c r="L12" s="341" t="str">
        <f>IF(K12="","",VLOOKUP(K12,'評価項目(標準)'!F11:I13,4,FALSE))</f>
        <v/>
      </c>
      <c r="M12" s="342" t="str">
        <f>IF(J12="","",IF(L12="","",ROUNDUP(AVERAGE(J12,L12),1)))</f>
        <v/>
      </c>
    </row>
    <row r="13" spans="2:15" ht="30.4" customHeight="1" x14ac:dyDescent="0.15">
      <c r="B13" s="323"/>
      <c r="C13" s="316"/>
      <c r="D13" s="319"/>
      <c r="E13" s="304"/>
      <c r="F13" s="288"/>
      <c r="G13" s="48">
        <f>+IF(+'評価項目(標準)'!I12="","",+'評価項目(標準)'!I12)</f>
        <v>3</v>
      </c>
      <c r="H13" s="72" t="str">
        <f>+IF(+'評価項目(標準)'!F12="","",+'評価項目(標準)'!F12)</f>
        <v>「研修会への参加実績」あり</v>
      </c>
      <c r="I13" s="294"/>
      <c r="J13" s="336"/>
      <c r="K13" s="294"/>
      <c r="L13" s="336"/>
      <c r="M13" s="334"/>
    </row>
    <row r="14" spans="2:15" ht="30.4" customHeight="1" x14ac:dyDescent="0.15">
      <c r="B14" s="323"/>
      <c r="C14" s="317"/>
      <c r="D14" s="320"/>
      <c r="E14" s="304"/>
      <c r="F14" s="288"/>
      <c r="G14" s="48">
        <f>+IF(+'評価項目(標準)'!I13="","",+'評価項目(標準)'!I13)</f>
        <v>0</v>
      </c>
      <c r="H14" s="70" t="str">
        <f>+IF(+'評価項目(標準)'!F13="","",+'評価項目(標準)'!F13)</f>
        <v>実績なし</v>
      </c>
      <c r="I14" s="294"/>
      <c r="J14" s="336"/>
      <c r="K14" s="294"/>
      <c r="L14" s="336"/>
      <c r="M14" s="334"/>
    </row>
    <row r="15" spans="2:15" ht="30.4" customHeight="1" x14ac:dyDescent="0.15">
      <c r="B15" s="323"/>
      <c r="C15" s="316" t="str">
        <f>IF(+'評価項目(標準)'!C14="","",+'評価項目(標準)'!C14)</f>
        <v>社会貢献度</v>
      </c>
      <c r="D15" s="319" t="str">
        <f>IF(+'評価項目(標準)'!D14="","",+'評価項目(標準)'!D14)</f>
        <v>社会貢献度</v>
      </c>
      <c r="E15" s="303" t="str">
        <f>IF(+'評価項目(標準)'!E14="","",+'評価項目(標準)'!E14)</f>
        <v>県内産資材の使用</v>
      </c>
      <c r="F15" s="287">
        <f>+IF(+'評価項目(標準)'!J14="","",+'評価項目(標準)'!J14)</f>
        <v>5</v>
      </c>
      <c r="G15" s="73">
        <f>+IF(+'評価項目(標準)'!I14="","",+'評価項目(標準)'!I14)</f>
        <v>5</v>
      </c>
      <c r="H15" s="74" t="str">
        <f>+IF(+'評価項目(標準)'!F14="","",+'評価項目(標準)'!F14)</f>
        <v>全て県内産を使用</v>
      </c>
      <c r="I15" s="292"/>
      <c r="J15" s="342" t="str">
        <f>IF(I15="","",IF(I15=H15,G15,IF(I15=H16,G16)))</f>
        <v/>
      </c>
      <c r="K15" s="375" t="s">
        <v>123</v>
      </c>
      <c r="L15" s="372" t="s">
        <v>123</v>
      </c>
      <c r="M15" s="342" t="str">
        <f>J15</f>
        <v/>
      </c>
    </row>
    <row r="16" spans="2:15" ht="30.4" customHeight="1" x14ac:dyDescent="0.15">
      <c r="B16" s="323"/>
      <c r="C16" s="316"/>
      <c r="D16" s="319"/>
      <c r="E16" s="300"/>
      <c r="F16" s="289"/>
      <c r="G16" s="75">
        <f>+IF(+'評価項目(標準)'!I15="","",+'評価項目(標準)'!I15)</f>
        <v>0</v>
      </c>
      <c r="H16" s="74" t="str">
        <f>+IF(+'評価項目(標準)'!F15="","",+'評価項目(標準)'!F15)</f>
        <v>上記以外</v>
      </c>
      <c r="I16" s="293"/>
      <c r="J16" s="343"/>
      <c r="K16" s="376"/>
      <c r="L16" s="374"/>
      <c r="M16" s="343"/>
    </row>
    <row r="17" spans="2:13" ht="30.4" customHeight="1" x14ac:dyDescent="0.15">
      <c r="B17" s="323"/>
      <c r="C17" s="316"/>
      <c r="D17" s="319"/>
      <c r="E17" s="303" t="str">
        <f>IF(+'評価項目(標準)'!E16="","",+'評価項目(標準)'!E16)</f>
        <v>県内企業による施工</v>
      </c>
      <c r="F17" s="287">
        <f>+IF(+'評価項目(標準)'!J16="","",+'評価項目(標準)'!J16)</f>
        <v>5</v>
      </c>
      <c r="G17" s="75">
        <f>+IF(+'評価項目(標準)'!I16="","",+'評価項目(標準)'!I16)</f>
        <v>5</v>
      </c>
      <c r="H17" s="74" t="str">
        <f>+IF(+'評価項目(標準)'!F16="","",+'評価項目(標準)'!F16)</f>
        <v>県内企業による施工の割合90％以上</v>
      </c>
      <c r="I17" s="292"/>
      <c r="J17" s="342" t="str">
        <f>IF(I17="","",VLOOKUP(I17,'評価項目(標準)'!F16:I18,4,FALSE))</f>
        <v/>
      </c>
      <c r="K17" s="375" t="s">
        <v>122</v>
      </c>
      <c r="L17" s="372" t="s">
        <v>123</v>
      </c>
      <c r="M17" s="342" t="str">
        <f>J17</f>
        <v/>
      </c>
    </row>
    <row r="18" spans="2:13" ht="30.4" customHeight="1" x14ac:dyDescent="0.15">
      <c r="B18" s="323"/>
      <c r="C18" s="316"/>
      <c r="D18" s="319"/>
      <c r="E18" s="304"/>
      <c r="F18" s="288"/>
      <c r="G18" s="75">
        <f>+IF(+'評価項目(標準)'!I17="","",+'評価項目(標準)'!I17)</f>
        <v>3</v>
      </c>
      <c r="H18" s="74" t="str">
        <f>+IF(+'評価項目(標準)'!F17="","",+'評価項目(標準)'!F17)</f>
        <v>県内企業による施工の割合70％以上</v>
      </c>
      <c r="I18" s="294"/>
      <c r="J18" s="334"/>
      <c r="K18" s="371"/>
      <c r="L18" s="373"/>
      <c r="M18" s="334"/>
    </row>
    <row r="19" spans="2:13" ht="30.4" customHeight="1" x14ac:dyDescent="0.15">
      <c r="B19" s="323"/>
      <c r="C19" s="317"/>
      <c r="D19" s="320"/>
      <c r="E19" s="300"/>
      <c r="F19" s="289"/>
      <c r="G19" s="75">
        <f>+IF(+'評価項目(標準)'!I18="","",+'評価項目(標準)'!I18)</f>
        <v>0</v>
      </c>
      <c r="H19" s="74" t="str">
        <f>+IF(+'評価項目(標準)'!F18="","",+'評価項目(標準)'!F18)</f>
        <v>上記以外</v>
      </c>
      <c r="I19" s="293"/>
      <c r="J19" s="343"/>
      <c r="K19" s="376"/>
      <c r="L19" s="374"/>
      <c r="M19" s="343"/>
    </row>
    <row r="20" spans="2:13" ht="30.4" customHeight="1" x14ac:dyDescent="0.15">
      <c r="B20" s="323"/>
      <c r="C20" s="353" t="str">
        <f>IF(+'評価項目(標準)'!C19="","",+'評価項目(標準)'!C19)</f>
        <v>企業の技術力等</v>
      </c>
      <c r="D20" s="309" t="str">
        <f>IF(+'評価項目(標準)'!D19="","",+'評価項目(標準)'!D19)</f>
        <v>工事実績</v>
      </c>
      <c r="E20" s="303" t="str">
        <f>IF(+'評価項目(標準)'!E19="","",+'評価項目(標準)'!E19)</f>
        <v>企業の工事実績</v>
      </c>
      <c r="F20" s="287">
        <f>+IF(+'評価項目(標準)'!J19="","",+'評価項目(標準)'!J19)</f>
        <v>20</v>
      </c>
      <c r="G20" s="75">
        <f>+IF(+'評価項目(標準)'!I19="","",+'評価項目(標準)'!I19)</f>
        <v>20</v>
      </c>
      <c r="H20" s="74" t="str">
        <f>+IF(+'評価項目(標準)'!F19="","",+'評価項目(標準)'!F19)</f>
        <v>評価対象工事の実績あり</v>
      </c>
      <c r="I20" s="292"/>
      <c r="J20" s="341" t="str">
        <f>IF(I20="","",VLOOKUP(I20,'評価項目(標準)'!F19:I20,4,FALSE))</f>
        <v/>
      </c>
      <c r="K20" s="292"/>
      <c r="L20" s="341" t="str">
        <f>IF(K20="","",VLOOKUP(K20,'評価項目(標準)'!F19:I20,4,FALSE))</f>
        <v/>
      </c>
      <c r="M20" s="342" t="str">
        <f>IF(J20="","",IF(L20="","",ROUNDUP(AVERAGE(J20,L20),1)))</f>
        <v/>
      </c>
    </row>
    <row r="21" spans="2:13" ht="30.4" customHeight="1" x14ac:dyDescent="0.15">
      <c r="B21" s="323"/>
      <c r="C21" s="323"/>
      <c r="D21" s="312"/>
      <c r="E21" s="304"/>
      <c r="F21" s="288"/>
      <c r="G21" s="75" t="e">
        <f>+IF(+'評価項目(標準)'!#REF!="","",+'評価項目(標準)'!#REF!)</f>
        <v>#REF!</v>
      </c>
      <c r="H21" s="74" t="e">
        <f>+IF(+'評価項目(標準)'!#REF!="","",+'評価項目(標準)'!#REF!)</f>
        <v>#REF!</v>
      </c>
      <c r="I21" s="294"/>
      <c r="J21" s="336"/>
      <c r="K21" s="294"/>
      <c r="L21" s="336"/>
      <c r="M21" s="334"/>
    </row>
    <row r="22" spans="2:13" ht="30.4" customHeight="1" x14ac:dyDescent="0.15">
      <c r="B22" s="323"/>
      <c r="C22" s="323"/>
      <c r="D22" s="354"/>
      <c r="E22" s="300"/>
      <c r="F22" s="289"/>
      <c r="G22" s="75">
        <f>+IF(+'評価項目(標準)'!I20="","",+'評価項目(標準)'!I20)</f>
        <v>0</v>
      </c>
      <c r="H22" s="76" t="str">
        <f>+IF(+'評価項目(標準)'!F20="","",+'評価項目(標準)'!F20)</f>
        <v>評価対象工事の実績なし</v>
      </c>
      <c r="I22" s="293"/>
      <c r="J22" s="344"/>
      <c r="K22" s="293"/>
      <c r="L22" s="344"/>
      <c r="M22" s="343"/>
    </row>
    <row r="23" spans="2:13" ht="30.4" customHeight="1" x14ac:dyDescent="0.15">
      <c r="B23" s="323"/>
      <c r="C23" s="323"/>
      <c r="D23" s="309" t="str">
        <f>IF(+'評価項目(標準)'!D21="","",+'評価項目(標準)'!D21)</f>
        <v>工事成績</v>
      </c>
      <c r="E23" s="303" t="str">
        <f>IF(+'評価項目(標準)'!E21="","",+'評価項目(標準)'!E21)</f>
        <v>申告工事成績点又は総合点</v>
      </c>
      <c r="F23" s="287">
        <f>+IF(+'評価項目(標準)'!J21="","",+'評価項目(標準)'!J21)</f>
        <v>10</v>
      </c>
      <c r="G23" s="48">
        <f>IF(+'評価項目(標準)'!I21="","",+'評価項目(標準)'!I21)</f>
        <v>10</v>
      </c>
      <c r="H23" s="77" t="str">
        <f>IF(+'評価項目(標準)'!F21="","",+'評価項目(標準)'!F21)</f>
        <v xml:space="preserve">申告工事成績点が８５点以上の場合 </v>
      </c>
      <c r="I23" s="78" t="s">
        <v>104</v>
      </c>
      <c r="J23" s="346" t="str">
        <f>IF(COUNTA(I26,I29)=0,"",IF(COUNTA(I26,I29)=2,"入力は【申告工事成績点】、【総合点】のいずれかにして下さい",IF(AND(COUNTA(I26)=1,I24=""),"いずれの【申告工事成績点】なのか、「三重県、中部地整、近畿地整」より選択してください",IF(I29&gt;=970,5,IF(AND(I29&lt;970,I29&gt;=840),ROUNDDOWN((I29-840)/(970-840)*5,1),IF(I29&lt;840,0,)))+IF(I26&gt;=85,F23,IF(AND(I26&lt;75,I26&gt;=1),5,IF(AND(I26&lt;85,I26&gt;=75),ROUNDDOWN((I26-75)*5/10+5,1)))))))</f>
        <v/>
      </c>
      <c r="K23" s="78" t="s">
        <v>104</v>
      </c>
      <c r="L23" s="346" t="str">
        <f>IF(COUNTA(K26,K29)=0,"",IF(COUNTA(K26,K29)=2,"入力は【申告工事成績点】、【総合点】のいずれかにして下さい",IF(AND(COUNTA(K26)=1,K24=""),"いずれの【申告工事成績点】なのか、「三重県、中部地整、近畿地整」より選択してください",IF(K29&gt;=970,5,IF(AND(K29&lt;970,K29&gt;=840),ROUNDDOWN((K29-840)/(970-840)*5,1),IF(K29&lt;840,0,)))+IF(K26&gt;=85,F23,IF(AND(K26&lt;75,K26&gt;=1),5,IF(AND(K26&lt;85,K26&gt;=75),ROUNDDOWN((K26-75)*5/10+5,1)))))))</f>
        <v/>
      </c>
      <c r="M23" s="379" t="str">
        <f>IF(J23="","",IF(L23="","",IF(COUNTA(I26,I29,K26,K29)&gt;=3,"",IF(OR(ISTEXT(J23),ISTEXT(L23)),"",ROUNDUP(AVERAGE(J23,L23),1)))))</f>
        <v/>
      </c>
    </row>
    <row r="24" spans="2:13" ht="30.4" customHeight="1" x14ac:dyDescent="0.15">
      <c r="B24" s="323"/>
      <c r="C24" s="323"/>
      <c r="D24" s="312"/>
      <c r="E24" s="304"/>
      <c r="F24" s="288"/>
      <c r="G24" s="151" t="str">
        <f>IF(+'評価項目(標準)'!I22="","",+'評価項目(標準)'!I22)</f>
        <v/>
      </c>
      <c r="H24" s="303" t="str">
        <f>IF(+'評価項目(標準)'!F22="","",+'評価項目(標準)'!F22)</f>
        <v>申告工事成績点が７５点以上８５点未満の場合
計算式１
（申告工事成績点－７５点）×５／１０＋５点</v>
      </c>
      <c r="I24" s="355"/>
      <c r="J24" s="347"/>
      <c r="K24" s="355"/>
      <c r="L24" s="347"/>
      <c r="M24" s="379"/>
    </row>
    <row r="25" spans="2:13" ht="30.4" customHeight="1" x14ac:dyDescent="0.15">
      <c r="B25" s="323"/>
      <c r="C25" s="323"/>
      <c r="D25" s="312"/>
      <c r="E25" s="304"/>
      <c r="F25" s="288"/>
      <c r="G25" s="50" t="str">
        <f>IF(+'評価項目(標準)'!I23="","",+'評価項目(標準)'!I23)</f>
        <v>～</v>
      </c>
      <c r="H25" s="304"/>
      <c r="I25" s="356"/>
      <c r="J25" s="347"/>
      <c r="K25" s="356"/>
      <c r="L25" s="347"/>
      <c r="M25" s="379">
        <f>J25</f>
        <v>0</v>
      </c>
    </row>
    <row r="26" spans="2:13" ht="30.4" customHeight="1" x14ac:dyDescent="0.15">
      <c r="B26" s="323"/>
      <c r="C26" s="323"/>
      <c r="D26" s="312"/>
      <c r="E26" s="304"/>
      <c r="F26" s="288"/>
      <c r="G26" s="46" t="str">
        <f>IF(+'評価項目(標準)'!I24="","",+'評価項目(標準)'!I24)</f>
        <v/>
      </c>
      <c r="H26" s="300"/>
      <c r="I26" s="296"/>
      <c r="J26" s="347"/>
      <c r="K26" s="296"/>
      <c r="L26" s="347"/>
      <c r="M26" s="379"/>
    </row>
    <row r="27" spans="2:13" ht="30.4" customHeight="1" x14ac:dyDescent="0.15">
      <c r="B27" s="323"/>
      <c r="C27" s="323"/>
      <c r="D27" s="312"/>
      <c r="E27" s="304"/>
      <c r="F27" s="288"/>
      <c r="G27" s="48">
        <f>IF(+'評価項目(標準)'!I25="","",+'評価項目(標準)'!I25)</f>
        <v>5</v>
      </c>
      <c r="H27" s="77" t="str">
        <f>IF(+'評価項目(標準)'!F25="","",+'評価項目(標準)'!F25)</f>
        <v>申告工事成績点が７５点未満の場合</v>
      </c>
      <c r="I27" s="297"/>
      <c r="J27" s="347"/>
      <c r="K27" s="297"/>
      <c r="L27" s="347"/>
      <c r="M27" s="379">
        <f>J27</f>
        <v>0</v>
      </c>
    </row>
    <row r="28" spans="2:13" ht="30.4" customHeight="1" x14ac:dyDescent="0.15">
      <c r="B28" s="323"/>
      <c r="C28" s="323"/>
      <c r="D28" s="312" t="str">
        <f>IF(+'評価項目(標準)'!D32="","",+'評価項目(標準)'!D32)</f>
        <v/>
      </c>
      <c r="E28" s="304" t="str">
        <f>IF(+'評価項目(標準)'!E32="","",+'評価項目(標準)'!E32)</f>
        <v/>
      </c>
      <c r="F28" s="288"/>
      <c r="G28" s="48">
        <f>IF(+'評価項目(標準)'!I26="","",+'評価項目(標準)'!I26)</f>
        <v>5</v>
      </c>
      <c r="H28" s="77" t="str">
        <f>IF(+'評価項目(標準)'!F26="","",+'評価項目(標準)'!F26)</f>
        <v xml:space="preserve">総合点が９７０点以上の場合 </v>
      </c>
      <c r="I28" s="79" t="s">
        <v>105</v>
      </c>
      <c r="J28" s="347"/>
      <c r="K28" s="116" t="s">
        <v>105</v>
      </c>
      <c r="L28" s="347"/>
      <c r="M28" s="379"/>
    </row>
    <row r="29" spans="2:13" ht="30.4" customHeight="1" x14ac:dyDescent="0.15">
      <c r="B29" s="323"/>
      <c r="C29" s="323"/>
      <c r="D29" s="312"/>
      <c r="E29" s="304"/>
      <c r="F29" s="288"/>
      <c r="G29" s="49" t="str">
        <f>IF(+'評価項目(標準)'!I27="","",+'評価項目(標準)'!I27)</f>
        <v/>
      </c>
      <c r="H29" s="303" t="str">
        <f>IF(+'評価項目(標準)'!F27="","",+'評価項目(標準)'!F27)</f>
        <v>総合点が８４０点以上９７０点未満の場合
計算式２
（総合点－８４０）／（９７０－８４０）×５</v>
      </c>
      <c r="I29" s="301"/>
      <c r="J29" s="347"/>
      <c r="K29" s="301"/>
      <c r="L29" s="347"/>
      <c r="M29" s="379">
        <f>J29</f>
        <v>0</v>
      </c>
    </row>
    <row r="30" spans="2:13" ht="30.4" customHeight="1" x14ac:dyDescent="0.15">
      <c r="B30" s="323"/>
      <c r="C30" s="323"/>
      <c r="D30" s="312"/>
      <c r="E30" s="304"/>
      <c r="F30" s="288"/>
      <c r="G30" s="50" t="str">
        <f>IF(+'評価項目(標準)'!I28="","",+'評価項目(標準)'!I28)</f>
        <v>～</v>
      </c>
      <c r="H30" s="304"/>
      <c r="I30" s="301"/>
      <c r="J30" s="347"/>
      <c r="K30" s="301"/>
      <c r="L30" s="347"/>
      <c r="M30" s="379"/>
    </row>
    <row r="31" spans="2:13" ht="30.4" customHeight="1" x14ac:dyDescent="0.15">
      <c r="B31" s="323"/>
      <c r="C31" s="323"/>
      <c r="D31" s="312"/>
      <c r="E31" s="304"/>
      <c r="F31" s="288"/>
      <c r="G31" s="46" t="str">
        <f>IF(+'評価項目(標準)'!I29="","",+'評価項目(標準)'!I29)</f>
        <v/>
      </c>
      <c r="H31" s="300"/>
      <c r="I31" s="301"/>
      <c r="J31" s="347"/>
      <c r="K31" s="301"/>
      <c r="L31" s="347"/>
      <c r="M31" s="379">
        <f>J31</f>
        <v>0</v>
      </c>
    </row>
    <row r="32" spans="2:13" ht="30.4" customHeight="1" x14ac:dyDescent="0.15">
      <c r="B32" s="323"/>
      <c r="C32" s="323"/>
      <c r="D32" s="354"/>
      <c r="E32" s="300"/>
      <c r="F32" s="289"/>
      <c r="G32" s="48">
        <f>IF(+'評価項目(標準)'!I30="","",+'評価項目(標準)'!I30)</f>
        <v>0</v>
      </c>
      <c r="H32" s="77" t="str">
        <f>IF(+'評価項目(標準)'!F30="","",+'評価項目(標準)'!F30)</f>
        <v>総合点が８４０点未満の場合</v>
      </c>
      <c r="I32" s="302"/>
      <c r="J32" s="348"/>
      <c r="K32" s="302"/>
      <c r="L32" s="348"/>
      <c r="M32" s="379"/>
    </row>
    <row r="33" spans="1:16" ht="30.4" customHeight="1" x14ac:dyDescent="0.15">
      <c r="B33" s="323"/>
      <c r="C33" s="323"/>
      <c r="D33" s="304" t="str">
        <f>IF(+'評価項目(標準)'!D31="","",+'評価項目(標準)'!D31)</f>
        <v>契約件数</v>
      </c>
      <c r="E33" s="303" t="str">
        <f>IF(+'評価項目(標準)'!E31="","",+'評価項目(標準)'!E31)</f>
        <v>土木一式工事の契約件数</v>
      </c>
      <c r="F33" s="287">
        <f>+IF(+'評価項目(標準)'!J31="","",+'評価項目(標準)'!J31)</f>
        <v>10</v>
      </c>
      <c r="G33" s="49">
        <f>IF(+'評価項目(標準)'!I31="","",+'評価項目(標準)'!I31)</f>
        <v>10</v>
      </c>
      <c r="H33" s="80" t="str">
        <f>IF(+'評価項目(標準)'!F31="","",+'評価項目(標準)'!F31)</f>
        <v>０件</v>
      </c>
      <c r="I33" s="292"/>
      <c r="J33" s="341" t="str">
        <f>IF(I33="","",VLOOKUP(I33,'評価項目(標準)'!F31:I33,4,FALSE))</f>
        <v/>
      </c>
      <c r="K33" s="292"/>
      <c r="L33" s="341" t="str">
        <f>IF(K33="","",VLOOKUP(K33,'評価項目(標準)'!F31:I33,4,FALSE))</f>
        <v/>
      </c>
      <c r="M33" s="342" t="str">
        <f>IF(J33="","",IF(L33="","",ROUNDUP(AVERAGE(J33,L33),1)))</f>
        <v/>
      </c>
    </row>
    <row r="34" spans="1:16" ht="30.4" customHeight="1" x14ac:dyDescent="0.15">
      <c r="B34" s="323"/>
      <c r="C34" s="323"/>
      <c r="D34" s="304"/>
      <c r="E34" s="304"/>
      <c r="F34" s="288"/>
      <c r="G34" s="48">
        <f>IF(+'評価項目(標準)'!I32="","",+'評価項目(標準)'!I32)</f>
        <v>5</v>
      </c>
      <c r="H34" s="72" t="str">
        <f>IF(+'評価項目(標準)'!F32="","",+'評価項目(標準)'!F32)</f>
        <v>１件</v>
      </c>
      <c r="I34" s="294"/>
      <c r="J34" s="336"/>
      <c r="K34" s="294"/>
      <c r="L34" s="336"/>
      <c r="M34" s="334"/>
    </row>
    <row r="35" spans="1:16" ht="30.4" customHeight="1" thickBot="1" x14ac:dyDescent="0.2">
      <c r="B35" s="324"/>
      <c r="C35" s="324"/>
      <c r="D35" s="326"/>
      <c r="E35" s="326"/>
      <c r="F35" s="366"/>
      <c r="G35" s="81">
        <f>IF(+'評価項目(標準)'!I33="","",+'評価項目(標準)'!I33)</f>
        <v>0</v>
      </c>
      <c r="H35" s="82" t="str">
        <f>IF(+'評価項目(標準)'!F33="","",+'評価項目(標準)'!F33)</f>
        <v>２件以上</v>
      </c>
      <c r="I35" s="295"/>
      <c r="J35" s="352"/>
      <c r="K35" s="295"/>
      <c r="L35" s="352"/>
      <c r="M35" s="367"/>
    </row>
    <row r="36" spans="1:16" ht="61.5" customHeight="1" thickTop="1" x14ac:dyDescent="0.15">
      <c r="B36" s="360" t="str">
        <f>IF(+'評価項目(標準)'!B40="","",+'評価項目(標準)'!B40)</f>
        <v>総合評価方式の不履行による
加算点の減点</v>
      </c>
      <c r="C36" s="361"/>
      <c r="D36" s="362"/>
      <c r="E36" s="357" t="str">
        <f>IF(+'評価項目(標準)'!E40="","",+'評価項目(標準)'!E40)</f>
        <v>当該工事の入札公告日が、三重県が総合評価方式で発注した工事で不履行による減点措置が課されている期間内である場合、「技術提案等不履行確定通知書等」に記載した減点を行います。</v>
      </c>
      <c r="F36" s="358"/>
      <c r="G36" s="359"/>
      <c r="H36" s="83" t="str">
        <f>IF('評価項目(標準)'!I40="","",+'評価項目(標準)'!I40)</f>
        <v>△換算前
加算点満点
×1割
×件数</v>
      </c>
      <c r="I36" s="84"/>
      <c r="J36" s="85">
        <f>IF(+I36="",0,-(+'評価項目(標準)'!J42*0.1*I36))</f>
        <v>0</v>
      </c>
      <c r="K36" s="84"/>
      <c r="L36" s="117">
        <f>IF(+K36="",0,-(+'評価項目(標準)'!J42*0.1*K36))</f>
        <v>0</v>
      </c>
      <c r="M36" s="118" t="str">
        <f>IF(J36+L36=0,"",J36+L36)</f>
        <v/>
      </c>
    </row>
    <row r="37" spans="1:16" ht="61.5" customHeight="1" thickBot="1" x14ac:dyDescent="0.2">
      <c r="B37" s="360" t="str">
        <f>IF(+'評価項目(標準)'!B41="","",+'評価項目(標準)'!B41)</f>
        <v>指名停止措置による
加算点の減点</v>
      </c>
      <c r="C37" s="361"/>
      <c r="D37" s="362"/>
      <c r="E37" s="363" t="str">
        <f>IF(+'評価項目(標準)'!E41="","",+'評価項目(標準)'!E41)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7" s="364"/>
      <c r="G37" s="365"/>
      <c r="H37" s="83" t="str">
        <f>IF('評価項目(標準)'!I41="","",+'評価項目(標準)'!I41)</f>
        <v>△換算前加算点満点
×1割</v>
      </c>
      <c r="I37" s="84"/>
      <c r="J37" s="119"/>
      <c r="K37" s="84"/>
      <c r="L37" s="120"/>
      <c r="M37" s="121" t="str">
        <f>IF(I37+K37&gt;0,-'評価項目(標準)'!J42*0.1,"")</f>
        <v/>
      </c>
    </row>
    <row r="38" spans="1:16" ht="26.25" customHeight="1" thickBot="1" x14ac:dyDescent="0.2">
      <c r="E38" s="86"/>
      <c r="F38" s="87"/>
      <c r="G38" s="88"/>
      <c r="I38" s="122"/>
      <c r="J38" s="123"/>
      <c r="K38" s="124"/>
      <c r="L38" s="89" t="s">
        <v>106</v>
      </c>
      <c r="M38" s="125">
        <f>ROUNDDOWN(SUM(M6:M35),0)+SUM(M36:M37)</f>
        <v>0</v>
      </c>
    </row>
    <row r="39" spans="1:16" ht="14.25" thickBot="1" x14ac:dyDescent="0.2">
      <c r="I39" s="45"/>
      <c r="J39" s="61"/>
      <c r="K39" s="45"/>
      <c r="L39" s="61"/>
    </row>
    <row r="40" spans="1:16" s="61" customFormat="1" ht="21.75" customHeight="1" x14ac:dyDescent="0.15">
      <c r="A40" s="45"/>
      <c r="B40" s="91" t="s">
        <v>107</v>
      </c>
      <c r="C40" s="92"/>
      <c r="D40" s="92"/>
      <c r="E40" s="93"/>
      <c r="F40" s="93"/>
      <c r="G40" s="93"/>
      <c r="H40" s="93"/>
      <c r="I40" s="93"/>
      <c r="J40" s="93"/>
      <c r="K40" s="93"/>
      <c r="L40" s="93"/>
      <c r="M40" s="94"/>
      <c r="N40" s="45"/>
      <c r="O40" s="45"/>
      <c r="P40" s="45"/>
    </row>
    <row r="41" spans="1:16" s="61" customFormat="1" ht="21.75" customHeight="1" x14ac:dyDescent="0.15">
      <c r="A41" s="45"/>
      <c r="B41" s="95" t="s">
        <v>108</v>
      </c>
      <c r="C41" s="96"/>
      <c r="D41" s="285" t="s">
        <v>109</v>
      </c>
      <c r="E41" s="285"/>
      <c r="F41" s="285"/>
      <c r="G41" s="285"/>
      <c r="H41" s="285"/>
      <c r="I41" s="285"/>
      <c r="J41" s="285"/>
      <c r="K41" s="285"/>
      <c r="L41" s="108"/>
      <c r="M41" s="109"/>
      <c r="N41" s="45"/>
      <c r="O41" s="45"/>
      <c r="P41" s="45"/>
    </row>
    <row r="42" spans="1:16" ht="21.75" customHeight="1" x14ac:dyDescent="0.15">
      <c r="B42" s="95" t="s">
        <v>108</v>
      </c>
      <c r="C42" s="97"/>
      <c r="D42" s="285" t="s">
        <v>110</v>
      </c>
      <c r="E42" s="285"/>
      <c r="F42" s="285"/>
      <c r="G42" s="285"/>
      <c r="H42" s="285"/>
      <c r="I42" s="285"/>
      <c r="J42" s="285"/>
      <c r="K42" s="285"/>
      <c r="L42" s="108"/>
      <c r="M42" s="109"/>
    </row>
    <row r="43" spans="1:16" ht="21.75" customHeight="1" x14ac:dyDescent="0.15">
      <c r="B43" s="98" t="s">
        <v>108</v>
      </c>
      <c r="C43" s="99" t="s">
        <v>111</v>
      </c>
      <c r="D43" s="110"/>
      <c r="E43" s="110"/>
      <c r="F43" s="110"/>
      <c r="G43" s="110"/>
      <c r="H43" s="110"/>
      <c r="I43" s="110"/>
      <c r="J43" s="110"/>
      <c r="K43" s="110"/>
      <c r="L43" s="100"/>
      <c r="M43" s="101"/>
    </row>
    <row r="44" spans="1:16" ht="21.75" customHeight="1" thickBot="1" x14ac:dyDescent="0.2">
      <c r="B44" s="102" t="s">
        <v>108</v>
      </c>
      <c r="C44" s="103" t="s">
        <v>124</v>
      </c>
      <c r="D44" s="112"/>
      <c r="E44" s="112"/>
      <c r="F44" s="112"/>
      <c r="G44" s="112"/>
      <c r="H44" s="112"/>
      <c r="I44" s="112"/>
      <c r="J44" s="112"/>
      <c r="K44" s="112"/>
      <c r="L44" s="104"/>
      <c r="M44" s="105"/>
    </row>
    <row r="45" spans="1:16" ht="7.5" customHeight="1" x14ac:dyDescent="0.15">
      <c r="B45" s="106"/>
      <c r="C45" s="106"/>
      <c r="D45" s="106"/>
      <c r="E45" s="107"/>
      <c r="F45" s="107"/>
      <c r="G45" s="107"/>
      <c r="H45" s="107"/>
      <c r="I45" s="107"/>
      <c r="J45" s="107"/>
      <c r="K45" s="107"/>
      <c r="L45" s="107"/>
    </row>
    <row r="46" spans="1:16" ht="23.25" customHeight="1" x14ac:dyDescent="0.15">
      <c r="A46" s="345"/>
      <c r="B46" s="345"/>
      <c r="C46" s="345"/>
      <c r="D46" s="345"/>
      <c r="E46" s="345"/>
      <c r="F46" s="345"/>
      <c r="G46" s="345"/>
      <c r="H46" s="345"/>
      <c r="I46" s="345"/>
      <c r="J46" s="345"/>
      <c r="K46" s="345"/>
      <c r="L46" s="345"/>
      <c r="M46" s="345"/>
    </row>
  </sheetData>
  <sheetProtection selectLockedCells="1"/>
  <mergeCells count="97">
    <mergeCell ref="C15:C19"/>
    <mergeCell ref="C6:C14"/>
    <mergeCell ref="E6:E7"/>
    <mergeCell ref="H3:M3"/>
    <mergeCell ref="M4:M5"/>
    <mergeCell ref="K4:L4"/>
    <mergeCell ref="D6:D9"/>
    <mergeCell ref="F6:F7"/>
    <mergeCell ref="I6:I7"/>
    <mergeCell ref="D10:D14"/>
    <mergeCell ref="E10:E11"/>
    <mergeCell ref="F10:F11"/>
    <mergeCell ref="I10:I11"/>
    <mergeCell ref="J10:J11"/>
    <mergeCell ref="F12:F14"/>
    <mergeCell ref="E12:E14"/>
    <mergeCell ref="A46:M46"/>
    <mergeCell ref="M23:M32"/>
    <mergeCell ref="J23:J32"/>
    <mergeCell ref="H24:H26"/>
    <mergeCell ref="H29:H31"/>
    <mergeCell ref="I29:I32"/>
    <mergeCell ref="K29:K32"/>
    <mergeCell ref="C20:C35"/>
    <mergeCell ref="D20:D22"/>
    <mergeCell ref="E36:G36"/>
    <mergeCell ref="K24:K25"/>
    <mergeCell ref="K26:K27"/>
    <mergeCell ref="I33:I35"/>
    <mergeCell ref="D23:D32"/>
    <mergeCell ref="J33:J35"/>
    <mergeCell ref="K33:K35"/>
    <mergeCell ref="H2:J2"/>
    <mergeCell ref="B4:C5"/>
    <mergeCell ref="D4:D5"/>
    <mergeCell ref="E4:E5"/>
    <mergeCell ref="F4:F5"/>
    <mergeCell ref="G4:H4"/>
    <mergeCell ref="I4:J4"/>
    <mergeCell ref="F3:G3"/>
    <mergeCell ref="J6:J7"/>
    <mergeCell ref="E8:E9"/>
    <mergeCell ref="F8:F9"/>
    <mergeCell ref="I8:I9"/>
    <mergeCell ref="J8:J9"/>
    <mergeCell ref="L6:L7"/>
    <mergeCell ref="K8:K9"/>
    <mergeCell ref="L8:L9"/>
    <mergeCell ref="L23:L32"/>
    <mergeCell ref="K6:K7"/>
    <mergeCell ref="L17:L19"/>
    <mergeCell ref="K20:K22"/>
    <mergeCell ref="K15:K16"/>
    <mergeCell ref="L15:L16"/>
    <mergeCell ref="K17:K19"/>
    <mergeCell ref="L20:L22"/>
    <mergeCell ref="L33:L35"/>
    <mergeCell ref="J12:J14"/>
    <mergeCell ref="J15:J16"/>
    <mergeCell ref="D33:D35"/>
    <mergeCell ref="I24:I25"/>
    <mergeCell ref="I26:I27"/>
    <mergeCell ref="E17:E19"/>
    <mergeCell ref="F17:F19"/>
    <mergeCell ref="F20:F22"/>
    <mergeCell ref="I20:I22"/>
    <mergeCell ref="I17:I19"/>
    <mergeCell ref="M12:M14"/>
    <mergeCell ref="M15:M16"/>
    <mergeCell ref="M17:M19"/>
    <mergeCell ref="E23:E32"/>
    <mergeCell ref="F23:F32"/>
    <mergeCell ref="J17:J19"/>
    <mergeCell ref="E20:E22"/>
    <mergeCell ref="L12:L14"/>
    <mergeCell ref="K12:K14"/>
    <mergeCell ref="I12:I14"/>
    <mergeCell ref="J20:J22"/>
    <mergeCell ref="E15:E16"/>
    <mergeCell ref="F15:F16"/>
    <mergeCell ref="I15:I16"/>
    <mergeCell ref="D41:K41"/>
    <mergeCell ref="D42:K42"/>
    <mergeCell ref="B37:D37"/>
    <mergeCell ref="E37:G37"/>
    <mergeCell ref="M20:M22"/>
    <mergeCell ref="M33:M35"/>
    <mergeCell ref="B36:D36"/>
    <mergeCell ref="E33:E35"/>
    <mergeCell ref="F33:F35"/>
    <mergeCell ref="B6:B35"/>
    <mergeCell ref="D15:D19"/>
    <mergeCell ref="M10:M11"/>
    <mergeCell ref="K10:K11"/>
    <mergeCell ref="M6:M7"/>
    <mergeCell ref="M8:M9"/>
    <mergeCell ref="L10:L11"/>
  </mergeCells>
  <phoneticPr fontId="2"/>
  <conditionalFormatting sqref="I6:I7">
    <cfRule type="cellIs" dxfId="17" priority="16" stopIfTrue="1" operator="equal">
      <formula>$F$6</formula>
    </cfRule>
  </conditionalFormatting>
  <conditionalFormatting sqref="I8:I9">
    <cfRule type="cellIs" dxfId="16" priority="31" stopIfTrue="1" operator="equal">
      <formula>$F$8</formula>
    </cfRule>
  </conditionalFormatting>
  <conditionalFormatting sqref="I10:I11 K10:K11">
    <cfRule type="cellIs" dxfId="15" priority="56" stopIfTrue="1" operator="equal">
      <formula>$F$10</formula>
    </cfRule>
  </conditionalFormatting>
  <conditionalFormatting sqref="I12:I14">
    <cfRule type="cellIs" dxfId="14" priority="55" stopIfTrue="1" operator="equal">
      <formula>$F$12</formula>
    </cfRule>
  </conditionalFormatting>
  <conditionalFormatting sqref="I15:I16">
    <cfRule type="cellIs" dxfId="13" priority="60" stopIfTrue="1" operator="equal">
      <formula>$F$15</formula>
    </cfRule>
  </conditionalFormatting>
  <conditionalFormatting sqref="I17:I19">
    <cfRule type="cellIs" dxfId="12" priority="30" stopIfTrue="1" operator="equal">
      <formula>$F$17</formula>
    </cfRule>
  </conditionalFormatting>
  <conditionalFormatting sqref="I20:I22">
    <cfRule type="cellIs" dxfId="11" priority="50" stopIfTrue="1" operator="equal">
      <formula>$F$20</formula>
    </cfRule>
  </conditionalFormatting>
  <conditionalFormatting sqref="I23:I24">
    <cfRule type="cellIs" dxfId="10" priority="10" stopIfTrue="1" operator="equal">
      <formula>#REF!</formula>
    </cfRule>
  </conditionalFormatting>
  <conditionalFormatting sqref="I29">
    <cfRule type="cellIs" dxfId="9" priority="12" stopIfTrue="1" operator="equal">
      <formula>#REF!</formula>
    </cfRule>
  </conditionalFormatting>
  <conditionalFormatting sqref="I33:I35">
    <cfRule type="cellIs" dxfId="8" priority="8" stopIfTrue="1" operator="equal">
      <formula>$F$21</formula>
    </cfRule>
  </conditionalFormatting>
  <conditionalFormatting sqref="K6">
    <cfRule type="cellIs" dxfId="7" priority="36" stopIfTrue="1" operator="equal">
      <formula>$F$6</formula>
    </cfRule>
  </conditionalFormatting>
  <conditionalFormatting sqref="K8:K9">
    <cfRule type="cellIs" dxfId="6" priority="22" stopIfTrue="1" operator="equal">
      <formula>$F$8</formula>
    </cfRule>
  </conditionalFormatting>
  <conditionalFormatting sqref="K12:K14">
    <cfRule type="cellIs" dxfId="5" priority="43" stopIfTrue="1" operator="equal">
      <formula>$F$12</formula>
    </cfRule>
  </conditionalFormatting>
  <conditionalFormatting sqref="K15:K19">
    <cfRule type="cellIs" dxfId="4" priority="32" stopIfTrue="1" operator="equal">
      <formula>$F$15</formula>
    </cfRule>
  </conditionalFormatting>
  <conditionalFormatting sqref="K20:K22">
    <cfRule type="cellIs" dxfId="3" priority="38" stopIfTrue="1" operator="equal">
      <formula>$F$20</formula>
    </cfRule>
  </conditionalFormatting>
  <conditionalFormatting sqref="K23:K24">
    <cfRule type="cellIs" dxfId="2" priority="9" stopIfTrue="1" operator="equal">
      <formula>#REF!</formula>
    </cfRule>
  </conditionalFormatting>
  <conditionalFormatting sqref="K29">
    <cfRule type="cellIs" dxfId="1" priority="11" stopIfTrue="1" operator="equal">
      <formula>#REF!</formula>
    </cfRule>
  </conditionalFormatting>
  <conditionalFormatting sqref="K33:K35">
    <cfRule type="cellIs" dxfId="0" priority="7" stopIfTrue="1" operator="equal">
      <formula>$F$21</formula>
    </cfRule>
  </conditionalFormatting>
  <dataValidations count="11">
    <dataValidation type="list" allowBlank="1" showInputMessage="1" showErrorMessage="1" sqref="I8:I9 K8:K9" xr:uid="{00000000-0002-0000-0400-000000000000}">
      <formula1>$H$8:$H$9</formula1>
    </dataValidation>
    <dataValidation type="list" allowBlank="1" showInputMessage="1" showErrorMessage="1" sqref="I20:I22 K20:K22" xr:uid="{00000000-0002-0000-0400-000002000000}">
      <formula1>$H$20:$H$22</formula1>
    </dataValidation>
    <dataValidation type="list" allowBlank="1" showInputMessage="1" showErrorMessage="1" sqref="I17:I19" xr:uid="{00000000-0002-0000-0400-000003000000}">
      <formula1>$H$17:$H$19</formula1>
    </dataValidation>
    <dataValidation type="list" allowBlank="1" showInputMessage="1" showErrorMessage="1" sqref="I15:I16" xr:uid="{00000000-0002-0000-0400-000004000000}">
      <formula1>$H$15:$H$16</formula1>
    </dataValidation>
    <dataValidation type="list" allowBlank="1" showInputMessage="1" showErrorMessage="1" sqref="I12:I14 K12:K14" xr:uid="{00000000-0002-0000-0400-000005000000}">
      <formula1>$H$12:$H$14</formula1>
    </dataValidation>
    <dataValidation type="list" allowBlank="1" showInputMessage="1" showErrorMessage="1" sqref="I24 K24" xr:uid="{00000000-0002-0000-0400-000006000000}">
      <formula1>"三重県の工事評定点,中部地方整備局工事成績評定平均点,近畿地方整備局工事成績評定平均点"</formula1>
    </dataValidation>
    <dataValidation type="whole" operator="greaterThanOrEqual" allowBlank="1" showInputMessage="1" showErrorMessage="1" sqref="K29:K32 I29:I32" xr:uid="{00000000-0002-0000-0400-000007000000}">
      <formula1>0</formula1>
    </dataValidation>
    <dataValidation type="list" allowBlank="1" showInputMessage="1" showErrorMessage="1" sqref="K10:K11 I10:I11" xr:uid="{00000000-0002-0000-0400-000008000000}">
      <formula1>$H$10:$H$11</formula1>
    </dataValidation>
    <dataValidation type="list" allowBlank="1" showInputMessage="1" showErrorMessage="1" sqref="K33:K35 I33:I35" xr:uid="{00000000-0002-0000-0400-000009000000}">
      <formula1>$H$33:$H$35</formula1>
    </dataValidation>
    <dataValidation type="decimal" allowBlank="1" showInputMessage="1" showErrorMessage="1" sqref="I26:I27 K26:K27" xr:uid="{00000000-0002-0000-0400-00000A000000}">
      <formula1>1</formula1>
      <formula2>100</formula2>
    </dataValidation>
    <dataValidation type="list" allowBlank="1" showInputMessage="1" showErrorMessage="1" sqref="I6:I7" xr:uid="{00000000-0002-0000-0400-000001000000}">
      <formula1>$H$6:$H$7</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70"/>
  <sheetViews>
    <sheetView showGridLines="0" view="pageBreakPreview" zoomScaleNormal="100" zoomScaleSheetLayoutView="100" workbookViewId="0">
      <selection activeCell="R2" sqref="R2:AI2"/>
    </sheetView>
  </sheetViews>
  <sheetFormatPr defaultColWidth="3.125" defaultRowHeight="18" customHeight="1" x14ac:dyDescent="0.15"/>
  <cols>
    <col min="1" max="51" width="3.875" style="127" customWidth="1"/>
    <col min="52" max="16384" width="3.125" style="127"/>
  </cols>
  <sheetData>
    <row r="1" spans="1:35" ht="22.5" customHeight="1" x14ac:dyDescent="0.15">
      <c r="A1" s="126" t="s">
        <v>125</v>
      </c>
      <c r="O1" s="128"/>
      <c r="P1" s="128"/>
      <c r="Q1" s="128"/>
      <c r="R1" s="129"/>
      <c r="S1" s="129"/>
      <c r="T1" s="129"/>
      <c r="U1" s="129"/>
      <c r="V1" s="129"/>
      <c r="W1" s="129"/>
      <c r="X1" s="129"/>
      <c r="Y1" s="129"/>
      <c r="Z1" s="129"/>
      <c r="AA1" s="129"/>
      <c r="AB1" s="129"/>
      <c r="AC1" s="129"/>
      <c r="AD1" s="129"/>
      <c r="AE1" s="129"/>
      <c r="AF1" s="129"/>
      <c r="AG1" s="129"/>
      <c r="AH1" s="129"/>
      <c r="AI1" s="129"/>
    </row>
    <row r="2" spans="1:35" ht="22.5" customHeight="1" thickBot="1" x14ac:dyDescent="0.2">
      <c r="O2" s="471" t="s">
        <v>126</v>
      </c>
      <c r="P2" s="472"/>
      <c r="Q2" s="473"/>
      <c r="R2" s="474"/>
      <c r="S2" s="475"/>
      <c r="T2" s="475"/>
      <c r="U2" s="475"/>
      <c r="V2" s="475"/>
      <c r="W2" s="475"/>
      <c r="X2" s="475"/>
      <c r="Y2" s="475"/>
      <c r="Z2" s="475"/>
      <c r="AA2" s="475"/>
      <c r="AB2" s="475"/>
      <c r="AC2" s="475"/>
      <c r="AD2" s="475"/>
      <c r="AE2" s="475"/>
      <c r="AF2" s="475"/>
      <c r="AG2" s="475"/>
      <c r="AH2" s="475"/>
      <c r="AI2" s="476"/>
    </row>
    <row r="3" spans="1:35" ht="15" customHeight="1" x14ac:dyDescent="0.15">
      <c r="A3" s="400" t="s">
        <v>127</v>
      </c>
      <c r="B3" s="401"/>
      <c r="C3" s="401"/>
      <c r="D3" s="401"/>
      <c r="E3" s="401"/>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2"/>
    </row>
    <row r="4" spans="1:35" ht="15" customHeight="1" x14ac:dyDescent="0.15">
      <c r="A4" s="403"/>
      <c r="B4" s="404"/>
      <c r="C4" s="404"/>
      <c r="D4" s="404"/>
      <c r="E4" s="404"/>
      <c r="F4" s="404"/>
      <c r="G4" s="404"/>
      <c r="H4" s="404"/>
      <c r="I4" s="404"/>
      <c r="J4" s="404"/>
      <c r="K4" s="404"/>
      <c r="L4" s="404"/>
      <c r="M4" s="404"/>
      <c r="N4" s="404"/>
      <c r="O4" s="404"/>
      <c r="P4" s="404"/>
      <c r="Q4" s="404"/>
      <c r="R4" s="404"/>
      <c r="S4" s="404"/>
      <c r="T4" s="404"/>
      <c r="U4" s="404"/>
      <c r="V4" s="404"/>
      <c r="W4" s="404"/>
      <c r="X4" s="404"/>
      <c r="Y4" s="404"/>
      <c r="Z4" s="404"/>
      <c r="AA4" s="404"/>
      <c r="AB4" s="404"/>
      <c r="AC4" s="404"/>
      <c r="AD4" s="404"/>
      <c r="AE4" s="404"/>
      <c r="AF4" s="404"/>
      <c r="AG4" s="404"/>
      <c r="AH4" s="404"/>
      <c r="AI4" s="405"/>
    </row>
    <row r="5" spans="1:35" ht="19.899999999999999" customHeight="1" x14ac:dyDescent="0.15">
      <c r="A5" s="462" t="s">
        <v>15</v>
      </c>
      <c r="B5" s="463"/>
      <c r="C5" s="463"/>
      <c r="D5" s="463"/>
      <c r="E5" s="477" t="s">
        <v>128</v>
      </c>
      <c r="F5" s="478"/>
      <c r="G5" s="478"/>
      <c r="H5" s="478"/>
      <c r="I5" s="479"/>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1"/>
    </row>
    <row r="6" spans="1:35" ht="19.899999999999999" customHeight="1" x14ac:dyDescent="0.15">
      <c r="A6" s="411"/>
      <c r="B6" s="416"/>
      <c r="C6" s="416"/>
      <c r="D6" s="416"/>
      <c r="E6" s="477"/>
      <c r="F6" s="478"/>
      <c r="G6" s="478"/>
      <c r="H6" s="478"/>
      <c r="I6" s="479"/>
      <c r="J6" s="482"/>
      <c r="K6" s="482"/>
      <c r="L6" s="482"/>
      <c r="M6" s="482"/>
      <c r="N6" s="482"/>
      <c r="O6" s="482"/>
      <c r="P6" s="482"/>
      <c r="Q6" s="482"/>
      <c r="R6" s="482"/>
      <c r="S6" s="482"/>
      <c r="T6" s="482"/>
      <c r="U6" s="482"/>
      <c r="V6" s="482"/>
      <c r="W6" s="482"/>
      <c r="X6" s="482"/>
      <c r="Y6" s="482"/>
      <c r="Z6" s="482"/>
      <c r="AA6" s="482"/>
      <c r="AB6" s="482"/>
      <c r="AC6" s="482"/>
      <c r="AD6" s="482"/>
      <c r="AE6" s="482"/>
      <c r="AF6" s="482"/>
      <c r="AG6" s="482"/>
      <c r="AH6" s="482"/>
      <c r="AI6" s="483"/>
    </row>
    <row r="7" spans="1:35" ht="19.899999999999999" customHeight="1" x14ac:dyDescent="0.15">
      <c r="A7" s="411"/>
      <c r="B7" s="416"/>
      <c r="C7" s="416"/>
      <c r="D7" s="416"/>
      <c r="E7" s="477" t="s">
        <v>129</v>
      </c>
      <c r="F7" s="478"/>
      <c r="G7" s="478"/>
      <c r="H7" s="478"/>
      <c r="I7" s="479"/>
      <c r="J7" s="428" t="s">
        <v>130</v>
      </c>
      <c r="K7" s="428"/>
      <c r="L7" s="428"/>
      <c r="M7" s="428"/>
      <c r="N7" s="428"/>
      <c r="O7" s="428"/>
      <c r="P7" s="428"/>
      <c r="Q7" s="428"/>
      <c r="R7" s="428"/>
      <c r="S7" s="428"/>
      <c r="T7" s="428"/>
      <c r="U7" s="428"/>
      <c r="V7" s="428"/>
      <c r="W7" s="428"/>
      <c r="X7" s="428"/>
      <c r="Y7" s="428"/>
      <c r="Z7" s="428"/>
      <c r="AA7" s="428"/>
      <c r="AB7" s="428"/>
      <c r="AC7" s="428"/>
      <c r="AD7" s="428"/>
      <c r="AE7" s="428"/>
      <c r="AF7" s="428"/>
      <c r="AG7" s="428"/>
      <c r="AH7" s="428"/>
      <c r="AI7" s="429"/>
    </row>
    <row r="8" spans="1:35" ht="19.899999999999999" customHeight="1" x14ac:dyDescent="0.15">
      <c r="A8" s="411"/>
      <c r="B8" s="416"/>
      <c r="C8" s="416"/>
      <c r="D8" s="416"/>
      <c r="E8" s="484" t="s">
        <v>131</v>
      </c>
      <c r="F8" s="455"/>
      <c r="G8" s="455"/>
      <c r="H8" s="455"/>
      <c r="I8" s="485"/>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486"/>
      <c r="AI8" s="487"/>
    </row>
    <row r="9" spans="1:35" ht="19.899999999999999" customHeight="1" x14ac:dyDescent="0.15">
      <c r="A9" s="464"/>
      <c r="B9" s="459"/>
      <c r="C9" s="459"/>
      <c r="D9" s="459"/>
      <c r="E9" s="477"/>
      <c r="F9" s="478"/>
      <c r="G9" s="478"/>
      <c r="H9" s="478"/>
      <c r="I9" s="479"/>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3"/>
    </row>
    <row r="10" spans="1:35" ht="19.899999999999999" customHeight="1" x14ac:dyDescent="0.15">
      <c r="A10" s="462" t="s">
        <v>132</v>
      </c>
      <c r="B10" s="463"/>
      <c r="C10" s="463"/>
      <c r="D10" s="463"/>
      <c r="E10" s="456" t="s">
        <v>133</v>
      </c>
      <c r="F10" s="457"/>
      <c r="G10" s="457"/>
      <c r="H10" s="457"/>
      <c r="I10" s="458"/>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8"/>
    </row>
    <row r="11" spans="1:35" ht="19.899999999999999" customHeight="1" x14ac:dyDescent="0.15">
      <c r="A11" s="411"/>
      <c r="B11" s="416"/>
      <c r="C11" s="416"/>
      <c r="D11" s="416"/>
      <c r="E11" s="434" t="s">
        <v>134</v>
      </c>
      <c r="F11" s="459"/>
      <c r="G11" s="459"/>
      <c r="H11" s="459"/>
      <c r="I11" s="435"/>
      <c r="J11" s="395"/>
      <c r="K11" s="395"/>
      <c r="L11" s="395"/>
      <c r="M11" s="395"/>
      <c r="N11" s="395"/>
      <c r="O11" s="395"/>
      <c r="P11" s="395"/>
      <c r="Q11" s="395"/>
      <c r="R11" s="395"/>
      <c r="S11" s="395"/>
      <c r="T11" s="395"/>
      <c r="U11" s="395"/>
      <c r="V11" s="395"/>
      <c r="W11" s="395"/>
      <c r="X11" s="395"/>
      <c r="Y11" s="395"/>
      <c r="Z11" s="395"/>
      <c r="AA11" s="395"/>
      <c r="AB11" s="395"/>
      <c r="AC11" s="395"/>
      <c r="AD11" s="395"/>
      <c r="AE11" s="395"/>
      <c r="AF11" s="395"/>
      <c r="AG11" s="395"/>
      <c r="AH11" s="395"/>
      <c r="AI11" s="396"/>
    </row>
    <row r="12" spans="1:35" ht="19.899999999999999" customHeight="1" x14ac:dyDescent="0.15">
      <c r="A12" s="411"/>
      <c r="B12" s="416"/>
      <c r="C12" s="416"/>
      <c r="D12" s="416"/>
      <c r="E12" s="456"/>
      <c r="F12" s="457"/>
      <c r="G12" s="457"/>
      <c r="H12" s="457"/>
      <c r="I12" s="458"/>
      <c r="J12" s="395"/>
      <c r="K12" s="395"/>
      <c r="L12" s="395"/>
      <c r="M12" s="395"/>
      <c r="N12" s="395"/>
      <c r="O12" s="395"/>
      <c r="P12" s="395"/>
      <c r="Q12" s="395"/>
      <c r="R12" s="395"/>
      <c r="S12" s="395"/>
      <c r="T12" s="395"/>
      <c r="U12" s="395"/>
      <c r="V12" s="395"/>
      <c r="W12" s="395"/>
      <c r="X12" s="395"/>
      <c r="Y12" s="395"/>
      <c r="Z12" s="395"/>
      <c r="AA12" s="395"/>
      <c r="AB12" s="395"/>
      <c r="AC12" s="395"/>
      <c r="AD12" s="395"/>
      <c r="AE12" s="395"/>
      <c r="AF12" s="395"/>
      <c r="AG12" s="395"/>
      <c r="AH12" s="395"/>
      <c r="AI12" s="396"/>
    </row>
    <row r="13" spans="1:35" ht="19.899999999999999" customHeight="1" thickBot="1" x14ac:dyDescent="0.2">
      <c r="A13" s="488"/>
      <c r="B13" s="489"/>
      <c r="C13" s="489"/>
      <c r="D13" s="489"/>
      <c r="E13" s="490"/>
      <c r="F13" s="491"/>
      <c r="G13" s="491"/>
      <c r="H13" s="491"/>
      <c r="I13" s="492"/>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4"/>
    </row>
    <row r="14" spans="1:35" ht="15" customHeight="1" thickTop="1" x14ac:dyDescent="0.15">
      <c r="A14" s="468" t="s">
        <v>135</v>
      </c>
      <c r="B14" s="469"/>
      <c r="C14" s="469"/>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c r="AG14" s="469"/>
      <c r="AH14" s="469"/>
      <c r="AI14" s="470"/>
    </row>
    <row r="15" spans="1:35" ht="15" customHeight="1" x14ac:dyDescent="0.15">
      <c r="A15" s="403"/>
      <c r="B15" s="404"/>
      <c r="C15" s="404"/>
      <c r="D15" s="404"/>
      <c r="E15" s="404"/>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c r="AG15" s="469"/>
      <c r="AH15" s="469"/>
      <c r="AI15" s="470"/>
    </row>
    <row r="16" spans="1:35" ht="19.5" customHeight="1" x14ac:dyDescent="0.15">
      <c r="A16" s="452" t="s">
        <v>34</v>
      </c>
      <c r="B16" s="453"/>
      <c r="C16" s="453"/>
      <c r="D16" s="453"/>
      <c r="E16" s="456" t="s">
        <v>133</v>
      </c>
      <c r="F16" s="457"/>
      <c r="G16" s="457"/>
      <c r="H16" s="457"/>
      <c r="I16" s="458"/>
      <c r="J16" s="437"/>
      <c r="K16" s="437"/>
      <c r="L16" s="437"/>
      <c r="M16" s="437"/>
      <c r="N16" s="437"/>
      <c r="O16" s="437"/>
      <c r="P16" s="437"/>
      <c r="Q16" s="437"/>
      <c r="R16" s="437"/>
      <c r="S16" s="437"/>
      <c r="T16" s="437"/>
      <c r="U16" s="437"/>
      <c r="V16" s="437"/>
      <c r="W16" s="437"/>
      <c r="X16" s="437"/>
      <c r="Y16" s="437"/>
      <c r="Z16" s="437"/>
      <c r="AA16" s="437"/>
      <c r="AB16" s="437"/>
      <c r="AC16" s="437"/>
      <c r="AD16" s="437"/>
      <c r="AE16" s="437"/>
      <c r="AF16" s="437"/>
      <c r="AG16" s="437"/>
      <c r="AH16" s="437"/>
      <c r="AI16" s="438"/>
    </row>
    <row r="17" spans="1:35" ht="19.5" customHeight="1" x14ac:dyDescent="0.15">
      <c r="A17" s="413"/>
      <c r="B17" s="412"/>
      <c r="C17" s="412"/>
      <c r="D17" s="412"/>
      <c r="E17" s="434" t="s">
        <v>134</v>
      </c>
      <c r="F17" s="459"/>
      <c r="G17" s="459"/>
      <c r="H17" s="459"/>
      <c r="I17" s="43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6"/>
    </row>
    <row r="18" spans="1:35" ht="19.5" customHeight="1" x14ac:dyDescent="0.15">
      <c r="A18" s="413"/>
      <c r="B18" s="412"/>
      <c r="C18" s="412"/>
      <c r="D18" s="412"/>
      <c r="E18" s="456"/>
      <c r="F18" s="457"/>
      <c r="G18" s="457"/>
      <c r="H18" s="457"/>
      <c r="I18" s="458"/>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6"/>
    </row>
    <row r="19" spans="1:35" ht="19.5" customHeight="1" x14ac:dyDescent="0.15">
      <c r="A19" s="454"/>
      <c r="B19" s="455"/>
      <c r="C19" s="455"/>
      <c r="D19" s="455"/>
      <c r="E19" s="456"/>
      <c r="F19" s="457"/>
      <c r="G19" s="457"/>
      <c r="H19" s="457"/>
      <c r="I19" s="458"/>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c r="AG19" s="460"/>
      <c r="AH19" s="460"/>
      <c r="AI19" s="461"/>
    </row>
    <row r="20" spans="1:35" ht="19.5" customHeight="1" x14ac:dyDescent="0.15">
      <c r="A20" s="462" t="s">
        <v>37</v>
      </c>
      <c r="B20" s="463"/>
      <c r="C20" s="463"/>
      <c r="D20" s="463"/>
      <c r="E20" s="430" t="s">
        <v>136</v>
      </c>
      <c r="F20" s="463"/>
      <c r="G20" s="431"/>
      <c r="H20" s="465" t="s">
        <v>137</v>
      </c>
      <c r="I20" s="465"/>
      <c r="J20" s="465"/>
      <c r="K20" s="465"/>
      <c r="L20" s="465"/>
      <c r="M20" s="465"/>
      <c r="N20" s="465"/>
      <c r="O20" s="465"/>
      <c r="P20" s="465"/>
      <c r="Q20" s="465"/>
      <c r="R20" s="465"/>
      <c r="S20" s="465"/>
      <c r="T20" s="467"/>
      <c r="U20" s="443"/>
      <c r="V20" s="442"/>
      <c r="W20" s="443"/>
      <c r="X20" s="442"/>
      <c r="Y20" s="443"/>
      <c r="Z20" s="442"/>
      <c r="AA20" s="443"/>
      <c r="AB20" s="442"/>
      <c r="AC20" s="444"/>
      <c r="AD20" s="445" t="s">
        <v>138</v>
      </c>
      <c r="AE20" s="445"/>
      <c r="AF20" s="445"/>
      <c r="AG20" s="445"/>
      <c r="AH20" s="445"/>
      <c r="AI20" s="446"/>
    </row>
    <row r="21" spans="1:35" ht="19.5" customHeight="1" x14ac:dyDescent="0.15">
      <c r="A21" s="464"/>
      <c r="B21" s="459"/>
      <c r="C21" s="459"/>
      <c r="D21" s="459"/>
      <c r="E21" s="434"/>
      <c r="F21" s="459"/>
      <c r="G21" s="435"/>
      <c r="H21" s="466"/>
      <c r="I21" s="466"/>
      <c r="J21" s="466"/>
      <c r="K21" s="466"/>
      <c r="L21" s="466"/>
      <c r="M21" s="466"/>
      <c r="N21" s="466"/>
      <c r="O21" s="466"/>
      <c r="P21" s="466"/>
      <c r="Q21" s="466"/>
      <c r="R21" s="466"/>
      <c r="S21" s="466"/>
      <c r="T21" s="447"/>
      <c r="U21" s="448"/>
      <c r="V21" s="449"/>
      <c r="W21" s="448"/>
      <c r="X21" s="449"/>
      <c r="Y21" s="448"/>
      <c r="Z21" s="449"/>
      <c r="AA21" s="448"/>
      <c r="AB21" s="449"/>
      <c r="AC21" s="450"/>
      <c r="AD21" s="451" t="str">
        <f>IF(COUNTA(T20:AC21)=0,"",ROUNDDOWN(((SUM(T20:AC21)+75))/(COUNTA(T20:AC21)+1),1))</f>
        <v/>
      </c>
      <c r="AE21" s="451"/>
      <c r="AF21" s="451"/>
      <c r="AG21" s="451"/>
      <c r="AH21" s="451"/>
      <c r="AI21" s="130" t="s">
        <v>139</v>
      </c>
    </row>
    <row r="22" spans="1:35" ht="19.5" customHeight="1" x14ac:dyDescent="0.15">
      <c r="A22" s="421" t="s">
        <v>140</v>
      </c>
      <c r="B22" s="422"/>
      <c r="C22" s="422"/>
      <c r="D22" s="422"/>
      <c r="E22" s="427" t="s">
        <v>180</v>
      </c>
      <c r="F22" s="428"/>
      <c r="G22" s="428"/>
      <c r="H22" s="428"/>
      <c r="I22" s="428"/>
      <c r="J22" s="428"/>
      <c r="K22" s="42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9"/>
    </row>
    <row r="23" spans="1:35" ht="19.5" customHeight="1" x14ac:dyDescent="0.15">
      <c r="A23" s="423"/>
      <c r="B23" s="424"/>
      <c r="C23" s="424"/>
      <c r="D23" s="424"/>
      <c r="E23" s="430">
        <v>1</v>
      </c>
      <c r="F23" s="431"/>
      <c r="G23" s="392" t="s">
        <v>133</v>
      </c>
      <c r="H23" s="392"/>
      <c r="I23" s="392"/>
      <c r="J23" s="392"/>
      <c r="K23" s="392"/>
      <c r="L23" s="436"/>
      <c r="M23" s="437"/>
      <c r="N23" s="437"/>
      <c r="O23" s="437"/>
      <c r="P23" s="437"/>
      <c r="Q23" s="437"/>
      <c r="R23" s="437"/>
      <c r="S23" s="437"/>
      <c r="T23" s="437"/>
      <c r="U23" s="437"/>
      <c r="V23" s="437"/>
      <c r="W23" s="437"/>
      <c r="X23" s="437"/>
      <c r="Y23" s="437"/>
      <c r="Z23" s="437"/>
      <c r="AA23" s="437"/>
      <c r="AB23" s="437"/>
      <c r="AC23" s="437"/>
      <c r="AD23" s="437"/>
      <c r="AE23" s="437"/>
      <c r="AF23" s="437"/>
      <c r="AG23" s="437"/>
      <c r="AH23" s="437"/>
      <c r="AI23" s="438"/>
    </row>
    <row r="24" spans="1:35" ht="19.5" customHeight="1" x14ac:dyDescent="0.15">
      <c r="A24" s="423"/>
      <c r="B24" s="424"/>
      <c r="C24" s="424"/>
      <c r="D24" s="424"/>
      <c r="E24" s="432"/>
      <c r="F24" s="433"/>
      <c r="G24" s="392" t="s">
        <v>134</v>
      </c>
      <c r="H24" s="392"/>
      <c r="I24" s="392"/>
      <c r="J24" s="392"/>
      <c r="K24" s="392"/>
      <c r="L24" s="439"/>
      <c r="M24" s="428"/>
      <c r="N24" s="428"/>
      <c r="O24" s="428"/>
      <c r="P24" s="428"/>
      <c r="Q24" s="428"/>
      <c r="R24" s="428"/>
      <c r="S24" s="428"/>
      <c r="T24" s="428"/>
      <c r="U24" s="428"/>
      <c r="V24" s="428"/>
      <c r="W24" s="428"/>
      <c r="X24" s="428"/>
      <c r="Y24" s="428"/>
      <c r="Z24" s="428"/>
      <c r="AA24" s="428"/>
      <c r="AB24" s="428"/>
      <c r="AC24" s="428"/>
      <c r="AD24" s="428"/>
      <c r="AE24" s="428"/>
      <c r="AF24" s="428"/>
      <c r="AG24" s="428"/>
      <c r="AH24" s="428"/>
      <c r="AI24" s="429"/>
    </row>
    <row r="25" spans="1:35" ht="19.5" customHeight="1" x14ac:dyDescent="0.15">
      <c r="A25" s="423"/>
      <c r="B25" s="424"/>
      <c r="C25" s="424"/>
      <c r="D25" s="424"/>
      <c r="E25" s="432"/>
      <c r="F25" s="433"/>
      <c r="G25" s="392"/>
      <c r="H25" s="392"/>
      <c r="I25" s="392"/>
      <c r="J25" s="392"/>
      <c r="K25" s="392"/>
      <c r="L25" s="439"/>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9"/>
    </row>
    <row r="26" spans="1:35" ht="19.5" customHeight="1" x14ac:dyDescent="0.15">
      <c r="A26" s="423"/>
      <c r="B26" s="424"/>
      <c r="C26" s="424"/>
      <c r="D26" s="424"/>
      <c r="E26" s="434"/>
      <c r="F26" s="435"/>
      <c r="G26" s="392"/>
      <c r="H26" s="392"/>
      <c r="I26" s="392"/>
      <c r="J26" s="392"/>
      <c r="K26" s="392"/>
      <c r="L26" s="439"/>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9"/>
    </row>
    <row r="27" spans="1:35" ht="19.5" customHeight="1" x14ac:dyDescent="0.15">
      <c r="A27" s="423"/>
      <c r="B27" s="424"/>
      <c r="C27" s="424"/>
      <c r="D27" s="424"/>
      <c r="E27" s="430">
        <v>2</v>
      </c>
      <c r="F27" s="431"/>
      <c r="G27" s="392" t="s">
        <v>133</v>
      </c>
      <c r="H27" s="392"/>
      <c r="I27" s="392"/>
      <c r="J27" s="392"/>
      <c r="K27" s="392"/>
      <c r="L27" s="436"/>
      <c r="M27" s="437"/>
      <c r="N27" s="437"/>
      <c r="O27" s="437"/>
      <c r="P27" s="437"/>
      <c r="Q27" s="437"/>
      <c r="R27" s="437"/>
      <c r="S27" s="437"/>
      <c r="T27" s="437"/>
      <c r="U27" s="437"/>
      <c r="V27" s="437"/>
      <c r="W27" s="437"/>
      <c r="X27" s="437"/>
      <c r="Y27" s="437"/>
      <c r="Z27" s="437"/>
      <c r="AA27" s="437"/>
      <c r="AB27" s="437"/>
      <c r="AC27" s="437"/>
      <c r="AD27" s="437"/>
      <c r="AE27" s="437"/>
      <c r="AF27" s="437"/>
      <c r="AG27" s="437"/>
      <c r="AH27" s="437"/>
      <c r="AI27" s="438"/>
    </row>
    <row r="28" spans="1:35" ht="19.5" customHeight="1" x14ac:dyDescent="0.15">
      <c r="A28" s="423"/>
      <c r="B28" s="424"/>
      <c r="C28" s="424"/>
      <c r="D28" s="424"/>
      <c r="E28" s="432"/>
      <c r="F28" s="433"/>
      <c r="G28" s="391" t="s">
        <v>134</v>
      </c>
      <c r="H28" s="391"/>
      <c r="I28" s="391"/>
      <c r="J28" s="391"/>
      <c r="K28" s="391"/>
      <c r="L28" s="394"/>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6"/>
    </row>
    <row r="29" spans="1:35" ht="19.5" customHeight="1" x14ac:dyDescent="0.15">
      <c r="A29" s="423"/>
      <c r="B29" s="424"/>
      <c r="C29" s="424"/>
      <c r="D29" s="424"/>
      <c r="E29" s="432"/>
      <c r="F29" s="433"/>
      <c r="G29" s="392"/>
      <c r="H29" s="392"/>
      <c r="I29" s="392"/>
      <c r="J29" s="392"/>
      <c r="K29" s="392"/>
      <c r="L29" s="394"/>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6"/>
    </row>
    <row r="30" spans="1:35" ht="19.5" customHeight="1" thickBot="1" x14ac:dyDescent="0.2">
      <c r="A30" s="425"/>
      <c r="B30" s="426"/>
      <c r="C30" s="426"/>
      <c r="D30" s="426"/>
      <c r="E30" s="440"/>
      <c r="F30" s="441"/>
      <c r="G30" s="393"/>
      <c r="H30" s="393"/>
      <c r="I30" s="393"/>
      <c r="J30" s="393"/>
      <c r="K30" s="393"/>
      <c r="L30" s="397"/>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9"/>
    </row>
    <row r="31" spans="1:35" ht="11.25" customHeight="1" x14ac:dyDescent="0.15">
      <c r="A31" s="131"/>
      <c r="B31" s="131"/>
      <c r="C31" s="131"/>
      <c r="D31" s="131"/>
      <c r="E31" s="131"/>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row>
    <row r="32" spans="1:35" ht="11.25" customHeight="1" thickBot="1" x14ac:dyDescent="0.2">
      <c r="A32" s="132"/>
      <c r="B32" s="132"/>
      <c r="C32" s="132"/>
      <c r="D32" s="128"/>
      <c r="E32" s="128"/>
    </row>
    <row r="33" spans="1:39" ht="15" customHeight="1" x14ac:dyDescent="0.15">
      <c r="A33" s="400" t="s">
        <v>141</v>
      </c>
      <c r="B33" s="401"/>
      <c r="C33" s="401"/>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2"/>
    </row>
    <row r="34" spans="1:39" ht="18" customHeight="1" x14ac:dyDescent="0.15">
      <c r="A34" s="403"/>
      <c r="B34" s="404"/>
      <c r="C34" s="404"/>
      <c r="D34" s="404"/>
      <c r="E34" s="404"/>
      <c r="F34" s="404"/>
      <c r="G34" s="404"/>
      <c r="H34" s="404"/>
      <c r="I34" s="404"/>
      <c r="J34" s="404"/>
      <c r="K34" s="404"/>
      <c r="L34" s="404"/>
      <c r="M34" s="404"/>
      <c r="N34" s="404"/>
      <c r="O34" s="404"/>
      <c r="P34" s="404"/>
      <c r="Q34" s="404"/>
      <c r="R34" s="404"/>
      <c r="S34" s="404"/>
      <c r="T34" s="404"/>
      <c r="U34" s="404"/>
      <c r="V34" s="404"/>
      <c r="W34" s="404"/>
      <c r="X34" s="404"/>
      <c r="Y34" s="404"/>
      <c r="Z34" s="404"/>
      <c r="AA34" s="404"/>
      <c r="AB34" s="404"/>
      <c r="AC34" s="404"/>
      <c r="AD34" s="404"/>
      <c r="AE34" s="404"/>
      <c r="AF34" s="404"/>
      <c r="AG34" s="404"/>
      <c r="AH34" s="404"/>
      <c r="AI34" s="405"/>
      <c r="AL34" s="416"/>
      <c r="AM34" s="416"/>
    </row>
    <row r="35" spans="1:39" ht="18" customHeight="1" x14ac:dyDescent="0.15">
      <c r="A35" s="417" t="s">
        <v>142</v>
      </c>
      <c r="B35" s="418"/>
      <c r="C35" s="419" t="s">
        <v>143</v>
      </c>
      <c r="D35" s="419"/>
      <c r="E35" s="419"/>
      <c r="F35" s="419"/>
      <c r="G35" s="419"/>
      <c r="H35" s="419"/>
      <c r="I35" s="419"/>
      <c r="J35" s="419"/>
      <c r="K35" s="419"/>
      <c r="L35" s="419"/>
      <c r="M35" s="419"/>
      <c r="N35" s="419"/>
      <c r="O35" s="419"/>
      <c r="P35" s="419"/>
      <c r="Q35" s="419"/>
      <c r="R35" s="419"/>
      <c r="S35" s="419"/>
      <c r="T35" s="419"/>
      <c r="U35" s="419"/>
      <c r="V35" s="419"/>
      <c r="W35" s="419"/>
      <c r="X35" s="419"/>
      <c r="Y35" s="419"/>
      <c r="Z35" s="419"/>
      <c r="AA35" s="419"/>
      <c r="AB35" s="419"/>
      <c r="AC35" s="419"/>
      <c r="AD35" s="419"/>
      <c r="AE35" s="419"/>
      <c r="AF35" s="419"/>
      <c r="AG35" s="419"/>
      <c r="AH35" s="419"/>
      <c r="AI35" s="420"/>
      <c r="AL35" s="416"/>
      <c r="AM35" s="416"/>
    </row>
    <row r="36" spans="1:39" ht="18" customHeight="1" x14ac:dyDescent="0.15">
      <c r="A36" s="406"/>
      <c r="B36" s="407"/>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14"/>
      <c r="AH36" s="414"/>
      <c r="AI36" s="415"/>
    </row>
    <row r="37" spans="1:39" ht="18" customHeight="1" x14ac:dyDescent="0.15">
      <c r="A37" s="406" t="s">
        <v>144</v>
      </c>
      <c r="B37" s="407"/>
      <c r="C37" s="395" t="s">
        <v>145</v>
      </c>
      <c r="D37" s="395"/>
      <c r="E37" s="395"/>
      <c r="F37" s="395"/>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6"/>
    </row>
    <row r="38" spans="1:39" ht="18" customHeight="1" x14ac:dyDescent="0.15">
      <c r="A38" s="406"/>
      <c r="B38" s="407"/>
      <c r="C38" s="395"/>
      <c r="D38" s="39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c r="AI38" s="396"/>
    </row>
    <row r="39" spans="1:39" ht="18" customHeight="1" thickBot="1" x14ac:dyDescent="0.2">
      <c r="A39" s="133"/>
      <c r="B39" s="134"/>
      <c r="C39" s="134"/>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6"/>
    </row>
    <row r="40" spans="1:39" ht="18" customHeight="1" thickTop="1" x14ac:dyDescent="0.15">
      <c r="A40" s="408" t="s">
        <v>146</v>
      </c>
      <c r="B40" s="409"/>
      <c r="C40" s="409"/>
      <c r="D40" s="409"/>
      <c r="E40" s="409"/>
      <c r="F40" s="409"/>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c r="AD40" s="409"/>
      <c r="AE40" s="409"/>
      <c r="AF40" s="409"/>
      <c r="AG40" s="409"/>
      <c r="AH40" s="409"/>
      <c r="AI40" s="410"/>
    </row>
    <row r="41" spans="1:39" ht="18" customHeight="1" x14ac:dyDescent="0.15">
      <c r="A41" s="403"/>
      <c r="B41" s="404"/>
      <c r="C41" s="404"/>
      <c r="D41" s="404"/>
      <c r="E41" s="404"/>
      <c r="F41" s="404"/>
      <c r="G41" s="404"/>
      <c r="H41" s="404"/>
      <c r="I41" s="404"/>
      <c r="J41" s="404"/>
      <c r="K41" s="404"/>
      <c r="L41" s="404"/>
      <c r="M41" s="404"/>
      <c r="N41" s="404"/>
      <c r="O41" s="404"/>
      <c r="P41" s="404"/>
      <c r="Q41" s="404"/>
      <c r="R41" s="404"/>
      <c r="S41" s="404"/>
      <c r="T41" s="404"/>
      <c r="U41" s="404"/>
      <c r="V41" s="404"/>
      <c r="W41" s="404"/>
      <c r="X41" s="404"/>
      <c r="Y41" s="404"/>
      <c r="Z41" s="404"/>
      <c r="AA41" s="404"/>
      <c r="AB41" s="404"/>
      <c r="AC41" s="404"/>
      <c r="AD41" s="404"/>
      <c r="AE41" s="404"/>
      <c r="AF41" s="404"/>
      <c r="AG41" s="404"/>
      <c r="AH41" s="404"/>
      <c r="AI41" s="405"/>
    </row>
    <row r="42" spans="1:39" ht="18" customHeight="1" x14ac:dyDescent="0.15">
      <c r="A42" s="137" t="s">
        <v>147</v>
      </c>
      <c r="B42" s="138"/>
      <c r="C42" s="138"/>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40"/>
    </row>
    <row r="43" spans="1:39" ht="18" customHeight="1" x14ac:dyDescent="0.15">
      <c r="A43" s="411" t="s">
        <v>148</v>
      </c>
      <c r="B43" s="412"/>
      <c r="C43" s="414" t="s">
        <v>149</v>
      </c>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14"/>
      <c r="AH43" s="414"/>
      <c r="AI43" s="415"/>
    </row>
    <row r="44" spans="1:39" ht="18" customHeight="1" x14ac:dyDescent="0.15">
      <c r="A44" s="413"/>
      <c r="B44" s="412"/>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415"/>
    </row>
    <row r="45" spans="1:39" ht="18" customHeight="1" x14ac:dyDescent="0.15">
      <c r="A45" s="413"/>
      <c r="B45" s="412"/>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14"/>
      <c r="AH45" s="414"/>
      <c r="AI45" s="415"/>
    </row>
    <row r="46" spans="1:39" ht="18" customHeight="1" x14ac:dyDescent="0.15">
      <c r="A46" s="141"/>
      <c r="D46" s="127" t="s">
        <v>150</v>
      </c>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3"/>
    </row>
    <row r="47" spans="1:39" ht="18" customHeight="1" x14ac:dyDescent="0.15">
      <c r="A47" s="144"/>
      <c r="B47" s="145"/>
      <c r="C47" s="145"/>
      <c r="D47" s="146"/>
      <c r="E47" s="146"/>
      <c r="F47" s="146"/>
      <c r="G47" s="146"/>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7"/>
    </row>
    <row r="48" spans="1:39" ht="18" customHeight="1" x14ac:dyDescent="0.15">
      <c r="A48" s="148"/>
      <c r="B48" s="145"/>
      <c r="C48" s="145"/>
      <c r="D48" s="146"/>
      <c r="E48" s="146"/>
      <c r="F48" s="146"/>
      <c r="G48" s="146"/>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7"/>
    </row>
    <row r="49" spans="1:35" ht="18" customHeight="1" x14ac:dyDescent="0.15">
      <c r="A49" s="144"/>
      <c r="B49" s="146"/>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7"/>
    </row>
    <row r="50" spans="1:35" ht="18" customHeight="1" x14ac:dyDescent="0.15">
      <c r="A50" s="144"/>
      <c r="B50" s="146"/>
      <c r="C50" s="146"/>
      <c r="D50" s="146"/>
      <c r="E50" s="146"/>
      <c r="F50" s="146"/>
      <c r="G50" s="146"/>
      <c r="H50" s="146"/>
      <c r="I50" s="146"/>
      <c r="J50" s="146"/>
      <c r="K50" s="146"/>
      <c r="L50" s="146"/>
      <c r="M50" s="146"/>
      <c r="N50" s="146"/>
      <c r="O50" s="146"/>
      <c r="P50" s="146"/>
      <c r="Q50" s="146"/>
      <c r="R50" s="146"/>
      <c r="S50" s="146"/>
      <c r="T50" s="146"/>
      <c r="U50" s="146"/>
      <c r="V50" s="146"/>
      <c r="W50" s="146"/>
      <c r="X50" s="146"/>
      <c r="Y50" s="146"/>
      <c r="Z50" s="146"/>
      <c r="AA50" s="146"/>
      <c r="AB50" s="146"/>
      <c r="AC50" s="146"/>
      <c r="AD50" s="146"/>
      <c r="AE50" s="146"/>
      <c r="AF50" s="146"/>
      <c r="AG50" s="146"/>
      <c r="AH50" s="146"/>
      <c r="AI50" s="147"/>
    </row>
    <row r="51" spans="1:35" ht="18" customHeight="1" x14ac:dyDescent="0.15">
      <c r="A51" s="144"/>
      <c r="B51" s="146"/>
      <c r="C51" s="146"/>
      <c r="D51" s="146"/>
      <c r="E51" s="146"/>
      <c r="F51" s="146"/>
      <c r="G51" s="146"/>
      <c r="H51" s="146"/>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7"/>
    </row>
    <row r="52" spans="1:35" ht="18" customHeight="1" x14ac:dyDescent="0.15">
      <c r="A52" s="141"/>
      <c r="AI52" s="149"/>
    </row>
    <row r="53" spans="1:35" ht="18" customHeight="1" x14ac:dyDescent="0.15">
      <c r="A53" s="141"/>
      <c r="AI53" s="149"/>
    </row>
    <row r="54" spans="1:35" ht="18" customHeight="1" x14ac:dyDescent="0.15">
      <c r="A54" s="141"/>
      <c r="AI54" s="149"/>
    </row>
    <row r="55" spans="1:35" ht="18" customHeight="1" x14ac:dyDescent="0.15">
      <c r="A55" s="150" t="s">
        <v>151</v>
      </c>
      <c r="B55" s="138"/>
      <c r="C55" s="138"/>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39"/>
      <c r="AH55" s="139"/>
      <c r="AI55" s="140"/>
    </row>
    <row r="56" spans="1:35" ht="18" customHeight="1" x14ac:dyDescent="0.15">
      <c r="A56" s="383" t="s">
        <v>144</v>
      </c>
      <c r="B56" s="384"/>
      <c r="C56" s="387" t="s">
        <v>152</v>
      </c>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8"/>
    </row>
    <row r="57" spans="1:35" ht="18" customHeight="1" thickBot="1" x14ac:dyDescent="0.2">
      <c r="A57" s="385"/>
      <c r="B57" s="386"/>
      <c r="C57" s="389"/>
      <c r="D57" s="389"/>
      <c r="E57" s="389"/>
      <c r="F57" s="389"/>
      <c r="G57" s="389"/>
      <c r="H57" s="389"/>
      <c r="I57" s="389"/>
      <c r="J57" s="389"/>
      <c r="K57" s="389"/>
      <c r="L57" s="389"/>
      <c r="M57" s="389"/>
      <c r="N57" s="389"/>
      <c r="O57" s="389"/>
      <c r="P57" s="389"/>
      <c r="Q57" s="389"/>
      <c r="R57" s="389"/>
      <c r="S57" s="389"/>
      <c r="T57" s="389"/>
      <c r="U57" s="389"/>
      <c r="V57" s="389"/>
      <c r="W57" s="389"/>
      <c r="X57" s="389"/>
      <c r="Y57" s="389"/>
      <c r="Z57" s="389"/>
      <c r="AA57" s="389"/>
      <c r="AB57" s="389"/>
      <c r="AC57" s="389"/>
      <c r="AD57" s="389"/>
      <c r="AE57" s="389"/>
      <c r="AF57" s="389"/>
      <c r="AG57" s="389"/>
      <c r="AH57" s="389"/>
      <c r="AI57" s="390"/>
    </row>
    <row r="67" ht="26.25" customHeight="1" x14ac:dyDescent="0.15"/>
    <row r="68" ht="26.25" customHeight="1" x14ac:dyDescent="0.15"/>
    <row r="69" ht="26.25" customHeight="1" x14ac:dyDescent="0.15"/>
    <row r="70" ht="26.25" customHeight="1" x14ac:dyDescent="0.15"/>
  </sheetData>
  <sheetProtection selectLockedCells="1"/>
  <mergeCells count="59">
    <mergeCell ref="A14:AI15"/>
    <mergeCell ref="O2:Q2"/>
    <mergeCell ref="R2:AI2"/>
    <mergeCell ref="A3:AI4"/>
    <mergeCell ref="A5:D9"/>
    <mergeCell ref="E5:I6"/>
    <mergeCell ref="J5:AI6"/>
    <mergeCell ref="E7:I7"/>
    <mergeCell ref="J7:AI7"/>
    <mergeCell ref="E8:I9"/>
    <mergeCell ref="J8:AI9"/>
    <mergeCell ref="A10:D13"/>
    <mergeCell ref="E10:I10"/>
    <mergeCell ref="J10:AI10"/>
    <mergeCell ref="E11:I13"/>
    <mergeCell ref="J11:AI13"/>
    <mergeCell ref="A20:D21"/>
    <mergeCell ref="E20:G21"/>
    <mergeCell ref="H20:S21"/>
    <mergeCell ref="T20:U20"/>
    <mergeCell ref="V20:W20"/>
    <mergeCell ref="A16:D19"/>
    <mergeCell ref="E16:I16"/>
    <mergeCell ref="J16:AI16"/>
    <mergeCell ref="E17:I19"/>
    <mergeCell ref="J17:AI19"/>
    <mergeCell ref="X20:Y20"/>
    <mergeCell ref="Z20:AA20"/>
    <mergeCell ref="AB20:AC20"/>
    <mergeCell ref="AD20:AI20"/>
    <mergeCell ref="T21:U21"/>
    <mergeCell ref="V21:W21"/>
    <mergeCell ref="X21:Y21"/>
    <mergeCell ref="Z21:AA21"/>
    <mergeCell ref="AB21:AC21"/>
    <mergeCell ref="AD21:AH21"/>
    <mergeCell ref="AL34:AM35"/>
    <mergeCell ref="A35:B36"/>
    <mergeCell ref="C35:AI36"/>
    <mergeCell ref="A22:D30"/>
    <mergeCell ref="E22:AI22"/>
    <mergeCell ref="E23:F26"/>
    <mergeCell ref="G23:K23"/>
    <mergeCell ref="L23:AI23"/>
    <mergeCell ref="G24:K26"/>
    <mergeCell ref="L24:AI26"/>
    <mergeCell ref="E27:F30"/>
    <mergeCell ref="G27:K27"/>
    <mergeCell ref="L27:AI27"/>
    <mergeCell ref="A56:B57"/>
    <mergeCell ref="C56:AI57"/>
    <mergeCell ref="G28:K30"/>
    <mergeCell ref="L28:AI30"/>
    <mergeCell ref="A33:AI34"/>
    <mergeCell ref="A37:B38"/>
    <mergeCell ref="C37:AI38"/>
    <mergeCell ref="A40:AI41"/>
    <mergeCell ref="A43:B45"/>
    <mergeCell ref="C43:AI45"/>
  </mergeCells>
  <phoneticPr fontId="2"/>
  <dataValidations count="1">
    <dataValidation type="whole" allowBlank="1" showInputMessage="1" showErrorMessage="1" sqref="T20:AC21"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CF66"/>
  <sheetViews>
    <sheetView view="pageBreakPreview" zoomScaleNormal="100" zoomScaleSheetLayoutView="100" workbookViewId="0">
      <selection activeCell="G3" sqref="G3:AP3"/>
    </sheetView>
  </sheetViews>
  <sheetFormatPr defaultColWidth="3.125" defaultRowHeight="13.5" x14ac:dyDescent="0.15"/>
  <cols>
    <col min="1" max="3" width="1.75" style="2" customWidth="1"/>
    <col min="4" max="41" width="2" style="2" customWidth="1"/>
    <col min="42" max="42" width="2.875" style="2" customWidth="1"/>
    <col min="43" max="83" width="2" style="2" customWidth="1"/>
    <col min="84" max="84" width="3.75" style="2" customWidth="1"/>
    <col min="85" max="16384" width="3.125" style="2"/>
  </cols>
  <sheetData>
    <row r="1" spans="1:84" ht="18.75" customHeight="1" x14ac:dyDescent="0.15">
      <c r="A1" s="37" t="s">
        <v>153</v>
      </c>
      <c r="B1" s="1"/>
      <c r="Z1" s="3"/>
      <c r="AA1" s="3"/>
      <c r="AB1" s="3"/>
      <c r="AC1" s="3"/>
      <c r="AD1" s="3"/>
      <c r="AE1" s="3"/>
      <c r="AF1" s="3"/>
      <c r="AG1" s="3"/>
      <c r="AH1" s="3"/>
      <c r="AI1" s="3"/>
      <c r="AJ1" s="3"/>
      <c r="AK1" s="3"/>
      <c r="AL1" s="3"/>
      <c r="AM1" s="3"/>
      <c r="AN1" s="3"/>
      <c r="AO1" s="3"/>
      <c r="AP1" s="4"/>
    </row>
    <row r="2" spans="1:84" ht="18.75" customHeight="1" x14ac:dyDescent="0.15">
      <c r="A2" s="510" t="s">
        <v>154</v>
      </c>
      <c r="B2" s="510"/>
      <c r="C2" s="510"/>
      <c r="D2" s="510"/>
      <c r="E2" s="510"/>
      <c r="F2" s="510"/>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
      <c r="AR2" s="5"/>
      <c r="AS2" s="5"/>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7"/>
    </row>
    <row r="3" spans="1:84" ht="18.75" customHeight="1" x14ac:dyDescent="0.15">
      <c r="A3" s="512" t="s">
        <v>155</v>
      </c>
      <c r="B3" s="513"/>
      <c r="C3" s="513"/>
      <c r="D3" s="513"/>
      <c r="E3" s="513"/>
      <c r="F3" s="514"/>
      <c r="G3" s="515"/>
      <c r="H3" s="516"/>
      <c r="I3" s="516"/>
      <c r="J3" s="516"/>
      <c r="K3" s="516"/>
      <c r="L3" s="516"/>
      <c r="M3" s="516"/>
      <c r="N3" s="516"/>
      <c r="O3" s="516"/>
      <c r="P3" s="516"/>
      <c r="Q3" s="516"/>
      <c r="R3" s="516"/>
      <c r="S3" s="516"/>
      <c r="T3" s="516"/>
      <c r="U3" s="516"/>
      <c r="V3" s="516"/>
      <c r="W3" s="516"/>
      <c r="X3" s="516"/>
      <c r="Y3" s="516"/>
      <c r="Z3" s="516"/>
      <c r="AA3" s="516"/>
      <c r="AB3" s="516"/>
      <c r="AC3" s="516"/>
      <c r="AD3" s="516"/>
      <c r="AE3" s="516"/>
      <c r="AF3" s="516"/>
      <c r="AG3" s="516"/>
      <c r="AH3" s="516"/>
      <c r="AI3" s="516"/>
      <c r="AJ3" s="516"/>
      <c r="AK3" s="516"/>
      <c r="AL3" s="516"/>
      <c r="AM3" s="516"/>
      <c r="AN3" s="516"/>
      <c r="AO3" s="516"/>
      <c r="AP3" s="517"/>
      <c r="AQ3" s="518" t="s">
        <v>156</v>
      </c>
      <c r="AR3" s="518"/>
      <c r="AS3" s="518"/>
      <c r="AT3" s="518"/>
      <c r="AU3" s="518"/>
      <c r="AV3" s="518"/>
      <c r="AW3" s="518"/>
      <c r="AX3" s="518"/>
      <c r="AY3" s="518"/>
      <c r="AZ3" s="518"/>
      <c r="BA3" s="518"/>
      <c r="BB3" s="518"/>
      <c r="BC3" s="518"/>
      <c r="BD3" s="518"/>
      <c r="BE3" s="518"/>
      <c r="BF3" s="518"/>
      <c r="BG3" s="518"/>
      <c r="BH3" s="518"/>
      <c r="BI3" s="518"/>
      <c r="BJ3" s="518"/>
      <c r="BK3" s="518"/>
      <c r="BL3" s="518"/>
      <c r="BM3" s="518"/>
      <c r="BN3" s="518"/>
      <c r="BO3" s="518"/>
      <c r="BP3" s="518"/>
      <c r="BQ3" s="518"/>
      <c r="BR3" s="518"/>
      <c r="BS3" s="518"/>
      <c r="BT3" s="518"/>
      <c r="BU3" s="518"/>
      <c r="BV3" s="518"/>
      <c r="BW3" s="518"/>
      <c r="BX3" s="518"/>
      <c r="BY3" s="518"/>
      <c r="BZ3" s="518"/>
      <c r="CA3" s="518"/>
      <c r="CB3" s="518"/>
      <c r="CC3" s="518"/>
      <c r="CD3" s="518"/>
      <c r="CE3" s="518"/>
      <c r="CF3" s="518"/>
    </row>
    <row r="4" spans="1:84" ht="22.5" customHeight="1" thickBot="1" x14ac:dyDescent="0.2">
      <c r="A4" s="495" t="s">
        <v>157</v>
      </c>
      <c r="B4" s="496"/>
      <c r="C4" s="496"/>
      <c r="D4" s="496"/>
      <c r="E4" s="496"/>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c r="AG4" s="496"/>
      <c r="AH4" s="496"/>
      <c r="AI4" s="496"/>
      <c r="AJ4" s="496"/>
      <c r="AK4" s="496"/>
      <c r="AL4" s="496"/>
      <c r="AM4" s="496"/>
      <c r="AN4" s="496"/>
      <c r="AO4" s="496"/>
      <c r="AP4" s="497"/>
      <c r="AQ4" s="495" t="s">
        <v>158</v>
      </c>
      <c r="AR4" s="496"/>
      <c r="AS4" s="496"/>
      <c r="AT4" s="496"/>
      <c r="AU4" s="496"/>
      <c r="AV4" s="496"/>
      <c r="AW4" s="496"/>
      <c r="AX4" s="496"/>
      <c r="AY4" s="496"/>
      <c r="AZ4" s="496"/>
      <c r="BA4" s="496"/>
      <c r="BB4" s="496"/>
      <c r="BC4" s="496"/>
      <c r="BD4" s="496"/>
      <c r="BE4" s="496"/>
      <c r="BF4" s="496"/>
      <c r="BG4" s="496"/>
      <c r="BH4" s="496"/>
      <c r="BI4" s="496"/>
      <c r="BJ4" s="496"/>
      <c r="BK4" s="496"/>
      <c r="BL4" s="496"/>
      <c r="BM4" s="496"/>
      <c r="BN4" s="496"/>
      <c r="BO4" s="496"/>
      <c r="BP4" s="496"/>
      <c r="BQ4" s="496"/>
      <c r="BR4" s="496"/>
      <c r="BS4" s="496"/>
      <c r="BT4" s="496"/>
      <c r="BU4" s="496"/>
      <c r="BV4" s="496"/>
      <c r="BW4" s="496"/>
      <c r="BX4" s="496"/>
      <c r="BY4" s="496"/>
      <c r="BZ4" s="496"/>
      <c r="CA4" s="496"/>
      <c r="CB4" s="496"/>
      <c r="CC4" s="496"/>
      <c r="CD4" s="496"/>
      <c r="CE4" s="496"/>
      <c r="CF4" s="497"/>
    </row>
    <row r="5" spans="1:84" ht="13.5" customHeight="1" thickTop="1" x14ac:dyDescent="0.15">
      <c r="A5" s="498" t="s">
        <v>159</v>
      </c>
      <c r="B5" s="499"/>
      <c r="C5" s="500"/>
      <c r="D5" s="8" t="s">
        <v>160</v>
      </c>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9"/>
      <c r="AP5" s="10" t="s">
        <v>161</v>
      </c>
      <c r="AQ5" s="11"/>
      <c r="AR5" s="12" t="s">
        <v>162</v>
      </c>
      <c r="AS5" s="13"/>
      <c r="AT5" s="13"/>
      <c r="AU5" s="13"/>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4"/>
    </row>
    <row r="6" spans="1:84" ht="13.5" customHeight="1" x14ac:dyDescent="0.15">
      <c r="A6" s="501"/>
      <c r="B6" s="502"/>
      <c r="C6" s="503"/>
      <c r="D6" s="15"/>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9"/>
      <c r="AP6" s="10">
        <v>2</v>
      </c>
      <c r="AQ6" s="16"/>
      <c r="AR6" s="6" t="s">
        <v>163</v>
      </c>
      <c r="AS6" s="17"/>
      <c r="AT6" s="17"/>
      <c r="AU6" s="17"/>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18"/>
    </row>
    <row r="7" spans="1:84" ht="13.5" customHeight="1" x14ac:dyDescent="0.15">
      <c r="A7" s="501"/>
      <c r="B7" s="502"/>
      <c r="C7" s="503"/>
      <c r="D7" s="15"/>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9"/>
      <c r="AP7" s="10">
        <v>3</v>
      </c>
      <c r="AQ7" s="16"/>
      <c r="AR7" s="6" t="s">
        <v>164</v>
      </c>
      <c r="AS7" s="17"/>
      <c r="AT7" s="17"/>
      <c r="AU7" s="17"/>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18"/>
    </row>
    <row r="8" spans="1:84" ht="13.5" customHeight="1" x14ac:dyDescent="0.15">
      <c r="A8" s="501"/>
      <c r="B8" s="502"/>
      <c r="C8" s="503"/>
      <c r="D8" s="15"/>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9"/>
      <c r="AP8" s="10">
        <v>4</v>
      </c>
      <c r="AQ8" s="16"/>
      <c r="AR8" s="6" t="s">
        <v>165</v>
      </c>
      <c r="AS8" s="17"/>
      <c r="AT8" s="17"/>
      <c r="AU8" s="17"/>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18"/>
    </row>
    <row r="9" spans="1:84" ht="13.5" customHeight="1" x14ac:dyDescent="0.15">
      <c r="A9" s="501"/>
      <c r="B9" s="502"/>
      <c r="C9" s="503"/>
      <c r="D9" s="19"/>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1"/>
      <c r="AP9" s="22">
        <v>5</v>
      </c>
      <c r="AQ9" s="16"/>
      <c r="AR9" s="6" t="s">
        <v>166</v>
      </c>
      <c r="AS9" s="17"/>
      <c r="AT9" s="17"/>
      <c r="AU9" s="17"/>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18"/>
    </row>
    <row r="10" spans="1:84" ht="13.5" customHeight="1" x14ac:dyDescent="0.15">
      <c r="A10" s="501"/>
      <c r="B10" s="502"/>
      <c r="C10" s="503"/>
      <c r="D10" s="15" t="s">
        <v>167</v>
      </c>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9"/>
      <c r="AP10" s="10">
        <v>1</v>
      </c>
      <c r="AQ10" s="16"/>
      <c r="AR10" s="6" t="s">
        <v>168</v>
      </c>
      <c r="AS10" s="17"/>
      <c r="AT10" s="17"/>
      <c r="AU10" s="17"/>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18"/>
    </row>
    <row r="11" spans="1:84" ht="13.5" customHeight="1" x14ac:dyDescent="0.15">
      <c r="A11" s="501"/>
      <c r="B11" s="502"/>
      <c r="C11" s="503"/>
      <c r="D11" s="15"/>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9"/>
      <c r="AP11" s="10">
        <v>2</v>
      </c>
      <c r="AQ11" s="16"/>
      <c r="AR11" s="6" t="s">
        <v>169</v>
      </c>
      <c r="AS11" s="38"/>
      <c r="AT11" s="38"/>
      <c r="AU11" s="38"/>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23"/>
      <c r="CF11" s="24"/>
    </row>
    <row r="12" spans="1:84" ht="13.5" customHeight="1" x14ac:dyDescent="0.15">
      <c r="A12" s="501"/>
      <c r="B12" s="502"/>
      <c r="C12" s="503"/>
      <c r="D12" s="15"/>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9"/>
      <c r="AP12" s="10">
        <v>3</v>
      </c>
      <c r="AQ12" s="16"/>
      <c r="AR12" s="2" t="s">
        <v>108</v>
      </c>
      <c r="AS12" s="6" t="s">
        <v>170</v>
      </c>
      <c r="AT12" s="38"/>
      <c r="AU12" s="38"/>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23"/>
      <c r="CF12" s="24"/>
    </row>
    <row r="13" spans="1:84" ht="13.5" customHeight="1" x14ac:dyDescent="0.15">
      <c r="A13" s="501"/>
      <c r="B13" s="502"/>
      <c r="C13" s="503"/>
      <c r="D13" s="15"/>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9"/>
      <c r="AP13" s="10">
        <v>4</v>
      </c>
      <c r="AQ13" s="16"/>
      <c r="AR13" s="2" t="s">
        <v>108</v>
      </c>
      <c r="AS13" s="6" t="s">
        <v>171</v>
      </c>
      <c r="AT13" s="38"/>
      <c r="AU13" s="38"/>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23"/>
      <c r="CF13" s="24"/>
    </row>
    <row r="14" spans="1:84" ht="13.5" customHeight="1" x14ac:dyDescent="0.15">
      <c r="A14" s="501"/>
      <c r="B14" s="502"/>
      <c r="C14" s="503"/>
      <c r="D14" s="19"/>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1"/>
      <c r="AP14" s="22">
        <v>5</v>
      </c>
      <c r="AQ14" s="16"/>
      <c r="AS14" s="6" t="s">
        <v>172</v>
      </c>
      <c r="AT14" s="38"/>
      <c r="AU14" s="38"/>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23"/>
      <c r="CF14" s="24"/>
    </row>
    <row r="15" spans="1:84" ht="13.5" customHeight="1" x14ac:dyDescent="0.15">
      <c r="A15" s="501"/>
      <c r="B15" s="502"/>
      <c r="C15" s="503"/>
      <c r="D15" s="15" t="s">
        <v>173</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9"/>
      <c r="AP15" s="10">
        <v>1</v>
      </c>
      <c r="AQ15" s="25"/>
      <c r="AR15" s="2" t="s">
        <v>108</v>
      </c>
      <c r="AS15" s="6" t="s">
        <v>174</v>
      </c>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7"/>
    </row>
    <row r="16" spans="1:84" ht="13.5" customHeight="1" x14ac:dyDescent="0.15">
      <c r="A16" s="501"/>
      <c r="B16" s="502"/>
      <c r="C16" s="503"/>
      <c r="D16" s="15"/>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9"/>
      <c r="AP16" s="10">
        <v>2</v>
      </c>
      <c r="AQ16" s="28"/>
      <c r="AR16" s="29"/>
      <c r="AS16" s="30"/>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31"/>
    </row>
    <row r="17" spans="1:84" ht="13.5" customHeight="1" x14ac:dyDescent="0.15">
      <c r="A17" s="501"/>
      <c r="B17" s="502"/>
      <c r="C17" s="503"/>
      <c r="D17" s="8"/>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9"/>
      <c r="AP17" s="10">
        <v>3</v>
      </c>
      <c r="AQ17" s="32"/>
      <c r="AR17" s="30"/>
      <c r="AS17" s="30"/>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31"/>
    </row>
    <row r="18" spans="1:84" ht="13.5" customHeight="1" x14ac:dyDescent="0.15">
      <c r="A18" s="501"/>
      <c r="B18" s="502"/>
      <c r="C18" s="503"/>
      <c r="D18" s="8"/>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9"/>
      <c r="AP18" s="10">
        <v>4</v>
      </c>
      <c r="AQ18" s="32"/>
      <c r="AR18" s="30"/>
      <c r="AS18" s="30"/>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31"/>
    </row>
    <row r="19" spans="1:84" ht="13.5" customHeight="1" x14ac:dyDescent="0.15">
      <c r="A19" s="504"/>
      <c r="B19" s="505"/>
      <c r="C19" s="506"/>
      <c r="D19" s="19"/>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1"/>
      <c r="AP19" s="22">
        <v>5</v>
      </c>
      <c r="AQ19" s="32"/>
      <c r="AR19" s="30"/>
      <c r="AS19" s="30"/>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31"/>
    </row>
    <row r="20" spans="1:84" ht="13.5" customHeight="1" x14ac:dyDescent="0.15">
      <c r="A20" s="507" t="s">
        <v>175</v>
      </c>
      <c r="B20" s="508"/>
      <c r="C20" s="509"/>
      <c r="D20" s="8" t="s">
        <v>160</v>
      </c>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10" t="s">
        <v>161</v>
      </c>
      <c r="AQ20" s="32"/>
      <c r="AR20" s="30"/>
      <c r="AS20" s="30"/>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31"/>
    </row>
    <row r="21" spans="1:84" ht="13.5" customHeight="1" x14ac:dyDescent="0.15">
      <c r="A21" s="501"/>
      <c r="B21" s="502"/>
      <c r="C21" s="503"/>
      <c r="D21" s="15"/>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10">
        <v>2</v>
      </c>
      <c r="AQ21" s="32"/>
      <c r="AR21" s="30"/>
      <c r="AS21" s="30"/>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31"/>
    </row>
    <row r="22" spans="1:84" ht="13.5" customHeight="1" x14ac:dyDescent="0.15">
      <c r="A22" s="501"/>
      <c r="B22" s="502"/>
      <c r="C22" s="503"/>
      <c r="D22" s="15"/>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10">
        <v>3</v>
      </c>
      <c r="AQ22" s="32"/>
      <c r="AR22" s="30"/>
      <c r="AS22" s="30"/>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31"/>
    </row>
    <row r="23" spans="1:84" ht="13.5" customHeight="1" x14ac:dyDescent="0.15">
      <c r="A23" s="501"/>
      <c r="B23" s="502"/>
      <c r="C23" s="503"/>
      <c r="D23" s="15"/>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10">
        <v>4</v>
      </c>
      <c r="AQ23" s="32"/>
      <c r="AR23" s="30"/>
      <c r="AS23" s="30"/>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31"/>
    </row>
    <row r="24" spans="1:84" ht="13.5" customHeight="1" x14ac:dyDescent="0.15">
      <c r="A24" s="501"/>
      <c r="B24" s="502"/>
      <c r="C24" s="503"/>
      <c r="D24" s="19"/>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2">
        <v>5</v>
      </c>
      <c r="AQ24" s="32"/>
      <c r="AR24" s="30"/>
      <c r="AS24" s="30"/>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31"/>
    </row>
    <row r="25" spans="1:84" ht="13.5" customHeight="1" x14ac:dyDescent="0.15">
      <c r="A25" s="501"/>
      <c r="B25" s="502"/>
      <c r="C25" s="503"/>
      <c r="D25" s="15" t="s">
        <v>167</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9"/>
      <c r="AP25" s="10">
        <v>1</v>
      </c>
      <c r="AQ25" s="32"/>
      <c r="AR25" s="30"/>
      <c r="AS25" s="30"/>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31"/>
    </row>
    <row r="26" spans="1:84" ht="13.5" customHeight="1" x14ac:dyDescent="0.15">
      <c r="A26" s="501"/>
      <c r="B26" s="502"/>
      <c r="C26" s="503"/>
      <c r="D26" s="15"/>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9"/>
      <c r="AP26" s="10">
        <v>2</v>
      </c>
      <c r="AQ26" s="32"/>
      <c r="AR26" s="30"/>
      <c r="AS26" s="30"/>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31"/>
    </row>
    <row r="27" spans="1:84" ht="13.5" customHeight="1" x14ac:dyDescent="0.15">
      <c r="A27" s="501"/>
      <c r="B27" s="502"/>
      <c r="C27" s="503"/>
      <c r="D27" s="15"/>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9"/>
      <c r="AP27" s="10">
        <v>3</v>
      </c>
      <c r="AQ27" s="32"/>
      <c r="AR27" s="30"/>
      <c r="AS27" s="30"/>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1"/>
    </row>
    <row r="28" spans="1:84" ht="13.5" customHeight="1" x14ac:dyDescent="0.15">
      <c r="A28" s="501"/>
      <c r="B28" s="502"/>
      <c r="C28" s="503"/>
      <c r="D28" s="15"/>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9"/>
      <c r="AP28" s="10">
        <v>4</v>
      </c>
      <c r="AQ28" s="32"/>
      <c r="AR28" s="30"/>
      <c r="AS28" s="30"/>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1"/>
    </row>
    <row r="29" spans="1:84" ht="13.5" customHeight="1" x14ac:dyDescent="0.15">
      <c r="A29" s="501"/>
      <c r="B29" s="502"/>
      <c r="C29" s="503"/>
      <c r="D29" s="19"/>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1"/>
      <c r="AP29" s="22">
        <v>5</v>
      </c>
      <c r="AQ29" s="32"/>
      <c r="AR29" s="30"/>
      <c r="AS29" s="30"/>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1"/>
    </row>
    <row r="30" spans="1:84" ht="13.5" customHeight="1" x14ac:dyDescent="0.15">
      <c r="A30" s="501"/>
      <c r="B30" s="502"/>
      <c r="C30" s="503"/>
      <c r="D30" s="15" t="s">
        <v>173</v>
      </c>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10">
        <v>1</v>
      </c>
      <c r="AQ30" s="32"/>
      <c r="AR30" s="30"/>
      <c r="AS30" s="30"/>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1"/>
    </row>
    <row r="31" spans="1:84" ht="13.5" customHeight="1" x14ac:dyDescent="0.15">
      <c r="A31" s="501"/>
      <c r="B31" s="502"/>
      <c r="C31" s="503"/>
      <c r="D31" s="15"/>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10">
        <v>2</v>
      </c>
      <c r="AQ31" s="32"/>
      <c r="AR31" s="30"/>
      <c r="AS31" s="30"/>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1"/>
    </row>
    <row r="32" spans="1:84" ht="13.5" customHeight="1" x14ac:dyDescent="0.15">
      <c r="A32" s="501"/>
      <c r="B32" s="502"/>
      <c r="C32" s="503"/>
      <c r="D32" s="8"/>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10">
        <v>3</v>
      </c>
      <c r="AQ32" s="34"/>
      <c r="CF32" s="35"/>
    </row>
    <row r="33" spans="1:84" ht="13.5" customHeight="1" x14ac:dyDescent="0.15">
      <c r="A33" s="501"/>
      <c r="B33" s="502"/>
      <c r="C33" s="503"/>
      <c r="D33" s="8"/>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10">
        <v>4</v>
      </c>
      <c r="AQ33" s="34"/>
      <c r="CF33" s="35"/>
    </row>
    <row r="34" spans="1:84" ht="13.5" customHeight="1" x14ac:dyDescent="0.15">
      <c r="A34" s="504"/>
      <c r="B34" s="505"/>
      <c r="C34" s="506"/>
      <c r="D34" s="19"/>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2">
        <v>5</v>
      </c>
      <c r="AQ34" s="34"/>
      <c r="CF34" s="35"/>
    </row>
    <row r="35" spans="1:84" ht="13.5" customHeight="1" x14ac:dyDescent="0.15">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row>
    <row r="36" spans="1:84" ht="13.5" customHeight="1" x14ac:dyDescent="0.15"/>
    <row r="37" spans="1:84" ht="13.5" customHeight="1" x14ac:dyDescent="0.15"/>
    <row r="38" spans="1:84" ht="13.5" customHeight="1" x14ac:dyDescent="0.15"/>
    <row r="39" spans="1:84" ht="13.5" customHeight="1" x14ac:dyDescent="0.15"/>
    <row r="40" spans="1:84" ht="13.5" customHeight="1" x14ac:dyDescent="0.15"/>
    <row r="41" spans="1:84" ht="13.5" customHeight="1" x14ac:dyDescent="0.15"/>
    <row r="42" spans="1:84" ht="13.5" customHeight="1" x14ac:dyDescent="0.15"/>
    <row r="43" spans="1:84" ht="13.5" customHeight="1" x14ac:dyDescent="0.15"/>
    <row r="44" spans="1:84" ht="16.5" customHeight="1" x14ac:dyDescent="0.15"/>
    <row r="45" spans="1:84" ht="16.5" customHeight="1" x14ac:dyDescent="0.15"/>
    <row r="46" spans="1:84" ht="16.5" customHeight="1" x14ac:dyDescent="0.15"/>
    <row r="47" spans="1:84" ht="16.5" customHeight="1" x14ac:dyDescent="0.15"/>
    <row r="48" spans="1:84" ht="16.5" customHeight="1" x14ac:dyDescent="0.15"/>
    <row r="49" ht="22.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8" customHeight="1" x14ac:dyDescent="0.15"/>
  </sheetData>
  <mergeCells count="9">
    <mergeCell ref="A4:AP4"/>
    <mergeCell ref="AQ4:CF4"/>
    <mergeCell ref="A5:C19"/>
    <mergeCell ref="A20:C34"/>
    <mergeCell ref="A2:F2"/>
    <mergeCell ref="G2:AP2"/>
    <mergeCell ref="A3:F3"/>
    <mergeCell ref="G3:AP3"/>
    <mergeCell ref="AQ3:CF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40D237-2BD2-4B5A-9526-A37E6B1E5C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3ECA854-055E-4573-A9ED-6067EEFEE9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様式１【経常ＪＶ用】</vt:lpstr>
      <vt:lpstr>様式２</vt:lpstr>
      <vt:lpstr>様式４（対策なし）</vt:lpstr>
      <vt:lpstr>届出書!Print_Area</vt:lpstr>
      <vt:lpstr>'評価項目(標準)'!Print_Area</vt:lpstr>
      <vt:lpstr>様式１!Print_Area</vt:lpstr>
      <vt:lpstr>様式１【経常ＪＶ用】!Print_Area</vt:lpstr>
      <vt:lpstr>様式２!Print_Area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2026-08-19T02:05:29Z</dcterms:modified>
  <cp:category/>
  <cp:contentStatus/>
</cp:coreProperties>
</file>