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showInkAnnotation="0" codeName="ThisWorkbook" defaultThemeVersion="124226"/>
  <xr:revisionPtr revIDLastSave="0" documentId="13_ncr:1_{803AE626-2F2F-4DE2-97DF-DD292B90F3FD}" xr6:coauthVersionLast="47" xr6:coauthVersionMax="47" xr10:uidLastSave="{00000000-0000-0000-0000-000000000000}"/>
  <bookViews>
    <workbookView xWindow="-110" yWindow="-110" windowWidth="19420" windowHeight="10300" tabRatio="800" activeTab="1" xr2:uid="{00000000-000D-0000-FFFF-FFFF00000000}"/>
  </bookViews>
  <sheets>
    <sheet name="評価項目(標準)" sheetId="57" r:id="rId1"/>
    <sheet name="届出書" sheetId="94" r:id="rId2"/>
    <sheet name="様式１" sheetId="66" r:id="rId3"/>
    <sheet name="様式１【経常ＪＶ用】" sheetId="74" r:id="rId4"/>
    <sheet name="様式２" sheetId="80" r:id="rId5"/>
  </sheets>
  <definedNames>
    <definedName name="_xlnm.Print_Area" localSheetId="1">届出書!$A$1:$AA$41</definedName>
    <definedName name="_xlnm.Print_Area" localSheetId="0">'評価項目(標準)'!$B$1:$M$40</definedName>
    <definedName name="_xlnm.Print_Area" localSheetId="2">様式１!$B$1:$L$44</definedName>
    <definedName name="_xlnm.Print_Area" localSheetId="3">様式１【経常ＪＶ用】!$B$1:$O$45</definedName>
    <definedName name="_xlnm.Print_Area" localSheetId="4">様式２!$A$1:$AI$54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74" l="1"/>
  <c r="J12" i="74"/>
  <c r="G13" i="74"/>
  <c r="H13" i="74"/>
  <c r="G14" i="74"/>
  <c r="H14" i="74"/>
  <c r="G15" i="74"/>
  <c r="H15" i="74"/>
  <c r="J11" i="66"/>
  <c r="G12" i="66"/>
  <c r="H12" i="66"/>
  <c r="G13" i="66"/>
  <c r="H13" i="66"/>
  <c r="G14" i="66"/>
  <c r="H14" i="66"/>
  <c r="J22" i="66"/>
  <c r="L23" i="74"/>
  <c r="J23" i="74"/>
  <c r="J36" i="66"/>
  <c r="M23" i="74" l="1"/>
  <c r="AD17" i="80"/>
  <c r="M37" i="74" l="1"/>
  <c r="H37" i="74" l="1"/>
  <c r="E37" i="74"/>
  <c r="B37" i="74"/>
  <c r="H36" i="66" l="1"/>
  <c r="E36" i="66"/>
  <c r="B36" i="66"/>
  <c r="D33" i="74" l="1"/>
  <c r="D32" i="66"/>
  <c r="D22" i="66"/>
  <c r="C15" i="66"/>
  <c r="H18" i="74"/>
  <c r="H19" i="74"/>
  <c r="G19" i="74"/>
  <c r="H17" i="66"/>
  <c r="H18" i="66"/>
  <c r="G18" i="66"/>
  <c r="K5" i="57"/>
  <c r="J37" i="57"/>
  <c r="J35" i="66"/>
  <c r="L36" i="74"/>
  <c r="J36" i="74"/>
  <c r="F15" i="66"/>
  <c r="H36" i="74"/>
  <c r="E36" i="74"/>
  <c r="B36" i="74"/>
  <c r="H35" i="66"/>
  <c r="E35" i="66"/>
  <c r="B35" i="66"/>
  <c r="L33" i="74"/>
  <c r="J33" i="74"/>
  <c r="H34" i="74"/>
  <c r="D16" i="74"/>
  <c r="C16" i="74"/>
  <c r="J32" i="66"/>
  <c r="F32" i="66"/>
  <c r="H33" i="66"/>
  <c r="G33" i="66"/>
  <c r="D15" i="66"/>
  <c r="B5" i="66"/>
  <c r="B6" i="74"/>
  <c r="L21" i="74"/>
  <c r="J21" i="74"/>
  <c r="J18" i="74"/>
  <c r="M18" i="74" s="1"/>
  <c r="J6" i="74"/>
  <c r="M6" i="74" s="1"/>
  <c r="J20" i="66"/>
  <c r="J17" i="66"/>
  <c r="J5" i="66"/>
  <c r="G23" i="74"/>
  <c r="H23" i="66"/>
  <c r="H22" i="66"/>
  <c r="G22" i="66"/>
  <c r="L10" i="74"/>
  <c r="L8" i="74"/>
  <c r="J10" i="74"/>
  <c r="J8" i="74"/>
  <c r="J9" i="66"/>
  <c r="J7" i="66"/>
  <c r="M31" i="74"/>
  <c r="M29" i="74"/>
  <c r="M27" i="74"/>
  <c r="M25" i="74"/>
  <c r="J16" i="74"/>
  <c r="M16" i="74" s="1"/>
  <c r="J15" i="66"/>
  <c r="G32" i="74"/>
  <c r="G31" i="74"/>
  <c r="G30" i="74"/>
  <c r="G29" i="74"/>
  <c r="G28" i="74"/>
  <c r="G27" i="74"/>
  <c r="G26" i="74"/>
  <c r="G25" i="74"/>
  <c r="G24" i="74"/>
  <c r="F23" i="74"/>
  <c r="E23" i="74"/>
  <c r="D23" i="74"/>
  <c r="H32" i="74"/>
  <c r="H29" i="74"/>
  <c r="H28" i="74"/>
  <c r="H27" i="74"/>
  <c r="H24" i="74"/>
  <c r="H23" i="74"/>
  <c r="E28" i="74"/>
  <c r="D28" i="74"/>
  <c r="H31" i="66"/>
  <c r="H28" i="66"/>
  <c r="H27" i="66"/>
  <c r="H26" i="66"/>
  <c r="G23" i="66"/>
  <c r="G24" i="66"/>
  <c r="G25" i="66"/>
  <c r="G26" i="66"/>
  <c r="G27" i="66"/>
  <c r="G28" i="66"/>
  <c r="G29" i="66"/>
  <c r="G30" i="66"/>
  <c r="G31" i="66"/>
  <c r="F22" i="66"/>
  <c r="E22" i="66"/>
  <c r="E27" i="66"/>
  <c r="D27" i="66"/>
  <c r="F5" i="66"/>
  <c r="H35" i="74"/>
  <c r="G35" i="74"/>
  <c r="G34" i="74"/>
  <c r="H33" i="74"/>
  <c r="G33" i="74"/>
  <c r="F33" i="74"/>
  <c r="H32" i="66"/>
  <c r="G32" i="66"/>
  <c r="H34" i="66"/>
  <c r="G34" i="66"/>
  <c r="F6" i="74"/>
  <c r="F8" i="74"/>
  <c r="F10" i="74"/>
  <c r="F12" i="74"/>
  <c r="F16" i="74"/>
  <c r="F18" i="74"/>
  <c r="F21" i="74"/>
  <c r="F7" i="66"/>
  <c r="F9" i="66"/>
  <c r="F11" i="66"/>
  <c r="F17" i="66"/>
  <c r="F20" i="66"/>
  <c r="E18" i="74"/>
  <c r="E15" i="66"/>
  <c r="E33" i="74"/>
  <c r="H22" i="74"/>
  <c r="G22" i="74"/>
  <c r="H21" i="74"/>
  <c r="G21" i="74"/>
  <c r="E21" i="74"/>
  <c r="D21" i="74"/>
  <c r="C21" i="74"/>
  <c r="H20" i="74"/>
  <c r="G20" i="74"/>
  <c r="G18" i="74"/>
  <c r="H17" i="74"/>
  <c r="G17" i="74"/>
  <c r="H16" i="74"/>
  <c r="G16" i="74"/>
  <c r="E16" i="74"/>
  <c r="H12" i="74"/>
  <c r="G12" i="74"/>
  <c r="E12" i="74"/>
  <c r="H11" i="74"/>
  <c r="G11" i="74"/>
  <c r="H10" i="74"/>
  <c r="G10" i="74"/>
  <c r="E10" i="74"/>
  <c r="H9" i="74"/>
  <c r="G9" i="74"/>
  <c r="H8" i="74"/>
  <c r="G8" i="74"/>
  <c r="E8" i="74"/>
  <c r="D8" i="74"/>
  <c r="H7" i="74"/>
  <c r="G7" i="74"/>
  <c r="H6" i="74"/>
  <c r="G6" i="74"/>
  <c r="E6" i="74"/>
  <c r="D6" i="74"/>
  <c r="C6" i="74"/>
  <c r="E5" i="66"/>
  <c r="E7" i="66"/>
  <c r="C20" i="66"/>
  <c r="C5" i="66"/>
  <c r="D7" i="66"/>
  <c r="D5" i="66"/>
  <c r="H21" i="66"/>
  <c r="H20" i="66"/>
  <c r="H19" i="66"/>
  <c r="H16" i="66"/>
  <c r="H15" i="66"/>
  <c r="G21" i="66"/>
  <c r="G20" i="66"/>
  <c r="G19" i="66"/>
  <c r="G17" i="66"/>
  <c r="G16" i="66"/>
  <c r="G15" i="66"/>
  <c r="H11" i="66"/>
  <c r="H10" i="66"/>
  <c r="H9" i="66"/>
  <c r="H8" i="66"/>
  <c r="H7" i="66"/>
  <c r="G11" i="66"/>
  <c r="G10" i="66"/>
  <c r="G9" i="66"/>
  <c r="G8" i="66"/>
  <c r="G7" i="66"/>
  <c r="E11" i="66"/>
  <c r="E32" i="66"/>
  <c r="E20" i="66"/>
  <c r="E17" i="66"/>
  <c r="E9" i="66"/>
  <c r="D20" i="66"/>
  <c r="H6" i="66"/>
  <c r="H5" i="66"/>
  <c r="G6" i="66"/>
  <c r="G5" i="66"/>
  <c r="M36" i="74" l="1"/>
  <c r="M21" i="74"/>
  <c r="M12" i="74"/>
  <c r="M10" i="74"/>
  <c r="M8" i="74"/>
  <c r="J37" i="66"/>
  <c r="M33" i="74"/>
  <c r="M38" i="74" l="1"/>
</calcChain>
</file>

<file path=xl/sharedStrings.xml><?xml version="1.0" encoding="utf-8"?>
<sst xmlns="http://schemas.openxmlformats.org/spreadsheetml/2006/main" count="216" uniqueCount="164">
  <si>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</si>
  <si>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</si>
  <si>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</si>
  <si>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</si>
  <si>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</si>
  <si>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</si>
  <si>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</si>
  <si>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</si>
  <si>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</si>
  <si>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</si>
  <si>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</si>
  <si>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</si>
  <si>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</si>
  <si>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</si>
  <si>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</si>
  <si>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</si>
  <si>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</si>
  <si>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</si>
  <si>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</si>
  <si>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</si>
  <si>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</si>
  <si>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</si>
  <si>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</si>
  <si>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</si>
  <si>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</si>
  <si>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</si>
  <si>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</si>
  <si>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</si>
  <si>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</si>
  <si>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</si>
  <si>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</si>
  <si>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</si>
  <si>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全て県内産を使用</t>
    <rPh sb="0" eb="1">
      <t>スベ</t>
    </rPh>
    <rPh sb="2" eb="5">
      <t>ケンナイサン</t>
    </rPh>
    <rPh sb="6" eb="8">
      <t>シヨウ</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</si>
  <si>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</si>
  <si>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</si>
  <si>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</si>
  <si>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</si>
  <si>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</si>
  <si>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</si>
  <si>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</si>
  <si>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</si>
  <si>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</si>
  <si>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</si>
  <si>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</si>
  <si>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</si>
  <si>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</si>
  <si>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</si>
  <si>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</si>
  <si>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</si>
  <si>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</si>
  <si>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</si>
  <si>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</si>
  <si>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</si>
  <si>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</si>
  <si>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</si>
  <si>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</si>
  <si>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</si>
  <si>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</si>
  <si>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</si>
  <si>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</si>
  <si>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</si>
  <si>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</si>
  <si>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</si>
  <si>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</si>
  <si>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</si>
  <si>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</si>
  <si>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</si>
  <si>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</si>
  <si>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</si>
  <si>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</si>
  <si>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</si>
  <si>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</si>
  <si>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</si>
  <si>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</si>
  <si>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</si>
  <si>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</si>
  <si>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</si>
  <si>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</si>
  <si>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</si>
  <si>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</si>
  <si>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</si>
  <si>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</si>
  <si>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</si>
  <si>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</si>
  <si>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</si>
  <si>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</si>
  <si>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</si>
  <si>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</si>
  <si>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</si>
  <si>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</si>
  <si>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</si>
  <si>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</si>
  <si>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</si>
  <si>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</si>
  <si>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</si>
  <si>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</si>
  <si>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</si>
  <si>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</si>
  <si>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</si>
  <si>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【記入上の注意】</t>
    <rPh sb="1" eb="3">
      <t>キニュウ</t>
    </rPh>
    <rPh sb="3" eb="4">
      <t>ジョウ</t>
    </rPh>
    <rPh sb="5" eb="7">
      <t>チュウイ</t>
    </rPh>
    <phoneticPr fontId="2"/>
  </si>
  <si>
    <t>・</t>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</si>
  <si>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</si>
  <si>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</si>
  <si>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</si>
  <si>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</si>
  <si>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</si>
  <si>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</si>
  <si>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</si>
  <si>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</si>
  <si>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</si>
  <si>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</si>
  <si>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</si>
  <si>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</si>
  <si>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</si>
  <si>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</si>
  <si>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</si>
  <si>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</si>
  <si>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</si>
  <si>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</si>
  <si>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</si>
  <si>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</si>
  <si>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</si>
  <si>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</si>
  <si>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</si>
  <si>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</si>
  <si>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</si>
  <si>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</si>
  <si>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三重県の
工事評定点</t>
    <rPh sb="0" eb="3">
      <t>ミエケン</t>
    </rPh>
    <rPh sb="5" eb="7">
      <t>コウジ</t>
    </rPh>
    <rPh sb="7" eb="9">
      <t>ヒョウテイ</t>
    </rPh>
    <rPh sb="9" eb="10">
      <t>テン</t>
    </rPh>
    <phoneticPr fontId="2"/>
  </si>
  <si>
    <t>令和５年４月１日以降に完成検査を行った工事の評定点</t>
    <rPh sb="0" eb="2">
      <t>レイワ</t>
    </rPh>
    <rPh sb="3" eb="4">
      <t>ネン</t>
    </rPh>
    <rPh sb="8" eb="10">
      <t>イコウ</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</si>
  <si>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</si>
  <si>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</si>
  <si>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</si>
  <si>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</si>
  <si>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</si>
  <si>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</si>
  <si>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</si>
  <si>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</si>
  <si>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</si>
  <si>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</si>
  <si>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</si>
  <si>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</si>
  <si>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記載例</t>
    <rPh sb="0" eb="3">
      <t>キサイレイ</t>
    </rPh>
    <phoneticPr fontId="2"/>
  </si>
  <si>
    <t>【契約件数】</t>
    <rPh sb="1" eb="3">
      <t>ケイヤク</t>
    </rPh>
    <rPh sb="3" eb="5">
      <t>ケンスウ</t>
    </rPh>
    <phoneticPr fontId="2"/>
  </si>
  <si>
    <t>いなべ市、員弁郡内</t>
    <rPh sb="3" eb="4">
      <t>シ</t>
    </rPh>
    <rPh sb="5" eb="7">
      <t>イナベ</t>
    </rPh>
    <rPh sb="7" eb="8">
      <t>グン</t>
    </rPh>
    <rPh sb="8" eb="9">
      <t>ナイ</t>
    </rPh>
    <phoneticPr fontId="2"/>
  </si>
  <si>
    <t>砂防（えん堤工）工事</t>
    <rPh sb="0" eb="2">
      <t>サボウ</t>
    </rPh>
    <rPh sb="5" eb="6">
      <t>テイ</t>
    </rPh>
    <rPh sb="6" eb="7">
      <t>コウ</t>
    </rPh>
    <rPh sb="8" eb="10">
      <t>コウジ</t>
    </rPh>
    <phoneticPr fontId="2"/>
  </si>
  <si>
    <t>土木一式工事（特別簡易型）　【令和８年６月版】</t>
    <phoneticPr fontId="2"/>
  </si>
  <si>
    <t>二級水系員弁川水系田切川　砂防（えん堤工）工事</t>
    <phoneticPr fontId="2"/>
  </si>
  <si>
    <t>上記以外の桑名建設事務所管内</t>
    <rPh sb="0" eb="2">
      <t>ジョウキ</t>
    </rPh>
    <rPh sb="2" eb="4">
      <t>イガイ</t>
    </rPh>
    <rPh sb="5" eb="7">
      <t>クワナ</t>
    </rPh>
    <rPh sb="7" eb="9">
      <t>ケンセツ</t>
    </rPh>
    <rPh sb="9" eb="12">
      <t>ジムショ</t>
    </rPh>
    <rPh sb="12" eb="14">
      <t>カンナイ</t>
    </rPh>
    <phoneticPr fontId="2"/>
  </si>
  <si>
    <t>桑名建設事務所発注の令和６年～令和７年又は令和７年～令和８年地域維持型維持修繕業務委託（雪氷対策）元請契約実績の有無により評価します。
・地域維持型維持修繕業務委託（雪氷対策）元請契約実績は、建設共同企業体の代表者を含む全ての構成員を評価の対象とします。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133" eb="134">
      <t>オツ</t>
    </rPh>
    <rPh sb="134" eb="135">
      <t>ガタ</t>
    </rPh>
    <rPh sb="136" eb="137">
      <t>カン</t>
    </rPh>
    <rPh sb="160" eb="161">
      <t>モト</t>
    </rPh>
    <rPh sb="164" eb="166">
      <t>セッピョウ</t>
    </rPh>
    <rPh sb="166" eb="168">
      <t>ギョウム</t>
    </rPh>
    <rPh sb="169" eb="171">
      <t>ブンタン</t>
    </rPh>
    <rPh sb="173" eb="175">
      <t>ギョウム</t>
    </rPh>
    <rPh sb="176" eb="177">
      <t>フク</t>
    </rPh>
    <rPh sb="181" eb="183">
      <t>バアイ</t>
    </rPh>
    <rPh sb="185" eb="187">
      <t>ヒョウカ</t>
    </rPh>
    <phoneticPr fontId="2"/>
  </si>
  <si>
    <t>桑名建設事務所発注の令和６年～令和７年又は令和７年～令和８年地域維持型維持修繕業務委託（小規模）元請契約実績又は令和６年度上期～令和７年度下期における北勢流域下水道事務所発注の小規模業務委託元請契約実績（ただし、桑名建設事務所管内に本店及び建設業法上の主たる営業所を有する者に限ります。）の有無により評価します。
・地域維持型維持修繕業務委託（小規模）元請契約実績は、建設共同企業体の代表者を含む全ての構成員を評価の対象とします。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248" eb="249">
      <t>モト</t>
    </rPh>
    <rPh sb="252" eb="255">
      <t>ショウキボ</t>
    </rPh>
    <rPh sb="255" eb="257">
      <t>ギョウム</t>
    </rPh>
    <rPh sb="258" eb="260">
      <t>ブンタン</t>
    </rPh>
    <rPh sb="262" eb="264">
      <t>ギョウム</t>
    </rPh>
    <rPh sb="265" eb="266">
      <t>フク</t>
    </rPh>
    <rPh sb="270" eb="272">
      <t>バアイ</t>
    </rPh>
    <rPh sb="274" eb="276">
      <t>ヒョウカ</t>
    </rPh>
    <phoneticPr fontId="2"/>
  </si>
  <si>
    <t>「災害協定に基づく訓練１への参加実績」又は「災害協定に基づく訓練２への参加実績」又は「防災協定の締結実績」の有無により評価します。
【災害協定に基づく訓練１】
・「災害協定」とは、桑名建設事務所と締結した「地震・津波・風水害等の緊急時における運用協定」をいいます。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評価対象年度の実動訓練において、協定締結団体構成員のうち、桑名建設事務所管内の構成員の半数以上が参加していること。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・「災害協定」とは、桑名建設事務所と締結した「地震・津波・風水害等の緊急時における運用協定」をいいます。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・「防災協定」とは、「桑名建設事務所管内の市町との防災協定」又は「三重県との防災協定」をいいます。
・「桑名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・「防災協定の締結」の評価は、桑名建設事務所管内に「本店及び建設業法上の主たる営業所」又は「建設業法上の営業所」を有する企業に限ります。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クワナ</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クワナ</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クワナ</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クワナ</t>
    </rPh>
    <rPh sb="683" eb="685">
      <t>クワナ</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クワナ</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</si>
  <si>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県内産資材の使用（生コン）</t>
    <rPh sb="0" eb="2">
      <t>ケンナイ</t>
    </rPh>
    <rPh sb="2" eb="3">
      <t>サン</t>
    </rPh>
    <rPh sb="3" eb="5">
      <t>シザイ</t>
    </rPh>
    <rPh sb="6" eb="8">
      <t>シヨウ</t>
    </rPh>
    <rPh sb="9" eb="10">
      <t>ナマ</t>
    </rPh>
    <phoneticPr fontId="2"/>
  </si>
  <si>
    <t>県内企業による施工</t>
    <rPh sb="0" eb="2">
      <t>ケンナイ</t>
    </rPh>
    <rPh sb="2" eb="4">
      <t>キギョウ</t>
    </rPh>
    <rPh sb="7" eb="9">
      <t>セコウ</t>
    </rPh>
    <phoneticPr fontId="2"/>
  </si>
  <si>
    <t>県内企業による施工の割合90 ％以上</t>
    <rPh sb="0" eb="2">
      <t>ケンナイ</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</si>
  <si>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98" eb="99">
      <t>オヨ</t>
    </rPh>
    <rPh sb="189" eb="191">
      <t>キンガク</t>
    </rPh>
    <rPh sb="192" eb="194">
      <t>サイシュウ</t>
    </rPh>
    <phoneticPr fontId="2"/>
  </si>
  <si>
    <t>県内企業による施工の割合70 ％以上</t>
    <phoneticPr fontId="2"/>
  </si>
  <si>
    <t>三重県内において、単独又は共同企業体構成員（出資比率20％以上に限る）の元請として受注し、平成２３年度以降に完成し、かつ、引渡しが済んでいる契約金額１千５百万円以上の評価対象工事の実績の有無により評価します。
・「評価対象工事」とは、土木一式工事（業種）で発注された、砂防工事、河川工事を指します。ただし、堆積土砂撤去のみの工事は除きます。
・評価対象の工事実績は１件とし、コリンズに登録された公共機関等発注の工事に限ります。</t>
    <rPh sb="13" eb="15">
      <t>キョウドウ</t>
    </rPh>
    <rPh sb="15" eb="18">
      <t>キギョウタイ</t>
    </rPh>
    <rPh sb="75" eb="76">
      <t>セン</t>
    </rPh>
    <rPh sb="77" eb="78">
      <t>ヒャク</t>
    </rPh>
    <rPh sb="117" eb="121">
      <t>ドボクイッシキ</t>
    </rPh>
    <rPh sb="121" eb="123">
      <t>コウジ</t>
    </rPh>
    <rPh sb="124" eb="126">
      <t>ギョウシュ</t>
    </rPh>
    <rPh sb="128" eb="130">
      <t>ハッチュウ</t>
    </rPh>
    <rPh sb="139" eb="141">
      <t>カセン</t>
    </rPh>
    <rPh sb="153" eb="159">
      <t>タイセキドシャテッキョ</t>
    </rPh>
    <rPh sb="162" eb="164">
      <t>コウジ</t>
    </rPh>
    <rPh sb="165" eb="166">
      <t>ノゾ</t>
    </rPh>
    <phoneticPr fontId="2"/>
  </si>
  <si>
    <t>入札公告日における公共機関等発注の契約金額２千万円以上の土木一式工事の契約件数により評価します。なお、共同企業体工事については、出資比率にかかわらず契約件数１件としてカウントします。
・小規模、雪氷、地域維持型維持修繕等の業務委託は、件数に含みません。</t>
    <rPh sb="0" eb="2">
      <t>ニュウサツ</t>
    </rPh>
    <rPh sb="4" eb="5">
      <t>ビ</t>
    </rPh>
    <rPh sb="9" eb="13">
      <t>コウキョウキカン</t>
    </rPh>
    <rPh sb="13" eb="14">
      <t>ナド</t>
    </rPh>
    <rPh sb="14" eb="16">
      <t>ハッチュウ</t>
    </rPh>
    <rPh sb="19" eb="20">
      <t>キン</t>
    </rPh>
    <rPh sb="22" eb="23">
      <t>セン</t>
    </rPh>
    <rPh sb="23" eb="24">
      <t>マン</t>
    </rPh>
    <rPh sb="28" eb="30">
      <t>ドボク</t>
    </rPh>
    <rPh sb="30" eb="31">
      <t>イチ</t>
    </rPh>
    <rPh sb="31" eb="32">
      <t>シキ</t>
    </rPh>
    <rPh sb="32" eb="34">
      <t>コウジ</t>
    </rPh>
    <rPh sb="51" eb="53">
      <t>キョウドウ</t>
    </rPh>
    <rPh sb="53" eb="56">
      <t>キギョウタイ</t>
    </rPh>
    <rPh sb="56" eb="58">
      <t>コウジ</t>
    </rPh>
    <rPh sb="64" eb="66">
      <t>シュッシ</t>
    </rPh>
    <rPh sb="66" eb="68">
      <t>ヒリツ</t>
    </rPh>
    <rPh sb="74" eb="76">
      <t>ケイヤク</t>
    </rPh>
    <rPh sb="76" eb="78">
      <t>ケンスウ</t>
    </rPh>
    <rPh sb="79" eb="80">
      <t>ケン</t>
    </rPh>
    <rPh sb="93" eb="96">
      <t>ショウキボ</t>
    </rPh>
    <rPh sb="97" eb="98">
      <t>ユキ</t>
    </rPh>
    <rPh sb="98" eb="99">
      <t>コオリ</t>
    </rPh>
    <rPh sb="100" eb="105">
      <t>チイキイジガタ</t>
    </rPh>
    <rPh sb="105" eb="109">
      <t>イジシュウゼン</t>
    </rPh>
    <rPh sb="109" eb="110">
      <t>トウ</t>
    </rPh>
    <rPh sb="117" eb="119">
      <t>ケンスウ</t>
    </rPh>
    <rPh sb="120" eb="121">
      <t>フク</t>
    </rPh>
    <phoneticPr fontId="2"/>
  </si>
  <si>
    <t>評価対象工事の実績あり</t>
    <rPh sb="0" eb="2">
      <t>ヒョウカ</t>
    </rPh>
    <rPh sb="2" eb="4">
      <t>タイショウ</t>
    </rPh>
    <rPh sb="4" eb="6">
      <t>コウジ</t>
    </rPh>
    <rPh sb="7" eb="9">
      <t>ジッセキ</t>
    </rPh>
    <phoneticPr fontId="2"/>
  </si>
  <si>
    <t>（令和　8年　8月31日　時点）</t>
    <rPh sb="1" eb="2">
      <t>レイ</t>
    </rPh>
    <rPh sb="2" eb="3">
      <t>ワ</t>
    </rPh>
    <rPh sb="5" eb="6">
      <t>ネン</t>
    </rPh>
    <rPh sb="8" eb="9">
      <t>ガツ</t>
    </rPh>
    <rPh sb="11" eb="12">
      <t>ニチ</t>
    </rPh>
    <rPh sb="13" eb="15">
      <t>ジテン</t>
    </rPh>
    <phoneticPr fontId="2"/>
  </si>
  <si>
    <t>入札公告日における、公共機関等発注の契約金額２千万円以上の土木一式工事の契約件数が３件以上ある場合は、２件まで記載して下さい。</t>
    <rPh sb="0" eb="2">
      <t>ニュウサツ</t>
    </rPh>
    <rPh sb="29" eb="31">
      <t>ドボク</t>
    </rPh>
    <rPh sb="31" eb="32">
      <t>イチ</t>
    </rPh>
    <rPh sb="32" eb="33">
      <t>シキ</t>
    </rPh>
    <rPh sb="33" eb="35">
      <t>コウジ</t>
    </rPh>
    <rPh sb="36" eb="38">
      <t>ケイヤク</t>
    </rPh>
    <rPh sb="38" eb="40">
      <t>ケンスウ</t>
    </rPh>
    <rPh sb="42" eb="43">
      <t>ケン</t>
    </rPh>
    <rPh sb="43" eb="45">
      <t>イジョウ</t>
    </rPh>
    <rPh sb="47" eb="49">
      <t>バアイ</t>
    </rPh>
    <rPh sb="52" eb="53">
      <t>ケン</t>
    </rPh>
    <rPh sb="55" eb="57">
      <t>キサイ</t>
    </rPh>
    <rPh sb="59" eb="60">
      <t>クダ</t>
    </rPh>
    <phoneticPr fontId="2"/>
  </si>
  <si>
    <r>
      <t xml:space="preserve">当該工事を貴社が受注した際、当該工事において指定する主要資材を全て県内産とする場合に評価します。
・当該工事において指定する主要資材は、生コンです。
・県内産とは、三重県内の工場、採取場等で生産又は加工される資材を指します。
</t>
    </r>
    <r>
      <rPr>
        <b/>
        <sz val="12"/>
        <rFont val="BIZ UDゴシック"/>
        <family val="3"/>
        <charset val="128"/>
      </rPr>
      <t>※当該工事を契約後、「建設工事請負契約書の特約事項」に基づき履行を確認します。</t>
    </r>
    <rPh sb="68" eb="69">
      <t>ナマ</t>
    </rPh>
    <phoneticPr fontId="2"/>
  </si>
  <si>
    <t>令和8年度　国補通砂　第  K02-02分0001号</t>
    <rPh sb="0" eb="2">
      <t>レイワ</t>
    </rPh>
    <rPh sb="3" eb="5">
      <t>ネンド</t>
    </rPh>
    <rPh sb="11" eb="12">
      <t>ダイ</t>
    </rPh>
    <rPh sb="20" eb="21">
      <t>フン</t>
    </rPh>
    <rPh sb="25" eb="26">
      <t>ゴウ</t>
    </rPh>
    <phoneticPr fontId="2"/>
  </si>
  <si>
    <t>二級水系員弁川水系田切川左支流</t>
    <rPh sb="0" eb="2">
      <t>ニキュウ</t>
    </rPh>
    <rPh sb="2" eb="4">
      <t>スイケイ</t>
    </rPh>
    <rPh sb="4" eb="6">
      <t>イナベ</t>
    </rPh>
    <rPh sb="6" eb="7">
      <t>カワ</t>
    </rPh>
    <rPh sb="7" eb="9">
      <t>スイケイ</t>
    </rPh>
    <rPh sb="9" eb="11">
      <t>タギリ</t>
    </rPh>
    <rPh sb="11" eb="12">
      <t>ガワ</t>
    </rPh>
    <rPh sb="12" eb="13">
      <t>ヒダリ</t>
    </rPh>
    <rPh sb="13" eb="15">
      <t>シリュウ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</si>
</sst>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_ "/>
    <numFmt numFmtId="178" formatCode="0_);\(0\)"/>
    <numFmt numFmtId="179" formatCode="0.00;&quot;△ &quot;0.00"/>
    <numFmt numFmtId="180" formatCode="0.0"/>
  </numFmts>
  <fonts count="24"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theme="3"/>
      <name val="BIZ UD明朝 Medium"/>
      <family val="1"/>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strike/>
      <sz val="11"/>
      <name val="BIZ UD明朝 Medium"/>
      <family val="1"/>
      <charset val="128"/>
    </font>
    <font>
      <sz val="14"/>
      <color rgb="FFFF0000"/>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42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8" fillId="0" borderId="0" xfId="0" applyFont="1">
      <alignment vertical="center"/>
    </xf>
    <xf numFmtId="0" fontId="4" fillId="0" borderId="12" xfId="0" applyFont="1" applyBorder="1" applyAlignment="1">
      <alignment horizontal="center" vertical="center" wrapText="1"/>
    </xf>
    <xf numFmtId="0" fontId="4" fillId="0" borderId="12" xfId="1" quotePrefix="1" applyNumberFormat="1" applyFont="1" applyFill="1" applyBorder="1" applyAlignment="1" applyProtection="1">
      <alignment horizontal="center" vertical="center" wrapText="1"/>
    </xf>
    <xf numFmtId="0" fontId="9" fillId="0" borderId="4"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9" fillId="0" borderId="19" xfId="0" applyFont="1" applyBorder="1" applyAlignment="1">
      <alignment horizontal="center" vertical="center" textRotation="180"/>
    </xf>
    <xf numFmtId="0" fontId="7" fillId="0" borderId="29" xfId="1" applyNumberFormat="1" applyFont="1" applyFill="1" applyBorder="1" applyAlignment="1" applyProtection="1">
      <alignment horizontal="center" vertical="center"/>
    </xf>
    <xf numFmtId="0" fontId="7" fillId="0" borderId="71" xfId="1" applyNumberFormat="1" applyFont="1" applyFill="1" applyBorder="1" applyAlignment="1" applyProtection="1">
      <alignment horizontal="center" vertical="center"/>
    </xf>
    <xf numFmtId="176" fontId="9" fillId="0" borderId="2" xfId="1" applyNumberFormat="1" applyFont="1" applyFill="1" applyBorder="1" applyAlignment="1" applyProtection="1">
      <alignment horizontal="center" vertical="center"/>
    </xf>
    <xf numFmtId="179" fontId="11" fillId="0" borderId="2" xfId="1" applyNumberFormat="1" applyFont="1" applyFill="1" applyBorder="1" applyAlignment="1" applyProtection="1">
      <alignment horizontal="center" vertical="center"/>
    </xf>
    <xf numFmtId="0" fontId="12" fillId="0" borderId="0" xfId="2" applyFont="1" applyFill="1" applyAlignment="1" applyProtection="1">
      <alignment horizontal="right" vertical="center"/>
    </xf>
    <xf numFmtId="0" fontId="4" fillId="0" borderId="0" xfId="1" applyNumberFormat="1" applyFont="1" applyFill="1" applyBorder="1" applyAlignment="1" applyProtection="1">
      <alignment vertical="center"/>
    </xf>
    <xf numFmtId="0" fontId="14" fillId="0" borderId="0" xfId="0" applyFont="1">
      <alignment vertical="center"/>
    </xf>
    <xf numFmtId="0" fontId="14" fillId="0" borderId="0" xfId="0" applyFont="1" applyAlignment="1">
      <alignment horizontal="right" vertical="center"/>
    </xf>
    <xf numFmtId="0" fontId="16" fillId="0" borderId="0" xfId="0" applyFont="1">
      <alignment vertical="center"/>
    </xf>
    <xf numFmtId="0" fontId="14" fillId="0" borderId="0" xfId="0" quotePrefix="1" applyFont="1">
      <alignment vertical="center"/>
    </xf>
    <xf numFmtId="0" fontId="14" fillId="0" borderId="0" xfId="0" applyFont="1" applyAlignment="1">
      <alignment horizontal="center" vertical="center"/>
    </xf>
    <xf numFmtId="0" fontId="13" fillId="0" borderId="0" xfId="0" applyFont="1">
      <alignment vertical="center"/>
    </xf>
    <xf numFmtId="0" fontId="9" fillId="0" borderId="0" xfId="0" applyFont="1">
      <alignment vertical="center"/>
    </xf>
    <xf numFmtId="0" fontId="7" fillId="0" borderId="11" xfId="0" applyFont="1" applyBorder="1">
      <alignment vertical="center"/>
    </xf>
    <xf numFmtId="0" fontId="4" fillId="0" borderId="12"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178" fontId="9" fillId="0" borderId="1" xfId="0" applyNumberFormat="1" applyFont="1" applyBorder="1" applyAlignment="1">
      <alignment horizontal="center" vertical="center" wrapText="1"/>
    </xf>
    <xf numFmtId="0" fontId="4" fillId="0" borderId="5" xfId="0" applyFont="1" applyBorder="1" applyAlignment="1">
      <alignment horizontal="center" vertical="center" shrinkToFit="1"/>
    </xf>
    <xf numFmtId="0" fontId="9"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20" xfId="0" applyFont="1" applyBorder="1" applyAlignment="1">
      <alignment horizontal="center" vertical="center" shrinkToFit="1"/>
    </xf>
    <xf numFmtId="0" fontId="9" fillId="0" borderId="3" xfId="0" applyFont="1" applyBorder="1" applyAlignment="1">
      <alignment vertical="center" shrinkToFit="1"/>
    </xf>
    <xf numFmtId="0" fontId="7" fillId="3" borderId="25" xfId="0" applyFont="1" applyFill="1" applyBorder="1" applyAlignment="1" applyProtection="1">
      <alignment horizontal="center" vertical="center" wrapText="1"/>
      <protection locked="0"/>
    </xf>
    <xf numFmtId="0" fontId="9" fillId="0" borderId="19" xfId="0" applyFont="1" applyBorder="1" applyAlignment="1">
      <alignment horizontal="left" vertical="center"/>
    </xf>
    <xf numFmtId="0" fontId="4" fillId="0" borderId="3" xfId="0" applyFont="1" applyBorder="1" applyAlignment="1">
      <alignment horizontal="center" vertical="center" wrapText="1"/>
    </xf>
    <xf numFmtId="0" fontId="9" fillId="0" borderId="1" xfId="0" applyFont="1" applyBorder="1" applyAlignment="1">
      <alignment horizontal="center" vertical="center" textRotation="255"/>
    </xf>
    <xf numFmtId="0" fontId="4" fillId="0" borderId="19" xfId="0" applyFont="1" applyBorder="1" applyAlignment="1">
      <alignment horizontal="center"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176" fontId="20" fillId="0" borderId="4" xfId="0" quotePrefix="1" applyNumberFormat="1" applyFont="1" applyBorder="1" applyAlignment="1">
      <alignment horizontal="right" vertical="center" wrapText="1"/>
    </xf>
    <xf numFmtId="0" fontId="4" fillId="0" borderId="4" xfId="0" applyFont="1" applyBorder="1" applyAlignment="1">
      <alignment horizontal="center" vertical="center" wrapText="1"/>
    </xf>
    <xf numFmtId="176" fontId="9" fillId="2" borderId="4" xfId="0" quotePrefix="1" applyNumberFormat="1" applyFont="1" applyFill="1" applyBorder="1" applyAlignment="1" applyProtection="1">
      <alignment horizontal="center" vertical="center" wrapText="1"/>
      <protection locked="0"/>
    </xf>
    <xf numFmtId="0" fontId="17" fillId="0" borderId="4" xfId="1" applyNumberFormat="1" applyFont="1" applyBorder="1" applyAlignment="1">
      <alignment horizontal="center" vertical="center"/>
    </xf>
    <xf numFmtId="0" fontId="4" fillId="0" borderId="2" xfId="0" applyFont="1" applyBorder="1" applyAlignment="1">
      <alignment vertical="center" wrapText="1"/>
    </xf>
    <xf numFmtId="0" fontId="13" fillId="0" borderId="11" xfId="0" applyFont="1" applyBorder="1" applyAlignment="1">
      <alignment vertical="center" wrapText="1"/>
    </xf>
    <xf numFmtId="176" fontId="20" fillId="0" borderId="2" xfId="0" quotePrefix="1" applyNumberFormat="1" applyFont="1" applyBorder="1" applyAlignment="1">
      <alignment horizontal="right" vertical="center" wrapText="1"/>
    </xf>
    <xf numFmtId="0" fontId="4" fillId="0" borderId="11" xfId="0" applyFont="1" applyBorder="1" applyAlignment="1">
      <alignment horizontal="center" vertical="center" wrapText="1"/>
    </xf>
    <xf numFmtId="176" fontId="9" fillId="2" borderId="2" xfId="0" quotePrefix="1" applyNumberFormat="1" applyFont="1" applyFill="1" applyBorder="1" applyAlignment="1" applyProtection="1">
      <alignment horizontal="center" vertical="center" wrapText="1"/>
      <protection locked="0"/>
    </xf>
    <xf numFmtId="0" fontId="17" fillId="0" borderId="2" xfId="1" applyNumberFormat="1" applyFont="1" applyBorder="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wrapText="1"/>
    </xf>
    <xf numFmtId="176" fontId="9" fillId="0" borderId="2" xfId="1" applyNumberFormat="1" applyFont="1" applyBorder="1" applyAlignment="1">
      <alignment horizontal="center" vertical="center"/>
    </xf>
    <xf numFmtId="0" fontId="21" fillId="0" borderId="2" xfId="0" applyFont="1" applyBorder="1" applyAlignment="1">
      <alignment horizontal="center" vertical="center"/>
    </xf>
    <xf numFmtId="0" fontId="17" fillId="0" borderId="6" xfId="0" applyFont="1" applyBorder="1">
      <alignment vertical="center"/>
    </xf>
    <xf numFmtId="0" fontId="17"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18" fillId="0" borderId="16" xfId="0" applyFont="1" applyBorder="1" applyAlignment="1">
      <alignment horizontal="right" vertical="center"/>
    </xf>
    <xf numFmtId="0" fontId="18" fillId="2" borderId="1" xfId="0" applyFont="1" applyFill="1" applyBorder="1">
      <alignment vertical="center"/>
    </xf>
    <xf numFmtId="0" fontId="18" fillId="3" borderId="1" xfId="0" applyFont="1" applyFill="1" applyBorder="1">
      <alignment vertical="center"/>
    </xf>
    <xf numFmtId="0" fontId="18" fillId="0" borderId="18" xfId="0" applyFont="1" applyBorder="1" applyAlignment="1">
      <alignment horizontal="right" vertical="center"/>
    </xf>
    <xf numFmtId="0" fontId="18" fillId="0" borderId="0" xfId="0" applyFont="1">
      <alignment vertical="center"/>
    </xf>
    <xf numFmtId="0" fontId="9" fillId="0" borderId="21" xfId="0" applyFont="1" applyBorder="1" applyAlignment="1">
      <alignment horizontal="right" vertical="center"/>
    </xf>
    <xf numFmtId="0" fontId="9" fillId="0" borderId="9" xfId="0" applyFont="1" applyBorder="1">
      <alignment vertical="center"/>
    </xf>
    <xf numFmtId="0" fontId="18" fillId="0" borderId="7" xfId="0" applyFont="1" applyBorder="1">
      <alignment vertical="center"/>
    </xf>
    <xf numFmtId="0" fontId="9" fillId="0" borderId="7" xfId="0" applyFont="1" applyBorder="1">
      <alignment vertical="center"/>
    </xf>
    <xf numFmtId="0" fontId="18" fillId="0" borderId="0" xfId="0" applyFont="1" applyAlignment="1">
      <alignment vertical="center" wrapText="1"/>
    </xf>
    <xf numFmtId="0" fontId="18" fillId="0" borderId="13" xfId="0" applyFont="1" applyBorder="1" applyAlignment="1">
      <alignment vertical="center" wrapText="1"/>
    </xf>
    <xf numFmtId="0" fontId="18" fillId="0" borderId="9" xfId="0" applyFont="1" applyBorder="1" applyAlignment="1">
      <alignment vertical="center" wrapText="1"/>
    </xf>
    <xf numFmtId="0" fontId="18" fillId="0" borderId="10" xfId="0" applyFont="1" applyBorder="1" applyAlignment="1">
      <alignment vertical="center" wrapText="1"/>
    </xf>
    <xf numFmtId="0" fontId="4" fillId="0" borderId="14" xfId="0"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15" xfId="1" quotePrefix="1" applyNumberFormat="1" applyFont="1" applyBorder="1" applyAlignment="1">
      <alignment horizontal="center" vertical="center" wrapText="1"/>
    </xf>
    <xf numFmtId="0" fontId="13" fillId="0" borderId="23" xfId="0" applyFont="1" applyBorder="1" applyAlignment="1">
      <alignment vertical="center" wrapText="1"/>
    </xf>
    <xf numFmtId="0" fontId="4" fillId="0" borderId="42" xfId="0" applyFont="1" applyBorder="1" applyAlignment="1">
      <alignment horizontal="center" vertical="center" wrapText="1"/>
    </xf>
    <xf numFmtId="176" fontId="9" fillId="0" borderId="35" xfId="1" applyNumberFormat="1" applyFont="1" applyBorder="1" applyAlignment="1">
      <alignment horizontal="center" vertical="center"/>
    </xf>
    <xf numFmtId="176" fontId="9" fillId="0" borderId="44" xfId="1" applyNumberFormat="1" applyFont="1" applyBorder="1" applyAlignment="1">
      <alignment horizontal="center" vertical="center"/>
    </xf>
    <xf numFmtId="0" fontId="14" fillId="0" borderId="0" xfId="0" applyFont="1" applyProtection="1">
      <alignment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textRotation="255"/>
      <protection locked="0"/>
    </xf>
    <xf numFmtId="0" fontId="14" fillId="0" borderId="26" xfId="0" applyFont="1" applyBorder="1" applyAlignment="1" applyProtection="1">
      <alignment horizontal="right" vertical="center" wrapText="1"/>
      <protection locked="0"/>
    </xf>
    <xf numFmtId="0" fontId="14" fillId="0" borderId="27" xfId="0" applyFont="1" applyBorder="1" applyAlignment="1" applyProtection="1">
      <alignment horizontal="right" vertical="center" wrapText="1"/>
      <protection locked="0"/>
    </xf>
    <xf numFmtId="0" fontId="14" fillId="0" borderId="27"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8" xfId="0" applyFont="1" applyBorder="1" applyProtection="1">
      <alignment vertical="center"/>
      <protection locked="0"/>
    </xf>
    <xf numFmtId="0" fontId="14" fillId="0" borderId="0" xfId="0" applyFont="1" applyAlignment="1" applyProtection="1">
      <alignment vertical="center" wrapText="1"/>
      <protection locked="0"/>
    </xf>
    <xf numFmtId="0" fontId="14" fillId="0" borderId="13" xfId="0" applyFont="1" applyBorder="1" applyAlignment="1" applyProtection="1">
      <alignment vertical="center" wrapText="1"/>
      <protection locked="0"/>
    </xf>
    <xf numFmtId="0" fontId="22" fillId="0" borderId="18" xfId="0" applyFont="1" applyBorder="1" applyAlignment="1" applyProtection="1">
      <alignment vertical="center" wrapText="1"/>
      <protection locked="0"/>
    </xf>
    <xf numFmtId="0" fontId="22" fillId="0" borderId="0" xfId="0" applyFont="1" applyProtection="1">
      <alignment vertical="center"/>
      <protection locked="0"/>
    </xf>
    <xf numFmtId="0" fontId="22" fillId="0" borderId="0" xfId="0" applyFont="1" applyAlignment="1" applyProtection="1">
      <alignment vertical="center" wrapText="1"/>
      <protection locked="0"/>
    </xf>
    <xf numFmtId="0" fontId="22" fillId="0" borderId="13" xfId="0" applyFont="1" applyBorder="1" applyAlignment="1" applyProtection="1">
      <alignment vertical="center" wrapText="1"/>
      <protection locked="0"/>
    </xf>
    <xf numFmtId="0" fontId="22" fillId="0" borderId="18" xfId="0" applyFont="1" applyBorder="1" applyProtection="1">
      <alignment vertical="center"/>
      <protection locked="0"/>
    </xf>
    <xf numFmtId="0" fontId="14" fillId="0" borderId="13" xfId="0" applyFont="1" applyBorder="1" applyProtection="1">
      <alignment vertical="center"/>
      <protection locked="0"/>
    </xf>
    <xf numFmtId="0" fontId="14" fillId="0" borderId="18" xfId="0" quotePrefix="1" applyFont="1" applyBorder="1" applyAlignment="1" applyProtection="1">
      <alignment horizontal="left" vertical="center"/>
      <protection locked="0"/>
    </xf>
    <xf numFmtId="0" fontId="9" fillId="0" borderId="0" xfId="0" applyFont="1" applyProtection="1">
      <alignment vertical="center"/>
      <protection locked="0"/>
    </xf>
    <xf numFmtId="0" fontId="7" fillId="0" borderId="31" xfId="0" applyFont="1" applyBorder="1" applyProtection="1">
      <alignment vertical="center"/>
      <protection locked="0"/>
    </xf>
    <xf numFmtId="0" fontId="23" fillId="0" borderId="3" xfId="0" applyFont="1" applyBorder="1" applyAlignment="1">
      <alignment horizontal="center" vertical="center"/>
    </xf>
    <xf numFmtId="0" fontId="7" fillId="0" borderId="2" xfId="0" applyFont="1" applyBorder="1" applyAlignment="1">
      <alignment horizontal="center" vertical="center" wrapText="1"/>
    </xf>
    <xf numFmtId="0" fontId="4" fillId="0" borderId="0" xfId="0" applyFont="1" applyAlignment="1">
      <alignment vertical="center" wrapText="1"/>
    </xf>
    <xf numFmtId="0" fontId="6"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alignment horizontal="center" vertical="center"/>
    </xf>
    <xf numFmtId="0" fontId="7" fillId="0" borderId="0" xfId="0" applyFont="1">
      <alignment vertical="center"/>
    </xf>
    <xf numFmtId="178" fontId="9" fillId="0" borderId="1" xfId="0" quotePrefix="1" applyNumberFormat="1" applyFont="1" applyBorder="1" applyAlignment="1">
      <alignment horizontal="center" vertical="center"/>
    </xf>
    <xf numFmtId="37" fontId="9" fillId="0" borderId="1" xfId="0" quotePrefix="1" applyNumberFormat="1" applyFont="1" applyBorder="1" applyAlignment="1">
      <alignment horizontal="center" vertical="center"/>
    </xf>
    <xf numFmtId="37" fontId="9" fillId="0" borderId="1" xfId="0" quotePrefix="1" applyNumberFormat="1" applyFont="1" applyBorder="1" applyAlignment="1">
      <alignment horizontal="center" vertical="center" wrapText="1"/>
    </xf>
    <xf numFmtId="0" fontId="9" fillId="0" borderId="2" xfId="0" quotePrefix="1" applyFont="1" applyBorder="1" applyAlignment="1">
      <alignment horizontal="center" vertical="center"/>
    </xf>
    <xf numFmtId="177" fontId="9" fillId="0" borderId="14" xfId="0" applyNumberFormat="1" applyFont="1" applyBorder="1" applyAlignment="1">
      <alignment horizontal="center" vertical="center" wrapText="1"/>
    </xf>
    <xf numFmtId="176" fontId="4" fillId="0" borderId="4" xfId="0" quotePrefix="1" applyNumberFormat="1" applyFont="1" applyBorder="1" applyAlignment="1">
      <alignment horizontal="center" vertical="center" wrapText="1"/>
    </xf>
    <xf numFmtId="176" fontId="9" fillId="0" borderId="4" xfId="0" quotePrefix="1" applyNumberFormat="1" applyFont="1" applyBorder="1" applyAlignment="1">
      <alignment horizontal="center" vertical="center" wrapText="1"/>
    </xf>
    <xf numFmtId="0" fontId="7" fillId="0" borderId="4" xfId="0" applyFont="1" applyBorder="1" applyAlignment="1">
      <alignment horizontal="center" vertical="center"/>
    </xf>
    <xf numFmtId="0" fontId="7" fillId="0" borderId="4" xfId="0" applyFont="1" applyBorder="1" applyAlignment="1">
      <alignment vertical="center" wrapText="1"/>
    </xf>
    <xf numFmtId="0" fontId="7" fillId="0" borderId="1" xfId="0" applyFont="1" applyBorder="1" applyAlignment="1">
      <alignment vertical="center" wrapText="1"/>
    </xf>
    <xf numFmtId="176" fontId="4" fillId="0" borderId="2" xfId="0" quotePrefix="1" applyNumberFormat="1" applyFont="1" applyBorder="1" applyAlignment="1">
      <alignment horizontal="center" vertical="center" wrapText="1"/>
    </xf>
    <xf numFmtId="176" fontId="9" fillId="0" borderId="2" xfId="0" quotePrefix="1"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7" fillId="0" borderId="0" xfId="0" applyFont="1" applyAlignment="1">
      <alignment horizontal="right" vertical="center"/>
    </xf>
    <xf numFmtId="0" fontId="13" fillId="0" borderId="4" xfId="1" applyNumberFormat="1" applyFont="1" applyBorder="1" applyAlignment="1">
      <alignment horizontal="center" vertical="center"/>
    </xf>
    <xf numFmtId="0" fontId="13" fillId="0" borderId="2" xfId="1" applyNumberFormat="1" applyFont="1" applyBorder="1" applyAlignment="1">
      <alignment horizontal="center" vertical="center"/>
    </xf>
    <xf numFmtId="0" fontId="13" fillId="0" borderId="1" xfId="1" applyNumberFormat="1" applyFont="1" applyBorder="1" applyAlignment="1">
      <alignment horizontal="center" vertical="center"/>
    </xf>
    <xf numFmtId="0" fontId="13" fillId="0" borderId="19" xfId="1" applyNumberFormat="1" applyFont="1" applyBorder="1" applyAlignment="1">
      <alignment horizontal="center" vertical="center"/>
    </xf>
    <xf numFmtId="0" fontId="21" fillId="0" borderId="35" xfId="0" applyFont="1" applyBorder="1" applyAlignment="1">
      <alignment horizontal="center" vertical="center"/>
    </xf>
    <xf numFmtId="0" fontId="21" fillId="0" borderId="17" xfId="0" applyFont="1" applyBorder="1" applyAlignment="1">
      <alignment horizontal="center" vertical="center"/>
    </xf>
    <xf numFmtId="0" fontId="13" fillId="0" borderId="6" xfId="0" applyFont="1" applyBorder="1">
      <alignment vertical="center"/>
    </xf>
    <xf numFmtId="0" fontId="13" fillId="0" borderId="7" xfId="0" applyFont="1" applyBorder="1">
      <alignment vertical="center"/>
    </xf>
    <xf numFmtId="0" fontId="9" fillId="0" borderId="16" xfId="0" applyFont="1" applyBorder="1" applyAlignment="1">
      <alignment horizontal="right" vertical="center"/>
    </xf>
    <xf numFmtId="0" fontId="9" fillId="2" borderId="1" xfId="0" applyFont="1" applyFill="1" applyBorder="1">
      <alignment vertical="center"/>
    </xf>
    <xf numFmtId="0" fontId="9" fillId="0" borderId="0" xfId="0" applyFont="1" applyAlignment="1">
      <alignment horizontal="left" vertical="top" wrapText="1"/>
    </xf>
    <xf numFmtId="0" fontId="9" fillId="0" borderId="13" xfId="0" applyFont="1" applyBorder="1" applyAlignment="1">
      <alignment horizontal="left" vertical="top" wrapText="1"/>
    </xf>
    <xf numFmtId="0" fontId="9" fillId="3" borderId="1" xfId="0" applyFont="1" applyFill="1" applyBorder="1">
      <alignment vertical="center"/>
    </xf>
    <xf numFmtId="0" fontId="9" fillId="0" borderId="18" xfId="0" applyFont="1" applyBorder="1" applyAlignment="1">
      <alignment horizontal="right" vertical="center"/>
    </xf>
    <xf numFmtId="0" fontId="9" fillId="0" borderId="0" xfId="0" applyFont="1" applyAlignment="1">
      <alignment vertical="center" wrapText="1"/>
    </xf>
    <xf numFmtId="0" fontId="9" fillId="0" borderId="0" xfId="0" applyFont="1" applyAlignment="1">
      <alignment vertical="top" wrapText="1"/>
    </xf>
    <xf numFmtId="0" fontId="9" fillId="0" borderId="13" xfId="0" applyFont="1" applyBorder="1" applyAlignment="1">
      <alignment vertical="top" wrapText="1"/>
    </xf>
    <xf numFmtId="0" fontId="9" fillId="0" borderId="9" xfId="0" applyFont="1" applyBorder="1" applyAlignment="1">
      <alignment vertical="center" wrapText="1"/>
    </xf>
    <xf numFmtId="0" fontId="9" fillId="0" borderId="9" xfId="0" applyFont="1" applyBorder="1" applyAlignment="1">
      <alignment vertical="top" wrapText="1"/>
    </xf>
    <xf numFmtId="0" fontId="9" fillId="0" borderId="10" xfId="0" applyFont="1" applyBorder="1" applyAlignment="1">
      <alignment vertical="top" wrapText="1"/>
    </xf>
    <xf numFmtId="0" fontId="14" fillId="0" borderId="36" xfId="0" applyFont="1" applyBorder="1" applyAlignment="1" applyProtection="1">
      <alignment horizontal="center" vertical="center"/>
      <protection locked="0"/>
    </xf>
    <xf numFmtId="0" fontId="15" fillId="0" borderId="0" xfId="0" applyFont="1" applyAlignment="1">
      <alignment horizontal="center" vertical="center"/>
    </xf>
    <xf numFmtId="0" fontId="14" fillId="0" borderId="0" xfId="0" applyFont="1" applyAlignment="1">
      <alignment horizontal="distributed" vertical="center"/>
    </xf>
    <xf numFmtId="0" fontId="4" fillId="0" borderId="0" xfId="0" applyFont="1">
      <alignment vertical="center"/>
    </xf>
    <xf numFmtId="0" fontId="7" fillId="0" borderId="23" xfId="0" applyFont="1" applyBorder="1" applyAlignment="1">
      <alignment vertical="center" wrapText="1"/>
    </xf>
    <xf numFmtId="0" fontId="7" fillId="0" borderId="22" xfId="0" applyFont="1" applyBorder="1" applyAlignment="1">
      <alignment vertical="center" wrapText="1"/>
    </xf>
    <xf numFmtId="0" fontId="7" fillId="0" borderId="42" xfId="0" applyFont="1" applyBorder="1" applyAlignment="1">
      <alignment vertical="center" wrapText="1"/>
    </xf>
    <xf numFmtId="0" fontId="7" fillId="0" borderId="5"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9"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lignment vertical="center"/>
    </xf>
    <xf numFmtId="0" fontId="9" fillId="0" borderId="19"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4" xfId="0" applyFont="1" applyBorder="1" applyAlignment="1">
      <alignment horizontal="center" vertical="center"/>
    </xf>
    <xf numFmtId="0" fontId="7" fillId="0" borderId="44" xfId="0" applyFont="1" applyBorder="1" applyAlignment="1">
      <alignment vertical="center" wrapText="1"/>
    </xf>
    <xf numFmtId="0" fontId="7" fillId="0" borderId="43" xfId="0" applyFont="1" applyBorder="1" applyAlignment="1">
      <alignment vertical="center" wrapText="1"/>
    </xf>
    <xf numFmtId="0" fontId="7" fillId="0" borderId="5"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quotePrefix="1" applyFont="1" applyBorder="1" applyAlignment="1">
      <alignment horizontal="center" vertical="center" wrapText="1"/>
    </xf>
    <xf numFmtId="0" fontId="7" fillId="0" borderId="1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0" xfId="0" applyFont="1" applyAlignment="1">
      <alignment horizontal="center" vertical="center" wrapText="1"/>
    </xf>
    <xf numFmtId="0" fontId="7" fillId="0" borderId="34"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5" xfId="0" quotePrefix="1" applyFont="1" applyBorder="1" applyAlignment="1">
      <alignment horizontal="center" vertical="center" wrapText="1"/>
    </xf>
    <xf numFmtId="0" fontId="7" fillId="0" borderId="20" xfId="0" applyFont="1" applyBorder="1" applyAlignment="1">
      <alignment horizontal="center" vertical="center"/>
    </xf>
    <xf numFmtId="0" fontId="7" fillId="0" borderId="35" xfId="0" applyFont="1" applyBorder="1" applyAlignment="1">
      <alignment horizontal="center" vertical="center"/>
    </xf>
    <xf numFmtId="0" fontId="7" fillId="0" borderId="44" xfId="0" applyFont="1" applyBorder="1" applyAlignment="1">
      <alignment horizontal="center" vertical="center"/>
    </xf>
    <xf numFmtId="0" fontId="7" fillId="0" borderId="15" xfId="0" applyFont="1" applyBorder="1" applyAlignment="1">
      <alignment horizontal="center" vertical="center"/>
    </xf>
    <xf numFmtId="0" fontId="7" fillId="0" borderId="27" xfId="0" applyFont="1" applyBorder="1" applyAlignment="1">
      <alignment horizontal="center" vertical="center"/>
    </xf>
    <xf numFmtId="0" fontId="7" fillId="0" borderId="41" xfId="0" applyFont="1" applyBorder="1" applyAlignment="1">
      <alignment horizontal="center" vertical="center"/>
    </xf>
    <xf numFmtId="0" fontId="7" fillId="0" borderId="23"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32" xfId="0" applyFont="1" applyBorder="1" applyAlignment="1">
      <alignment horizontal="center" vertical="center"/>
    </xf>
    <xf numFmtId="0" fontId="7" fillId="0" borderId="11" xfId="0" applyFont="1" applyBorder="1" applyAlignment="1">
      <alignment horizontal="center" vertical="center"/>
    </xf>
    <xf numFmtId="0" fontId="7" fillId="0" borderId="43" xfId="0" applyFont="1" applyBorder="1" applyAlignment="1">
      <alignment horizontal="center" vertical="center"/>
    </xf>
    <xf numFmtId="0" fontId="7" fillId="0" borderId="24"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8" xfId="0" applyFont="1" applyBorder="1" applyAlignment="1">
      <alignment vertical="center" wrapText="1"/>
    </xf>
    <xf numFmtId="0" fontId="7" fillId="0" borderId="45" xfId="0" applyFont="1" applyBorder="1" applyAlignment="1">
      <alignment vertical="center" wrapText="1"/>
    </xf>
    <xf numFmtId="0" fontId="9" fillId="0" borderId="24" xfId="1" quotePrefix="1" applyNumberFormat="1" applyFont="1" applyFill="1" applyBorder="1" applyAlignment="1" applyProtection="1">
      <alignment horizontal="center" vertical="center"/>
    </xf>
    <xf numFmtId="0" fontId="9" fillId="0" borderId="19" xfId="1" quotePrefix="1" applyNumberFormat="1" applyFont="1" applyFill="1" applyBorder="1" applyAlignment="1" applyProtection="1">
      <alignment horizontal="center" vertical="center"/>
    </xf>
    <xf numFmtId="0" fontId="9" fillId="0" borderId="14" xfId="1" quotePrefix="1" applyNumberFormat="1" applyFont="1" applyFill="1" applyBorder="1" applyAlignment="1" applyProtection="1">
      <alignment horizontal="center" vertical="center"/>
    </xf>
    <xf numFmtId="0" fontId="7" fillId="0" borderId="34" xfId="0" applyFont="1" applyBorder="1" applyAlignment="1">
      <alignment vertical="center" wrapText="1"/>
    </xf>
    <xf numFmtId="0" fontId="7" fillId="0" borderId="3" xfId="0" applyFont="1" applyBorder="1" applyAlignment="1">
      <alignment horizontal="left" vertical="center" wrapText="1"/>
    </xf>
    <xf numFmtId="0" fontId="7" fillId="0" borderId="19" xfId="0" applyFont="1" applyBorder="1" applyAlignment="1">
      <alignment horizontal="left" vertical="center" wrapText="1"/>
    </xf>
    <xf numFmtId="0" fontId="7" fillId="0" borderId="2" xfId="0" applyFont="1" applyBorder="1" applyAlignment="1">
      <alignment horizontal="left" vertical="center" wrapText="1"/>
    </xf>
    <xf numFmtId="0" fontId="7" fillId="0" borderId="44" xfId="0" applyFont="1" applyBorder="1" applyAlignment="1">
      <alignment horizontal="left" vertical="center" wrapText="1"/>
    </xf>
    <xf numFmtId="0" fontId="7" fillId="0" borderId="34" xfId="0" applyFont="1" applyBorder="1" applyAlignment="1">
      <alignment horizontal="left" vertical="center" wrapText="1"/>
    </xf>
    <xf numFmtId="0" fontId="7" fillId="0" borderId="43" xfId="0" applyFont="1" applyBorder="1" applyAlignment="1">
      <alignment horizontal="left" vertical="center" wrapText="1"/>
    </xf>
    <xf numFmtId="0" fontId="7" fillId="0" borderId="43" xfId="0" quotePrefix="1" applyFont="1" applyBorder="1" applyAlignment="1">
      <alignment horizontal="left" vertical="center" wrapText="1"/>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7" fillId="0" borderId="31" xfId="0" applyFont="1" applyBorder="1" applyAlignment="1">
      <alignment horizontal="center" vertical="center"/>
    </xf>
    <xf numFmtId="0" fontId="7" fillId="0" borderId="34" xfId="0" applyFont="1" applyBorder="1" applyAlignment="1">
      <alignment horizontal="center" vertical="center"/>
    </xf>
    <xf numFmtId="0" fontId="7" fillId="0" borderId="14" xfId="0" applyFont="1" applyBorder="1" applyAlignment="1">
      <alignment horizontal="center" vertical="center"/>
    </xf>
    <xf numFmtId="0" fontId="7" fillId="0" borderId="24" xfId="0" quotePrefix="1" applyFont="1" applyBorder="1" applyAlignment="1">
      <alignment horizontal="center" vertical="center" textRotation="255" wrapText="1"/>
    </xf>
    <xf numFmtId="0" fontId="7" fillId="0" borderId="19" xfId="0" quotePrefix="1" applyFont="1" applyBorder="1" applyAlignment="1">
      <alignment horizontal="center" vertical="center" textRotation="255" wrapText="1"/>
    </xf>
    <xf numFmtId="0" fontId="7" fillId="0" borderId="2" xfId="0" quotePrefix="1" applyFont="1" applyBorder="1" applyAlignment="1">
      <alignment horizontal="center" vertical="center" textRotation="255" wrapText="1"/>
    </xf>
    <xf numFmtId="0" fontId="7" fillId="0" borderId="24" xfId="0" applyFont="1" applyBorder="1" applyAlignment="1">
      <alignment horizontal="center" vertical="center" textRotation="255" wrapText="1"/>
    </xf>
    <xf numFmtId="0" fontId="7" fillId="0" borderId="19" xfId="0" applyFont="1" applyBorder="1" applyAlignment="1">
      <alignment horizontal="center" vertical="center" textRotation="255" wrapText="1"/>
    </xf>
    <xf numFmtId="0" fontId="7" fillId="0" borderId="14" xfId="0" applyFont="1" applyBorder="1" applyAlignment="1">
      <alignment horizontal="center" vertical="center" textRotation="255" wrapText="1"/>
    </xf>
    <xf numFmtId="0" fontId="7" fillId="0" borderId="24" xfId="0" applyFont="1" applyBorder="1" applyAlignment="1">
      <alignment horizontal="center" vertical="center"/>
    </xf>
    <xf numFmtId="0" fontId="7" fillId="0" borderId="3" xfId="0" quotePrefix="1" applyFont="1" applyBorder="1" applyAlignment="1">
      <alignment horizontal="center" vertical="center" textRotation="255" wrapText="1"/>
    </xf>
    <xf numFmtId="0" fontId="7" fillId="0" borderId="14" xfId="0" quotePrefix="1" applyFont="1" applyBorder="1" applyAlignment="1">
      <alignment horizontal="center" vertical="center" textRotation="255" wrapText="1"/>
    </xf>
    <xf numFmtId="0" fontId="7" fillId="0" borderId="14" xfId="0" quotePrefix="1" applyFont="1" applyBorder="1" applyAlignment="1">
      <alignment horizontal="center" vertical="center" wrapText="1"/>
    </xf>
    <xf numFmtId="0" fontId="7" fillId="0" borderId="31" xfId="0" quotePrefix="1" applyFont="1" applyBorder="1" applyAlignment="1">
      <alignment horizontal="center" vertical="center" wrapText="1"/>
    </xf>
    <xf numFmtId="0" fontId="7" fillId="0" borderId="15" xfId="0" quotePrefix="1" applyFont="1" applyBorder="1" applyAlignment="1">
      <alignment horizontal="center" vertical="center" wrapText="1"/>
    </xf>
    <xf numFmtId="0" fontId="7" fillId="0" borderId="1" xfId="0" applyFont="1" applyBorder="1" applyAlignment="1">
      <alignment horizontal="center" vertical="center" wrapText="1"/>
    </xf>
    <xf numFmtId="0" fontId="7" fillId="0" borderId="24" xfId="0" applyFont="1" applyBorder="1" applyAlignment="1">
      <alignment horizontal="left" vertical="center" wrapText="1"/>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4" fillId="0" borderId="24" xfId="0" applyFont="1" applyBorder="1" applyAlignment="1">
      <alignment horizontal="center" vertical="center"/>
    </xf>
    <xf numFmtId="0" fontId="4" fillId="0" borderId="2" xfId="0" applyFont="1" applyBorder="1" applyAlignment="1">
      <alignment horizontal="center" vertical="center"/>
    </xf>
    <xf numFmtId="0" fontId="4" fillId="0" borderId="20" xfId="0" applyFont="1" applyBorder="1" applyAlignment="1">
      <alignment horizontal="center" vertical="center"/>
    </xf>
    <xf numFmtId="0" fontId="4" fillId="0" borderId="44" xfId="0" applyFont="1" applyBorder="1" applyAlignment="1">
      <alignment horizontal="center" vertical="center"/>
    </xf>
    <xf numFmtId="0" fontId="4" fillId="0" borderId="15" xfId="0" applyFont="1" applyBorder="1" applyAlignment="1">
      <alignment horizontal="center" vertical="center"/>
    </xf>
    <xf numFmtId="0" fontId="4" fillId="0" borderId="41" xfId="0" applyFont="1" applyBorder="1" applyAlignment="1">
      <alignment horizontal="center" vertical="center"/>
    </xf>
    <xf numFmtId="0" fontId="4" fillId="0" borderId="24" xfId="0" applyFont="1" applyBorder="1" applyAlignment="1">
      <alignment horizontal="center" vertical="center" textRotation="255" wrapText="1"/>
    </xf>
    <xf numFmtId="0" fontId="4" fillId="0" borderId="19" xfId="0" applyFont="1" applyBorder="1" applyAlignment="1">
      <alignment horizontal="center" vertical="center" textRotation="255" wrapText="1"/>
    </xf>
    <xf numFmtId="0" fontId="4" fillId="0" borderId="19" xfId="0" applyFont="1" applyBorder="1" applyAlignment="1">
      <alignment horizontal="center" vertical="center" wrapText="1"/>
    </xf>
    <xf numFmtId="0" fontId="4" fillId="0" borderId="3"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24" xfId="0" quotePrefix="1" applyFont="1" applyBorder="1" applyAlignment="1">
      <alignment horizontal="center" vertical="center" textRotation="255" wrapText="1"/>
    </xf>
    <xf numFmtId="0" fontId="4" fillId="0" borderId="19" xfId="0" quotePrefix="1" applyFont="1" applyBorder="1" applyAlignment="1">
      <alignment horizontal="center" vertical="center" textRotation="255" wrapText="1"/>
    </xf>
    <xf numFmtId="0" fontId="4" fillId="0" borderId="24" xfId="0" quotePrefix="1" applyFont="1" applyBorder="1" applyAlignment="1">
      <alignment horizontal="center" vertical="center" wrapText="1"/>
    </xf>
    <xf numFmtId="0" fontId="4" fillId="0" borderId="19" xfId="0" quotePrefix="1" applyFont="1" applyBorder="1" applyAlignment="1">
      <alignment horizontal="center" vertical="center" wrapText="1"/>
    </xf>
    <xf numFmtId="0" fontId="4" fillId="0" borderId="3" xfId="0" quotePrefix="1" applyFont="1" applyBorder="1" applyAlignment="1">
      <alignment horizontal="center" vertical="center" wrapText="1"/>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7" fillId="3" borderId="3"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13" fillId="0" borderId="3" xfId="1" quotePrefix="1" applyNumberFormat="1" applyFont="1" applyBorder="1" applyAlignment="1">
      <alignment horizontal="center" vertical="center"/>
    </xf>
    <xf numFmtId="0" fontId="13" fillId="0" borderId="19" xfId="1" quotePrefix="1"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7" fillId="3" borderId="19" xfId="0" applyFont="1" applyFill="1" applyBorder="1" applyAlignment="1" applyProtection="1">
      <alignment horizontal="center" vertical="center" wrapText="1"/>
      <protection locked="0"/>
    </xf>
    <xf numFmtId="0" fontId="13" fillId="0" borderId="19" xfId="0" applyFont="1" applyBorder="1" applyAlignment="1">
      <alignment horizontal="center" vertical="center" wrapText="1"/>
    </xf>
    <xf numFmtId="0" fontId="13" fillId="0" borderId="2" xfId="1" quotePrefix="1" applyNumberFormat="1" applyFont="1" applyBorder="1" applyAlignment="1">
      <alignment horizontal="center" vertical="center"/>
    </xf>
    <xf numFmtId="0" fontId="13" fillId="0" borderId="19" xfId="0" applyFont="1" applyBorder="1" applyAlignment="1">
      <alignment horizontal="center" vertical="center"/>
    </xf>
    <xf numFmtId="0" fontId="4" fillId="0" borderId="0" xfId="0" applyFont="1" applyAlignment="1">
      <alignment horizontal="left" vertical="center"/>
    </xf>
    <xf numFmtId="0" fontId="7" fillId="0" borderId="5" xfId="0" applyFont="1" applyBorder="1" applyAlignment="1" applyProtection="1">
      <alignment horizontal="left" vertical="center"/>
      <protection locked="0"/>
    </xf>
    <xf numFmtId="0" fontId="7" fillId="0" borderId="37" xfId="0" applyFont="1" applyBorder="1" applyAlignment="1" applyProtection="1">
      <alignment horizontal="left" vertical="center"/>
      <protection locked="0"/>
    </xf>
    <xf numFmtId="0" fontId="7" fillId="0" borderId="38" xfId="0" applyFont="1" applyBorder="1" applyAlignment="1" applyProtection="1">
      <alignment horizontal="left" vertical="center"/>
      <protection locked="0"/>
    </xf>
    <xf numFmtId="0" fontId="4" fillId="0" borderId="14" xfId="0" applyFont="1" applyBorder="1" applyAlignment="1">
      <alignment horizontal="center" vertical="center" wrapText="1"/>
    </xf>
    <xf numFmtId="0" fontId="4" fillId="0" borderId="44" xfId="1" quotePrefix="1" applyNumberFormat="1" applyFont="1" applyBorder="1" applyAlignment="1">
      <alignment horizontal="center" vertical="center" wrapText="1"/>
    </xf>
    <xf numFmtId="0" fontId="4" fillId="0" borderId="41" xfId="1" quotePrefix="1" applyNumberFormat="1" applyFont="1" applyBorder="1" applyAlignment="1">
      <alignment horizontal="center" vertical="center" wrapText="1"/>
    </xf>
    <xf numFmtId="0" fontId="13" fillId="0" borderId="24" xfId="0" applyFont="1" applyBorder="1" applyAlignment="1">
      <alignment horizontal="center" vertical="center"/>
    </xf>
    <xf numFmtId="0" fontId="13" fillId="0" borderId="24" xfId="1" quotePrefix="1" applyNumberFormat="1" applyFont="1" applyBorder="1" applyAlignment="1">
      <alignment horizontal="center" vertical="center"/>
    </xf>
    <xf numFmtId="0" fontId="4" fillId="0" borderId="1" xfId="0" quotePrefix="1" applyFont="1" applyBorder="1" applyAlignment="1">
      <alignment horizontal="center" vertical="center" wrapText="1"/>
    </xf>
    <xf numFmtId="0" fontId="7" fillId="3" borderId="24" xfId="0" applyFont="1" applyFill="1" applyBorder="1" applyAlignment="1" applyProtection="1">
      <alignment horizontal="center" vertical="center" wrapText="1"/>
      <protection locked="0"/>
    </xf>
    <xf numFmtId="0" fontId="9" fillId="0" borderId="5" xfId="0" applyFont="1" applyBorder="1" applyAlignment="1">
      <alignment horizontal="center" vertical="center"/>
    </xf>
    <xf numFmtId="0" fontId="9" fillId="0" borderId="38" xfId="0" applyFont="1" applyBorder="1" applyAlignment="1">
      <alignment horizontal="center" vertical="center"/>
    </xf>
    <xf numFmtId="0" fontId="9" fillId="0" borderId="0" xfId="0" applyFont="1" applyAlignment="1">
      <alignment horizontal="center" vertical="center"/>
    </xf>
    <xf numFmtId="180" fontId="13" fillId="0" borderId="3" xfId="0" applyNumberFormat="1" applyFont="1" applyBorder="1" applyAlignment="1">
      <alignment horizontal="center" vertical="center" wrapText="1"/>
    </xf>
    <xf numFmtId="180" fontId="13" fillId="0" borderId="19" xfId="0" applyNumberFormat="1" applyFont="1" applyBorder="1" applyAlignment="1">
      <alignment horizontal="center" vertical="center" wrapText="1"/>
    </xf>
    <xf numFmtId="180" fontId="13" fillId="0" borderId="2" xfId="0" applyNumberFormat="1" applyFont="1" applyBorder="1" applyAlignment="1">
      <alignment horizontal="center" vertical="center" wrapText="1"/>
    </xf>
    <xf numFmtId="0" fontId="4" fillId="0" borderId="3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3" xfId="0" applyFont="1" applyBorder="1" applyAlignment="1">
      <alignment horizontal="center" vertical="center" wrapText="1"/>
    </xf>
    <xf numFmtId="0" fontId="19" fillId="2" borderId="19" xfId="0" applyFont="1" applyFill="1" applyBorder="1" applyAlignment="1" applyProtection="1">
      <alignment horizontal="center" vertical="center"/>
      <protection locked="0"/>
    </xf>
    <xf numFmtId="0" fontId="19" fillId="2" borderId="2" xfId="0" applyFont="1" applyFill="1" applyBorder="1" applyAlignment="1" applyProtection="1">
      <alignment horizontal="center" vertical="center"/>
      <protection locked="0"/>
    </xf>
    <xf numFmtId="180" fontId="19" fillId="2" borderId="19" xfId="0" applyNumberFormat="1" applyFont="1" applyFill="1" applyBorder="1" applyAlignment="1" applyProtection="1">
      <alignment horizontal="center" vertical="center"/>
      <protection locked="0"/>
    </xf>
    <xf numFmtId="180" fontId="19" fillId="2" borderId="2" xfId="0" applyNumberFormat="1" applyFont="1" applyFill="1" applyBorder="1" applyAlignment="1" applyProtection="1">
      <alignment horizontal="center" vertical="center"/>
      <protection locked="0"/>
    </xf>
    <xf numFmtId="0" fontId="18" fillId="0" borderId="0" xfId="0" applyFont="1" applyAlignment="1">
      <alignment horizontal="left" vertical="center" wrapText="1"/>
    </xf>
    <xf numFmtId="0" fontId="18" fillId="0" borderId="13" xfId="0" applyFont="1" applyBorder="1" applyAlignment="1">
      <alignment horizontal="left" vertical="center" wrapText="1"/>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2" xfId="0" applyFont="1" applyBorder="1" applyAlignment="1">
      <alignment horizontal="center" vertical="center" wrapText="1"/>
    </xf>
    <xf numFmtId="0" fontId="13" fillId="0" borderId="20" xfId="0" applyFont="1" applyBorder="1" applyAlignment="1">
      <alignment horizontal="center" vertical="center"/>
    </xf>
    <xf numFmtId="0" fontId="13" fillId="0" borderId="32" xfId="0" applyFont="1" applyBorder="1" applyAlignment="1">
      <alignment horizontal="center" vertical="center"/>
    </xf>
    <xf numFmtId="0" fontId="13" fillId="0" borderId="31" xfId="0" applyFont="1" applyBorder="1" applyAlignment="1">
      <alignment horizontal="center" vertical="center"/>
    </xf>
    <xf numFmtId="0" fontId="13" fillId="0" borderId="33" xfId="1" quotePrefix="1" applyNumberFormat="1" applyFont="1" applyBorder="1" applyAlignment="1" applyProtection="1">
      <alignment horizontal="center" vertical="center"/>
    </xf>
    <xf numFmtId="0" fontId="13" fillId="0" borderId="31" xfId="1" quotePrefix="1" applyNumberFormat="1" applyFont="1" applyBorder="1" applyAlignment="1" applyProtection="1">
      <alignment horizontal="center" vertical="center"/>
    </xf>
    <xf numFmtId="0" fontId="4" fillId="0" borderId="5"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 xfId="1" quotePrefix="1" applyNumberFormat="1"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37"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37" xfId="0" applyFont="1" applyBorder="1" applyAlignment="1" applyProtection="1">
      <alignment horizontal="center" vertical="center"/>
      <protection locked="0"/>
    </xf>
    <xf numFmtId="0" fontId="13" fillId="0" borderId="1" xfId="0" applyFont="1" applyBorder="1" applyAlignment="1">
      <alignment horizontal="center" vertical="center"/>
    </xf>
    <xf numFmtId="0" fontId="4" fillId="0" borderId="2" xfId="0" quotePrefix="1" applyFont="1" applyBorder="1" applyAlignment="1">
      <alignment horizontal="center" vertical="center" textRotation="255" wrapText="1"/>
    </xf>
    <xf numFmtId="0" fontId="4" fillId="0" borderId="2" xfId="0" quotePrefix="1" applyFont="1" applyBorder="1" applyAlignment="1">
      <alignment horizontal="center" vertical="center" wrapText="1"/>
    </xf>
    <xf numFmtId="0" fontId="9" fillId="0" borderId="0" xfId="0" applyFont="1" applyAlignment="1">
      <alignment horizontal="left" vertical="center" wrapText="1"/>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74"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44" xfId="0" applyFont="1" applyBorder="1" applyAlignment="1" applyProtection="1">
      <alignment horizontal="center" vertical="center" wrapText="1"/>
      <protection locked="0"/>
    </xf>
    <xf numFmtId="0" fontId="14" fillId="0" borderId="31"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14" fillId="0" borderId="46" xfId="0" applyFont="1" applyBorder="1" applyAlignment="1" applyProtection="1">
      <alignment horizontal="center" vertical="center" wrapText="1"/>
      <protection locked="0"/>
    </xf>
    <xf numFmtId="0" fontId="14" fillId="0" borderId="55" xfId="0" applyFont="1" applyBorder="1" applyAlignment="1" applyProtection="1">
      <alignment horizontal="center" vertical="center" wrapText="1"/>
      <protection locked="0"/>
    </xf>
    <xf numFmtId="49" fontId="14" fillId="0" borderId="75" xfId="0" applyNumberFormat="1" applyFont="1" applyBorder="1" applyAlignment="1" applyProtection="1">
      <alignment horizontal="left" vertical="center" indent="2"/>
      <protection locked="0"/>
    </xf>
    <xf numFmtId="49" fontId="14" fillId="0" borderId="37" xfId="0" applyNumberFormat="1" applyFont="1" applyBorder="1" applyAlignment="1" applyProtection="1">
      <alignment horizontal="left" vertical="center" indent="2"/>
      <protection locked="0"/>
    </xf>
    <xf numFmtId="49" fontId="14" fillId="0" borderId="70" xfId="0" applyNumberFormat="1" applyFont="1" applyBorder="1" applyAlignment="1" applyProtection="1">
      <alignment horizontal="left" vertical="center" indent="2"/>
      <protection locked="0"/>
    </xf>
    <xf numFmtId="0" fontId="14" fillId="0" borderId="11"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37" xfId="0" applyFont="1" applyBorder="1" applyAlignment="1" applyProtection="1">
      <alignment horizontal="center" vertical="center" wrapText="1"/>
      <protection locked="0"/>
    </xf>
    <xf numFmtId="0" fontId="14" fillId="0" borderId="38" xfId="0" applyFont="1" applyBorder="1" applyAlignment="1" applyProtection="1">
      <alignment horizontal="center" vertical="center" wrapText="1"/>
      <protection locked="0"/>
    </xf>
    <xf numFmtId="0" fontId="14" fillId="0" borderId="35" xfId="0" applyFont="1" applyBorder="1" applyAlignment="1" applyProtection="1">
      <alignment horizontal="center" vertical="center" wrapText="1"/>
      <protection locked="0"/>
    </xf>
    <xf numFmtId="0" fontId="14" fillId="0" borderId="5" xfId="0" applyFont="1" applyBorder="1" applyAlignment="1" applyProtection="1">
      <alignment horizontal="left" vertical="center"/>
      <protection locked="0"/>
    </xf>
    <xf numFmtId="0" fontId="14" fillId="0" borderId="37" xfId="0" applyFont="1" applyBorder="1" applyAlignment="1" applyProtection="1">
      <alignment horizontal="left" vertical="center"/>
      <protection locked="0"/>
    </xf>
    <xf numFmtId="0" fontId="14" fillId="0" borderId="70" xfId="0" applyFont="1" applyBorder="1" applyAlignment="1" applyProtection="1">
      <alignment horizontal="left" vertical="center"/>
      <protection locked="0"/>
    </xf>
    <xf numFmtId="0" fontId="14" fillId="0" borderId="47" xfId="0" applyFont="1" applyBorder="1" applyAlignment="1" applyProtection="1">
      <alignment horizontal="center" vertical="center"/>
      <protection locked="0"/>
    </xf>
    <xf numFmtId="0" fontId="14" fillId="0" borderId="56" xfId="0" applyFont="1" applyBorder="1" applyAlignment="1" applyProtection="1">
      <alignment horizontal="center" vertical="center"/>
      <protection locked="0"/>
    </xf>
    <xf numFmtId="0" fontId="14" fillId="0" borderId="35"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0" xfId="0" applyFont="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14" fillId="0" borderId="36" xfId="0" applyFont="1" applyBorder="1" applyAlignment="1" applyProtection="1">
      <alignment horizontal="left" vertical="center"/>
      <protection locked="0"/>
    </xf>
    <xf numFmtId="0" fontId="14" fillId="0" borderId="52" xfId="0" applyFont="1" applyBorder="1" applyAlignment="1" applyProtection="1">
      <alignment horizontal="center" vertical="center"/>
      <protection locked="0"/>
    </xf>
    <xf numFmtId="0" fontId="14" fillId="0" borderId="53" xfId="0" applyFont="1" applyBorder="1" applyAlignment="1" applyProtection="1">
      <alignment horizontal="center" vertical="center"/>
      <protection locked="0"/>
    </xf>
    <xf numFmtId="0" fontId="14" fillId="0" borderId="50" xfId="0" applyFont="1" applyBorder="1" applyAlignment="1" applyProtection="1">
      <alignment horizontal="center" vertical="center"/>
      <protection locked="0"/>
    </xf>
    <xf numFmtId="0" fontId="14" fillId="0" borderId="0" xfId="0" applyFont="1" applyAlignment="1" applyProtection="1">
      <alignment horizontal="center" vertical="center" wrapText="1"/>
      <protection locked="0"/>
    </xf>
    <xf numFmtId="0" fontId="14" fillId="0" borderId="18" xfId="0" quotePrefix="1" applyFont="1" applyBorder="1" applyAlignment="1" applyProtection="1">
      <alignment horizontal="right" vertical="top" wrapText="1"/>
      <protection locked="0"/>
    </xf>
    <xf numFmtId="0" fontId="14" fillId="0" borderId="0" xfId="0" quotePrefix="1" applyFont="1" applyAlignment="1" applyProtection="1">
      <alignment horizontal="right" vertical="top" wrapText="1"/>
      <protection locked="0"/>
    </xf>
    <xf numFmtId="0" fontId="14" fillId="0" borderId="21" xfId="0" quotePrefix="1" applyFont="1" applyBorder="1" applyAlignment="1" applyProtection="1">
      <alignment horizontal="right" vertical="top" wrapText="1"/>
      <protection locked="0"/>
    </xf>
    <xf numFmtId="0" fontId="14" fillId="0" borderId="9" xfId="0" quotePrefix="1" applyFont="1" applyBorder="1" applyAlignment="1" applyProtection="1">
      <alignment horizontal="right" vertical="top" wrapText="1"/>
      <protection locked="0"/>
    </xf>
    <xf numFmtId="0" fontId="4" fillId="4" borderId="6"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61"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4" fillId="4" borderId="36" xfId="0" applyFont="1" applyFill="1" applyBorder="1" applyAlignment="1" applyProtection="1">
      <alignment horizontal="center" vertical="center"/>
      <protection locked="0"/>
    </xf>
    <xf numFmtId="0" fontId="14" fillId="0" borderId="54" xfId="0" applyFont="1" applyBorder="1" applyAlignment="1" applyProtection="1">
      <alignment horizontal="right" vertical="center"/>
      <protection locked="0"/>
    </xf>
    <xf numFmtId="0" fontId="14" fillId="0" borderId="35" xfId="0" applyFont="1" applyBorder="1" applyAlignment="1" applyProtection="1">
      <alignment horizontal="right" vertical="center"/>
      <protection locked="0"/>
    </xf>
    <xf numFmtId="0" fontId="14" fillId="0" borderId="18"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18" xfId="0" applyFont="1" applyBorder="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4" fillId="4" borderId="65" xfId="0" quotePrefix="1" applyFont="1" applyFill="1" applyBorder="1" applyAlignment="1" applyProtection="1">
      <alignment horizontal="center" vertical="center"/>
      <protection locked="0"/>
    </xf>
    <xf numFmtId="0" fontId="4" fillId="4" borderId="30" xfId="0" applyFont="1" applyFill="1" applyBorder="1" applyAlignment="1" applyProtection="1">
      <alignment horizontal="center" vertical="center"/>
      <protection locked="0"/>
    </xf>
    <xf numFmtId="0" fontId="4" fillId="4" borderId="66" xfId="0" applyFont="1" applyFill="1" applyBorder="1" applyAlignment="1" applyProtection="1">
      <alignment horizontal="center" vertical="center"/>
      <protection locked="0"/>
    </xf>
    <xf numFmtId="0" fontId="14" fillId="0" borderId="57"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0" xfId="0" quotePrefix="1" applyFont="1" applyAlignment="1" applyProtection="1">
      <alignment horizontal="left" vertical="top" wrapText="1"/>
      <protection locked="0"/>
    </xf>
    <xf numFmtId="0" fontId="14" fillId="0" borderId="13" xfId="0" quotePrefix="1" applyFont="1" applyBorder="1" applyAlignment="1" applyProtection="1">
      <alignment horizontal="left" vertical="top" wrapText="1"/>
      <protection locked="0"/>
    </xf>
    <xf numFmtId="0" fontId="14" fillId="0" borderId="9" xfId="0" quotePrefix="1" applyFont="1" applyBorder="1" applyAlignment="1" applyProtection="1">
      <alignment horizontal="left" vertical="top" wrapText="1"/>
      <protection locked="0"/>
    </xf>
    <xf numFmtId="0" fontId="14" fillId="0" borderId="10" xfId="0" quotePrefix="1" applyFont="1" applyBorder="1" applyAlignment="1" applyProtection="1">
      <alignment horizontal="left" vertical="top" wrapText="1"/>
      <protection locked="0"/>
    </xf>
    <xf numFmtId="0" fontId="14" fillId="0" borderId="54" xfId="0" applyFont="1" applyBorder="1" applyAlignment="1" applyProtection="1">
      <alignment horizontal="center" vertical="center"/>
      <protection locked="0"/>
    </xf>
    <xf numFmtId="0" fontId="14" fillId="0" borderId="35" xfId="0" applyFont="1" applyBorder="1" applyAlignment="1" applyProtection="1">
      <alignment horizontal="center" vertical="center"/>
      <protection locked="0"/>
    </xf>
    <xf numFmtId="0" fontId="14" fillId="0" borderId="61"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54" xfId="0" applyFont="1" applyBorder="1" applyAlignment="1" applyProtection="1">
      <alignment horizontal="center" vertical="center" wrapText="1"/>
      <protection locked="0"/>
    </xf>
    <xf numFmtId="0" fontId="14" fillId="0" borderId="61" xfId="0" applyFont="1" applyBorder="1" applyAlignment="1" applyProtection="1">
      <alignment horizontal="center" vertical="center" wrapText="1"/>
      <protection locked="0"/>
    </xf>
    <xf numFmtId="0" fontId="14" fillId="0" borderId="54" xfId="0" quotePrefix="1" applyFont="1" applyBorder="1" applyAlignment="1" applyProtection="1">
      <alignment horizontal="center" vertical="center" wrapText="1"/>
      <protection locked="0"/>
    </xf>
    <xf numFmtId="0" fontId="14" fillId="0" borderId="35" xfId="0" quotePrefix="1" applyFont="1" applyBorder="1" applyAlignment="1" applyProtection="1">
      <alignment horizontal="center" vertical="center" wrapText="1"/>
      <protection locked="0"/>
    </xf>
    <xf numFmtId="0" fontId="14" fillId="0" borderId="18" xfId="0" quotePrefix="1" applyFont="1" applyBorder="1" applyAlignment="1" applyProtection="1">
      <alignment horizontal="center" vertical="center" wrapText="1"/>
      <protection locked="0"/>
    </xf>
    <xf numFmtId="0" fontId="14" fillId="0" borderId="0" xfId="0" quotePrefix="1" applyFont="1" applyAlignment="1" applyProtection="1">
      <alignment horizontal="center" vertical="center" wrapText="1"/>
      <protection locked="0"/>
    </xf>
    <xf numFmtId="0" fontId="14" fillId="0" borderId="21" xfId="0" quotePrefix="1" applyFont="1" applyBorder="1" applyAlignment="1" applyProtection="1">
      <alignment horizontal="center" vertical="center" wrapText="1"/>
      <protection locked="0"/>
    </xf>
    <xf numFmtId="0" fontId="14" fillId="0" borderId="9" xfId="0" quotePrefix="1" applyFont="1" applyBorder="1" applyAlignment="1" applyProtection="1">
      <alignment horizontal="center" vertical="center" wrapText="1"/>
      <protection locked="0"/>
    </xf>
    <xf numFmtId="0" fontId="14" fillId="0" borderId="75" xfId="0" applyFont="1" applyBorder="1" applyAlignment="1" applyProtection="1">
      <alignment horizontal="left" vertical="center"/>
      <protection locked="0"/>
    </xf>
    <xf numFmtId="0" fontId="14" fillId="0" borderId="57" xfId="0" applyFont="1" applyBorder="1" applyAlignment="1" applyProtection="1">
      <alignment horizontal="center" vertical="center"/>
      <protection locked="0"/>
    </xf>
    <xf numFmtId="0" fontId="14" fillId="0" borderId="62" xfId="0" applyFont="1" applyBorder="1" applyAlignment="1" applyProtection="1">
      <alignment horizontal="center" vertical="center"/>
      <protection locked="0"/>
    </xf>
    <xf numFmtId="180" fontId="14" fillId="0" borderId="11" xfId="0" applyNumberFormat="1" applyFont="1" applyBorder="1" applyAlignment="1">
      <alignment horizontal="center" vertical="center" wrapText="1"/>
    </xf>
    <xf numFmtId="0" fontId="14" fillId="0" borderId="49" xfId="0" applyFont="1" applyBorder="1" applyAlignment="1" applyProtection="1">
      <alignment horizontal="center" vertical="center"/>
      <protection locked="0"/>
    </xf>
    <xf numFmtId="0" fontId="14" fillId="0" borderId="67" xfId="0" applyFont="1" applyBorder="1" applyAlignment="1" applyProtection="1">
      <alignment horizontal="center" vertical="center"/>
      <protection locked="0"/>
    </xf>
    <xf numFmtId="0" fontId="14" fillId="0" borderId="48" xfId="0" applyFont="1" applyBorder="1" applyAlignment="1" applyProtection="1">
      <alignment horizontal="left" vertical="center"/>
      <protection locked="0"/>
    </xf>
    <xf numFmtId="0" fontId="14" fillId="0" borderId="51"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14" fillId="0" borderId="58" xfId="0" applyFont="1" applyBorder="1" applyAlignment="1" applyProtection="1">
      <alignment horizontal="left" vertical="center"/>
      <protection locked="0"/>
    </xf>
    <xf numFmtId="0" fontId="14" fillId="0" borderId="59" xfId="0" applyFont="1" applyBorder="1" applyAlignment="1" applyProtection="1">
      <alignment horizontal="left" vertical="center"/>
      <protection locked="0"/>
    </xf>
    <xf numFmtId="0" fontId="14" fillId="0" borderId="60" xfId="0" applyFont="1" applyBorder="1" applyAlignment="1" applyProtection="1">
      <alignment horizontal="left" vertical="center"/>
      <protection locked="0"/>
    </xf>
    <xf numFmtId="0" fontId="14" fillId="0" borderId="58"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14" fillId="0" borderId="60" xfId="0" applyFont="1" applyBorder="1" applyAlignment="1" applyProtection="1">
      <alignment horizontal="center" vertical="center"/>
      <protection locked="0"/>
    </xf>
    <xf numFmtId="0" fontId="4" fillId="4" borderId="18" xfId="0" quotePrefix="1"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14" fillId="0" borderId="63" xfId="0" applyFont="1" applyBorder="1" applyAlignment="1" applyProtection="1">
      <alignment horizontal="left" vertical="center"/>
      <protection locked="0"/>
    </xf>
    <xf numFmtId="0" fontId="14" fillId="0" borderId="68" xfId="0" applyFont="1" applyBorder="1" applyAlignment="1" applyProtection="1">
      <alignment horizontal="left" vertical="center"/>
      <protection locked="0"/>
    </xf>
    <xf numFmtId="0" fontId="14" fillId="0" borderId="64" xfId="0" applyFont="1" applyBorder="1" applyAlignment="1" applyProtection="1">
      <alignment horizontal="left" vertical="center"/>
      <protection locked="0"/>
    </xf>
    <xf numFmtId="0" fontId="14" fillId="0" borderId="69" xfId="0" applyFont="1" applyBorder="1" applyAlignment="1" applyProtection="1">
      <alignment horizontal="left" vertical="center"/>
      <protection locked="0"/>
    </xf>
    <xf numFmtId="0" fontId="14" fillId="0" borderId="72" xfId="0" applyFont="1" applyBorder="1" applyAlignment="1" applyProtection="1">
      <alignment horizontal="left" vertical="center"/>
      <protection locked="0"/>
    </xf>
    <xf numFmtId="0" fontId="14" fillId="0" borderId="73" xfId="0" applyFont="1" applyBorder="1" applyAlignment="1" applyProtection="1">
      <alignment horizontal="left" vertical="center"/>
      <protection locked="0"/>
    </xf>
    <xf numFmtId="0" fontId="14" fillId="0" borderId="5" xfId="0" applyFont="1" applyBorder="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38" xfId="0" applyFont="1" applyBorder="1" applyAlignment="1" applyProtection="1">
      <alignment horizontal="center" vertical="center"/>
      <protection locked="0"/>
    </xf>
    <xf numFmtId="0" fontId="14" fillId="0" borderId="32" xfId="0" applyFont="1" applyBorder="1" applyAlignment="1" applyProtection="1">
      <alignment horizontal="center" vertical="center"/>
      <protection locked="0"/>
    </xf>
    <xf numFmtId="0" fontId="14" fillId="0" borderId="43" xfId="0" applyFont="1" applyBorder="1" applyAlignment="1" applyProtection="1">
      <alignment horizontal="center" vertical="center"/>
      <protection locked="0"/>
    </xf>
    <xf numFmtId="0" fontId="9" fillId="0" borderId="4" xfId="0" applyFont="1" applyBorder="1" applyAlignment="1">
      <alignment horizontal="center" vertical="center"/>
    </xf>
    <xf numFmtId="0" fontId="9" fillId="0" borderId="1" xfId="0" applyFont="1" applyBorder="1" applyAlignment="1">
      <alignment horizontal="center" vertical="center"/>
    </xf>
  </cellXfs>
  <cellStyles count="4">
    <cellStyle name="パーセント" xfId="1" builtinId="5"/>
    <cellStyle name="ハイパーリンク" xfId="2" builtinId="8"/>
    <cellStyle name="標準" xfId="0" builtinId="0"/>
    <cellStyle name="標準 2" xfId="3" xr:uid="{00000000-0005-0000-0000-000003000000}"/>
  </cellStyles>
  <dxfs count="27">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25</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40912</xdr:colOff>
      <xdr:row>14</xdr:row>
      <xdr:rowOff>311151</xdr:rowOff>
    </xdr:from>
    <xdr:to>
      <xdr:col>11</xdr:col>
      <xdr:colOff>669924</xdr:colOff>
      <xdr:row>22</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3</xdr:row>
      <xdr:rowOff>158750</xdr:rowOff>
    </xdr:from>
    <xdr:to>
      <xdr:col>11</xdr:col>
      <xdr:colOff>651780</xdr:colOff>
      <xdr:row>12</xdr:row>
      <xdr:rowOff>362857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4019983" y="1093107"/>
          <a:ext cx="1363797" cy="3805464"/>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31</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52342</xdr:colOff>
      <xdr:row>3</xdr:row>
      <xdr:rowOff>59962</xdr:rowOff>
    </xdr:from>
    <xdr:to>
      <xdr:col>14</xdr:col>
      <xdr:colOff>680086</xdr:colOff>
      <xdr:row>7</xdr:row>
      <xdr:rowOff>0</xdr:rowOff>
    </xdr:to>
    <xdr:sp macro="" textlink="">
      <xdr:nvSpPr>
        <xdr:cNvPr id="4" name="四角形吹き出し 12">
          <a:extLst>
            <a:ext uri="{FF2B5EF4-FFF2-40B4-BE49-F238E27FC236}">
              <a16:creationId xmlns:a16="http://schemas.microsoft.com/office/drawing/2014/main" id="{33C21DFB-2344-4B9E-9266-BF54A1AF9D71}"/>
            </a:ext>
          </a:extLst>
        </xdr:cNvPr>
        <xdr:cNvSpPr/>
      </xdr:nvSpPr>
      <xdr:spPr>
        <a:xfrm>
          <a:off x="17723485" y="1302748"/>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26</xdr:row>
      <xdr:rowOff>364217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70657" y="10887074"/>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45288</xdr:colOff>
      <xdr:row>18</xdr:row>
      <xdr:rowOff>63048</xdr:rowOff>
    </xdr:from>
    <xdr:to>
      <xdr:col>14</xdr:col>
      <xdr:colOff>674301</xdr:colOff>
      <xdr:row>26</xdr:row>
      <xdr:rowOff>27214</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70859" y="7392762"/>
          <a:ext cx="1381942" cy="3157309"/>
        </a:xfrm>
        <a:prstGeom prst="wedgeRectCallout">
          <a:avLst>
            <a:gd name="adj1" fmla="val -280725"/>
            <a:gd name="adj2" fmla="val 486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66515</xdr:colOff>
      <xdr:row>33</xdr:row>
      <xdr:rowOff>155574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92086" y="13472431"/>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63228</xdr:colOff>
      <xdr:row>7</xdr:row>
      <xdr:rowOff>326570</xdr:rowOff>
    </xdr:from>
    <xdr:to>
      <xdr:col>14</xdr:col>
      <xdr:colOff>674097</xdr:colOff>
      <xdr:row>16</xdr:row>
      <xdr:rowOff>324301</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88799" y="3265713"/>
          <a:ext cx="1363798" cy="3590017"/>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42</xdr:row>
      <xdr:rowOff>0</xdr:rowOff>
    </xdr:from>
    <xdr:to>
      <xdr:col>33</xdr:col>
      <xdr:colOff>137708</xdr:colOff>
      <xdr:row>44</xdr:row>
      <xdr:rowOff>54660</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12</xdr:row>
      <xdr:rowOff>0</xdr:rowOff>
    </xdr:from>
    <xdr:to>
      <xdr:col>33</xdr:col>
      <xdr:colOff>238772</xdr:colOff>
      <xdr:row>13</xdr:row>
      <xdr:rowOff>204296</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45</xdr:row>
      <xdr:rowOff>18521</xdr:rowOff>
    </xdr:from>
    <xdr:to>
      <xdr:col>18</xdr:col>
      <xdr:colOff>176531</xdr:colOff>
      <xdr:row>47</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45</xdr:row>
      <xdr:rowOff>16207</xdr:rowOff>
    </xdr:from>
    <xdr:to>
      <xdr:col>34</xdr:col>
      <xdr:colOff>135996</xdr:colOff>
      <xdr:row>47</xdr:row>
      <xdr:rowOff>34393</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5"/>
  <sheetViews>
    <sheetView view="pageBreakPreview" topLeftCell="G1" zoomScale="50" zoomScaleNormal="75" zoomScaleSheetLayoutView="50" workbookViewId="0">
      <selection activeCell="M11" sqref="M11:M14"/>
    </sheetView>
  </sheetViews>
  <sheetFormatPr defaultColWidth="8.7265625" defaultRowHeight="13" x14ac:dyDescent="0.2"/>
  <cols>
    <col min="1" max="1" width="2.453125" style="1" customWidth="1"/>
    <col min="2" max="3" width="8.54296875" style="1" customWidth="1"/>
    <col min="4" max="4" width="18.7265625" style="1" customWidth="1"/>
    <col min="5" max="5" width="64.7265625" style="1" customWidth="1"/>
    <col min="6" max="6" width="36.7265625" style="1" customWidth="1"/>
    <col min="7" max="9" width="10.26953125" style="1" customWidth="1"/>
    <col min="10" max="10" width="10.26953125" style="4" customWidth="1"/>
    <col min="11" max="11" width="10.26953125" style="1" customWidth="1"/>
    <col min="12" max="12" width="12.453125" style="4" customWidth="1"/>
    <col min="13" max="13" width="250.7265625" style="1" customWidth="1"/>
    <col min="14" max="16384" width="8.7265625" style="1"/>
  </cols>
  <sheetData>
    <row r="1" spans="2:14" ht="14.5" thickBot="1" x14ac:dyDescent="0.25">
      <c r="E1" s="112"/>
      <c r="M1" s="113" t="s">
        <v>145</v>
      </c>
    </row>
    <row r="2" spans="2:14" ht="41.25" customHeight="1" thickBot="1" x14ac:dyDescent="0.25">
      <c r="B2" s="219" t="s">
        <v>0</v>
      </c>
      <c r="C2" s="220"/>
      <c r="D2" s="5" t="s">
        <v>1</v>
      </c>
      <c r="F2" s="2"/>
      <c r="G2" s="5" t="s">
        <v>2</v>
      </c>
      <c r="H2" s="2"/>
      <c r="I2" s="114" t="s">
        <v>146</v>
      </c>
      <c r="J2" s="115"/>
      <c r="K2" s="115"/>
      <c r="M2" s="5"/>
      <c r="N2" s="5"/>
    </row>
    <row r="3" spans="2:14" s="116" customFormat="1" ht="20.149999999999999" customHeight="1" x14ac:dyDescent="0.2">
      <c r="B3" s="221" t="s">
        <v>3</v>
      </c>
      <c r="C3" s="222"/>
      <c r="D3" s="164" t="s">
        <v>4</v>
      </c>
      <c r="E3" s="164" t="s">
        <v>5</v>
      </c>
      <c r="F3" s="192" t="s">
        <v>6</v>
      </c>
      <c r="G3" s="193"/>
      <c r="H3" s="194"/>
      <c r="I3" s="191" t="s">
        <v>7</v>
      </c>
      <c r="J3" s="176"/>
      <c r="K3" s="177"/>
      <c r="L3" s="178" t="s">
        <v>8</v>
      </c>
      <c r="M3" s="164" t="s">
        <v>9</v>
      </c>
    </row>
    <row r="4" spans="2:14" s="116" customFormat="1" ht="30" customHeight="1" thickBot="1" x14ac:dyDescent="0.25">
      <c r="B4" s="195"/>
      <c r="C4" s="197"/>
      <c r="D4" s="223"/>
      <c r="E4" s="223"/>
      <c r="F4" s="195"/>
      <c r="G4" s="196"/>
      <c r="H4" s="197"/>
      <c r="I4" s="6" t="s">
        <v>10</v>
      </c>
      <c r="J4" s="6" t="s">
        <v>11</v>
      </c>
      <c r="K4" s="7" t="s">
        <v>12</v>
      </c>
      <c r="L4" s="180"/>
      <c r="M4" s="223"/>
    </row>
    <row r="5" spans="2:14" s="116" customFormat="1" ht="30" customHeight="1" thickTop="1" x14ac:dyDescent="0.2">
      <c r="B5" s="227" t="s">
        <v>13</v>
      </c>
      <c r="C5" s="224" t="s">
        <v>14</v>
      </c>
      <c r="D5" s="204" t="s">
        <v>15</v>
      </c>
      <c r="E5" s="230" t="s">
        <v>16</v>
      </c>
      <c r="F5" s="198" t="s">
        <v>143</v>
      </c>
      <c r="G5" s="199"/>
      <c r="H5" s="200"/>
      <c r="I5" s="8">
        <v>10</v>
      </c>
      <c r="J5" s="419">
        <v>10</v>
      </c>
      <c r="K5" s="208">
        <f>SUM(J5:J34)</f>
        <v>79</v>
      </c>
      <c r="L5" s="204" t="s">
        <v>17</v>
      </c>
      <c r="M5" s="237" t="s">
        <v>18</v>
      </c>
    </row>
    <row r="6" spans="2:14" s="116" customFormat="1" ht="30" customHeight="1" x14ac:dyDescent="0.2">
      <c r="B6" s="228"/>
      <c r="C6" s="225"/>
      <c r="D6" s="180"/>
      <c r="E6" s="166"/>
      <c r="F6" s="175" t="s">
        <v>147</v>
      </c>
      <c r="G6" s="176"/>
      <c r="H6" s="177"/>
      <c r="I6" s="9">
        <v>0</v>
      </c>
      <c r="J6" s="420"/>
      <c r="K6" s="209"/>
      <c r="L6" s="180"/>
      <c r="M6" s="214"/>
    </row>
    <row r="7" spans="2:14" s="116" customFormat="1" ht="30" customHeight="1" x14ac:dyDescent="0.2">
      <c r="B7" s="228"/>
      <c r="C7" s="225"/>
      <c r="D7" s="178" t="s">
        <v>19</v>
      </c>
      <c r="E7" s="164" t="s">
        <v>20</v>
      </c>
      <c r="F7" s="201" t="s">
        <v>21</v>
      </c>
      <c r="G7" s="202"/>
      <c r="H7" s="203"/>
      <c r="I7" s="10">
        <v>5</v>
      </c>
      <c r="J7" s="420">
        <v>5</v>
      </c>
      <c r="K7" s="209"/>
      <c r="L7" s="180"/>
      <c r="M7" s="174" t="s">
        <v>148</v>
      </c>
    </row>
    <row r="8" spans="2:14" s="116" customFormat="1" ht="30" customHeight="1" x14ac:dyDescent="0.2">
      <c r="B8" s="228"/>
      <c r="C8" s="225"/>
      <c r="D8" s="180"/>
      <c r="E8" s="166"/>
      <c r="F8" s="161" t="s">
        <v>22</v>
      </c>
      <c r="G8" s="162"/>
      <c r="H8" s="163"/>
      <c r="I8" s="9">
        <v>0</v>
      </c>
      <c r="J8" s="420"/>
      <c r="K8" s="209"/>
      <c r="L8" s="180"/>
      <c r="M8" s="174"/>
    </row>
    <row r="9" spans="2:14" s="116" customFormat="1" ht="30" customHeight="1" x14ac:dyDescent="0.2">
      <c r="B9" s="228"/>
      <c r="C9" s="225"/>
      <c r="D9" s="180"/>
      <c r="E9" s="164" t="s">
        <v>23</v>
      </c>
      <c r="F9" s="161" t="s">
        <v>24</v>
      </c>
      <c r="G9" s="162"/>
      <c r="H9" s="163"/>
      <c r="I9" s="9">
        <v>5</v>
      </c>
      <c r="J9" s="171">
        <v>5</v>
      </c>
      <c r="K9" s="209"/>
      <c r="L9" s="180"/>
      <c r="M9" s="174" t="s">
        <v>149</v>
      </c>
    </row>
    <row r="10" spans="2:14" s="116" customFormat="1" ht="30" customHeight="1" x14ac:dyDescent="0.2">
      <c r="B10" s="228"/>
      <c r="C10" s="225"/>
      <c r="D10" s="180"/>
      <c r="E10" s="166"/>
      <c r="F10" s="161" t="s">
        <v>22</v>
      </c>
      <c r="G10" s="162"/>
      <c r="H10" s="163"/>
      <c r="I10" s="9">
        <v>0</v>
      </c>
      <c r="J10" s="169"/>
      <c r="K10" s="209"/>
      <c r="L10" s="180"/>
      <c r="M10" s="174"/>
    </row>
    <row r="11" spans="2:14" s="116" customFormat="1" ht="90" customHeight="1" x14ac:dyDescent="0.2">
      <c r="B11" s="228"/>
      <c r="C11" s="225"/>
      <c r="D11" s="180"/>
      <c r="E11" s="178" t="s">
        <v>25</v>
      </c>
      <c r="F11" s="175" t="s">
        <v>26</v>
      </c>
      <c r="G11" s="176"/>
      <c r="H11" s="177"/>
      <c r="I11" s="10">
        <v>9</v>
      </c>
      <c r="J11" s="171">
        <v>9</v>
      </c>
      <c r="K11" s="209"/>
      <c r="L11" s="180"/>
      <c r="M11" s="212" t="s">
        <v>150</v>
      </c>
    </row>
    <row r="12" spans="2:14" s="116" customFormat="1" ht="90" customHeight="1" x14ac:dyDescent="0.2">
      <c r="B12" s="228"/>
      <c r="C12" s="225"/>
      <c r="D12" s="180"/>
      <c r="E12" s="180"/>
      <c r="F12" s="175" t="s">
        <v>27</v>
      </c>
      <c r="G12" s="176"/>
      <c r="H12" s="177"/>
      <c r="I12" s="10">
        <v>7</v>
      </c>
      <c r="J12" s="169"/>
      <c r="K12" s="209"/>
      <c r="L12" s="180"/>
      <c r="M12" s="213"/>
    </row>
    <row r="13" spans="2:14" s="116" customFormat="1" ht="90" customHeight="1" x14ac:dyDescent="0.2">
      <c r="B13" s="228"/>
      <c r="C13" s="225"/>
      <c r="D13" s="180"/>
      <c r="E13" s="180"/>
      <c r="F13" s="175" t="s">
        <v>28</v>
      </c>
      <c r="G13" s="176"/>
      <c r="H13" s="177"/>
      <c r="I13" s="10">
        <v>3</v>
      </c>
      <c r="J13" s="169"/>
      <c r="K13" s="209"/>
      <c r="L13" s="180"/>
      <c r="M13" s="213"/>
    </row>
    <row r="14" spans="2:14" s="116" customFormat="1" ht="90" customHeight="1" x14ac:dyDescent="0.2">
      <c r="B14" s="228"/>
      <c r="C14" s="226"/>
      <c r="D14" s="181"/>
      <c r="E14" s="181"/>
      <c r="F14" s="161" t="s">
        <v>29</v>
      </c>
      <c r="G14" s="162"/>
      <c r="H14" s="163"/>
      <c r="I14" s="10">
        <v>0</v>
      </c>
      <c r="J14" s="169"/>
      <c r="K14" s="209"/>
      <c r="L14" s="180"/>
      <c r="M14" s="214"/>
    </row>
    <row r="15" spans="2:14" s="116" customFormat="1" ht="40.15" customHeight="1" x14ac:dyDescent="0.2">
      <c r="B15" s="228"/>
      <c r="C15" s="225" t="s">
        <v>30</v>
      </c>
      <c r="D15" s="166" t="s">
        <v>31</v>
      </c>
      <c r="E15" s="178" t="s">
        <v>151</v>
      </c>
      <c r="F15" s="161" t="s">
        <v>32</v>
      </c>
      <c r="G15" s="162"/>
      <c r="H15" s="163"/>
      <c r="I15" s="117">
        <v>5</v>
      </c>
      <c r="J15" s="171">
        <v>5</v>
      </c>
      <c r="K15" s="209"/>
      <c r="L15" s="180"/>
      <c r="M15" s="173" t="s">
        <v>161</v>
      </c>
    </row>
    <row r="16" spans="2:14" s="116" customFormat="1" ht="40.15" customHeight="1" x14ac:dyDescent="0.2">
      <c r="B16" s="228"/>
      <c r="C16" s="225"/>
      <c r="D16" s="166"/>
      <c r="E16" s="181"/>
      <c r="F16" s="161" t="s">
        <v>33</v>
      </c>
      <c r="G16" s="162"/>
      <c r="H16" s="163"/>
      <c r="I16" s="118">
        <v>0</v>
      </c>
      <c r="J16" s="170"/>
      <c r="K16" s="209"/>
      <c r="L16" s="180"/>
      <c r="M16" s="174"/>
    </row>
    <row r="17" spans="2:13" s="116" customFormat="1" ht="40.15" customHeight="1" x14ac:dyDescent="0.2">
      <c r="B17" s="228"/>
      <c r="C17" s="225"/>
      <c r="D17" s="166"/>
      <c r="E17" s="178" t="s">
        <v>152</v>
      </c>
      <c r="F17" s="175" t="s">
        <v>153</v>
      </c>
      <c r="G17" s="162"/>
      <c r="H17" s="163"/>
      <c r="I17" s="9">
        <v>5</v>
      </c>
      <c r="J17" s="171">
        <v>5</v>
      </c>
      <c r="K17" s="209"/>
      <c r="L17" s="180"/>
      <c r="M17" s="173" t="s">
        <v>154</v>
      </c>
    </row>
    <row r="18" spans="2:13" s="116" customFormat="1" ht="40.15" customHeight="1" x14ac:dyDescent="0.2">
      <c r="B18" s="228"/>
      <c r="C18" s="225"/>
      <c r="D18" s="166"/>
      <c r="E18" s="180"/>
      <c r="F18" s="175" t="s">
        <v>155</v>
      </c>
      <c r="G18" s="162"/>
      <c r="H18" s="163"/>
      <c r="I18" s="119">
        <v>3</v>
      </c>
      <c r="J18" s="169"/>
      <c r="K18" s="209"/>
      <c r="L18" s="180"/>
      <c r="M18" s="211"/>
    </row>
    <row r="19" spans="2:13" s="116" customFormat="1" ht="40.15" customHeight="1" x14ac:dyDescent="0.2">
      <c r="B19" s="228"/>
      <c r="C19" s="226"/>
      <c r="D19" s="165"/>
      <c r="E19" s="181"/>
      <c r="F19" s="161" t="s">
        <v>33</v>
      </c>
      <c r="G19" s="162"/>
      <c r="H19" s="163"/>
      <c r="I19" s="9">
        <v>0</v>
      </c>
      <c r="J19" s="170"/>
      <c r="K19" s="209"/>
      <c r="L19" s="180"/>
      <c r="M19" s="174"/>
    </row>
    <row r="20" spans="2:13" s="116" customFormat="1" ht="30" customHeight="1" x14ac:dyDescent="0.2">
      <c r="B20" s="228"/>
      <c r="C20" s="231" t="s">
        <v>34</v>
      </c>
      <c r="D20" s="164" t="s">
        <v>35</v>
      </c>
      <c r="E20" s="178" t="s">
        <v>36</v>
      </c>
      <c r="F20" s="161" t="s">
        <v>158</v>
      </c>
      <c r="G20" s="162"/>
      <c r="H20" s="163"/>
      <c r="I20" s="10">
        <v>20</v>
      </c>
      <c r="J20" s="169">
        <v>20</v>
      </c>
      <c r="K20" s="209"/>
      <c r="L20" s="180"/>
      <c r="M20" s="215" t="s">
        <v>156</v>
      </c>
    </row>
    <row r="21" spans="2:13" s="116" customFormat="1" ht="30" customHeight="1" x14ac:dyDescent="0.2">
      <c r="B21" s="228"/>
      <c r="C21" s="225"/>
      <c r="D21" s="165"/>
      <c r="E21" s="179"/>
      <c r="F21" s="161" t="s">
        <v>37</v>
      </c>
      <c r="G21" s="162"/>
      <c r="H21" s="163"/>
      <c r="I21" s="9">
        <v>0</v>
      </c>
      <c r="J21" s="170"/>
      <c r="K21" s="209"/>
      <c r="L21" s="180"/>
      <c r="M21" s="218"/>
    </row>
    <row r="22" spans="2:13" s="116" customFormat="1" ht="20.149999999999999" customHeight="1" x14ac:dyDescent="0.2">
      <c r="B22" s="228"/>
      <c r="C22" s="225"/>
      <c r="D22" s="164" t="s">
        <v>38</v>
      </c>
      <c r="E22" s="178" t="s">
        <v>39</v>
      </c>
      <c r="F22" s="182" t="s">
        <v>40</v>
      </c>
      <c r="G22" s="183"/>
      <c r="H22" s="184"/>
      <c r="I22" s="9">
        <v>10</v>
      </c>
      <c r="J22" s="171">
        <v>10</v>
      </c>
      <c r="K22" s="209"/>
      <c r="L22" s="180"/>
      <c r="M22" s="215" t="s">
        <v>41</v>
      </c>
    </row>
    <row r="23" spans="2:13" s="116" customFormat="1" ht="20.149999999999999" customHeight="1" x14ac:dyDescent="0.2">
      <c r="B23" s="228"/>
      <c r="C23" s="225"/>
      <c r="D23" s="166"/>
      <c r="E23" s="180"/>
      <c r="F23" s="182" t="s">
        <v>42</v>
      </c>
      <c r="G23" s="183"/>
      <c r="H23" s="184"/>
      <c r="I23" s="12"/>
      <c r="J23" s="169"/>
      <c r="K23" s="209"/>
      <c r="L23" s="180"/>
      <c r="M23" s="216"/>
    </row>
    <row r="24" spans="2:13" s="116" customFormat="1" ht="20.149999999999999" customHeight="1" x14ac:dyDescent="0.2">
      <c r="B24" s="228"/>
      <c r="C24" s="225"/>
      <c r="D24" s="166"/>
      <c r="E24" s="180"/>
      <c r="F24" s="185"/>
      <c r="G24" s="186"/>
      <c r="H24" s="187"/>
      <c r="I24" s="13" t="s">
        <v>43</v>
      </c>
      <c r="J24" s="169"/>
      <c r="K24" s="209"/>
      <c r="L24" s="180"/>
      <c r="M24" s="216"/>
    </row>
    <row r="25" spans="2:13" s="116" customFormat="1" ht="20.149999999999999" customHeight="1" x14ac:dyDescent="0.2">
      <c r="B25" s="228"/>
      <c r="C25" s="225"/>
      <c r="D25" s="166"/>
      <c r="E25" s="180"/>
      <c r="F25" s="188"/>
      <c r="G25" s="189"/>
      <c r="H25" s="190"/>
      <c r="I25" s="120"/>
      <c r="J25" s="169"/>
      <c r="K25" s="209"/>
      <c r="L25" s="180"/>
      <c r="M25" s="216"/>
    </row>
    <row r="26" spans="2:13" s="116" customFormat="1" ht="20.149999999999999" customHeight="1" x14ac:dyDescent="0.2">
      <c r="B26" s="228"/>
      <c r="C26" s="225"/>
      <c r="D26" s="166"/>
      <c r="E26" s="180"/>
      <c r="F26" s="188" t="s">
        <v>44</v>
      </c>
      <c r="G26" s="189"/>
      <c r="H26" s="190"/>
      <c r="I26" s="120">
        <v>5</v>
      </c>
      <c r="J26" s="169"/>
      <c r="K26" s="209"/>
      <c r="L26" s="180"/>
      <c r="M26" s="216"/>
    </row>
    <row r="27" spans="2:13" s="116" customFormat="1" ht="20.149999999999999" customHeight="1" x14ac:dyDescent="0.2">
      <c r="B27" s="228"/>
      <c r="C27" s="225"/>
      <c r="D27" s="166"/>
      <c r="E27" s="180"/>
      <c r="F27" s="182" t="s">
        <v>45</v>
      </c>
      <c r="G27" s="183"/>
      <c r="H27" s="184"/>
      <c r="I27" s="9">
        <v>5</v>
      </c>
      <c r="J27" s="169"/>
      <c r="K27" s="209"/>
      <c r="L27" s="180"/>
      <c r="M27" s="216"/>
    </row>
    <row r="28" spans="2:13" s="116" customFormat="1" ht="20.149999999999999" customHeight="1" x14ac:dyDescent="0.2">
      <c r="B28" s="228"/>
      <c r="C28" s="225"/>
      <c r="D28" s="166"/>
      <c r="E28" s="180"/>
      <c r="F28" s="182" t="s">
        <v>46</v>
      </c>
      <c r="G28" s="183"/>
      <c r="H28" s="184"/>
      <c r="I28" s="12"/>
      <c r="J28" s="169"/>
      <c r="K28" s="209"/>
      <c r="L28" s="180"/>
      <c r="M28" s="216"/>
    </row>
    <row r="29" spans="2:13" s="116" customFormat="1" ht="20.149999999999999" customHeight="1" x14ac:dyDescent="0.2">
      <c r="B29" s="228"/>
      <c r="C29" s="225"/>
      <c r="D29" s="166"/>
      <c r="E29" s="180"/>
      <c r="F29" s="185"/>
      <c r="G29" s="186"/>
      <c r="H29" s="187"/>
      <c r="I29" s="13" t="s">
        <v>43</v>
      </c>
      <c r="J29" s="169"/>
      <c r="K29" s="209"/>
      <c r="L29" s="180"/>
      <c r="M29" s="216"/>
    </row>
    <row r="30" spans="2:13" s="116" customFormat="1" ht="20.149999999999999" customHeight="1" x14ac:dyDescent="0.2">
      <c r="B30" s="228"/>
      <c r="C30" s="225"/>
      <c r="D30" s="166"/>
      <c r="E30" s="180"/>
      <c r="F30" s="188"/>
      <c r="G30" s="189"/>
      <c r="H30" s="190"/>
      <c r="I30" s="120"/>
      <c r="J30" s="169"/>
      <c r="K30" s="209"/>
      <c r="L30" s="180"/>
      <c r="M30" s="216"/>
    </row>
    <row r="31" spans="2:13" s="116" customFormat="1" ht="20.149999999999999" customHeight="1" x14ac:dyDescent="0.2">
      <c r="B31" s="228"/>
      <c r="C31" s="225"/>
      <c r="D31" s="165"/>
      <c r="E31" s="181"/>
      <c r="F31" s="188" t="s">
        <v>47</v>
      </c>
      <c r="G31" s="189"/>
      <c r="H31" s="190"/>
      <c r="I31" s="120">
        <v>0</v>
      </c>
      <c r="J31" s="170"/>
      <c r="K31" s="209"/>
      <c r="L31" s="180"/>
      <c r="M31" s="217"/>
    </row>
    <row r="32" spans="2:13" s="116" customFormat="1" ht="30" customHeight="1" x14ac:dyDescent="0.2">
      <c r="B32" s="228"/>
      <c r="C32" s="225"/>
      <c r="D32" s="180" t="s">
        <v>48</v>
      </c>
      <c r="E32" s="185" t="s">
        <v>49</v>
      </c>
      <c r="F32" s="175" t="s">
        <v>50</v>
      </c>
      <c r="G32" s="176"/>
      <c r="H32" s="177"/>
      <c r="I32" s="12">
        <v>10</v>
      </c>
      <c r="J32" s="171">
        <v>10</v>
      </c>
      <c r="K32" s="209"/>
      <c r="L32" s="180"/>
      <c r="M32" s="174" t="s">
        <v>157</v>
      </c>
    </row>
    <row r="33" spans="1:14" s="116" customFormat="1" ht="30" customHeight="1" x14ac:dyDescent="0.2">
      <c r="B33" s="228"/>
      <c r="C33" s="225"/>
      <c r="D33" s="180"/>
      <c r="E33" s="234"/>
      <c r="F33" s="175" t="s">
        <v>51</v>
      </c>
      <c r="G33" s="176"/>
      <c r="H33" s="177"/>
      <c r="I33" s="9">
        <v>5</v>
      </c>
      <c r="J33" s="169"/>
      <c r="K33" s="209"/>
      <c r="L33" s="180"/>
      <c r="M33" s="206"/>
    </row>
    <row r="34" spans="1:14" s="116" customFormat="1" ht="30" customHeight="1" thickBot="1" x14ac:dyDescent="0.25">
      <c r="B34" s="229"/>
      <c r="C34" s="232"/>
      <c r="D34" s="233"/>
      <c r="E34" s="235"/>
      <c r="F34" s="175" t="s">
        <v>52</v>
      </c>
      <c r="G34" s="176"/>
      <c r="H34" s="177"/>
      <c r="I34" s="121">
        <v>0</v>
      </c>
      <c r="J34" s="172"/>
      <c r="K34" s="210"/>
      <c r="L34" s="205"/>
      <c r="M34" s="207"/>
    </row>
    <row r="35" spans="1:14" s="116" customFormat="1" ht="142.5" customHeight="1" thickTop="1" x14ac:dyDescent="0.2">
      <c r="B35" s="198" t="s">
        <v>53</v>
      </c>
      <c r="C35" s="199"/>
      <c r="D35" s="200"/>
      <c r="E35" s="158" t="s">
        <v>54</v>
      </c>
      <c r="F35" s="159"/>
      <c r="G35" s="159"/>
      <c r="H35" s="160"/>
      <c r="I35" s="122" t="s">
        <v>55</v>
      </c>
      <c r="J35" s="123"/>
      <c r="K35" s="14"/>
      <c r="L35" s="124" t="s">
        <v>56</v>
      </c>
      <c r="M35" s="125" t="s">
        <v>57</v>
      </c>
    </row>
    <row r="36" spans="1:14" s="116" customFormat="1" ht="142.5" customHeight="1" x14ac:dyDescent="0.2">
      <c r="B36" s="236" t="s">
        <v>58</v>
      </c>
      <c r="C36" s="236"/>
      <c r="D36" s="236"/>
      <c r="E36" s="167" t="s">
        <v>59</v>
      </c>
      <c r="F36" s="167"/>
      <c r="G36" s="167"/>
      <c r="H36" s="167"/>
      <c r="I36" s="127" t="s">
        <v>60</v>
      </c>
      <c r="J36" s="128"/>
      <c r="K36" s="15"/>
      <c r="L36" s="129" t="s">
        <v>61</v>
      </c>
      <c r="M36" s="126" t="s">
        <v>62</v>
      </c>
    </row>
    <row r="37" spans="1:14" s="116" customFormat="1" ht="45" customHeight="1" x14ac:dyDescent="0.2">
      <c r="I37" s="111" t="s">
        <v>63</v>
      </c>
      <c r="J37" s="16">
        <f>SUM(K5:K34)</f>
        <v>79</v>
      </c>
      <c r="K37" s="130"/>
      <c r="L37" s="131"/>
      <c r="M37" s="132" t="s">
        <v>64</v>
      </c>
    </row>
    <row r="38" spans="1:14" s="116" customFormat="1" ht="45" customHeight="1" x14ac:dyDescent="0.2">
      <c r="I38" s="111" t="s">
        <v>65</v>
      </c>
      <c r="J38" s="17">
        <v>10</v>
      </c>
      <c r="K38" s="130"/>
      <c r="L38" s="131"/>
    </row>
    <row r="39" spans="1:14" s="116" customFormat="1" ht="14" x14ac:dyDescent="0.2">
      <c r="I39" s="133"/>
      <c r="J39" s="131"/>
      <c r="L39" s="131"/>
    </row>
    <row r="40" spans="1:14" s="116" customFormat="1" ht="64.900000000000006" customHeight="1" x14ac:dyDescent="0.2">
      <c r="B40" s="167" t="s">
        <v>66</v>
      </c>
      <c r="C40" s="167"/>
      <c r="D40" s="167"/>
      <c r="E40" s="167" t="s">
        <v>67</v>
      </c>
      <c r="F40" s="167"/>
      <c r="G40" s="167"/>
      <c r="H40" s="167"/>
      <c r="I40" s="167"/>
      <c r="J40" s="167"/>
      <c r="K40" s="167"/>
      <c r="L40" s="168"/>
      <c r="M40" s="168"/>
    </row>
    <row r="41" spans="1:14" ht="23.25" customHeight="1" x14ac:dyDescent="0.2">
      <c r="C41" s="116"/>
      <c r="D41" s="116"/>
      <c r="E41" s="116"/>
    </row>
    <row r="42" spans="1:14" x14ac:dyDescent="0.2">
      <c r="E42" s="18"/>
      <c r="K42" s="19"/>
    </row>
    <row r="43" spans="1:14" s="4" customFormat="1" x14ac:dyDescent="0.2">
      <c r="A43" s="1"/>
      <c r="B43" s="1"/>
      <c r="C43" s="1"/>
      <c r="D43" s="1"/>
      <c r="E43" s="157"/>
      <c r="F43" s="157"/>
      <c r="G43" s="1"/>
      <c r="H43" s="1"/>
      <c r="I43" s="1"/>
      <c r="J43" s="1"/>
      <c r="K43" s="1"/>
      <c r="M43" s="1"/>
      <c r="N43" s="1"/>
    </row>
    <row r="44" spans="1:14" s="4" customFormat="1" x14ac:dyDescent="0.2">
      <c r="A44" s="1"/>
      <c r="B44" s="1"/>
      <c r="C44" s="1"/>
      <c r="D44" s="1"/>
      <c r="E44" s="1"/>
      <c r="F44" s="1"/>
      <c r="G44" s="1"/>
      <c r="H44" s="1"/>
      <c r="I44" s="1"/>
      <c r="K44" s="1"/>
      <c r="M44" s="1"/>
      <c r="N44" s="1"/>
    </row>
    <row r="45" spans="1:14" s="4" customFormat="1" x14ac:dyDescent="0.2">
      <c r="A45" s="1"/>
      <c r="B45" s="1"/>
      <c r="C45" s="1"/>
      <c r="D45" s="1"/>
      <c r="E45" s="1"/>
      <c r="F45" s="1"/>
      <c r="G45" s="1"/>
      <c r="H45" s="1"/>
      <c r="I45" s="1"/>
      <c r="K45" s="1"/>
      <c r="M45" s="1"/>
      <c r="N45" s="1"/>
    </row>
  </sheetData>
  <sheetProtection sheet="1" selectLockedCells="1" selectUnlockedCells="1"/>
  <mergeCells count="80">
    <mergeCell ref="M3:M4"/>
    <mergeCell ref="B36:D36"/>
    <mergeCell ref="E36:H36"/>
    <mergeCell ref="E17:E19"/>
    <mergeCell ref="E15:E16"/>
    <mergeCell ref="F16:H16"/>
    <mergeCell ref="F15:H15"/>
    <mergeCell ref="B35:D35"/>
    <mergeCell ref="F26:H26"/>
    <mergeCell ref="F28:H30"/>
    <mergeCell ref="F6:H6"/>
    <mergeCell ref="J11:J14"/>
    <mergeCell ref="J5:J6"/>
    <mergeCell ref="F10:H10"/>
    <mergeCell ref="F11:H11"/>
    <mergeCell ref="M5:M6"/>
    <mergeCell ref="B2:C2"/>
    <mergeCell ref="B3:C4"/>
    <mergeCell ref="E9:E10"/>
    <mergeCell ref="D3:D4"/>
    <mergeCell ref="E3:E4"/>
    <mergeCell ref="C5:C14"/>
    <mergeCell ref="E7:E8"/>
    <mergeCell ref="B5:B34"/>
    <mergeCell ref="D5:D6"/>
    <mergeCell ref="D7:D14"/>
    <mergeCell ref="E5:E6"/>
    <mergeCell ref="E11:E14"/>
    <mergeCell ref="C15:C19"/>
    <mergeCell ref="C20:C34"/>
    <mergeCell ref="D32:D34"/>
    <mergeCell ref="E32:E34"/>
    <mergeCell ref="L5:L34"/>
    <mergeCell ref="M32:M34"/>
    <mergeCell ref="K5:K34"/>
    <mergeCell ref="M17:M19"/>
    <mergeCell ref="M11:M14"/>
    <mergeCell ref="M22:M31"/>
    <mergeCell ref="M9:M10"/>
    <mergeCell ref="M7:M8"/>
    <mergeCell ref="M20:M21"/>
    <mergeCell ref="I3:K3"/>
    <mergeCell ref="J17:J19"/>
    <mergeCell ref="F14:H14"/>
    <mergeCell ref="F12:H12"/>
    <mergeCell ref="L3:L4"/>
    <mergeCell ref="F17:H17"/>
    <mergeCell ref="F9:H9"/>
    <mergeCell ref="F18:H18"/>
    <mergeCell ref="J7:J8"/>
    <mergeCell ref="J15:J16"/>
    <mergeCell ref="F3:H4"/>
    <mergeCell ref="J9:J10"/>
    <mergeCell ref="F8:H8"/>
    <mergeCell ref="F13:H13"/>
    <mergeCell ref="F5:H5"/>
    <mergeCell ref="F7:H7"/>
    <mergeCell ref="F20:H20"/>
    <mergeCell ref="F21:H21"/>
    <mergeCell ref="F22:H22"/>
    <mergeCell ref="F23:H25"/>
    <mergeCell ref="F32:H32"/>
    <mergeCell ref="F27:H27"/>
    <mergeCell ref="F31:H31"/>
    <mergeCell ref="E43:F43"/>
    <mergeCell ref="E35:H35"/>
    <mergeCell ref="F19:H19"/>
    <mergeCell ref="D20:D21"/>
    <mergeCell ref="D15:D19"/>
    <mergeCell ref="D22:D31"/>
    <mergeCell ref="B40:D40"/>
    <mergeCell ref="E40:M40"/>
    <mergeCell ref="J20:J21"/>
    <mergeCell ref="J22:J31"/>
    <mergeCell ref="J32:J34"/>
    <mergeCell ref="M15:M16"/>
    <mergeCell ref="F33:H33"/>
    <mergeCell ref="E20:E21"/>
    <mergeCell ref="E22:E31"/>
    <mergeCell ref="F34:H34"/>
  </mergeCells>
  <phoneticPr fontId="2"/>
  <conditionalFormatting sqref="J38">
    <cfRule type="expression" dxfId="26" priority="1" stopIfTrue="1">
      <formula>$J$38="型選択"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tabSelected="1" view="pageBreakPreview" topLeftCell="A13" zoomScaleNormal="100" zoomScaleSheetLayoutView="100" workbookViewId="0">
      <selection activeCell="AO20" sqref="AO20"/>
    </sheetView>
  </sheetViews>
  <sheetFormatPr defaultColWidth="3.1796875" defaultRowHeight="18" customHeight="1" x14ac:dyDescent="0.2"/>
  <cols>
    <col min="1" max="16384" width="3.1796875" style="20"/>
  </cols>
  <sheetData>
    <row r="3" spans="1:27" ht="18" customHeight="1" x14ac:dyDescent="0.2">
      <c r="AA3" s="21" t="s">
        <v>68</v>
      </c>
    </row>
    <row r="5" spans="1:27" ht="18" customHeight="1" x14ac:dyDescent="0.2">
      <c r="A5" s="155" t="s">
        <v>69</v>
      </c>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row>
    <row r="6" spans="1:27" ht="18" customHeight="1" x14ac:dyDescent="0.2">
      <c r="A6" s="155"/>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row>
    <row r="9" spans="1:27" ht="18" customHeight="1" x14ac:dyDescent="0.2">
      <c r="B9" s="156" t="s">
        <v>70</v>
      </c>
      <c r="C9" s="156"/>
      <c r="D9" s="156"/>
      <c r="E9" s="156"/>
      <c r="F9" s="156"/>
      <c r="H9" s="20" t="s">
        <v>71</v>
      </c>
    </row>
    <row r="11" spans="1:27" ht="18" customHeight="1" x14ac:dyDescent="0.2">
      <c r="O11" s="20" t="s">
        <v>72</v>
      </c>
    </row>
    <row r="13" spans="1:27" ht="18" customHeight="1" x14ac:dyDescent="0.2">
      <c r="O13" s="20" t="s">
        <v>73</v>
      </c>
    </row>
    <row r="15" spans="1:27" ht="18" customHeight="1" x14ac:dyDescent="0.2">
      <c r="O15" s="20" t="s">
        <v>74</v>
      </c>
    </row>
    <row r="18" spans="2:20" ht="18" customHeight="1" x14ac:dyDescent="0.2">
      <c r="E18" s="21" t="s">
        <v>75</v>
      </c>
      <c r="F18" s="20" t="s">
        <v>76</v>
      </c>
      <c r="G18" s="20" t="s">
        <v>162</v>
      </c>
      <c r="H18" s="22"/>
      <c r="I18" s="22"/>
      <c r="J18" s="22"/>
      <c r="K18" s="22"/>
      <c r="L18" s="22"/>
      <c r="M18" s="22"/>
      <c r="N18" s="22"/>
      <c r="O18" s="22"/>
      <c r="P18" s="22"/>
      <c r="Q18" s="22"/>
      <c r="R18" s="22"/>
      <c r="S18" s="22"/>
      <c r="T18" s="22"/>
    </row>
    <row r="19" spans="2:20" ht="18" customHeight="1" x14ac:dyDescent="0.2">
      <c r="G19" s="20" t="s">
        <v>163</v>
      </c>
    </row>
    <row r="20" spans="2:20" ht="18" customHeight="1" x14ac:dyDescent="0.2">
      <c r="G20" s="20" t="s">
        <v>144</v>
      </c>
    </row>
    <row r="21" spans="2:20" ht="18" customHeight="1" x14ac:dyDescent="0.2">
      <c r="E21" s="21"/>
    </row>
    <row r="25" spans="2:20" ht="18" customHeight="1" x14ac:dyDescent="0.2">
      <c r="B25" s="20" t="s">
        <v>77</v>
      </c>
    </row>
    <row r="26" spans="2:20" ht="18" customHeight="1" x14ac:dyDescent="0.2">
      <c r="B26" s="20" t="s">
        <v>78</v>
      </c>
    </row>
    <row r="27" spans="2:20" ht="18" customHeight="1" x14ac:dyDescent="0.2">
      <c r="B27" s="20" t="s">
        <v>79</v>
      </c>
    </row>
    <row r="30" spans="2:20" ht="18" customHeight="1" x14ac:dyDescent="0.2">
      <c r="C30" s="20" t="s">
        <v>80</v>
      </c>
    </row>
    <row r="31" spans="2:20" ht="18" customHeight="1" x14ac:dyDescent="0.2">
      <c r="D31" s="20" t="s">
        <v>81</v>
      </c>
      <c r="G31" s="20" t="s">
        <v>76</v>
      </c>
      <c r="H31" s="20" t="s">
        <v>82</v>
      </c>
    </row>
    <row r="32" spans="2:20" ht="18" customHeight="1" x14ac:dyDescent="0.2">
      <c r="D32" s="20" t="s">
        <v>83</v>
      </c>
      <c r="G32" s="20" t="s">
        <v>76</v>
      </c>
      <c r="H32" s="20" t="s">
        <v>84</v>
      </c>
    </row>
    <row r="33" spans="1:27" ht="18" customHeight="1" x14ac:dyDescent="0.2">
      <c r="D33" s="20" t="s">
        <v>72</v>
      </c>
      <c r="G33" s="20" t="s">
        <v>76</v>
      </c>
      <c r="H33" s="20" t="s">
        <v>85</v>
      </c>
    </row>
    <row r="34" spans="1:27" ht="18" customHeight="1" x14ac:dyDescent="0.2">
      <c r="D34" s="20" t="s">
        <v>86</v>
      </c>
      <c r="G34" s="20" t="s">
        <v>76</v>
      </c>
      <c r="H34" s="20" t="s">
        <v>87</v>
      </c>
    </row>
    <row r="35" spans="1:27" ht="18" customHeight="1" x14ac:dyDescent="0.2">
      <c r="D35" s="20" t="s">
        <v>88</v>
      </c>
      <c r="G35" s="20" t="s">
        <v>76</v>
      </c>
      <c r="H35" s="20" t="s">
        <v>87</v>
      </c>
    </row>
    <row r="36" spans="1:27" ht="18" customHeight="1" x14ac:dyDescent="0.2">
      <c r="D36" s="20" t="s">
        <v>89</v>
      </c>
      <c r="G36" s="20" t="s">
        <v>76</v>
      </c>
      <c r="H36" s="23"/>
    </row>
    <row r="44" spans="1:27" ht="18" customHeight="1" x14ac:dyDescent="0.2">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5"/>
  <sheetViews>
    <sheetView view="pageBreakPreview" topLeftCell="A20" zoomScale="70" zoomScaleNormal="71" zoomScaleSheetLayoutView="70" workbookViewId="0">
      <selection activeCell="I9" sqref="I9:I10"/>
    </sheetView>
  </sheetViews>
  <sheetFormatPr defaultColWidth="8.7265625" defaultRowHeight="13" x14ac:dyDescent="0.2"/>
  <cols>
    <col min="1" max="1" width="2.453125" style="1" customWidth="1"/>
    <col min="2" max="3" width="6.26953125" style="1" customWidth="1"/>
    <col min="4" max="4" width="17.7265625" style="1" customWidth="1"/>
    <col min="5" max="5" width="60.1796875" style="1" customWidth="1"/>
    <col min="6" max="7" width="10.7265625" style="1" customWidth="1"/>
    <col min="8" max="8" width="49.26953125" style="1" customWidth="1"/>
    <col min="9" max="9" width="20.7265625" style="4" customWidth="1"/>
    <col min="10" max="10" width="15.7265625" style="1" customWidth="1"/>
    <col min="11" max="13" width="10.7265625" style="1" customWidth="1"/>
    <col min="14" max="15" width="8.7265625" style="1"/>
    <col min="16" max="16" width="10.453125" style="1" bestFit="1" customWidth="1"/>
    <col min="17" max="16384" width="8.7265625" style="1"/>
  </cols>
  <sheetData>
    <row r="1" spans="2:12" ht="30.75" customHeight="1" x14ac:dyDescent="0.2">
      <c r="B1" s="2" t="s">
        <v>90</v>
      </c>
      <c r="C1" s="25"/>
      <c r="D1" s="25"/>
      <c r="G1" s="26"/>
      <c r="H1" s="271"/>
      <c r="I1" s="271"/>
      <c r="J1" s="271"/>
    </row>
    <row r="2" spans="2:12" ht="23" x14ac:dyDescent="0.2">
      <c r="B2" s="27"/>
      <c r="C2" s="27"/>
      <c r="D2" s="27"/>
      <c r="E2" s="27"/>
      <c r="F2" s="282" t="s">
        <v>73</v>
      </c>
      <c r="G2" s="283"/>
      <c r="H2" s="272"/>
      <c r="I2" s="273"/>
      <c r="J2" s="274"/>
      <c r="K2" s="5"/>
      <c r="L2" s="5"/>
    </row>
    <row r="3" spans="2:12" ht="20.149999999999999" customHeight="1" x14ac:dyDescent="0.2">
      <c r="B3" s="245" t="s">
        <v>3</v>
      </c>
      <c r="C3" s="246"/>
      <c r="D3" s="238" t="s">
        <v>4</v>
      </c>
      <c r="E3" s="238" t="s">
        <v>5</v>
      </c>
      <c r="F3" s="238" t="s">
        <v>7</v>
      </c>
      <c r="G3" s="280" t="s">
        <v>91</v>
      </c>
      <c r="H3" s="280"/>
      <c r="I3" s="265" t="s">
        <v>92</v>
      </c>
      <c r="J3" s="276" t="s">
        <v>93</v>
      </c>
    </row>
    <row r="4" spans="2:12" ht="43.5" customHeight="1" thickBot="1" x14ac:dyDescent="0.25">
      <c r="B4" s="247"/>
      <c r="C4" s="248"/>
      <c r="D4" s="239"/>
      <c r="E4" s="239"/>
      <c r="F4" s="239"/>
      <c r="G4" s="6" t="s">
        <v>10</v>
      </c>
      <c r="H4" s="28" t="s">
        <v>94</v>
      </c>
      <c r="I4" s="275"/>
      <c r="J4" s="277"/>
    </row>
    <row r="5" spans="2:12" ht="30.4" customHeight="1" thickTop="1" x14ac:dyDescent="0.2">
      <c r="B5" s="249" t="str">
        <f>IF('評価項目(標準)'!B5="","",+'評価項目(標準)'!B5)</f>
        <v>企　業　の　能　力　等</v>
      </c>
      <c r="C5" s="254" t="str">
        <f>IF(+'評価項目(標準)'!C5="","",+'評価項目(標準)'!C5)</f>
        <v>地域精通度・貢献度</v>
      </c>
      <c r="D5" s="256" t="str">
        <f>IF(+'評価項目(標準)'!D5="","",+'評価項目(標準)'!D5)</f>
        <v>地域精通度</v>
      </c>
      <c r="E5" s="243" t="str">
        <f>IF(+'評価項目(標準)'!E5="","",+'評価項目(標準)'!E5)</f>
        <v>本店等所在地</v>
      </c>
      <c r="F5" s="278">
        <f>+IF(+'評価項目(標準)'!J5="","",+'評価項目(標準)'!J5)</f>
        <v>10</v>
      </c>
      <c r="G5" s="8">
        <f>+IF(+'評価項目(標準)'!I5="","",+'評価項目(標準)'!I5)</f>
        <v>10</v>
      </c>
      <c r="H5" s="29" t="str">
        <f>+IF(+'評価項目(標準)'!F5="","",+'評価項目(標準)'!F5)</f>
        <v>いなべ市、員弁郡内</v>
      </c>
      <c r="I5" s="281" t="s">
        <v>95</v>
      </c>
      <c r="J5" s="279" t="str">
        <f>IF(I5="","",VLOOKUP(I5,'評価項目(標準)'!F5:I6,4,FALSE))</f>
        <v/>
      </c>
    </row>
    <row r="6" spans="2:12" ht="30.4" customHeight="1" x14ac:dyDescent="0.2">
      <c r="B6" s="250"/>
      <c r="C6" s="255"/>
      <c r="D6" s="257"/>
      <c r="E6" s="240"/>
      <c r="F6" s="270"/>
      <c r="G6" s="9">
        <f>+IF(+'評価項目(標準)'!I6="","",+'評価項目(標準)'!I6)</f>
        <v>0</v>
      </c>
      <c r="H6" s="30" t="str">
        <f>+IF(+'評価項目(標準)'!F6="","",+'評価項目(標準)'!F6)</f>
        <v>上記以外の桑名建設事務所管内</v>
      </c>
      <c r="I6" s="267"/>
      <c r="J6" s="264"/>
    </row>
    <row r="7" spans="2:12" ht="30.4" customHeight="1" x14ac:dyDescent="0.2">
      <c r="B7" s="250"/>
      <c r="C7" s="255"/>
      <c r="D7" s="258" t="str">
        <f>IF(+'評価項目(標準)'!D7="","",+'評価項目(標準)'!D7)</f>
        <v>地域貢献度</v>
      </c>
      <c r="E7" s="238" t="str">
        <f>IF(+'評価項目(標準)'!E7="","",+'評価項目(標準)'!E7)</f>
        <v>地域維持型維持修繕業務委託（雪氷業務）元請実績</v>
      </c>
      <c r="F7" s="259">
        <f>+IF(+'評価項目(標準)'!J7="","",+'評価項目(標準)'!J7)</f>
        <v>5</v>
      </c>
      <c r="G7" s="10">
        <f>+IF(+'評価項目(標準)'!I7="","",+'評価項目(標準)'!I7)</f>
        <v>5</v>
      </c>
      <c r="H7" s="31" t="str">
        <f>+IF(+'評価項目(標準)'!F7="","",+'評価項目(標準)'!F7)</f>
        <v>有</v>
      </c>
      <c r="I7" s="267"/>
      <c r="J7" s="264" t="str">
        <f>IF(I7="","",IF(I7=H7,G7,IF(I7=H8,G8)))</f>
        <v/>
      </c>
    </row>
    <row r="8" spans="2:12" ht="30.4" customHeight="1" x14ac:dyDescent="0.2">
      <c r="B8" s="250"/>
      <c r="C8" s="255"/>
      <c r="D8" s="257"/>
      <c r="E8" s="244"/>
      <c r="F8" s="260"/>
      <c r="G8" s="9">
        <f>+IF(+'評価項目(標準)'!I8="","",+'評価項目(標準)'!I8)</f>
        <v>0</v>
      </c>
      <c r="H8" s="30" t="str">
        <f>+IF(+'評価項目(標準)'!F8="","",+'評価項目(標準)'!F8)</f>
        <v>無</v>
      </c>
      <c r="I8" s="267"/>
      <c r="J8" s="264"/>
    </row>
    <row r="9" spans="2:12" ht="30.4" customHeight="1" x14ac:dyDescent="0.2">
      <c r="B9" s="250"/>
      <c r="C9" s="255"/>
      <c r="D9" s="257"/>
      <c r="E9" s="238" t="str">
        <f>IF(+'評価項目(標準)'!E9="","",+'評価項目(標準)'!E9)</f>
        <v>地域維持型維持修繕業務委託（小規模業務）元請実績</v>
      </c>
      <c r="F9" s="259">
        <f>+IF(+'評価項目(標準)'!J9="","",+'評価項目(標準)'!J9)</f>
        <v>5</v>
      </c>
      <c r="G9" s="9">
        <f>+IF(+'評価項目(標準)'!I9="","",+'評価項目(標準)'!I9)</f>
        <v>5</v>
      </c>
      <c r="H9" s="30" t="str">
        <f>+IF(+'評価項目(標準)'!F9="","",+'評価項目(標準)'!F9)</f>
        <v>有</v>
      </c>
      <c r="I9" s="261"/>
      <c r="J9" s="263" t="str">
        <f>IF(I9="","",IF(I9=H9,G9,IF(I9=H10,G10)))</f>
        <v/>
      </c>
    </row>
    <row r="10" spans="2:12" ht="30.4" customHeight="1" x14ac:dyDescent="0.2">
      <c r="B10" s="250"/>
      <c r="C10" s="255"/>
      <c r="D10" s="257"/>
      <c r="E10" s="240"/>
      <c r="F10" s="270"/>
      <c r="G10" s="9">
        <f>+IF(+'評価項目(標準)'!I10="","",+'評価項目(標準)'!I10)</f>
        <v>0</v>
      </c>
      <c r="H10" s="30" t="str">
        <f>+IF(+'評価項目(標準)'!F10="","",+'評価項目(標準)'!F10)</f>
        <v>無</v>
      </c>
      <c r="I10" s="267"/>
      <c r="J10" s="264"/>
    </row>
    <row r="11" spans="2:12" ht="30.4" customHeight="1" x14ac:dyDescent="0.2">
      <c r="B11" s="250"/>
      <c r="C11" s="255"/>
      <c r="D11" s="257"/>
      <c r="E11" s="265" t="str">
        <f>IF(+'評価項目(標準)'!E11="","",+'評価項目(標準)'!E11)</f>
        <v>災害協定の評価</v>
      </c>
      <c r="F11" s="241">
        <f>+IF(+'評価項目(標準)'!J11="","",+'評価項目(標準)'!J11)</f>
        <v>9</v>
      </c>
      <c r="G11" s="9">
        <f>+IF(+'評価項目(標準)'!I11="","",+'評価項目(標準)'!I11)</f>
        <v>9</v>
      </c>
      <c r="H11" s="32" t="str">
        <f>+IF(+'評価項目(標準)'!F11="","",+'評価項目(標準)'!F11)</f>
        <v>災害協定に基づく訓練１への参加実績あり</v>
      </c>
      <c r="I11" s="261"/>
      <c r="J11" s="263" t="str">
        <f>IF(I11="","",VLOOKUP(I11,'評価項目(標準)'!F11:I15,4,FALSE))</f>
        <v/>
      </c>
    </row>
    <row r="12" spans="2:12" ht="30.4" customHeight="1" x14ac:dyDescent="0.2">
      <c r="B12" s="250"/>
      <c r="C12" s="255"/>
      <c r="D12" s="257"/>
      <c r="E12" s="251"/>
      <c r="F12" s="268"/>
      <c r="G12" s="9">
        <f>+IF(+'評価項目(標準)'!I12="","",+'評価項目(標準)'!I12)</f>
        <v>7</v>
      </c>
      <c r="H12" s="32" t="str">
        <f>+IF(+'評価項目(標準)'!F12="","",+'評価項目(標準)'!F12)</f>
        <v>災害協定に基づく訓練２への参加実績あり</v>
      </c>
      <c r="I12" s="267"/>
      <c r="J12" s="264"/>
    </row>
    <row r="13" spans="2:12" ht="30.4" customHeight="1" x14ac:dyDescent="0.2">
      <c r="B13" s="250"/>
      <c r="C13" s="255"/>
      <c r="D13" s="257"/>
      <c r="E13" s="251"/>
      <c r="F13" s="268"/>
      <c r="G13" s="9">
        <f>+IF(+'評価項目(標準)'!I13="","",+'評価項目(標準)'!I13)</f>
        <v>3</v>
      </c>
      <c r="H13" s="32" t="str">
        <f>+IF(+'評価項目(標準)'!F13="","",+'評価項目(標準)'!F13)</f>
        <v>防災協定の締結実績あり</v>
      </c>
      <c r="I13" s="267"/>
      <c r="J13" s="264"/>
    </row>
    <row r="14" spans="2:12" ht="30.4" customHeight="1" x14ac:dyDescent="0.2">
      <c r="B14" s="250"/>
      <c r="C14" s="255"/>
      <c r="D14" s="257"/>
      <c r="E14" s="251"/>
      <c r="F14" s="268"/>
      <c r="G14" s="9">
        <f>+IF(+'評価項目(標準)'!I14="","",+'評価項目(標準)'!I14)</f>
        <v>0</v>
      </c>
      <c r="H14" s="32" t="str">
        <f>+IF(+'評価項目(標準)'!F14="","",+'評価項目(標準)'!F14)</f>
        <v>実績なし</v>
      </c>
      <c r="I14" s="267"/>
      <c r="J14" s="264"/>
    </row>
    <row r="15" spans="2:12" ht="30.4" customHeight="1" x14ac:dyDescent="0.2">
      <c r="B15" s="250"/>
      <c r="C15" s="252" t="str">
        <f>IF(+'評価項目(標準)'!C15="","",+'評価項目(標準)'!C15)</f>
        <v>社会貢献度</v>
      </c>
      <c r="D15" s="238" t="str">
        <f>IF(+'評価項目(標準)'!D15="","",+'評価項目(標準)'!D15)</f>
        <v>社会貢献度</v>
      </c>
      <c r="E15" s="265" t="str">
        <f>IF(+'評価項目(標準)'!E15="","",+'評価項目(標準)'!E15)</f>
        <v>県内産資材の使用（生コン）</v>
      </c>
      <c r="F15" s="241">
        <f>+IF(+'評価項目(標準)'!J15="","",+'評価項目(標準)'!J15)</f>
        <v>5</v>
      </c>
      <c r="G15" s="33">
        <f>+IF(+'評価項目(標準)'!I15="","",+'評価項目(標準)'!I15)</f>
        <v>5</v>
      </c>
      <c r="H15" s="34" t="str">
        <f>+IF(+'評価項目(標準)'!F15="","",+'評価項目(標準)'!F15)</f>
        <v>全て県内産を使用</v>
      </c>
      <c r="I15" s="261"/>
      <c r="J15" s="259" t="str">
        <f>IF(I15="","",IF(I15=H15,G15,IF(I15=H16,G16)))</f>
        <v/>
      </c>
    </row>
    <row r="16" spans="2:12" ht="30.4" customHeight="1" x14ac:dyDescent="0.2">
      <c r="B16" s="250"/>
      <c r="C16" s="250"/>
      <c r="D16" s="240"/>
      <c r="E16" s="266"/>
      <c r="F16" s="242"/>
      <c r="G16" s="35">
        <f>+IF(+'評価項目(標準)'!I16="","",+'評価項目(標準)'!I16)</f>
        <v>0</v>
      </c>
      <c r="H16" s="34" t="str">
        <f>+IF(+'評価項目(標準)'!F16="","",+'評価項目(標準)'!F16)</f>
        <v>上記以外</v>
      </c>
      <c r="I16" s="262"/>
      <c r="J16" s="260"/>
    </row>
    <row r="17" spans="2:10" ht="30.4" customHeight="1" x14ac:dyDescent="0.2">
      <c r="B17" s="250"/>
      <c r="C17" s="250"/>
      <c r="D17" s="240"/>
      <c r="E17" s="265" t="str">
        <f>IF(+'評価項目(標準)'!E17="","",+'評価項目(標準)'!E17)</f>
        <v>県内企業による施工</v>
      </c>
      <c r="F17" s="241">
        <f>+IF(+'評価項目(標準)'!J17="","",+'評価項目(標準)'!J17)</f>
        <v>5</v>
      </c>
      <c r="G17" s="35">
        <f>+IF(+'評価項目(標準)'!I17="","",+'評価項目(標準)'!I17)</f>
        <v>5</v>
      </c>
      <c r="H17" s="34" t="str">
        <f>+IF(+'評価項目(標準)'!F17="","",+'評価項目(標準)'!F17)</f>
        <v>県内企業による施工の割合90 ％以上</v>
      </c>
      <c r="I17" s="261"/>
      <c r="J17" s="263" t="str">
        <f>IF(I17="","",VLOOKUP(I17,'評価項目(標準)'!F17:I19,4,FALSE))</f>
        <v/>
      </c>
    </row>
    <row r="18" spans="2:10" ht="30.4" customHeight="1" x14ac:dyDescent="0.2">
      <c r="B18" s="250"/>
      <c r="C18" s="250"/>
      <c r="D18" s="240"/>
      <c r="E18" s="251"/>
      <c r="F18" s="268"/>
      <c r="G18" s="35">
        <f>+IF(+'評価項目(標準)'!I18="","",+'評価項目(標準)'!I18)</f>
        <v>3</v>
      </c>
      <c r="H18" s="34" t="str">
        <f>+IF(+'評価項目(標準)'!F18="","",+'評価項目(標準)'!F18)</f>
        <v>県内企業による施工の割合70 ％以上</v>
      </c>
      <c r="I18" s="267"/>
      <c r="J18" s="264"/>
    </row>
    <row r="19" spans="2:10" ht="30.4" customHeight="1" x14ac:dyDescent="0.2">
      <c r="B19" s="250"/>
      <c r="C19" s="253"/>
      <c r="D19" s="244"/>
      <c r="E19" s="266"/>
      <c r="F19" s="242"/>
      <c r="G19" s="35">
        <f>+IF(+'評価項目(標準)'!I19="","",+'評価項目(標準)'!I19)</f>
        <v>0</v>
      </c>
      <c r="H19" s="34" t="str">
        <f>+IF(+'評価項目(標準)'!F19="","",+'評価項目(標準)'!F19)</f>
        <v>上記以外</v>
      </c>
      <c r="I19" s="262"/>
      <c r="J19" s="269"/>
    </row>
    <row r="20" spans="2:10" ht="30.4" customHeight="1" x14ac:dyDescent="0.2">
      <c r="B20" s="250"/>
      <c r="C20" s="252" t="str">
        <f>IF(+'評価項目(標準)'!C20="","",+'評価項目(標準)'!C20)</f>
        <v>企業の技術力等</v>
      </c>
      <c r="D20" s="238" t="str">
        <f>IF(+'評価項目(標準)'!D20="","",+'評価項目(標準)'!D20)</f>
        <v>工事実績</v>
      </c>
      <c r="E20" s="265" t="str">
        <f>IF(+'評価項目(標準)'!E20="","",+'評価項目(標準)'!E20)</f>
        <v>企業の工事実績</v>
      </c>
      <c r="F20" s="241">
        <f>+IF(+'評価項目(標準)'!J20="","",+'評価項目(標準)'!J20)</f>
        <v>20</v>
      </c>
      <c r="G20" s="35">
        <f>+IF(+'評価項目(標準)'!I20="","",+'評価項目(標準)'!I20)</f>
        <v>20</v>
      </c>
      <c r="H20" s="34" t="str">
        <f>+IF(+'評価項目(標準)'!F20="","",+'評価項目(標準)'!F20)</f>
        <v>評価対象工事の実績あり</v>
      </c>
      <c r="I20" s="261"/>
      <c r="J20" s="263" t="str">
        <f>IF(I20="","",VLOOKUP(I20,'評価項目(標準)'!F20:I21,4,FALSE))</f>
        <v/>
      </c>
    </row>
    <row r="21" spans="2:10" ht="30.4" customHeight="1" x14ac:dyDescent="0.2">
      <c r="B21" s="250"/>
      <c r="C21" s="250"/>
      <c r="D21" s="244"/>
      <c r="E21" s="266"/>
      <c r="F21" s="242"/>
      <c r="G21" s="35">
        <f>+IF(+'評価項目(標準)'!I21="","",+'評価項目(標準)'!I21)</f>
        <v>0</v>
      </c>
      <c r="H21" s="36" t="str">
        <f>+IF(+'評価項目(標準)'!F21="","",+'評価項目(標準)'!F21)</f>
        <v>評価対象工事の実績なし</v>
      </c>
      <c r="I21" s="262"/>
      <c r="J21" s="269"/>
    </row>
    <row r="22" spans="2:10" ht="30.4" customHeight="1" x14ac:dyDescent="0.2">
      <c r="B22" s="250"/>
      <c r="C22" s="250"/>
      <c r="D22" s="238" t="str">
        <f>IF(+'評価項目(標準)'!D22="","",+'評価項目(標準)'!D22)</f>
        <v>工事成績</v>
      </c>
      <c r="E22" s="265" t="str">
        <f>IF(+'評価項目(標準)'!E22="","",+'評価項目(標準)'!E22)</f>
        <v>申告工事成績点又は総合点</v>
      </c>
      <c r="F22" s="241">
        <f>+IF(+'評価項目(標準)'!J22="","",+'評価項目(標準)'!J22)</f>
        <v>10</v>
      </c>
      <c r="G22" s="9">
        <f>IF(+'評価項目(標準)'!I22="","",+'評価項目(標準)'!I22)</f>
        <v>10</v>
      </c>
      <c r="H22" s="37" t="str">
        <f>IF(+'評価項目(標準)'!F22="","",+'評価項目(標準)'!F22)</f>
        <v xml:space="preserve">申告工事成績点が８５点以上の場合 </v>
      </c>
      <c r="I22" s="38" t="s">
        <v>96</v>
      </c>
      <c r="J22" s="285" t="str">
        <f>IF(COUNTA(I24,I28)=0,"",IF(COUNTA(I24,I28)=2,"入力は【申告工事成績点】、【総合点】のいずれかにして下さい",IF(AND(COUNTA(I24)=1,I23=""),"いずれの【申告工事成績点】なのか、「三重県、中部地整、近畿地整」より選択してください",IF(I28&gt;=970,5,IF(AND(I28&lt;970,I28&gt;=840),ROUNDDOWN((I28-840)/(970-840)*5,1),IF(I28&lt;840,0,)))+IF(I24&gt;=85,F22,IF(AND(I24&lt;75,I24&gt;=1),5,IF(AND(I24&lt;85,I24&gt;=75),ROUNDDOWN((I24-75)*5/10+5,1)))))))</f>
        <v/>
      </c>
    </row>
    <row r="23" spans="2:10" ht="30.4" customHeight="1" x14ac:dyDescent="0.2">
      <c r="B23" s="250"/>
      <c r="C23" s="250"/>
      <c r="D23" s="240"/>
      <c r="E23" s="251"/>
      <c r="F23" s="268"/>
      <c r="G23" s="110" t="str">
        <f>IF(+'評価項目(標準)'!I23="","",+'評価項目(標準)'!I23)</f>
        <v/>
      </c>
      <c r="H23" s="265" t="str">
        <f>IF(+'評価項目(標準)'!F23="","",+'評価項目(標準)'!F23)</f>
        <v>申告工事成績点が７５点以上８５点未満の場合
計算式１
（申告工事成績点－７５点）×５／１０＋５点</v>
      </c>
      <c r="I23" s="39"/>
      <c r="J23" s="286"/>
    </row>
    <row r="24" spans="2:10" ht="30.4" customHeight="1" x14ac:dyDescent="0.2">
      <c r="B24" s="250"/>
      <c r="C24" s="250"/>
      <c r="D24" s="240"/>
      <c r="E24" s="251"/>
      <c r="F24" s="268"/>
      <c r="G24" s="13" t="str">
        <f>IF(+'評価項目(標準)'!I24="","",+'評価項目(標準)'!I24)</f>
        <v>～</v>
      </c>
      <c r="H24" s="251"/>
      <c r="I24" s="293"/>
      <c r="J24" s="286"/>
    </row>
    <row r="25" spans="2:10" ht="30.4" customHeight="1" x14ac:dyDescent="0.2">
      <c r="B25" s="250"/>
      <c r="C25" s="250"/>
      <c r="D25" s="240"/>
      <c r="E25" s="251"/>
      <c r="F25" s="268"/>
      <c r="G25" s="10" t="str">
        <f>IF(+'評価項目(標準)'!I25="","",+'評価項目(標準)'!I25)</f>
        <v/>
      </c>
      <c r="H25" s="266"/>
      <c r="I25" s="293"/>
      <c r="J25" s="286"/>
    </row>
    <row r="26" spans="2:10" ht="30.4" customHeight="1" x14ac:dyDescent="0.2">
      <c r="B26" s="250"/>
      <c r="C26" s="250"/>
      <c r="D26" s="240"/>
      <c r="E26" s="251"/>
      <c r="F26" s="268"/>
      <c r="G26" s="9">
        <f>IF(+'評価項目(標準)'!I26="","",+'評価項目(標準)'!I26)</f>
        <v>5</v>
      </c>
      <c r="H26" s="37" t="str">
        <f>IF(+'評価項目(標準)'!F26="","",+'評価項目(標準)'!F26)</f>
        <v>申告工事成績点が７５点未満の場合</v>
      </c>
      <c r="I26" s="294"/>
      <c r="J26" s="286"/>
    </row>
    <row r="27" spans="2:10" ht="30.4" customHeight="1" x14ac:dyDescent="0.2">
      <c r="B27" s="250"/>
      <c r="C27" s="250"/>
      <c r="D27" s="240" t="e">
        <f>IF(+'評価項目(標準)'!#REF!="","",+'評価項目(標準)'!#REF!)</f>
        <v>#REF!</v>
      </c>
      <c r="E27" s="251" t="e">
        <f>IF(+'評価項目(標準)'!#REF!="","",+'評価項目(標準)'!#REF!)</f>
        <v>#REF!</v>
      </c>
      <c r="F27" s="268"/>
      <c r="G27" s="9">
        <f>IF(+'評価項目(標準)'!I27="","",+'評価項目(標準)'!I27)</f>
        <v>5</v>
      </c>
      <c r="H27" s="37" t="str">
        <f>IF(+'評価項目(標準)'!F27="","",+'評価項目(標準)'!F27)</f>
        <v xml:space="preserve">総合点が９７０点以上の場合 </v>
      </c>
      <c r="I27" s="40" t="s">
        <v>97</v>
      </c>
      <c r="J27" s="286"/>
    </row>
    <row r="28" spans="2:10" ht="30.4" customHeight="1" x14ac:dyDescent="0.2">
      <c r="B28" s="250"/>
      <c r="C28" s="250"/>
      <c r="D28" s="240"/>
      <c r="E28" s="251"/>
      <c r="F28" s="268"/>
      <c r="G28" s="12" t="str">
        <f>IF(+'評価項目(標準)'!I28="","",+'評価項目(標準)'!I28)</f>
        <v/>
      </c>
      <c r="H28" s="265" t="str">
        <f>IF(+'評価項目(標準)'!F28="","",+'評価項目(標準)'!F28)</f>
        <v>総合点が８４０点以上９７０点未満の場合
計算式２
（総合点－８４０）／（９７０－８４０）×５</v>
      </c>
      <c r="I28" s="291"/>
      <c r="J28" s="286"/>
    </row>
    <row r="29" spans="2:10" ht="30.4" customHeight="1" x14ac:dyDescent="0.2">
      <c r="B29" s="250"/>
      <c r="C29" s="250"/>
      <c r="D29" s="240"/>
      <c r="E29" s="251"/>
      <c r="F29" s="268"/>
      <c r="G29" s="13" t="str">
        <f>IF(+'評価項目(標準)'!I29="","",+'評価項目(標準)'!I29)</f>
        <v>～</v>
      </c>
      <c r="H29" s="251"/>
      <c r="I29" s="291"/>
      <c r="J29" s="286"/>
    </row>
    <row r="30" spans="2:10" ht="30.4" customHeight="1" x14ac:dyDescent="0.2">
      <c r="B30" s="250"/>
      <c r="C30" s="250"/>
      <c r="D30" s="240"/>
      <c r="E30" s="251"/>
      <c r="F30" s="268"/>
      <c r="G30" s="10" t="str">
        <f>IF(+'評価項目(標準)'!I30="","",+'評価項目(標準)'!I30)</f>
        <v/>
      </c>
      <c r="H30" s="266"/>
      <c r="I30" s="291"/>
      <c r="J30" s="286"/>
    </row>
    <row r="31" spans="2:10" ht="30.4" customHeight="1" x14ac:dyDescent="0.2">
      <c r="B31" s="250"/>
      <c r="C31" s="250"/>
      <c r="D31" s="244"/>
      <c r="E31" s="266"/>
      <c r="F31" s="242"/>
      <c r="G31" s="9">
        <f>IF(+'評価項目(標準)'!I31="","",+'評価項目(標準)'!I31)</f>
        <v>0</v>
      </c>
      <c r="H31" s="37" t="str">
        <f>IF(+'評価項目(標準)'!F31="","",+'評価項目(標準)'!F31)</f>
        <v>総合点が８４０点未満の場合</v>
      </c>
      <c r="I31" s="292"/>
      <c r="J31" s="287"/>
    </row>
    <row r="32" spans="2:10" ht="30.4" customHeight="1" x14ac:dyDescent="0.2">
      <c r="B32" s="250"/>
      <c r="C32" s="250"/>
      <c r="D32" s="251" t="str">
        <f>IF(+'評価項目(標準)'!D32="","",+'評価項目(標準)'!D32)</f>
        <v>契約件数</v>
      </c>
      <c r="E32" s="265" t="str">
        <f>IF(+'評価項目(標準)'!E32="","",+'評価項目(標準)'!E32)</f>
        <v>土木一式工事の契約件数</v>
      </c>
      <c r="F32" s="241">
        <f>+IF(+'評価項目(標準)'!J32="","",+'評価項目(標準)'!J32)</f>
        <v>10</v>
      </c>
      <c r="G32" s="12">
        <f>IF(+'評価項目(標準)'!I32="","",+'評価項目(標準)'!I32)</f>
        <v>10</v>
      </c>
      <c r="H32" s="41" t="str">
        <f>IF(+'評価項目(標準)'!F32="","",+'評価項目(標準)'!F32)</f>
        <v>０件</v>
      </c>
      <c r="I32" s="261"/>
      <c r="J32" s="263" t="str">
        <f>IF(I32="","",VLOOKUP(I32,'評価項目(標準)'!F32:I34,4,FALSE))</f>
        <v/>
      </c>
    </row>
    <row r="33" spans="1:13" ht="30.4" customHeight="1" x14ac:dyDescent="0.2">
      <c r="B33" s="250"/>
      <c r="C33" s="250"/>
      <c r="D33" s="251"/>
      <c r="E33" s="251"/>
      <c r="F33" s="268"/>
      <c r="G33" s="42">
        <f>IF(+'評価項目(標準)'!I33="","",+'評価項目(標準)'!I33)</f>
        <v>5</v>
      </c>
      <c r="H33" s="32" t="str">
        <f>IF(+'評価項目(標準)'!F33="","",+'評価項目(標準)'!F33)</f>
        <v>１件</v>
      </c>
      <c r="I33" s="267"/>
      <c r="J33" s="264"/>
    </row>
    <row r="34" spans="1:13" ht="30.4" customHeight="1" thickBot="1" x14ac:dyDescent="0.25">
      <c r="B34" s="250"/>
      <c r="C34" s="250"/>
      <c r="D34" s="251"/>
      <c r="E34" s="251"/>
      <c r="F34" s="268"/>
      <c r="G34" s="11">
        <f>IF(+'評価項目(標準)'!I34="","",+'評価項目(標準)'!I34)</f>
        <v>0</v>
      </c>
      <c r="H34" s="43" t="str">
        <f>IF(+'評価項目(標準)'!F34="","",+'評価項目(標準)'!F34)</f>
        <v>２件以上</v>
      </c>
      <c r="I34" s="267"/>
      <c r="J34" s="264"/>
    </row>
    <row r="35" spans="1:13" ht="80.150000000000006" customHeight="1" thickTop="1" x14ac:dyDescent="0.2">
      <c r="B35" s="297" t="str">
        <f>IF(+'評価項目(標準)'!B35="","",+'評価項目(標準)'!B35)</f>
        <v>総合評価方式の不履行による
加算点の減点</v>
      </c>
      <c r="C35" s="298"/>
      <c r="D35" s="299"/>
      <c r="E35" s="44" t="str">
        <f>IF(+'評価項目(標準)'!E35="","",+'評価項目(標準)'!E35)</f>
        <v>当該工事の入札公告日が、三重県が総合評価方式で発注した工事で不履行による減点措置が課されている期間内である場合、「技術提案等不履行確定通知書等」に記載した減点を行います。</v>
      </c>
      <c r="F35" s="45"/>
      <c r="G35" s="46"/>
      <c r="H35" s="47" t="str">
        <f>IF('評価項目(標準)'!I35="","",+'評価項目(標準)'!I35)</f>
        <v>△換算前
加算点満点
×1割
×件数</v>
      </c>
      <c r="I35" s="48"/>
      <c r="J35" s="49" t="str">
        <f>IF(+I35="","",-(+'評価項目(標準)'!J37*0.1*I35))</f>
        <v/>
      </c>
    </row>
    <row r="36" spans="1:13" ht="70.150000000000006" customHeight="1" x14ac:dyDescent="0.2">
      <c r="B36" s="288" t="str">
        <f>IF(+'評価項目(標準)'!B36="","",+'評価項目(標準)'!B36)</f>
        <v>指名停止措置による
加算点の減点</v>
      </c>
      <c r="C36" s="289"/>
      <c r="D36" s="290"/>
      <c r="E36" s="50" t="str">
        <f>IF(+'評価項目(標準)'!E36="","",+'評価項目(標準)'!E36)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6" s="51"/>
      <c r="G36" s="52"/>
      <c r="H36" s="53" t="str">
        <f>IF('評価項目(標準)'!I36="","",+'評価項目(標準)'!I36)</f>
        <v>△換算前
加算点満点
×1割</v>
      </c>
      <c r="I36" s="54"/>
      <c r="J36" s="55" t="str">
        <f>IF(+I36="","",-(+'評価項目(標準)'!J37*0.1))</f>
        <v/>
      </c>
    </row>
    <row r="37" spans="1:13" ht="26.25" customHeight="1" x14ac:dyDescent="0.2">
      <c r="E37" s="56"/>
      <c r="F37" s="57"/>
      <c r="G37" s="58"/>
      <c r="I37" s="59" t="s">
        <v>98</v>
      </c>
      <c r="J37" s="60">
        <f>SUM(J5:J36)</f>
        <v>0</v>
      </c>
    </row>
    <row r="38" spans="1:13" ht="13.5" thickBot="1" x14ac:dyDescent="0.25">
      <c r="I38" s="1"/>
      <c r="J38" s="4"/>
    </row>
    <row r="39" spans="1:13" s="4" customFormat="1" ht="21.75" customHeight="1" x14ac:dyDescent="0.2">
      <c r="A39" s="1"/>
      <c r="B39" s="61" t="s">
        <v>99</v>
      </c>
      <c r="C39" s="62"/>
      <c r="D39" s="62"/>
      <c r="E39" s="63"/>
      <c r="F39" s="63"/>
      <c r="G39" s="63"/>
      <c r="H39" s="63"/>
      <c r="I39" s="63"/>
      <c r="J39" s="63"/>
      <c r="K39" s="64"/>
      <c r="L39" s="1"/>
      <c r="M39" s="1"/>
    </row>
    <row r="40" spans="1:13" s="4" customFormat="1" ht="21.75" customHeight="1" x14ac:dyDescent="0.2">
      <c r="A40" s="1"/>
      <c r="B40" s="65" t="s">
        <v>100</v>
      </c>
      <c r="C40" s="66"/>
      <c r="D40" s="295" t="s">
        <v>101</v>
      </c>
      <c r="E40" s="295"/>
      <c r="F40" s="295"/>
      <c r="G40" s="295"/>
      <c r="H40" s="295"/>
      <c r="I40" s="295"/>
      <c r="J40" s="295"/>
      <c r="K40" s="296"/>
      <c r="L40" s="1"/>
      <c r="M40" s="1"/>
    </row>
    <row r="41" spans="1:13" ht="21.75" customHeight="1" x14ac:dyDescent="0.2">
      <c r="B41" s="65" t="s">
        <v>100</v>
      </c>
      <c r="C41" s="67"/>
      <c r="D41" s="295" t="s">
        <v>102</v>
      </c>
      <c r="E41" s="295"/>
      <c r="F41" s="295"/>
      <c r="G41" s="295"/>
      <c r="H41" s="295"/>
      <c r="I41" s="295"/>
      <c r="J41" s="295"/>
      <c r="K41" s="296"/>
    </row>
    <row r="42" spans="1:13" ht="21.75" customHeight="1" x14ac:dyDescent="0.2">
      <c r="B42" s="68" t="s">
        <v>100</v>
      </c>
      <c r="C42" s="69" t="s">
        <v>103</v>
      </c>
      <c r="D42" s="74"/>
      <c r="E42" s="74"/>
      <c r="F42" s="74"/>
      <c r="G42" s="74"/>
      <c r="H42" s="74"/>
      <c r="I42" s="74"/>
      <c r="J42" s="74"/>
      <c r="K42" s="75"/>
    </row>
    <row r="43" spans="1:13" ht="21.75" customHeight="1" thickBot="1" x14ac:dyDescent="0.25">
      <c r="B43" s="70" t="s">
        <v>100</v>
      </c>
      <c r="C43" s="71" t="s">
        <v>104</v>
      </c>
      <c r="D43" s="76"/>
      <c r="E43" s="76"/>
      <c r="F43" s="76"/>
      <c r="G43" s="76"/>
      <c r="H43" s="76"/>
      <c r="I43" s="76"/>
      <c r="J43" s="76"/>
      <c r="K43" s="77"/>
    </row>
    <row r="44" spans="1:13" ht="7.5" customHeight="1" x14ac:dyDescent="0.2">
      <c r="B44" s="72"/>
      <c r="C44" s="72"/>
      <c r="D44" s="72"/>
      <c r="E44" s="73"/>
      <c r="F44" s="73"/>
      <c r="G44" s="73"/>
      <c r="H44" s="73"/>
      <c r="I44" s="73"/>
      <c r="J44" s="73"/>
    </row>
    <row r="45" spans="1:13" ht="24" customHeight="1" x14ac:dyDescent="0.2">
      <c r="A45" s="284"/>
      <c r="B45" s="284"/>
      <c r="C45" s="284"/>
      <c r="D45" s="284"/>
      <c r="E45" s="284"/>
      <c r="F45" s="284"/>
      <c r="G45" s="284"/>
      <c r="H45" s="284"/>
      <c r="I45" s="284"/>
      <c r="J45" s="284"/>
      <c r="K45" s="26"/>
      <c r="L45" s="26"/>
      <c r="M45" s="26"/>
    </row>
  </sheetData>
  <sheetProtection selectLockedCells="1"/>
  <mergeCells count="64">
    <mergeCell ref="J20:J21"/>
    <mergeCell ref="J32:J34"/>
    <mergeCell ref="I32:I34"/>
    <mergeCell ref="B35:D35"/>
    <mergeCell ref="I20:I21"/>
    <mergeCell ref="E20:E21"/>
    <mergeCell ref="A45:J45"/>
    <mergeCell ref="H23:H25"/>
    <mergeCell ref="E22:E31"/>
    <mergeCell ref="F22:F31"/>
    <mergeCell ref="J22:J31"/>
    <mergeCell ref="F32:F34"/>
    <mergeCell ref="E32:E34"/>
    <mergeCell ref="B36:D36"/>
    <mergeCell ref="H28:H30"/>
    <mergeCell ref="I28:I31"/>
    <mergeCell ref="I24:I26"/>
    <mergeCell ref="D40:K40"/>
    <mergeCell ref="D41:K41"/>
    <mergeCell ref="H1:J1"/>
    <mergeCell ref="H2:J2"/>
    <mergeCell ref="I3:I4"/>
    <mergeCell ref="J3:J4"/>
    <mergeCell ref="F5:F6"/>
    <mergeCell ref="J5:J6"/>
    <mergeCell ref="F3:F4"/>
    <mergeCell ref="G3:H3"/>
    <mergeCell ref="I5:I6"/>
    <mergeCell ref="F2:G2"/>
    <mergeCell ref="J7:J8"/>
    <mergeCell ref="F11:F14"/>
    <mergeCell ref="F9:F10"/>
    <mergeCell ref="I11:I14"/>
    <mergeCell ref="I7:I8"/>
    <mergeCell ref="F7:F8"/>
    <mergeCell ref="I9:I10"/>
    <mergeCell ref="J15:J16"/>
    <mergeCell ref="I15:I16"/>
    <mergeCell ref="J9:J10"/>
    <mergeCell ref="E17:E19"/>
    <mergeCell ref="I17:I19"/>
    <mergeCell ref="J11:J14"/>
    <mergeCell ref="F15:F16"/>
    <mergeCell ref="F17:F19"/>
    <mergeCell ref="E11:E14"/>
    <mergeCell ref="J17:J19"/>
    <mergeCell ref="E15:E16"/>
    <mergeCell ref="B3:C4"/>
    <mergeCell ref="D3:D4"/>
    <mergeCell ref="B5:B34"/>
    <mergeCell ref="D32:D34"/>
    <mergeCell ref="D22:D31"/>
    <mergeCell ref="C20:C34"/>
    <mergeCell ref="C15:C19"/>
    <mergeCell ref="D15:D19"/>
    <mergeCell ref="C5:C14"/>
    <mergeCell ref="D5:D6"/>
    <mergeCell ref="D7:D14"/>
    <mergeCell ref="D20:D21"/>
    <mergeCell ref="E3:E4"/>
    <mergeCell ref="E9:E10"/>
    <mergeCell ref="F20:F21"/>
    <mergeCell ref="E5:E6"/>
    <mergeCell ref="E7:E8"/>
  </mergeCells>
  <phoneticPr fontId="2"/>
  <conditionalFormatting sqref="I5:I6">
    <cfRule type="cellIs" dxfId="25" priority="7" stopIfTrue="1" operator="equal">
      <formula>$F$5</formula>
    </cfRule>
  </conditionalFormatting>
  <conditionalFormatting sqref="I7:I8">
    <cfRule type="cellIs" dxfId="24" priority="32" stopIfTrue="1" operator="equal">
      <formula>$F$7</formula>
    </cfRule>
  </conditionalFormatting>
  <conditionalFormatting sqref="I9:I10">
    <cfRule type="cellIs" dxfId="23" priority="31" stopIfTrue="1" operator="equal">
      <formula>$F$9</formula>
    </cfRule>
  </conditionalFormatting>
  <conditionalFormatting sqref="I11:I14">
    <cfRule type="cellIs" dxfId="22" priority="29" stopIfTrue="1" operator="equal">
      <formula>$F$11</formula>
    </cfRule>
  </conditionalFormatting>
  <conditionalFormatting sqref="I15:I16">
    <cfRule type="cellIs" dxfId="21" priority="34" stopIfTrue="1" operator="equal">
      <formula>$F$15</formula>
    </cfRule>
  </conditionalFormatting>
  <conditionalFormatting sqref="I17:I19">
    <cfRule type="cellIs" dxfId="20" priority="14" stopIfTrue="1" operator="equal">
      <formula>$F$17</formula>
    </cfRule>
  </conditionalFormatting>
  <conditionalFormatting sqref="I20:I21">
    <cfRule type="cellIs" dxfId="19" priority="21" stopIfTrue="1" operator="equal">
      <formula>$F$20</formula>
    </cfRule>
  </conditionalFormatting>
  <conditionalFormatting sqref="I22:I23">
    <cfRule type="cellIs" dxfId="18" priority="3" stopIfTrue="1" operator="equal">
      <formula>#REF!</formula>
    </cfRule>
  </conditionalFormatting>
  <conditionalFormatting sqref="I27:I28">
    <cfRule type="cellIs" dxfId="17" priority="6" stopIfTrue="1" operator="equal">
      <formula>#REF!</formula>
    </cfRule>
  </conditionalFormatting>
  <conditionalFormatting sqref="I32:I34">
    <cfRule type="cellIs" dxfId="16" priority="5" stopIfTrue="1" operator="equal">
      <formula>$F$20</formula>
    </cfRule>
  </conditionalFormatting>
  <dataValidations count="10">
    <dataValidation type="list" allowBlank="1" showInputMessage="1" showErrorMessage="1" sqref="I15:I16" xr:uid="{00000000-0002-0000-0300-000000000000}">
      <formula1>$H$15:$H$16</formula1>
    </dataValidation>
    <dataValidation type="list" allowBlank="1" showInputMessage="1" showErrorMessage="1" sqref="I17:I19" xr:uid="{00000000-0002-0000-0300-000001000000}">
      <formula1>$H$17:$H$19</formula1>
    </dataValidation>
    <dataValidation type="list" allowBlank="1" showInputMessage="1" showErrorMessage="1" sqref="I7:I8" xr:uid="{00000000-0002-0000-0300-000005000000}">
      <formula1>$H$7:$H$8</formula1>
    </dataValidation>
    <dataValidation type="list" allowBlank="1" showInputMessage="1" showErrorMessage="1" sqref="I9:I10" xr:uid="{00000000-0002-0000-0300-000006000000}">
      <formula1>$H$9:$H$10</formula1>
    </dataValidation>
    <dataValidation type="list" allowBlank="1" showInputMessage="1" showErrorMessage="1" sqref="I11:I14" xr:uid="{00000000-0002-0000-0300-000007000000}">
      <formula1>$H$11:$H$14</formula1>
    </dataValidation>
    <dataValidation type="list" allowBlank="1" showInputMessage="1" showErrorMessage="1" sqref="I32:I34" xr:uid="{00000000-0002-0000-0300-000008000000}">
      <formula1>$H$32:$H$34</formula1>
    </dataValidation>
    <dataValidation type="decimal" allowBlank="1" showInputMessage="1" showErrorMessage="1" sqref="I24:I26" xr:uid="{00000000-0002-0000-0300-000009000000}">
      <formula1>1</formula1>
      <formula2>100</formula2>
    </dataValidation>
    <dataValidation type="list" allowBlank="1" showInputMessage="1" showErrorMessage="1" sqref="I23" xr:uid="{00000000-0002-0000-0300-00000A000000}">
      <formula1>"三重県の工事評定点,中部地方整備局工事成績評定平均点,近畿地方整備局工事成績評定平均点"</formula1>
    </dataValidation>
    <dataValidation type="list" allowBlank="1" showInputMessage="1" showErrorMessage="1" sqref="I5:I6" xr:uid="{00000000-0002-0000-0300-000003000000}">
      <formula1>$H$5:$H$6</formula1>
    </dataValidation>
    <dataValidation type="list" allowBlank="1" showInputMessage="1" showErrorMessage="1" sqref="I20:I21" xr:uid="{00000000-0002-0000-0300-000002000000}">
      <formula1>$H$20:$H$21</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6"/>
  <sheetViews>
    <sheetView view="pageBreakPreview" topLeftCell="E16" zoomScale="70" zoomScaleNormal="71" zoomScaleSheetLayoutView="70" workbookViewId="0">
      <selection activeCell="P24" sqref="P24"/>
    </sheetView>
  </sheetViews>
  <sheetFormatPr defaultColWidth="8.7265625" defaultRowHeight="13" x14ac:dyDescent="0.2"/>
  <cols>
    <col min="1" max="1" width="2.453125" style="1" customWidth="1"/>
    <col min="2" max="3" width="6.26953125" style="1" customWidth="1"/>
    <col min="4" max="4" width="17.7265625" style="1" customWidth="1"/>
    <col min="5" max="5" width="56.54296875" style="1" customWidth="1"/>
    <col min="6" max="7" width="10.7265625" style="1" customWidth="1"/>
    <col min="8" max="8" width="49.1796875" style="1" customWidth="1"/>
    <col min="9" max="9" width="20.7265625" style="4" customWidth="1"/>
    <col min="10" max="10" width="15.7265625" style="1" customWidth="1"/>
    <col min="11" max="11" width="20.7265625" style="4" customWidth="1"/>
    <col min="12" max="12" width="15.7265625" style="1" customWidth="1"/>
    <col min="13" max="13" width="20.7265625" style="1" customWidth="1"/>
    <col min="14" max="16" width="10.7265625" style="1" customWidth="1"/>
    <col min="17" max="16384" width="8.7265625" style="1"/>
  </cols>
  <sheetData>
    <row r="1" spans="2:16" ht="36" customHeight="1" x14ac:dyDescent="0.2">
      <c r="I1" s="1"/>
      <c r="J1" s="4"/>
      <c r="K1" s="1"/>
      <c r="L1" s="4"/>
    </row>
    <row r="2" spans="2:16" ht="30.75" customHeight="1" x14ac:dyDescent="0.2">
      <c r="B2" s="2" t="s">
        <v>90</v>
      </c>
      <c r="C2" s="25"/>
      <c r="D2" s="25"/>
      <c r="G2" s="26"/>
      <c r="H2" s="271"/>
      <c r="I2" s="271"/>
      <c r="J2" s="271"/>
      <c r="K2" s="271"/>
      <c r="L2" s="3"/>
      <c r="M2" s="3"/>
      <c r="N2" s="3"/>
    </row>
    <row r="3" spans="2:16" ht="31.5" customHeight="1" x14ac:dyDescent="0.2">
      <c r="B3" s="27"/>
      <c r="C3" s="27"/>
      <c r="D3" s="27"/>
      <c r="E3" s="27"/>
      <c r="F3" s="282" t="s">
        <v>73</v>
      </c>
      <c r="G3" s="283"/>
      <c r="H3" s="310"/>
      <c r="I3" s="311"/>
      <c r="J3" s="311"/>
      <c r="K3" s="311"/>
      <c r="L3" s="311"/>
      <c r="M3" s="311"/>
      <c r="N3" s="109"/>
      <c r="O3" s="5"/>
      <c r="P3" s="5"/>
    </row>
    <row r="4" spans="2:16" ht="27" customHeight="1" x14ac:dyDescent="0.2">
      <c r="B4" s="245" t="s">
        <v>3</v>
      </c>
      <c r="C4" s="246"/>
      <c r="D4" s="238" t="s">
        <v>4</v>
      </c>
      <c r="E4" s="238" t="s">
        <v>5</v>
      </c>
      <c r="F4" s="238" t="s">
        <v>7</v>
      </c>
      <c r="G4" s="280" t="s">
        <v>105</v>
      </c>
      <c r="H4" s="280"/>
      <c r="I4" s="305" t="s">
        <v>106</v>
      </c>
      <c r="J4" s="306"/>
      <c r="K4" s="305" t="s">
        <v>107</v>
      </c>
      <c r="L4" s="309"/>
      <c r="M4" s="307" t="s">
        <v>108</v>
      </c>
    </row>
    <row r="5" spans="2:16" ht="43.5" customHeight="1" thickBot="1" x14ac:dyDescent="0.25">
      <c r="B5" s="247"/>
      <c r="C5" s="248"/>
      <c r="D5" s="239"/>
      <c r="E5" s="239"/>
      <c r="F5" s="239"/>
      <c r="G5" s="6" t="s">
        <v>109</v>
      </c>
      <c r="H5" s="28" t="s">
        <v>110</v>
      </c>
      <c r="I5" s="78" t="s">
        <v>111</v>
      </c>
      <c r="J5" s="79" t="s">
        <v>112</v>
      </c>
      <c r="K5" s="78" t="s">
        <v>111</v>
      </c>
      <c r="L5" s="80" t="s">
        <v>113</v>
      </c>
      <c r="M5" s="308"/>
    </row>
    <row r="6" spans="2:16" ht="31.5" customHeight="1" thickTop="1" x14ac:dyDescent="0.2">
      <c r="B6" s="249" t="str">
        <f>IF('評価項目(標準)'!B5="","",+'評価項目(標準)'!B5)</f>
        <v>企　業　の　能　力　等</v>
      </c>
      <c r="C6" s="254" t="str">
        <f>IF(+'評価項目(標準)'!C5="","",+'評価項目(標準)'!C5)</f>
        <v>地域精通度・貢献度</v>
      </c>
      <c r="D6" s="256" t="str">
        <f>IF(+'評価項目(標準)'!D5="","",+'評価項目(標準)'!D5)</f>
        <v>地域精通度</v>
      </c>
      <c r="E6" s="243" t="str">
        <f>IF(+'評価項目(標準)'!E5="","",+'評価項目(標準)'!E5)</f>
        <v>本店等所在地</v>
      </c>
      <c r="F6" s="278">
        <f>+IF(+'評価項目(標準)'!J5="","",+'評価項目(標準)'!J5)</f>
        <v>10</v>
      </c>
      <c r="G6" s="8">
        <f>+IF(+'評価項目(標準)'!I5="","",+'評価項目(標準)'!I5)</f>
        <v>10</v>
      </c>
      <c r="H6" s="29" t="str">
        <f>+IF(+'評価項目(標準)'!F5="","",+'評価項目(標準)'!F5)</f>
        <v>いなべ市、員弁郡内</v>
      </c>
      <c r="I6" s="281"/>
      <c r="J6" s="279" t="str">
        <f>IF(I6="","",VLOOKUP(I6,'評価項目(標準)'!F5:I6,4,FALSE))</f>
        <v/>
      </c>
      <c r="K6" s="204" t="s">
        <v>114</v>
      </c>
      <c r="L6" s="303" t="s">
        <v>115</v>
      </c>
      <c r="M6" s="279" t="str">
        <f>J6</f>
        <v/>
      </c>
    </row>
    <row r="7" spans="2:16" ht="31.5" customHeight="1" x14ac:dyDescent="0.2">
      <c r="B7" s="250"/>
      <c r="C7" s="255"/>
      <c r="D7" s="257"/>
      <c r="E7" s="240"/>
      <c r="F7" s="270"/>
      <c r="G7" s="9">
        <f>+IF(+'評価項目(標準)'!I6="","",+'評価項目(標準)'!I6)</f>
        <v>0</v>
      </c>
      <c r="H7" s="30" t="str">
        <f>+IF(+'評価項目(標準)'!F6="","",+'評価項目(標準)'!F6)</f>
        <v>上記以外の桑名建設事務所管内</v>
      </c>
      <c r="I7" s="267"/>
      <c r="J7" s="264"/>
      <c r="K7" s="180"/>
      <c r="L7" s="304"/>
      <c r="M7" s="264"/>
    </row>
    <row r="8" spans="2:16" ht="31.5" customHeight="1" x14ac:dyDescent="0.2">
      <c r="B8" s="250"/>
      <c r="C8" s="255"/>
      <c r="D8" s="258" t="str">
        <f>IF(+'評価項目(標準)'!D7="","",+'評価項目(標準)'!D7)</f>
        <v>地域貢献度</v>
      </c>
      <c r="E8" s="238" t="str">
        <f>IF(+'評価項目(標準)'!E7="","",+'評価項目(標準)'!E7)</f>
        <v>地域維持型維持修繕業務委託（雪氷業務）元請実績</v>
      </c>
      <c r="F8" s="259">
        <f>+IF(+'評価項目(標準)'!J7="","",+'評価項目(標準)'!J7)</f>
        <v>5</v>
      </c>
      <c r="G8" s="10">
        <f>+IF(+'評価項目(標準)'!I7="","",+'評価項目(標準)'!I7)</f>
        <v>5</v>
      </c>
      <c r="H8" s="31" t="str">
        <f>+IF(+'評価項目(標準)'!F7="","",+'評価項目(標準)'!F7)</f>
        <v>有</v>
      </c>
      <c r="I8" s="267"/>
      <c r="J8" s="264" t="str">
        <f>IF(I8="","",IF(I8=H8,G8,IF(I8=H9,G9)))</f>
        <v/>
      </c>
      <c r="K8" s="267"/>
      <c r="L8" s="264" t="str">
        <f>IF(K8="","",IF(K8=H8,G8,IF(K8=H9,G9)))</f>
        <v/>
      </c>
      <c r="M8" s="259" t="str">
        <f>IF(J8="","",IF(L8="","",ROUNDUP(AVERAGE(J8,L8),1)))</f>
        <v/>
      </c>
    </row>
    <row r="9" spans="2:16" ht="31.5" customHeight="1" x14ac:dyDescent="0.2">
      <c r="B9" s="250"/>
      <c r="C9" s="255"/>
      <c r="D9" s="257"/>
      <c r="E9" s="244"/>
      <c r="F9" s="260"/>
      <c r="G9" s="9">
        <f>+IF(+'評価項目(標準)'!I8="","",+'評価項目(標準)'!I8)</f>
        <v>0</v>
      </c>
      <c r="H9" s="30" t="str">
        <f>+IF(+'評価項目(標準)'!F8="","",+'評価項目(標準)'!F8)</f>
        <v>無</v>
      </c>
      <c r="I9" s="267"/>
      <c r="J9" s="264"/>
      <c r="K9" s="267"/>
      <c r="L9" s="264"/>
      <c r="M9" s="270"/>
    </row>
    <row r="10" spans="2:16" ht="31.5" customHeight="1" x14ac:dyDescent="0.2">
      <c r="B10" s="250"/>
      <c r="C10" s="255"/>
      <c r="D10" s="257"/>
      <c r="E10" s="238" t="str">
        <f>IF(+'評価項目(標準)'!E9="","",+'評価項目(標準)'!E9)</f>
        <v>地域維持型維持修繕業務委託（小規模業務）元請実績</v>
      </c>
      <c r="F10" s="259">
        <f>+IF(+'評価項目(標準)'!J9="","",+'評価項目(標準)'!J9)</f>
        <v>5</v>
      </c>
      <c r="G10" s="9">
        <f>+IF(+'評価項目(標準)'!I9="","",+'評価項目(標準)'!I9)</f>
        <v>5</v>
      </c>
      <c r="H10" s="30" t="str">
        <f>+IF(+'評価項目(標準)'!F9="","",+'評価項目(標準)'!F9)</f>
        <v>有</v>
      </c>
      <c r="I10" s="261"/>
      <c r="J10" s="263" t="str">
        <f>IF(I10="","",IF(I10=H10,G10,IF(I10=H11,G11)))</f>
        <v/>
      </c>
      <c r="K10" s="261"/>
      <c r="L10" s="263" t="str">
        <f>IF(K10="","",IF(K10=H10,G10,IF(K10=H11,G11)))</f>
        <v/>
      </c>
      <c r="M10" s="259" t="str">
        <f>IF(J10="","",IF(L10="","",ROUNDUP(AVERAGE(J10,L10),1)))</f>
        <v/>
      </c>
    </row>
    <row r="11" spans="2:16" ht="31.5" customHeight="1" x14ac:dyDescent="0.2">
      <c r="B11" s="250"/>
      <c r="C11" s="255"/>
      <c r="D11" s="257"/>
      <c r="E11" s="240"/>
      <c r="F11" s="270"/>
      <c r="G11" s="9">
        <f>+IF(+'評価項目(標準)'!I10="","",+'評価項目(標準)'!I10)</f>
        <v>0</v>
      </c>
      <c r="H11" s="30" t="str">
        <f>+IF(+'評価項目(標準)'!F10="","",+'評価項目(標準)'!F10)</f>
        <v>無</v>
      </c>
      <c r="I11" s="267"/>
      <c r="J11" s="264"/>
      <c r="K11" s="267"/>
      <c r="L11" s="264"/>
      <c r="M11" s="270"/>
    </row>
    <row r="12" spans="2:16" ht="31.5" customHeight="1" x14ac:dyDescent="0.2">
      <c r="B12" s="250"/>
      <c r="C12" s="255"/>
      <c r="D12" s="257"/>
      <c r="E12" s="265" t="str">
        <f>IF(+'評価項目(標準)'!E11="","",+'評価項目(標準)'!E11)</f>
        <v>災害協定の評価</v>
      </c>
      <c r="F12" s="241">
        <f>+IF(+'評価項目(標準)'!J11="","",+'評価項目(標準)'!J11)</f>
        <v>9</v>
      </c>
      <c r="G12" s="9">
        <f>+IF(+'評価項目(標準)'!I11="","",+'評価項目(標準)'!I11)</f>
        <v>9</v>
      </c>
      <c r="H12" s="32" t="str">
        <f>+IF(+'評価項目(標準)'!F11="","",+'評価項目(標準)'!F11)</f>
        <v>災害協定に基づく訓練１への参加実績あり</v>
      </c>
      <c r="I12" s="261"/>
      <c r="J12" s="263" t="str">
        <f>IF(I12="","",VLOOKUP(I12,'評価項目(標準)'!F11:I15,4,FALSE))</f>
        <v/>
      </c>
      <c r="K12" s="261"/>
      <c r="L12" s="263" t="str">
        <f>IF(K12="","",VLOOKUP(K12,'評価項目(標準)'!F11:I15,4,FALSE))</f>
        <v/>
      </c>
      <c r="M12" s="259" t="str">
        <f>IF(J12="","",IF(L12="","",ROUNDUP(AVERAGE(J12,L12),1)))</f>
        <v/>
      </c>
    </row>
    <row r="13" spans="2:16" ht="31.5" customHeight="1" x14ac:dyDescent="0.2">
      <c r="B13" s="250"/>
      <c r="C13" s="255"/>
      <c r="D13" s="257"/>
      <c r="E13" s="251"/>
      <c r="F13" s="268"/>
      <c r="G13" s="9">
        <f>+IF(+'評価項目(標準)'!I12="","",+'評価項目(標準)'!I12)</f>
        <v>7</v>
      </c>
      <c r="H13" s="32" t="str">
        <f>+IF(+'評価項目(標準)'!F12="","",+'評価項目(標準)'!F12)</f>
        <v>災害協定に基づく訓練２への参加実績あり</v>
      </c>
      <c r="I13" s="267"/>
      <c r="J13" s="264"/>
      <c r="K13" s="267"/>
      <c r="L13" s="264"/>
      <c r="M13" s="270"/>
    </row>
    <row r="14" spans="2:16" ht="31.5" customHeight="1" x14ac:dyDescent="0.2">
      <c r="B14" s="250"/>
      <c r="C14" s="255"/>
      <c r="D14" s="257"/>
      <c r="E14" s="251"/>
      <c r="F14" s="268"/>
      <c r="G14" s="9">
        <f>+IF(+'評価項目(標準)'!I13="","",+'評価項目(標準)'!I13)</f>
        <v>3</v>
      </c>
      <c r="H14" s="32" t="str">
        <f>+IF(+'評価項目(標準)'!F13="","",+'評価項目(標準)'!F13)</f>
        <v>防災協定の締結実績あり</v>
      </c>
      <c r="I14" s="267"/>
      <c r="J14" s="264"/>
      <c r="K14" s="267"/>
      <c r="L14" s="264"/>
      <c r="M14" s="270"/>
    </row>
    <row r="15" spans="2:16" ht="31.5" customHeight="1" x14ac:dyDescent="0.2">
      <c r="B15" s="250"/>
      <c r="C15" s="313"/>
      <c r="D15" s="314"/>
      <c r="E15" s="251"/>
      <c r="F15" s="268"/>
      <c r="G15" s="9">
        <f>+IF(+'評価項目(標準)'!I14="","",+'評価項目(標準)'!I14)</f>
        <v>0</v>
      </c>
      <c r="H15" s="32" t="str">
        <f>+IF(+'評価項目(標準)'!F14="","",+'評価項目(標準)'!F14)</f>
        <v>実績なし</v>
      </c>
      <c r="I15" s="267"/>
      <c r="J15" s="264"/>
      <c r="K15" s="267"/>
      <c r="L15" s="264"/>
      <c r="M15" s="270"/>
    </row>
    <row r="16" spans="2:16" ht="31.5" customHeight="1" x14ac:dyDescent="0.2">
      <c r="B16" s="250"/>
      <c r="C16" s="250" t="str">
        <f>IF(+'評価項目(標準)'!C15="","",+'評価項目(標準)'!C15)</f>
        <v>社会貢献度</v>
      </c>
      <c r="D16" s="240" t="str">
        <f>IF(+'評価項目(標準)'!D15="","",+'評価項目(標準)'!D15)</f>
        <v>社会貢献度</v>
      </c>
      <c r="E16" s="265" t="str">
        <f>IF(+'評価項目(標準)'!E15="","",+'評価項目(標準)'!E15)</f>
        <v>県内産資材の使用（生コン）</v>
      </c>
      <c r="F16" s="241">
        <f>+IF(+'評価項目(標準)'!J15="","",+'評価項目(標準)'!J15)</f>
        <v>5</v>
      </c>
      <c r="G16" s="33">
        <f>+IF(+'評価項目(標準)'!I15="","",+'評価項目(標準)'!I15)</f>
        <v>5</v>
      </c>
      <c r="H16" s="34" t="str">
        <f>+IF(+'評価項目(標準)'!F15="","",+'評価項目(標準)'!F15)</f>
        <v>全て県内産を使用</v>
      </c>
      <c r="I16" s="261"/>
      <c r="J16" s="259" t="str">
        <f>IF(I16="","",IF(I16=H16,G16,IF(I16=H17,G17)))</f>
        <v/>
      </c>
      <c r="K16" s="178" t="s">
        <v>115</v>
      </c>
      <c r="L16" s="300" t="s">
        <v>115</v>
      </c>
      <c r="M16" s="259" t="str">
        <f>J16</f>
        <v/>
      </c>
    </row>
    <row r="17" spans="2:13" ht="31.5" customHeight="1" x14ac:dyDescent="0.2">
      <c r="B17" s="250"/>
      <c r="C17" s="250"/>
      <c r="D17" s="240"/>
      <c r="E17" s="266"/>
      <c r="F17" s="242"/>
      <c r="G17" s="35">
        <f>+IF(+'評価項目(標準)'!I16="","",+'評価項目(標準)'!I16)</f>
        <v>0</v>
      </c>
      <c r="H17" s="34" t="str">
        <f>+IF(+'評価項目(標準)'!F16="","",+'評価項目(標準)'!F16)</f>
        <v>上記以外</v>
      </c>
      <c r="I17" s="262"/>
      <c r="J17" s="260"/>
      <c r="K17" s="181"/>
      <c r="L17" s="301"/>
      <c r="M17" s="260"/>
    </row>
    <row r="18" spans="2:13" ht="31.5" customHeight="1" x14ac:dyDescent="0.2">
      <c r="B18" s="250"/>
      <c r="C18" s="250"/>
      <c r="D18" s="240"/>
      <c r="E18" s="265" t="str">
        <f>IF(+'評価項目(標準)'!E17="","",+'評価項目(標準)'!E17)</f>
        <v>県内企業による施工</v>
      </c>
      <c r="F18" s="241">
        <f>+IF(+'評価項目(標準)'!J17="","",+'評価項目(標準)'!J17)</f>
        <v>5</v>
      </c>
      <c r="G18" s="35">
        <f>+IF(+'評価項目(標準)'!I17="","",+'評価項目(標準)'!I17)</f>
        <v>5</v>
      </c>
      <c r="H18" s="34" t="str">
        <f>+IF(+'評価項目(標準)'!F17="","",+'評価項目(標準)'!F17)</f>
        <v>県内企業による施工の割合90 ％以上</v>
      </c>
      <c r="I18" s="261"/>
      <c r="J18" s="259" t="str">
        <f>IF(I18="","",VLOOKUP(I18,'評価項目(標準)'!F17:I19,4,FALSE))</f>
        <v/>
      </c>
      <c r="K18" s="178" t="s">
        <v>114</v>
      </c>
      <c r="L18" s="300" t="s">
        <v>115</v>
      </c>
      <c r="M18" s="259" t="str">
        <f>J18</f>
        <v/>
      </c>
    </row>
    <row r="19" spans="2:13" ht="31.5" customHeight="1" x14ac:dyDescent="0.2">
      <c r="B19" s="250"/>
      <c r="C19" s="250"/>
      <c r="D19" s="240"/>
      <c r="E19" s="251"/>
      <c r="F19" s="268"/>
      <c r="G19" s="35">
        <f>+IF(+'評価項目(標準)'!I18="","",+'評価項目(標準)'!I18)</f>
        <v>3</v>
      </c>
      <c r="H19" s="34" t="str">
        <f>+IF(+'評価項目(標準)'!F18="","",+'評価項目(標準)'!F18)</f>
        <v>県内企業による施工の割合70 ％以上</v>
      </c>
      <c r="I19" s="267"/>
      <c r="J19" s="270"/>
      <c r="K19" s="180"/>
      <c r="L19" s="302"/>
      <c r="M19" s="270"/>
    </row>
    <row r="20" spans="2:13" ht="31.5" customHeight="1" x14ac:dyDescent="0.2">
      <c r="B20" s="250"/>
      <c r="C20" s="253"/>
      <c r="D20" s="244"/>
      <c r="E20" s="266"/>
      <c r="F20" s="242"/>
      <c r="G20" s="35">
        <f>+IF(+'評価項目(標準)'!I19="","",+'評価項目(標準)'!I19)</f>
        <v>0</v>
      </c>
      <c r="H20" s="34" t="str">
        <f>+IF(+'評価項目(標準)'!F19="","",+'評価項目(標準)'!F19)</f>
        <v>上記以外</v>
      </c>
      <c r="I20" s="262"/>
      <c r="J20" s="260"/>
      <c r="K20" s="181"/>
      <c r="L20" s="301"/>
      <c r="M20" s="260"/>
    </row>
    <row r="21" spans="2:13" ht="31.5" customHeight="1" x14ac:dyDescent="0.2">
      <c r="B21" s="250"/>
      <c r="C21" s="252" t="str">
        <f>IF(+'評価項目(標準)'!C20="","",+'評価項目(標準)'!C20)</f>
        <v>企業の技術力等</v>
      </c>
      <c r="D21" s="238" t="str">
        <f>IF(+'評価項目(標準)'!D20="","",+'評価項目(標準)'!D20)</f>
        <v>工事実績</v>
      </c>
      <c r="E21" s="265" t="str">
        <f>IF(+'評価項目(標準)'!E20="","",+'評価項目(標準)'!E20)</f>
        <v>企業の工事実績</v>
      </c>
      <c r="F21" s="241">
        <f>+IF(+'評価項目(標準)'!J20="","",+'評価項目(標準)'!J20)</f>
        <v>20</v>
      </c>
      <c r="G21" s="35">
        <f>+IF(+'評価項目(標準)'!I20="","",+'評価項目(標準)'!I20)</f>
        <v>20</v>
      </c>
      <c r="H21" s="34" t="str">
        <f>+IF(+'評価項目(標準)'!F20="","",+'評価項目(標準)'!F20)</f>
        <v>評価対象工事の実績あり</v>
      </c>
      <c r="I21" s="261"/>
      <c r="J21" s="263" t="str">
        <f>IF(I21="","",VLOOKUP(I21,'評価項目(標準)'!F20:I21,4,FALSE))</f>
        <v/>
      </c>
      <c r="K21" s="261"/>
      <c r="L21" s="263" t="str">
        <f>IF(K21="","",VLOOKUP(K21,'評価項目(標準)'!F20:I21,4,FALSE))</f>
        <v/>
      </c>
      <c r="M21" s="259" t="str">
        <f>IF(J21="","",IF(L21="","",ROUNDUP(AVERAGE(J21,L21),1)))</f>
        <v/>
      </c>
    </row>
    <row r="22" spans="2:13" ht="31.5" customHeight="1" x14ac:dyDescent="0.2">
      <c r="B22" s="250"/>
      <c r="C22" s="250"/>
      <c r="D22" s="244"/>
      <c r="E22" s="266"/>
      <c r="F22" s="242"/>
      <c r="G22" s="35">
        <f>+IF(+'評価項目(標準)'!I21="","",+'評価項目(標準)'!I21)</f>
        <v>0</v>
      </c>
      <c r="H22" s="36" t="str">
        <f>+IF(+'評価項目(標準)'!F21="","",+'評価項目(標準)'!F21)</f>
        <v>評価対象工事の実績なし</v>
      </c>
      <c r="I22" s="262"/>
      <c r="J22" s="269"/>
      <c r="K22" s="262"/>
      <c r="L22" s="269"/>
      <c r="M22" s="260"/>
    </row>
    <row r="23" spans="2:13" ht="31.5" customHeight="1" x14ac:dyDescent="0.2">
      <c r="B23" s="250"/>
      <c r="C23" s="250"/>
      <c r="D23" s="238" t="str">
        <f>IF(+'評価項目(標準)'!D22="","",+'評価項目(標準)'!D22)</f>
        <v>工事成績</v>
      </c>
      <c r="E23" s="265" t="str">
        <f>IF(+'評価項目(標準)'!E22="","",+'評価項目(標準)'!E22)</f>
        <v>申告工事成績点又は総合点</v>
      </c>
      <c r="F23" s="241">
        <f>+IF(+'評価項目(標準)'!J22="","",+'評価項目(標準)'!J22)</f>
        <v>10</v>
      </c>
      <c r="G23" s="9">
        <f>IF(+'評価項目(標準)'!I22="","",+'評価項目(標準)'!I22)</f>
        <v>10</v>
      </c>
      <c r="H23" s="37" t="str">
        <f>IF(+'評価項目(標準)'!F22="","",+'評価項目(標準)'!F22)</f>
        <v xml:space="preserve">申告工事成績点が８５点以上の場合 </v>
      </c>
      <c r="I23" s="38" t="s">
        <v>96</v>
      </c>
      <c r="J23" s="285" t="str">
        <f>IF(COUNTA(I25,I29)=0,"",IF(COUNTA(I25,I29)=2,"入力は【申告工事成績点】、【総合点】のいずれかにして下さい",IF(AND(COUNTA(I25)=1,I24=""),"いずれの【申告工事成績点】なのか、「三重県、中部地整、近畿地整」より選択してください",IF(I29&gt;=970,5,IF(AND(I29&lt;970,I29&gt;=840),ROUNDDOWN((I29-840)/(970-840)*5,1),IF(I29&lt;840,0,)))+IF(I25&gt;=85,F23,IF(AND(I25&lt;75,I25&gt;=1),5,IF(AND(I25&lt;85,I25&gt;=75),ROUNDDOWN((I25-75)*5/10+5,1)))))))</f>
        <v/>
      </c>
      <c r="K23" s="38" t="s">
        <v>96</v>
      </c>
      <c r="L23" s="285" t="str">
        <f>IF(COUNTA(K25,K29)=0,"",IF(COUNTA(K25,K29)=2,"入力は【申告工事成績点】、【総合点】のいずれかにして下さい",IF(AND(COUNTA(K25)=1,K24=""),"いずれの【申告工事成績点】なのか、「三重県、中部地整、近畿地整」より選択してください",IF(K29&gt;=970,5,IF(AND(K29&lt;970,K29&gt;=840),ROUNDDOWN((K29-840)/(970-840)*5,1),IF(K29&lt;840,0,)))+IF(K25&gt;=85,F23,IF(AND(K25&lt;75,K25&gt;=1),5,IF(AND(K25&lt;85,K25&gt;=75),ROUNDDOWN((K25-75)*5/10+5,1)))))))</f>
        <v/>
      </c>
      <c r="M23" s="312" t="str">
        <f>IF(J23="","",IF(L23="","",ROUNDUP(AVERAGE(J23,L23),1)))</f>
        <v/>
      </c>
    </row>
    <row r="24" spans="2:13" ht="31.5" customHeight="1" x14ac:dyDescent="0.2">
      <c r="B24" s="250"/>
      <c r="C24" s="250"/>
      <c r="D24" s="240"/>
      <c r="E24" s="251"/>
      <c r="F24" s="268"/>
      <c r="G24" s="12" t="str">
        <f>IF(+'評価項目(標準)'!I23="","",+'評価項目(標準)'!I23)</f>
        <v/>
      </c>
      <c r="H24" s="265" t="str">
        <f>IF(+'評価項目(標準)'!F23="","",+'評価項目(標準)'!F23)</f>
        <v>申告工事成績点が７５点以上８５点未満の場合
計算式１
（申告工事成績点－７５点）×５／１０＋５点</v>
      </c>
      <c r="I24" s="39"/>
      <c r="J24" s="286"/>
      <c r="K24" s="39"/>
      <c r="L24" s="286"/>
      <c r="M24" s="312"/>
    </row>
    <row r="25" spans="2:13" ht="31.5" customHeight="1" x14ac:dyDescent="0.2">
      <c r="B25" s="250"/>
      <c r="C25" s="250"/>
      <c r="D25" s="240"/>
      <c r="E25" s="251"/>
      <c r="F25" s="268"/>
      <c r="G25" s="13" t="str">
        <f>IF(+'評価項目(標準)'!I24="","",+'評価項目(標準)'!I24)</f>
        <v>～</v>
      </c>
      <c r="H25" s="251"/>
      <c r="I25" s="293"/>
      <c r="J25" s="286"/>
      <c r="K25" s="293"/>
      <c r="L25" s="286"/>
      <c r="M25" s="312">
        <f>J25</f>
        <v>0</v>
      </c>
    </row>
    <row r="26" spans="2:13" ht="31.5" customHeight="1" x14ac:dyDescent="0.2">
      <c r="B26" s="250"/>
      <c r="C26" s="250"/>
      <c r="D26" s="240"/>
      <c r="E26" s="251"/>
      <c r="F26" s="268"/>
      <c r="G26" s="10" t="str">
        <f>IF(+'評価項目(標準)'!I25="","",+'評価項目(標準)'!I25)</f>
        <v/>
      </c>
      <c r="H26" s="266"/>
      <c r="I26" s="293"/>
      <c r="J26" s="286"/>
      <c r="K26" s="293"/>
      <c r="L26" s="286"/>
      <c r="M26" s="312"/>
    </row>
    <row r="27" spans="2:13" ht="31.5" customHeight="1" x14ac:dyDescent="0.2">
      <c r="B27" s="250"/>
      <c r="C27" s="250"/>
      <c r="D27" s="240"/>
      <c r="E27" s="251"/>
      <c r="F27" s="268"/>
      <c r="G27" s="9">
        <f>IF(+'評価項目(標準)'!I26="","",+'評価項目(標準)'!I26)</f>
        <v>5</v>
      </c>
      <c r="H27" s="37" t="str">
        <f>IF(+'評価項目(標準)'!F26="","",+'評価項目(標準)'!F26)</f>
        <v>申告工事成績点が７５点未満の場合</v>
      </c>
      <c r="I27" s="294"/>
      <c r="J27" s="286"/>
      <c r="K27" s="294"/>
      <c r="L27" s="286"/>
      <c r="M27" s="312">
        <f>J27</f>
        <v>0</v>
      </c>
    </row>
    <row r="28" spans="2:13" ht="31.5" customHeight="1" x14ac:dyDescent="0.2">
      <c r="B28" s="250"/>
      <c r="C28" s="250"/>
      <c r="D28" s="240" t="e">
        <f>IF(+'評価項目(標準)'!#REF!="","",+'評価項目(標準)'!#REF!)</f>
        <v>#REF!</v>
      </c>
      <c r="E28" s="251" t="e">
        <f>IF(+'評価項目(標準)'!#REF!="","",+'評価項目(標準)'!#REF!)</f>
        <v>#REF!</v>
      </c>
      <c r="F28" s="268"/>
      <c r="G28" s="9">
        <f>IF(+'評価項目(標準)'!I27="","",+'評価項目(標準)'!I27)</f>
        <v>5</v>
      </c>
      <c r="H28" s="37" t="str">
        <f>IF(+'評価項目(標準)'!F27="","",+'評価項目(標準)'!F27)</f>
        <v xml:space="preserve">総合点が９７０点以上の場合 </v>
      </c>
      <c r="I28" s="40" t="s">
        <v>97</v>
      </c>
      <c r="J28" s="286"/>
      <c r="K28" s="40" t="s">
        <v>97</v>
      </c>
      <c r="L28" s="286"/>
      <c r="M28" s="312"/>
    </row>
    <row r="29" spans="2:13" ht="31.5" customHeight="1" x14ac:dyDescent="0.2">
      <c r="B29" s="250"/>
      <c r="C29" s="250"/>
      <c r="D29" s="240"/>
      <c r="E29" s="251"/>
      <c r="F29" s="268"/>
      <c r="G29" s="12" t="str">
        <f>IF(+'評価項目(標準)'!I28="","",+'評価項目(標準)'!I28)</f>
        <v/>
      </c>
      <c r="H29" s="265" t="str">
        <f>IF(+'評価項目(標準)'!F28="","",+'評価項目(標準)'!F28)</f>
        <v>総合点が８４０点以上９７０点未満の場合
計算式２
（総合点－８４０）／（９７０－８４０）×５</v>
      </c>
      <c r="I29" s="291"/>
      <c r="J29" s="286"/>
      <c r="K29" s="291"/>
      <c r="L29" s="286"/>
      <c r="M29" s="312">
        <f>J29</f>
        <v>0</v>
      </c>
    </row>
    <row r="30" spans="2:13" ht="31.5" customHeight="1" x14ac:dyDescent="0.2">
      <c r="B30" s="250"/>
      <c r="C30" s="250"/>
      <c r="D30" s="240"/>
      <c r="E30" s="251"/>
      <c r="F30" s="268"/>
      <c r="G30" s="13" t="str">
        <f>IF(+'評価項目(標準)'!I29="","",+'評価項目(標準)'!I29)</f>
        <v>～</v>
      </c>
      <c r="H30" s="251"/>
      <c r="I30" s="291"/>
      <c r="J30" s="286"/>
      <c r="K30" s="291"/>
      <c r="L30" s="286"/>
      <c r="M30" s="312"/>
    </row>
    <row r="31" spans="2:13" ht="31.5" customHeight="1" x14ac:dyDescent="0.2">
      <c r="B31" s="250"/>
      <c r="C31" s="250"/>
      <c r="D31" s="240"/>
      <c r="E31" s="251"/>
      <c r="F31" s="268"/>
      <c r="G31" s="10" t="str">
        <f>IF(+'評価項目(標準)'!I30="","",+'評価項目(標準)'!I30)</f>
        <v/>
      </c>
      <c r="H31" s="266"/>
      <c r="I31" s="291"/>
      <c r="J31" s="286"/>
      <c r="K31" s="291"/>
      <c r="L31" s="286"/>
      <c r="M31" s="312">
        <f>J31</f>
        <v>0</v>
      </c>
    </row>
    <row r="32" spans="2:13" ht="31.5" customHeight="1" x14ac:dyDescent="0.2">
      <c r="B32" s="250"/>
      <c r="C32" s="250"/>
      <c r="D32" s="244"/>
      <c r="E32" s="266"/>
      <c r="F32" s="242"/>
      <c r="G32" s="9">
        <f>IF(+'評価項目(標準)'!I31="","",+'評価項目(標準)'!I31)</f>
        <v>0</v>
      </c>
      <c r="H32" s="37" t="str">
        <f>IF(+'評価項目(標準)'!F31="","",+'評価項目(標準)'!F31)</f>
        <v>総合点が８４０点未満の場合</v>
      </c>
      <c r="I32" s="292"/>
      <c r="J32" s="287"/>
      <c r="K32" s="292"/>
      <c r="L32" s="287"/>
      <c r="M32" s="312"/>
    </row>
    <row r="33" spans="1:16" ht="31.5" customHeight="1" x14ac:dyDescent="0.2">
      <c r="B33" s="250"/>
      <c r="C33" s="250"/>
      <c r="D33" s="251" t="str">
        <f>IF(+'評価項目(標準)'!D32="","",+'評価項目(標準)'!D32)</f>
        <v>契約件数</v>
      </c>
      <c r="E33" s="265" t="str">
        <f>IF(+'評価項目(標準)'!E32="","",+'評価項目(標準)'!E32)</f>
        <v>土木一式工事の契約件数</v>
      </c>
      <c r="F33" s="241">
        <f>+IF(+'評価項目(標準)'!J32="","",+'評価項目(標準)'!J32)</f>
        <v>10</v>
      </c>
      <c r="G33" s="12">
        <f>IF(+'評価項目(標準)'!I32="","",+'評価項目(標準)'!I32)</f>
        <v>10</v>
      </c>
      <c r="H33" s="41" t="str">
        <f>IF(+'評価項目(標準)'!F32="","",+'評価項目(標準)'!F32)</f>
        <v>０件</v>
      </c>
      <c r="I33" s="261"/>
      <c r="J33" s="270" t="str">
        <f>IF(I33="","",VLOOKUP(I33,'評価項目(標準)'!F32:I34,4,FALSE))</f>
        <v/>
      </c>
      <c r="K33" s="261"/>
      <c r="L33" s="270" t="str">
        <f>IF(K33="","",VLOOKUP(K33,'評価項目(標準)'!F32:I34,4,FALSE))</f>
        <v/>
      </c>
      <c r="M33" s="259" t="str">
        <f>IF(J33="","",IF(L33="","",ROUNDUP(AVERAGE(J33,L33),1)))</f>
        <v/>
      </c>
    </row>
    <row r="34" spans="1:16" ht="31.5" customHeight="1" x14ac:dyDescent="0.2">
      <c r="B34" s="250"/>
      <c r="C34" s="250"/>
      <c r="D34" s="251"/>
      <c r="E34" s="251"/>
      <c r="F34" s="268"/>
      <c r="G34" s="42">
        <f>IF(+'評価項目(標準)'!I33="","",+'評価項目(標準)'!I33)</f>
        <v>5</v>
      </c>
      <c r="H34" s="32" t="str">
        <f>IF(+'評価項目(標準)'!F33="","",+'評価項目(標準)'!F33)</f>
        <v>１件</v>
      </c>
      <c r="I34" s="267"/>
      <c r="J34" s="270"/>
      <c r="K34" s="267"/>
      <c r="L34" s="270"/>
      <c r="M34" s="270"/>
    </row>
    <row r="35" spans="1:16" ht="31.5" customHeight="1" thickBot="1" x14ac:dyDescent="0.25">
      <c r="B35" s="250"/>
      <c r="C35" s="250"/>
      <c r="D35" s="251"/>
      <c r="E35" s="251"/>
      <c r="F35" s="268"/>
      <c r="G35" s="11">
        <f>IF(+'評価項目(標準)'!I34="","",+'評価項目(標準)'!I34)</f>
        <v>0</v>
      </c>
      <c r="H35" s="43" t="str">
        <f>IF(+'評価項目(標準)'!F34="","",+'評価項目(標準)'!F34)</f>
        <v>２件以上</v>
      </c>
      <c r="I35" s="267"/>
      <c r="J35" s="270"/>
      <c r="K35" s="267"/>
      <c r="L35" s="270"/>
      <c r="M35" s="270"/>
    </row>
    <row r="36" spans="1:16" ht="80.150000000000006" customHeight="1" thickTop="1" x14ac:dyDescent="0.2">
      <c r="B36" s="297" t="str">
        <f>IF(+'評価項目(標準)'!B35="","",+'評価項目(標準)'!B35)</f>
        <v>総合評価方式の不履行による
加算点の減点</v>
      </c>
      <c r="C36" s="298"/>
      <c r="D36" s="299"/>
      <c r="E36" s="44" t="str">
        <f>IF(+'評価項目(標準)'!E35="","",+'評価項目(標準)'!E35)</f>
        <v>当該工事の入札公告日が、三重県が総合評価方式で発注した工事で不履行による減点措置が課されている期間内である場合、「技術提案等不履行確定通知書等」に記載した減点を行います。</v>
      </c>
      <c r="F36" s="81"/>
      <c r="G36" s="46"/>
      <c r="H36" s="82" t="str">
        <f>IF('評価項目(標準)'!I35="","",+'評価項目(標準)'!I35)</f>
        <v>△換算前
加算点満点
×1割
×件数</v>
      </c>
      <c r="I36" s="48"/>
      <c r="J36" s="134">
        <f>IF(+I36="",0,-(+'評価項目(標準)'!J37*0.1*I36))</f>
        <v>0</v>
      </c>
      <c r="K36" s="48"/>
      <c r="L36" s="134">
        <f>IF(+K36="",0,-(+'評価項目(標準)'!J37*0.1*K36))</f>
        <v>0</v>
      </c>
      <c r="M36" s="134" t="str">
        <f>IF(J36+L36=0,"",J36+L36)</f>
        <v/>
      </c>
    </row>
    <row r="37" spans="1:16" ht="70.150000000000006" customHeight="1" thickBot="1" x14ac:dyDescent="0.25">
      <c r="B37" s="288" t="str">
        <f>IF(+'評価項目(標準)'!B36="","",+'評価項目(標準)'!B36)</f>
        <v>指名停止措置による
加算点の減点</v>
      </c>
      <c r="C37" s="289"/>
      <c r="D37" s="290"/>
      <c r="E37" s="50" t="str">
        <f>IF(+'評価項目(標準)'!E36="","",+'評価項目(標準)'!E36)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7" s="51"/>
      <c r="G37" s="52"/>
      <c r="H37" s="53" t="str">
        <f>IF('評価項目(標準)'!I36="","",+'評価項目(標準)'!I36)</f>
        <v>△換算前
加算点満点
×1割</v>
      </c>
      <c r="I37" s="54"/>
      <c r="J37" s="135"/>
      <c r="K37" s="54"/>
      <c r="L37" s="136"/>
      <c r="M37" s="137" t="str">
        <f>+IF(I37+K37&gt;0,-('評価項目(標準)'!J37*0.1),"")</f>
        <v/>
      </c>
    </row>
    <row r="38" spans="1:16" ht="26.25" customHeight="1" thickBot="1" x14ac:dyDescent="0.25">
      <c r="E38" s="56"/>
      <c r="F38" s="57"/>
      <c r="G38" s="58"/>
      <c r="I38" s="83"/>
      <c r="J38" s="138"/>
      <c r="K38" s="84"/>
      <c r="L38" s="60" t="s">
        <v>98</v>
      </c>
      <c r="M38" s="139">
        <f>ROUNDDOWN(SUM(M6:M37),0)</f>
        <v>0</v>
      </c>
    </row>
    <row r="39" spans="1:16" ht="13.5" thickBot="1" x14ac:dyDescent="0.25">
      <c r="I39" s="1"/>
      <c r="J39" s="4"/>
      <c r="K39" s="1"/>
      <c r="L39" s="4"/>
    </row>
    <row r="40" spans="1:16" s="4" customFormat="1" ht="21.75" customHeight="1" x14ac:dyDescent="0.2">
      <c r="A40" s="1"/>
      <c r="B40" s="140" t="s">
        <v>99</v>
      </c>
      <c r="C40" s="141"/>
      <c r="D40" s="141"/>
      <c r="E40" s="63"/>
      <c r="F40" s="63"/>
      <c r="G40" s="63"/>
      <c r="H40" s="63"/>
      <c r="I40" s="63"/>
      <c r="J40" s="63"/>
      <c r="K40" s="63"/>
      <c r="L40" s="63"/>
      <c r="M40" s="64"/>
      <c r="N40" s="1"/>
      <c r="O40" s="1"/>
      <c r="P40" s="1"/>
    </row>
    <row r="41" spans="1:16" s="4" customFormat="1" ht="21.75" customHeight="1" x14ac:dyDescent="0.2">
      <c r="A41" s="1"/>
      <c r="B41" s="142" t="s">
        <v>100</v>
      </c>
      <c r="C41" s="143"/>
      <c r="D41" s="315" t="s">
        <v>101</v>
      </c>
      <c r="E41" s="315"/>
      <c r="F41" s="315"/>
      <c r="G41" s="315"/>
      <c r="H41" s="315"/>
      <c r="I41" s="315"/>
      <c r="J41" s="315"/>
      <c r="K41" s="315"/>
      <c r="L41" s="144"/>
      <c r="M41" s="145"/>
      <c r="N41" s="1"/>
      <c r="O41" s="1"/>
      <c r="P41" s="1"/>
    </row>
    <row r="42" spans="1:16" ht="21.75" customHeight="1" x14ac:dyDescent="0.2">
      <c r="B42" s="142" t="s">
        <v>100</v>
      </c>
      <c r="C42" s="146"/>
      <c r="D42" s="315" t="s">
        <v>102</v>
      </c>
      <c r="E42" s="315"/>
      <c r="F42" s="315"/>
      <c r="G42" s="315"/>
      <c r="H42" s="315"/>
      <c r="I42" s="315"/>
      <c r="J42" s="315"/>
      <c r="K42" s="315"/>
      <c r="L42" s="144"/>
      <c r="M42" s="145"/>
    </row>
    <row r="43" spans="1:16" ht="21.75" customHeight="1" x14ac:dyDescent="0.2">
      <c r="B43" s="147" t="s">
        <v>100</v>
      </c>
      <c r="C43" s="26" t="s">
        <v>103</v>
      </c>
      <c r="D43" s="148"/>
      <c r="E43" s="148"/>
      <c r="F43" s="148"/>
      <c r="G43" s="148"/>
      <c r="H43" s="148"/>
      <c r="I43" s="148"/>
      <c r="J43" s="148"/>
      <c r="K43" s="148"/>
      <c r="L43" s="149"/>
      <c r="M43" s="150"/>
    </row>
    <row r="44" spans="1:16" ht="21.75" customHeight="1" thickBot="1" x14ac:dyDescent="0.25">
      <c r="B44" s="70" t="s">
        <v>100</v>
      </c>
      <c r="C44" s="71" t="s">
        <v>116</v>
      </c>
      <c r="D44" s="151"/>
      <c r="E44" s="151"/>
      <c r="F44" s="151"/>
      <c r="G44" s="151"/>
      <c r="H44" s="151"/>
      <c r="I44" s="151"/>
      <c r="J44" s="151"/>
      <c r="K44" s="151"/>
      <c r="L44" s="152"/>
      <c r="M44" s="153"/>
    </row>
    <row r="45" spans="1:16" ht="7.5" customHeight="1" x14ac:dyDescent="0.2">
      <c r="B45" s="73"/>
      <c r="C45" s="73"/>
      <c r="D45" s="73"/>
      <c r="E45" s="73"/>
      <c r="F45" s="73"/>
      <c r="G45" s="73"/>
      <c r="H45" s="73"/>
      <c r="I45" s="73"/>
      <c r="J45" s="73"/>
      <c r="K45" s="73"/>
      <c r="L45" s="73"/>
      <c r="M45" s="73"/>
    </row>
    <row r="46" spans="1:16" ht="23.25" customHeight="1" x14ac:dyDescent="0.2">
      <c r="A46" s="284"/>
      <c r="B46" s="284"/>
      <c r="C46" s="284"/>
      <c r="D46" s="284"/>
      <c r="E46" s="284"/>
      <c r="F46" s="284"/>
      <c r="G46" s="284"/>
      <c r="H46" s="284"/>
      <c r="I46" s="284"/>
      <c r="J46" s="284"/>
      <c r="K46" s="284"/>
      <c r="L46" s="284"/>
      <c r="M46" s="284"/>
    </row>
  </sheetData>
  <sheetProtection selectLockedCells="1"/>
  <mergeCells count="93">
    <mergeCell ref="D41:K41"/>
    <mergeCell ref="D42:K42"/>
    <mergeCell ref="B37:D37"/>
    <mergeCell ref="M21:M22"/>
    <mergeCell ref="F3:G3"/>
    <mergeCell ref="I10:I11"/>
    <mergeCell ref="F8:F9"/>
    <mergeCell ref="I8:I9"/>
    <mergeCell ref="E12:E15"/>
    <mergeCell ref="F12:F15"/>
    <mergeCell ref="E10:E11"/>
    <mergeCell ref="B4:C5"/>
    <mergeCell ref="D4:D5"/>
    <mergeCell ref="E4:E5"/>
    <mergeCell ref="F4:F5"/>
    <mergeCell ref="G4:H4"/>
    <mergeCell ref="A46:M46"/>
    <mergeCell ref="M23:M32"/>
    <mergeCell ref="J23:J32"/>
    <mergeCell ref="H24:H26"/>
    <mergeCell ref="H29:H31"/>
    <mergeCell ref="I29:I32"/>
    <mergeCell ref="K29:K32"/>
    <mergeCell ref="B6:B35"/>
    <mergeCell ref="C6:C15"/>
    <mergeCell ref="D6:D7"/>
    <mergeCell ref="E6:E7"/>
    <mergeCell ref="F6:F7"/>
    <mergeCell ref="I6:I7"/>
    <mergeCell ref="D8:D15"/>
    <mergeCell ref="E8:E9"/>
    <mergeCell ref="F10:F11"/>
    <mergeCell ref="I4:J4"/>
    <mergeCell ref="M4:M5"/>
    <mergeCell ref="K4:L4"/>
    <mergeCell ref="H2:K2"/>
    <mergeCell ref="H3:M3"/>
    <mergeCell ref="J6:J7"/>
    <mergeCell ref="F23:F32"/>
    <mergeCell ref="F16:F17"/>
    <mergeCell ref="I16:I17"/>
    <mergeCell ref="J16:J17"/>
    <mergeCell ref="J8:J9"/>
    <mergeCell ref="J10:J11"/>
    <mergeCell ref="I12:I15"/>
    <mergeCell ref="J12:J15"/>
    <mergeCell ref="F18:F20"/>
    <mergeCell ref="D21:D22"/>
    <mergeCell ref="E33:E35"/>
    <mergeCell ref="F33:F35"/>
    <mergeCell ref="D16:D20"/>
    <mergeCell ref="E16:E17"/>
    <mergeCell ref="E21:E22"/>
    <mergeCell ref="F21:F22"/>
    <mergeCell ref="E18:E20"/>
    <mergeCell ref="K8:K9"/>
    <mergeCell ref="L8:L9"/>
    <mergeCell ref="K6:K7"/>
    <mergeCell ref="B36:D36"/>
    <mergeCell ref="K33:K35"/>
    <mergeCell ref="I25:I27"/>
    <mergeCell ref="I18:I20"/>
    <mergeCell ref="J18:J20"/>
    <mergeCell ref="I21:I22"/>
    <mergeCell ref="J21:J22"/>
    <mergeCell ref="C16:C20"/>
    <mergeCell ref="C21:C35"/>
    <mergeCell ref="D23:D32"/>
    <mergeCell ref="E23:E32"/>
    <mergeCell ref="D33:D35"/>
    <mergeCell ref="I33:I35"/>
    <mergeCell ref="M6:M7"/>
    <mergeCell ref="M8:M9"/>
    <mergeCell ref="M10:M11"/>
    <mergeCell ref="L10:L11"/>
    <mergeCell ref="L33:L35"/>
    <mergeCell ref="M33:M35"/>
    <mergeCell ref="M12:M15"/>
    <mergeCell ref="L21:L22"/>
    <mergeCell ref="L6:L7"/>
    <mergeCell ref="J33:J35"/>
    <mergeCell ref="K10:K11"/>
    <mergeCell ref="L23:L32"/>
    <mergeCell ref="K25:K27"/>
    <mergeCell ref="M16:M17"/>
    <mergeCell ref="M18:M20"/>
    <mergeCell ref="K12:K15"/>
    <mergeCell ref="L12:L15"/>
    <mergeCell ref="K16:K17"/>
    <mergeCell ref="L16:L17"/>
    <mergeCell ref="K18:K20"/>
    <mergeCell ref="L18:L20"/>
    <mergeCell ref="K21:K22"/>
  </mergeCells>
  <phoneticPr fontId="2"/>
  <conditionalFormatting sqref="I6:I7">
    <cfRule type="cellIs" dxfId="15" priority="13" stopIfTrue="1" operator="equal">
      <formula>$F$6</formula>
    </cfRule>
  </conditionalFormatting>
  <conditionalFormatting sqref="I8:I9">
    <cfRule type="cellIs" dxfId="14" priority="55" stopIfTrue="1" operator="equal">
      <formula>$F$8</formula>
    </cfRule>
  </conditionalFormatting>
  <conditionalFormatting sqref="I10:I11">
    <cfRule type="cellIs" dxfId="13" priority="54" stopIfTrue="1" operator="equal">
      <formula>$F$10</formula>
    </cfRule>
  </conditionalFormatting>
  <conditionalFormatting sqref="I12:I15">
    <cfRule type="cellIs" dxfId="12" priority="52" stopIfTrue="1" operator="equal">
      <formula>$F$12</formula>
    </cfRule>
  </conditionalFormatting>
  <conditionalFormatting sqref="I16:I17">
    <cfRule type="cellIs" dxfId="11" priority="57" stopIfTrue="1" operator="equal">
      <formula>$F$16</formula>
    </cfRule>
  </conditionalFormatting>
  <conditionalFormatting sqref="I18:I20">
    <cfRule type="cellIs" dxfId="10" priority="27" stopIfTrue="1" operator="equal">
      <formula>$F$18</formula>
    </cfRule>
  </conditionalFormatting>
  <conditionalFormatting sqref="I21:I22 K21:K22">
    <cfRule type="cellIs" dxfId="9" priority="47" stopIfTrue="1" operator="equal">
      <formula>$F$21</formula>
    </cfRule>
  </conditionalFormatting>
  <conditionalFormatting sqref="I24">
    <cfRule type="cellIs" dxfId="8" priority="7" stopIfTrue="1" operator="equal">
      <formula>#REF!</formula>
    </cfRule>
  </conditionalFormatting>
  <conditionalFormatting sqref="I33:I35">
    <cfRule type="cellIs" dxfId="7" priority="9" stopIfTrue="1" operator="equal">
      <formula>$F$21</formula>
    </cfRule>
  </conditionalFormatting>
  <conditionalFormatting sqref="K6">
    <cfRule type="cellIs" dxfId="6" priority="33" stopIfTrue="1" operator="equal">
      <formula>$F$6</formula>
    </cfRule>
  </conditionalFormatting>
  <conditionalFormatting sqref="K8:K9">
    <cfRule type="cellIs" dxfId="5" priority="43" stopIfTrue="1" operator="equal">
      <formula>$F$8</formula>
    </cfRule>
  </conditionalFormatting>
  <conditionalFormatting sqref="K10:K11">
    <cfRule type="cellIs" dxfId="4" priority="42" stopIfTrue="1" operator="equal">
      <formula>$F$10</formula>
    </cfRule>
  </conditionalFormatting>
  <conditionalFormatting sqref="K12:K15">
    <cfRule type="cellIs" dxfId="3" priority="40" stopIfTrue="1" operator="equal">
      <formula>$F$12</formula>
    </cfRule>
  </conditionalFormatting>
  <conditionalFormatting sqref="K16:K20">
    <cfRule type="cellIs" dxfId="2" priority="29" stopIfTrue="1" operator="equal">
      <formula>$F$16</formula>
    </cfRule>
  </conditionalFormatting>
  <conditionalFormatting sqref="K24">
    <cfRule type="cellIs" dxfId="1" priority="6" stopIfTrue="1" operator="equal">
      <formula>#REF!</formula>
    </cfRule>
  </conditionalFormatting>
  <conditionalFormatting sqref="K33:K35">
    <cfRule type="cellIs" dxfId="0" priority="8" stopIfTrue="1" operator="equal">
      <formula>$F$21</formula>
    </cfRule>
  </conditionalFormatting>
  <dataValidations count="10">
    <dataValidation type="list" allowBlank="1" showInputMessage="1" showErrorMessage="1" sqref="I18:I20" xr:uid="{00000000-0002-0000-0400-000003000000}">
      <formula1>$H$18:$H$20</formula1>
    </dataValidation>
    <dataValidation type="list" allowBlank="1" showInputMessage="1" showErrorMessage="1" sqref="I16:I17" xr:uid="{00000000-0002-0000-0400-000004000000}">
      <formula1>$H$16:$H$17</formula1>
    </dataValidation>
    <dataValidation type="list" allowBlank="1" showInputMessage="1" showErrorMessage="1" sqref="I10:I11 K10:K11" xr:uid="{00000000-0002-0000-0400-000005000000}">
      <formula1>$H$10:$H$11</formula1>
    </dataValidation>
    <dataValidation type="list" allowBlank="1" showInputMessage="1" showErrorMessage="1" sqref="I8:I9 K8:K9" xr:uid="{00000000-0002-0000-0400-000006000000}">
      <formula1>$H$8:$H$9</formula1>
    </dataValidation>
    <dataValidation type="list" allowBlank="1" showInputMessage="1" showErrorMessage="1" sqref="I12:I15 K12:K15" xr:uid="{00000000-0002-0000-0400-000007000000}">
      <formula1>$H$12:$H$15</formula1>
    </dataValidation>
    <dataValidation type="decimal" allowBlank="1" showInputMessage="1" showErrorMessage="1" sqref="K25:K27 I25:I27" xr:uid="{00000000-0002-0000-0400-000008000000}">
      <formula1>1</formula1>
      <formula2>100</formula2>
    </dataValidation>
    <dataValidation type="list" allowBlank="1" showInputMessage="1" showErrorMessage="1" sqref="K33:K35 I33:I35" xr:uid="{00000000-0002-0000-0400-000009000000}">
      <formula1>$H$33:$H$35</formula1>
    </dataValidation>
    <dataValidation type="list" allowBlank="1" showInputMessage="1" showErrorMessage="1" sqref="I24 K24" xr:uid="{00000000-0002-0000-0400-00000A000000}">
      <formula1>"三重県の工事評定点,中部地方整備局工事成績評定平均点,近畿地方整備局工事成績評定平均点"</formula1>
    </dataValidation>
    <dataValidation type="list" allowBlank="1" showInputMessage="1" showErrorMessage="1" sqref="I6:I7" xr:uid="{00000000-0002-0000-0400-000001000000}">
      <formula1>$H$6:$H$7</formula1>
    </dataValidation>
    <dataValidation type="list" allowBlank="1" showInputMessage="1" showErrorMessage="1" sqref="K21:K22 I21:I22" xr:uid="{00000000-0002-0000-0400-000002000000}">
      <formula1>$H$21:$H$22</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6"/>
  <sheetViews>
    <sheetView showGridLines="0" view="pageBreakPreview" topLeftCell="A3" zoomScale="70" zoomScaleNormal="100" zoomScaleSheetLayoutView="70" workbookViewId="0">
      <selection activeCell="AR19" sqref="AR19"/>
    </sheetView>
  </sheetViews>
  <sheetFormatPr defaultColWidth="3.1796875" defaultRowHeight="18" customHeight="1" x14ac:dyDescent="0.2"/>
  <cols>
    <col min="1" max="51" width="3.81640625" style="85" customWidth="1"/>
    <col min="52" max="16384" width="3.1796875" style="85"/>
  </cols>
  <sheetData>
    <row r="1" spans="1:35" ht="22.5" customHeight="1" x14ac:dyDescent="0.2">
      <c r="A1" s="108" t="s">
        <v>117</v>
      </c>
      <c r="O1" s="86"/>
      <c r="P1" s="86"/>
      <c r="Q1" s="86"/>
      <c r="R1" s="87"/>
      <c r="S1" s="87"/>
      <c r="T1" s="87"/>
      <c r="U1" s="87"/>
      <c r="V1" s="87"/>
      <c r="W1" s="87"/>
      <c r="X1" s="87"/>
      <c r="Y1" s="87"/>
      <c r="Z1" s="87"/>
      <c r="AA1" s="87"/>
      <c r="AB1" s="87"/>
      <c r="AC1" s="87"/>
      <c r="AD1" s="87"/>
      <c r="AE1" s="87"/>
      <c r="AF1" s="87"/>
      <c r="AG1" s="87"/>
      <c r="AH1" s="87"/>
      <c r="AI1" s="87"/>
    </row>
    <row r="2" spans="1:35" ht="22.5" customHeight="1" thickBot="1" x14ac:dyDescent="0.25">
      <c r="O2" s="402" t="s">
        <v>118</v>
      </c>
      <c r="P2" s="403"/>
      <c r="Q2" s="404"/>
      <c r="R2" s="399"/>
      <c r="S2" s="400"/>
      <c r="T2" s="400"/>
      <c r="U2" s="400"/>
      <c r="V2" s="400"/>
      <c r="W2" s="400"/>
      <c r="X2" s="400"/>
      <c r="Y2" s="400"/>
      <c r="Z2" s="400"/>
      <c r="AA2" s="400"/>
      <c r="AB2" s="400"/>
      <c r="AC2" s="400"/>
      <c r="AD2" s="400"/>
      <c r="AE2" s="400"/>
      <c r="AF2" s="400"/>
      <c r="AG2" s="400"/>
      <c r="AH2" s="400"/>
      <c r="AI2" s="401"/>
    </row>
    <row r="3" spans="1:35" ht="15" customHeight="1" x14ac:dyDescent="0.2">
      <c r="A3" s="354" t="s">
        <v>119</v>
      </c>
      <c r="B3" s="355"/>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c r="AG3" s="355"/>
      <c r="AH3" s="355"/>
      <c r="AI3" s="356"/>
    </row>
    <row r="4" spans="1:35" ht="15" customHeight="1" x14ac:dyDescent="0.2">
      <c r="A4" s="357"/>
      <c r="B4" s="358"/>
      <c r="C4" s="358"/>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9"/>
    </row>
    <row r="5" spans="1:35" ht="19.899999999999999" customHeight="1" x14ac:dyDescent="0.2">
      <c r="A5" s="381" t="s">
        <v>16</v>
      </c>
      <c r="B5" s="334"/>
      <c r="C5" s="334"/>
      <c r="D5" s="334"/>
      <c r="E5" s="414" t="s">
        <v>120</v>
      </c>
      <c r="F5" s="415"/>
      <c r="G5" s="415"/>
      <c r="H5" s="415"/>
      <c r="I5" s="416"/>
      <c r="J5" s="408"/>
      <c r="K5" s="408"/>
      <c r="L5" s="408"/>
      <c r="M5" s="408"/>
      <c r="N5" s="408"/>
      <c r="O5" s="408"/>
      <c r="P5" s="408"/>
      <c r="Q5" s="408"/>
      <c r="R5" s="408"/>
      <c r="S5" s="408"/>
      <c r="T5" s="408"/>
      <c r="U5" s="408"/>
      <c r="V5" s="408"/>
      <c r="W5" s="408"/>
      <c r="X5" s="408"/>
      <c r="Y5" s="408"/>
      <c r="Z5" s="408"/>
      <c r="AA5" s="408"/>
      <c r="AB5" s="408"/>
      <c r="AC5" s="408"/>
      <c r="AD5" s="408"/>
      <c r="AE5" s="408"/>
      <c r="AF5" s="408"/>
      <c r="AG5" s="408"/>
      <c r="AH5" s="408"/>
      <c r="AI5" s="409"/>
    </row>
    <row r="6" spans="1:35" ht="19.899999999999999" customHeight="1" x14ac:dyDescent="0.2">
      <c r="A6" s="364"/>
      <c r="B6" s="349"/>
      <c r="C6" s="349"/>
      <c r="D6" s="349"/>
      <c r="E6" s="414"/>
      <c r="F6" s="415"/>
      <c r="G6" s="415"/>
      <c r="H6" s="415"/>
      <c r="I6" s="416"/>
      <c r="J6" s="410"/>
      <c r="K6" s="410"/>
      <c r="L6" s="410"/>
      <c r="M6" s="410"/>
      <c r="N6" s="410"/>
      <c r="O6" s="410"/>
      <c r="P6" s="410"/>
      <c r="Q6" s="410"/>
      <c r="R6" s="410"/>
      <c r="S6" s="410"/>
      <c r="T6" s="410"/>
      <c r="U6" s="410"/>
      <c r="V6" s="410"/>
      <c r="W6" s="410"/>
      <c r="X6" s="410"/>
      <c r="Y6" s="410"/>
      <c r="Z6" s="410"/>
      <c r="AA6" s="410"/>
      <c r="AB6" s="410"/>
      <c r="AC6" s="410"/>
      <c r="AD6" s="410"/>
      <c r="AE6" s="410"/>
      <c r="AF6" s="410"/>
      <c r="AG6" s="410"/>
      <c r="AH6" s="410"/>
      <c r="AI6" s="411"/>
    </row>
    <row r="7" spans="1:35" ht="19.899999999999999" customHeight="1" x14ac:dyDescent="0.2">
      <c r="A7" s="364"/>
      <c r="B7" s="349"/>
      <c r="C7" s="349"/>
      <c r="D7" s="349"/>
      <c r="E7" s="414" t="s">
        <v>121</v>
      </c>
      <c r="F7" s="415"/>
      <c r="G7" s="415"/>
      <c r="H7" s="415"/>
      <c r="I7" s="416"/>
      <c r="J7" s="336" t="s">
        <v>122</v>
      </c>
      <c r="K7" s="336"/>
      <c r="L7" s="336"/>
      <c r="M7" s="336"/>
      <c r="N7" s="336"/>
      <c r="O7" s="336"/>
      <c r="P7" s="336"/>
      <c r="Q7" s="336"/>
      <c r="R7" s="336"/>
      <c r="S7" s="336"/>
      <c r="T7" s="336"/>
      <c r="U7" s="336"/>
      <c r="V7" s="336"/>
      <c r="W7" s="336"/>
      <c r="X7" s="336"/>
      <c r="Y7" s="336"/>
      <c r="Z7" s="336"/>
      <c r="AA7" s="336"/>
      <c r="AB7" s="336"/>
      <c r="AC7" s="336"/>
      <c r="AD7" s="336"/>
      <c r="AE7" s="336"/>
      <c r="AF7" s="336"/>
      <c r="AG7" s="336"/>
      <c r="AH7" s="336"/>
      <c r="AI7" s="337"/>
    </row>
    <row r="8" spans="1:35" ht="19.899999999999999" customHeight="1" x14ac:dyDescent="0.2">
      <c r="A8" s="364"/>
      <c r="B8" s="349"/>
      <c r="C8" s="349"/>
      <c r="D8" s="349"/>
      <c r="E8" s="417" t="s">
        <v>123</v>
      </c>
      <c r="F8" s="380"/>
      <c r="G8" s="380"/>
      <c r="H8" s="380"/>
      <c r="I8" s="418"/>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3"/>
    </row>
    <row r="9" spans="1:35" ht="19.899999999999999" customHeight="1" x14ac:dyDescent="0.2">
      <c r="A9" s="382"/>
      <c r="B9" s="330"/>
      <c r="C9" s="330"/>
      <c r="D9" s="330"/>
      <c r="E9" s="414"/>
      <c r="F9" s="415"/>
      <c r="G9" s="415"/>
      <c r="H9" s="415"/>
      <c r="I9" s="416"/>
      <c r="J9" s="410"/>
      <c r="K9" s="410"/>
      <c r="L9" s="410"/>
      <c r="M9" s="410"/>
      <c r="N9" s="410"/>
      <c r="O9" s="410"/>
      <c r="P9" s="410"/>
      <c r="Q9" s="410"/>
      <c r="R9" s="410"/>
      <c r="S9" s="410"/>
      <c r="T9" s="410"/>
      <c r="U9" s="410"/>
      <c r="V9" s="410"/>
      <c r="W9" s="410"/>
      <c r="X9" s="410"/>
      <c r="Y9" s="410"/>
      <c r="Z9" s="410"/>
      <c r="AA9" s="410"/>
      <c r="AB9" s="410"/>
      <c r="AC9" s="410"/>
      <c r="AD9" s="410"/>
      <c r="AE9" s="410"/>
      <c r="AF9" s="410"/>
      <c r="AG9" s="410"/>
      <c r="AH9" s="410"/>
      <c r="AI9" s="411"/>
    </row>
    <row r="10" spans="1:35" ht="15" customHeight="1" x14ac:dyDescent="0.2">
      <c r="A10" s="405" t="s">
        <v>126</v>
      </c>
      <c r="B10" s="406"/>
      <c r="C10" s="406"/>
      <c r="D10" s="406"/>
      <c r="E10" s="406"/>
      <c r="F10" s="406"/>
      <c r="G10" s="406"/>
      <c r="H10" s="406"/>
      <c r="I10" s="406"/>
      <c r="J10" s="406"/>
      <c r="K10" s="406"/>
      <c r="L10" s="406"/>
      <c r="M10" s="406"/>
      <c r="N10" s="406"/>
      <c r="O10" s="406"/>
      <c r="P10" s="406"/>
      <c r="Q10" s="406"/>
      <c r="R10" s="406"/>
      <c r="S10" s="406"/>
      <c r="T10" s="406"/>
      <c r="U10" s="406"/>
      <c r="V10" s="406"/>
      <c r="W10" s="406"/>
      <c r="X10" s="406"/>
      <c r="Y10" s="406"/>
      <c r="Z10" s="406"/>
      <c r="AA10" s="406"/>
      <c r="AB10" s="406"/>
      <c r="AC10" s="406"/>
      <c r="AD10" s="406"/>
      <c r="AE10" s="406"/>
      <c r="AF10" s="406"/>
      <c r="AG10" s="406"/>
      <c r="AH10" s="406"/>
      <c r="AI10" s="407"/>
    </row>
    <row r="11" spans="1:35" ht="15" customHeight="1" x14ac:dyDescent="0.2">
      <c r="A11" s="357"/>
      <c r="B11" s="358"/>
      <c r="C11" s="358"/>
      <c r="D11" s="358"/>
      <c r="E11" s="358"/>
      <c r="F11" s="406"/>
      <c r="G11" s="406"/>
      <c r="H11" s="406"/>
      <c r="I11" s="406"/>
      <c r="J11" s="406"/>
      <c r="K11" s="406"/>
      <c r="L11" s="406"/>
      <c r="M11" s="406"/>
      <c r="N11" s="406"/>
      <c r="O11" s="406"/>
      <c r="P11" s="406"/>
      <c r="Q11" s="406"/>
      <c r="R11" s="406"/>
      <c r="S11" s="406"/>
      <c r="T11" s="406"/>
      <c r="U11" s="406"/>
      <c r="V11" s="406"/>
      <c r="W11" s="406"/>
      <c r="X11" s="406"/>
      <c r="Y11" s="406"/>
      <c r="Z11" s="406"/>
      <c r="AA11" s="406"/>
      <c r="AB11" s="406"/>
      <c r="AC11" s="406"/>
      <c r="AD11" s="406"/>
      <c r="AE11" s="406"/>
      <c r="AF11" s="406"/>
      <c r="AG11" s="406"/>
      <c r="AH11" s="406"/>
      <c r="AI11" s="407"/>
    </row>
    <row r="12" spans="1:35" ht="19.5" customHeight="1" x14ac:dyDescent="0.2">
      <c r="A12" s="377" t="s">
        <v>35</v>
      </c>
      <c r="B12" s="378"/>
      <c r="C12" s="378"/>
      <c r="D12" s="378"/>
      <c r="E12" s="331" t="s">
        <v>124</v>
      </c>
      <c r="F12" s="332"/>
      <c r="G12" s="332"/>
      <c r="H12" s="332"/>
      <c r="I12" s="333"/>
      <c r="J12" s="328"/>
      <c r="K12" s="328"/>
      <c r="L12" s="328"/>
      <c r="M12" s="328"/>
      <c r="N12" s="328"/>
      <c r="O12" s="328"/>
      <c r="P12" s="328"/>
      <c r="Q12" s="328"/>
      <c r="R12" s="328"/>
      <c r="S12" s="328"/>
      <c r="T12" s="328"/>
      <c r="U12" s="328"/>
      <c r="V12" s="328"/>
      <c r="W12" s="328"/>
      <c r="X12" s="328"/>
      <c r="Y12" s="328"/>
      <c r="Z12" s="328"/>
      <c r="AA12" s="328"/>
      <c r="AB12" s="328"/>
      <c r="AC12" s="328"/>
      <c r="AD12" s="328"/>
      <c r="AE12" s="328"/>
      <c r="AF12" s="328"/>
      <c r="AG12" s="328"/>
      <c r="AH12" s="328"/>
      <c r="AI12" s="329"/>
    </row>
    <row r="13" spans="1:35" ht="19.5" customHeight="1" x14ac:dyDescent="0.2">
      <c r="A13" s="366"/>
      <c r="B13" s="365"/>
      <c r="C13" s="365"/>
      <c r="D13" s="365"/>
      <c r="E13" s="323" t="s">
        <v>125</v>
      </c>
      <c r="F13" s="330"/>
      <c r="G13" s="330"/>
      <c r="H13" s="330"/>
      <c r="I13" s="324"/>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3"/>
    </row>
    <row r="14" spans="1:35" ht="19.5" customHeight="1" x14ac:dyDescent="0.2">
      <c r="A14" s="366"/>
      <c r="B14" s="365"/>
      <c r="C14" s="365"/>
      <c r="D14" s="365"/>
      <c r="E14" s="331"/>
      <c r="F14" s="332"/>
      <c r="G14" s="332"/>
      <c r="H14" s="332"/>
      <c r="I14" s="333"/>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3"/>
    </row>
    <row r="15" spans="1:35" ht="19.5" customHeight="1" x14ac:dyDescent="0.2">
      <c r="A15" s="379"/>
      <c r="B15" s="380"/>
      <c r="C15" s="380"/>
      <c r="D15" s="380"/>
      <c r="E15" s="331"/>
      <c r="F15" s="332"/>
      <c r="G15" s="332"/>
      <c r="H15" s="332"/>
      <c r="I15" s="333"/>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5"/>
    </row>
    <row r="16" spans="1:35" ht="19.5" customHeight="1" x14ac:dyDescent="0.2">
      <c r="A16" s="381" t="s">
        <v>38</v>
      </c>
      <c r="B16" s="334"/>
      <c r="C16" s="334"/>
      <c r="D16" s="334"/>
      <c r="E16" s="319" t="s">
        <v>127</v>
      </c>
      <c r="F16" s="334"/>
      <c r="G16" s="320"/>
      <c r="H16" s="340" t="s">
        <v>128</v>
      </c>
      <c r="I16" s="340"/>
      <c r="J16" s="340"/>
      <c r="K16" s="340"/>
      <c r="L16" s="340"/>
      <c r="M16" s="340"/>
      <c r="N16" s="340"/>
      <c r="O16" s="340"/>
      <c r="P16" s="340"/>
      <c r="Q16" s="340"/>
      <c r="R16" s="340"/>
      <c r="S16" s="340"/>
      <c r="T16" s="391"/>
      <c r="U16" s="339"/>
      <c r="V16" s="338"/>
      <c r="W16" s="339"/>
      <c r="X16" s="338"/>
      <c r="Y16" s="339"/>
      <c r="Z16" s="338"/>
      <c r="AA16" s="339"/>
      <c r="AB16" s="338"/>
      <c r="AC16" s="394"/>
      <c r="AD16" s="378" t="s">
        <v>129</v>
      </c>
      <c r="AE16" s="378"/>
      <c r="AF16" s="378"/>
      <c r="AG16" s="378"/>
      <c r="AH16" s="378"/>
      <c r="AI16" s="390"/>
    </row>
    <row r="17" spans="1:39" ht="19.5" customHeight="1" x14ac:dyDescent="0.2">
      <c r="A17" s="382"/>
      <c r="B17" s="330"/>
      <c r="C17" s="330"/>
      <c r="D17" s="330"/>
      <c r="E17" s="323"/>
      <c r="F17" s="330"/>
      <c r="G17" s="324"/>
      <c r="H17" s="341"/>
      <c r="I17" s="341"/>
      <c r="J17" s="341"/>
      <c r="K17" s="341"/>
      <c r="L17" s="341"/>
      <c r="M17" s="341"/>
      <c r="N17" s="341"/>
      <c r="O17" s="341"/>
      <c r="P17" s="341"/>
      <c r="Q17" s="341"/>
      <c r="R17" s="341"/>
      <c r="S17" s="341"/>
      <c r="T17" s="393"/>
      <c r="U17" s="348"/>
      <c r="V17" s="346"/>
      <c r="W17" s="348"/>
      <c r="X17" s="346"/>
      <c r="Y17" s="348"/>
      <c r="Z17" s="346"/>
      <c r="AA17" s="348"/>
      <c r="AB17" s="346"/>
      <c r="AC17" s="347"/>
      <c r="AD17" s="392" t="str">
        <f>IF(COUNTA(T16:AC17)=0,"",ROUNDDOWN(((SUM(T16:AC17)+75))/(COUNTA(T16:AC17)+1),1))</f>
        <v/>
      </c>
      <c r="AE17" s="392"/>
      <c r="AF17" s="392"/>
      <c r="AG17" s="392"/>
      <c r="AH17" s="392"/>
      <c r="AI17" s="154" t="s">
        <v>130</v>
      </c>
    </row>
    <row r="18" spans="1:39" ht="19.5" customHeight="1" x14ac:dyDescent="0.2">
      <c r="A18" s="383" t="s">
        <v>131</v>
      </c>
      <c r="B18" s="384"/>
      <c r="C18" s="384"/>
      <c r="D18" s="384"/>
      <c r="E18" s="335" t="s">
        <v>159</v>
      </c>
      <c r="F18" s="336"/>
      <c r="G18" s="336"/>
      <c r="H18" s="336"/>
      <c r="I18" s="336"/>
      <c r="J18" s="336"/>
      <c r="K18" s="336"/>
      <c r="L18" s="336"/>
      <c r="M18" s="336"/>
      <c r="N18" s="336"/>
      <c r="O18" s="336"/>
      <c r="P18" s="336"/>
      <c r="Q18" s="336"/>
      <c r="R18" s="336"/>
      <c r="S18" s="336"/>
      <c r="T18" s="336"/>
      <c r="U18" s="336"/>
      <c r="V18" s="336"/>
      <c r="W18" s="336"/>
      <c r="X18" s="336"/>
      <c r="Y18" s="336"/>
      <c r="Z18" s="336"/>
      <c r="AA18" s="336"/>
      <c r="AB18" s="336"/>
      <c r="AC18" s="336"/>
      <c r="AD18" s="336"/>
      <c r="AE18" s="336"/>
      <c r="AF18" s="336"/>
      <c r="AG18" s="336"/>
      <c r="AH18" s="336"/>
      <c r="AI18" s="337"/>
    </row>
    <row r="19" spans="1:39" ht="19.5" customHeight="1" x14ac:dyDescent="0.2">
      <c r="A19" s="385"/>
      <c r="B19" s="386"/>
      <c r="C19" s="386"/>
      <c r="D19" s="386"/>
      <c r="E19" s="319">
        <v>1</v>
      </c>
      <c r="F19" s="320"/>
      <c r="G19" s="316" t="s">
        <v>124</v>
      </c>
      <c r="H19" s="316"/>
      <c r="I19" s="316"/>
      <c r="J19" s="316"/>
      <c r="K19" s="316"/>
      <c r="L19" s="327"/>
      <c r="M19" s="328"/>
      <c r="N19" s="328"/>
      <c r="O19" s="328"/>
      <c r="P19" s="328"/>
      <c r="Q19" s="328"/>
      <c r="R19" s="328"/>
      <c r="S19" s="328"/>
      <c r="T19" s="328"/>
      <c r="U19" s="328"/>
      <c r="V19" s="328"/>
      <c r="W19" s="328"/>
      <c r="X19" s="328"/>
      <c r="Y19" s="328"/>
      <c r="Z19" s="328"/>
      <c r="AA19" s="328"/>
      <c r="AB19" s="328"/>
      <c r="AC19" s="328"/>
      <c r="AD19" s="328"/>
      <c r="AE19" s="328"/>
      <c r="AF19" s="328"/>
      <c r="AG19" s="328"/>
      <c r="AH19" s="328"/>
      <c r="AI19" s="329"/>
    </row>
    <row r="20" spans="1:39" ht="19.5" customHeight="1" x14ac:dyDescent="0.2">
      <c r="A20" s="385"/>
      <c r="B20" s="386"/>
      <c r="C20" s="386"/>
      <c r="D20" s="386"/>
      <c r="E20" s="321"/>
      <c r="F20" s="322"/>
      <c r="G20" s="316" t="s">
        <v>125</v>
      </c>
      <c r="H20" s="316"/>
      <c r="I20" s="316"/>
      <c r="J20" s="316"/>
      <c r="K20" s="316"/>
      <c r="L20" s="389"/>
      <c r="M20" s="336"/>
      <c r="N20" s="336"/>
      <c r="O20" s="336"/>
      <c r="P20" s="336"/>
      <c r="Q20" s="336"/>
      <c r="R20" s="336"/>
      <c r="S20" s="336"/>
      <c r="T20" s="336"/>
      <c r="U20" s="336"/>
      <c r="V20" s="336"/>
      <c r="W20" s="336"/>
      <c r="X20" s="336"/>
      <c r="Y20" s="336"/>
      <c r="Z20" s="336"/>
      <c r="AA20" s="336"/>
      <c r="AB20" s="336"/>
      <c r="AC20" s="336"/>
      <c r="AD20" s="336"/>
      <c r="AE20" s="336"/>
      <c r="AF20" s="336"/>
      <c r="AG20" s="336"/>
      <c r="AH20" s="336"/>
      <c r="AI20" s="337"/>
    </row>
    <row r="21" spans="1:39" ht="19.5" customHeight="1" x14ac:dyDescent="0.2">
      <c r="A21" s="385"/>
      <c r="B21" s="386"/>
      <c r="C21" s="386"/>
      <c r="D21" s="386"/>
      <c r="E21" s="321"/>
      <c r="F21" s="322"/>
      <c r="G21" s="316"/>
      <c r="H21" s="316"/>
      <c r="I21" s="316"/>
      <c r="J21" s="316"/>
      <c r="K21" s="316"/>
      <c r="L21" s="389"/>
      <c r="M21" s="336"/>
      <c r="N21" s="336"/>
      <c r="O21" s="336"/>
      <c r="P21" s="336"/>
      <c r="Q21" s="336"/>
      <c r="R21" s="336"/>
      <c r="S21" s="336"/>
      <c r="T21" s="336"/>
      <c r="U21" s="336"/>
      <c r="V21" s="336"/>
      <c r="W21" s="336"/>
      <c r="X21" s="336"/>
      <c r="Y21" s="336"/>
      <c r="Z21" s="336"/>
      <c r="AA21" s="336"/>
      <c r="AB21" s="336"/>
      <c r="AC21" s="336"/>
      <c r="AD21" s="336"/>
      <c r="AE21" s="336"/>
      <c r="AF21" s="336"/>
      <c r="AG21" s="336"/>
      <c r="AH21" s="336"/>
      <c r="AI21" s="337"/>
    </row>
    <row r="22" spans="1:39" ht="19.5" customHeight="1" x14ac:dyDescent="0.2">
      <c r="A22" s="385"/>
      <c r="B22" s="386"/>
      <c r="C22" s="386"/>
      <c r="D22" s="386"/>
      <c r="E22" s="323"/>
      <c r="F22" s="324"/>
      <c r="G22" s="316"/>
      <c r="H22" s="316"/>
      <c r="I22" s="316"/>
      <c r="J22" s="316"/>
      <c r="K22" s="316"/>
      <c r="L22" s="389"/>
      <c r="M22" s="336"/>
      <c r="N22" s="336"/>
      <c r="O22" s="336"/>
      <c r="P22" s="336"/>
      <c r="Q22" s="336"/>
      <c r="R22" s="336"/>
      <c r="S22" s="336"/>
      <c r="T22" s="336"/>
      <c r="U22" s="336"/>
      <c r="V22" s="336"/>
      <c r="W22" s="336"/>
      <c r="X22" s="336"/>
      <c r="Y22" s="336"/>
      <c r="Z22" s="336"/>
      <c r="AA22" s="336"/>
      <c r="AB22" s="336"/>
      <c r="AC22" s="336"/>
      <c r="AD22" s="336"/>
      <c r="AE22" s="336"/>
      <c r="AF22" s="336"/>
      <c r="AG22" s="336"/>
      <c r="AH22" s="336"/>
      <c r="AI22" s="337"/>
    </row>
    <row r="23" spans="1:39" ht="19.5" customHeight="1" x14ac:dyDescent="0.2">
      <c r="A23" s="385"/>
      <c r="B23" s="386"/>
      <c r="C23" s="386"/>
      <c r="D23" s="386"/>
      <c r="E23" s="319">
        <v>2</v>
      </c>
      <c r="F23" s="320"/>
      <c r="G23" s="316" t="s">
        <v>124</v>
      </c>
      <c r="H23" s="316"/>
      <c r="I23" s="316"/>
      <c r="J23" s="316"/>
      <c r="K23" s="316"/>
      <c r="L23" s="327"/>
      <c r="M23" s="328"/>
      <c r="N23" s="328"/>
      <c r="O23" s="328"/>
      <c r="P23" s="328"/>
      <c r="Q23" s="328"/>
      <c r="R23" s="328"/>
      <c r="S23" s="328"/>
      <c r="T23" s="328"/>
      <c r="U23" s="328"/>
      <c r="V23" s="328"/>
      <c r="W23" s="328"/>
      <c r="X23" s="328"/>
      <c r="Y23" s="328"/>
      <c r="Z23" s="328"/>
      <c r="AA23" s="328"/>
      <c r="AB23" s="328"/>
      <c r="AC23" s="328"/>
      <c r="AD23" s="328"/>
      <c r="AE23" s="328"/>
      <c r="AF23" s="328"/>
      <c r="AG23" s="328"/>
      <c r="AH23" s="328"/>
      <c r="AI23" s="329"/>
    </row>
    <row r="24" spans="1:39" ht="19.5" customHeight="1" x14ac:dyDescent="0.2">
      <c r="A24" s="385"/>
      <c r="B24" s="386"/>
      <c r="C24" s="386"/>
      <c r="D24" s="386"/>
      <c r="E24" s="321"/>
      <c r="F24" s="322"/>
      <c r="G24" s="317" t="s">
        <v>125</v>
      </c>
      <c r="H24" s="317"/>
      <c r="I24" s="317"/>
      <c r="J24" s="317"/>
      <c r="K24" s="317"/>
      <c r="L24" s="395"/>
      <c r="M24" s="342"/>
      <c r="N24" s="342"/>
      <c r="O24" s="342"/>
      <c r="P24" s="342"/>
      <c r="Q24" s="342"/>
      <c r="R24" s="342"/>
      <c r="S24" s="342"/>
      <c r="T24" s="342"/>
      <c r="U24" s="342"/>
      <c r="V24" s="342"/>
      <c r="W24" s="342"/>
      <c r="X24" s="342"/>
      <c r="Y24" s="342"/>
      <c r="Z24" s="342"/>
      <c r="AA24" s="342"/>
      <c r="AB24" s="342"/>
      <c r="AC24" s="342"/>
      <c r="AD24" s="342"/>
      <c r="AE24" s="342"/>
      <c r="AF24" s="342"/>
      <c r="AG24" s="342"/>
      <c r="AH24" s="342"/>
      <c r="AI24" s="343"/>
    </row>
    <row r="25" spans="1:39" ht="19.5" customHeight="1" x14ac:dyDescent="0.2">
      <c r="A25" s="385"/>
      <c r="B25" s="386"/>
      <c r="C25" s="386"/>
      <c r="D25" s="386"/>
      <c r="E25" s="321"/>
      <c r="F25" s="322"/>
      <c r="G25" s="316"/>
      <c r="H25" s="316"/>
      <c r="I25" s="316"/>
      <c r="J25" s="316"/>
      <c r="K25" s="316"/>
      <c r="L25" s="395"/>
      <c r="M25" s="342"/>
      <c r="N25" s="342"/>
      <c r="O25" s="342"/>
      <c r="P25" s="342"/>
      <c r="Q25" s="342"/>
      <c r="R25" s="342"/>
      <c r="S25" s="342"/>
      <c r="T25" s="342"/>
      <c r="U25" s="342"/>
      <c r="V25" s="342"/>
      <c r="W25" s="342"/>
      <c r="X25" s="342"/>
      <c r="Y25" s="342"/>
      <c r="Z25" s="342"/>
      <c r="AA25" s="342"/>
      <c r="AB25" s="342"/>
      <c r="AC25" s="342"/>
      <c r="AD25" s="342"/>
      <c r="AE25" s="342"/>
      <c r="AF25" s="342"/>
      <c r="AG25" s="342"/>
      <c r="AH25" s="342"/>
      <c r="AI25" s="343"/>
    </row>
    <row r="26" spans="1:39" ht="19.5" customHeight="1" thickBot="1" x14ac:dyDescent="0.25">
      <c r="A26" s="387"/>
      <c r="B26" s="388"/>
      <c r="C26" s="388"/>
      <c r="D26" s="388"/>
      <c r="E26" s="325"/>
      <c r="F26" s="326"/>
      <c r="G26" s="318"/>
      <c r="H26" s="318"/>
      <c r="I26" s="318"/>
      <c r="J26" s="318"/>
      <c r="K26" s="318"/>
      <c r="L26" s="396"/>
      <c r="M26" s="397"/>
      <c r="N26" s="397"/>
      <c r="O26" s="397"/>
      <c r="P26" s="397"/>
      <c r="Q26" s="397"/>
      <c r="R26" s="397"/>
      <c r="S26" s="397"/>
      <c r="T26" s="397"/>
      <c r="U26" s="397"/>
      <c r="V26" s="397"/>
      <c r="W26" s="397"/>
      <c r="X26" s="397"/>
      <c r="Y26" s="397"/>
      <c r="Z26" s="397"/>
      <c r="AA26" s="397"/>
      <c r="AB26" s="397"/>
      <c r="AC26" s="397"/>
      <c r="AD26" s="397"/>
      <c r="AE26" s="397"/>
      <c r="AF26" s="397"/>
      <c r="AG26" s="397"/>
      <c r="AH26" s="397"/>
      <c r="AI26" s="398"/>
    </row>
    <row r="27" spans="1:39" ht="11.25" customHeight="1" x14ac:dyDescent="0.2">
      <c r="A27" s="88"/>
      <c r="B27" s="88"/>
      <c r="C27" s="88"/>
      <c r="D27" s="88"/>
      <c r="E27" s="88"/>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row>
    <row r="28" spans="1:39" ht="11.25" customHeight="1" thickBot="1" x14ac:dyDescent="0.25">
      <c r="A28" s="89"/>
      <c r="B28" s="89"/>
      <c r="C28" s="89"/>
      <c r="D28" s="86"/>
      <c r="E28" s="86"/>
    </row>
    <row r="29" spans="1:39" ht="15" customHeight="1" x14ac:dyDescent="0.2">
      <c r="A29" s="354" t="s">
        <v>132</v>
      </c>
      <c r="B29" s="355"/>
      <c r="C29" s="355"/>
      <c r="D29" s="355"/>
      <c r="E29" s="355"/>
      <c r="F29" s="355"/>
      <c r="G29" s="355"/>
      <c r="H29" s="355"/>
      <c r="I29" s="355"/>
      <c r="J29" s="355"/>
      <c r="K29" s="355"/>
      <c r="L29" s="355"/>
      <c r="M29" s="355"/>
      <c r="N29" s="355"/>
      <c r="O29" s="355"/>
      <c r="P29" s="355"/>
      <c r="Q29" s="355"/>
      <c r="R29" s="355"/>
      <c r="S29" s="355"/>
      <c r="T29" s="355"/>
      <c r="U29" s="355"/>
      <c r="V29" s="355"/>
      <c r="W29" s="355"/>
      <c r="X29" s="355"/>
      <c r="Y29" s="355"/>
      <c r="Z29" s="355"/>
      <c r="AA29" s="355"/>
      <c r="AB29" s="355"/>
      <c r="AC29" s="355"/>
      <c r="AD29" s="355"/>
      <c r="AE29" s="355"/>
      <c r="AF29" s="355"/>
      <c r="AG29" s="355"/>
      <c r="AH29" s="355"/>
      <c r="AI29" s="356"/>
    </row>
    <row r="30" spans="1:39" ht="18" customHeight="1" x14ac:dyDescent="0.2">
      <c r="A30" s="357"/>
      <c r="B30" s="358"/>
      <c r="C30" s="358"/>
      <c r="D30" s="358"/>
      <c r="E30" s="358"/>
      <c r="F30" s="358"/>
      <c r="G30" s="358"/>
      <c r="H30" s="358"/>
      <c r="I30" s="358"/>
      <c r="J30" s="358"/>
      <c r="K30" s="358"/>
      <c r="L30" s="358"/>
      <c r="M30" s="358"/>
      <c r="N30" s="358"/>
      <c r="O30" s="358"/>
      <c r="P30" s="358"/>
      <c r="Q30" s="358"/>
      <c r="R30" s="358"/>
      <c r="S30" s="358"/>
      <c r="T30" s="358"/>
      <c r="U30" s="358"/>
      <c r="V30" s="358"/>
      <c r="W30" s="358"/>
      <c r="X30" s="358"/>
      <c r="Y30" s="358"/>
      <c r="Z30" s="358"/>
      <c r="AA30" s="358"/>
      <c r="AB30" s="358"/>
      <c r="AC30" s="358"/>
      <c r="AD30" s="358"/>
      <c r="AE30" s="358"/>
      <c r="AF30" s="358"/>
      <c r="AG30" s="358"/>
      <c r="AH30" s="358"/>
      <c r="AI30" s="359"/>
      <c r="AL30" s="349"/>
      <c r="AM30" s="349"/>
    </row>
    <row r="31" spans="1:39" ht="18" customHeight="1" x14ac:dyDescent="0.2">
      <c r="A31" s="360" t="s">
        <v>133</v>
      </c>
      <c r="B31" s="361"/>
      <c r="C31" s="340" t="s">
        <v>134</v>
      </c>
      <c r="D31" s="340"/>
      <c r="E31" s="340"/>
      <c r="F31" s="340"/>
      <c r="G31" s="340"/>
      <c r="H31" s="340"/>
      <c r="I31" s="340"/>
      <c r="J31" s="340"/>
      <c r="K31" s="340"/>
      <c r="L31" s="340"/>
      <c r="M31" s="340"/>
      <c r="N31" s="340"/>
      <c r="O31" s="340"/>
      <c r="P31" s="340"/>
      <c r="Q31" s="340"/>
      <c r="R31" s="340"/>
      <c r="S31" s="340"/>
      <c r="T31" s="340"/>
      <c r="U31" s="340"/>
      <c r="V31" s="340"/>
      <c r="W31" s="340"/>
      <c r="X31" s="340"/>
      <c r="Y31" s="340"/>
      <c r="Z31" s="340"/>
      <c r="AA31" s="340"/>
      <c r="AB31" s="340"/>
      <c r="AC31" s="340"/>
      <c r="AD31" s="340"/>
      <c r="AE31" s="340"/>
      <c r="AF31" s="340"/>
      <c r="AG31" s="340"/>
      <c r="AH31" s="340"/>
      <c r="AI31" s="370"/>
      <c r="AL31" s="349"/>
      <c r="AM31" s="349"/>
    </row>
    <row r="32" spans="1:39" ht="18" customHeight="1" x14ac:dyDescent="0.2">
      <c r="A32" s="362"/>
      <c r="B32" s="363"/>
      <c r="C32" s="371"/>
      <c r="D32" s="371"/>
      <c r="E32" s="371"/>
      <c r="F32" s="371"/>
      <c r="G32" s="371"/>
      <c r="H32" s="371"/>
      <c r="I32" s="371"/>
      <c r="J32" s="371"/>
      <c r="K32" s="371"/>
      <c r="L32" s="371"/>
      <c r="M32" s="371"/>
      <c r="N32" s="371"/>
      <c r="O32" s="371"/>
      <c r="P32" s="371"/>
      <c r="Q32" s="371"/>
      <c r="R32" s="371"/>
      <c r="S32" s="371"/>
      <c r="T32" s="371"/>
      <c r="U32" s="371"/>
      <c r="V32" s="371"/>
      <c r="W32" s="371"/>
      <c r="X32" s="371"/>
      <c r="Y32" s="371"/>
      <c r="Z32" s="371"/>
      <c r="AA32" s="371"/>
      <c r="AB32" s="371"/>
      <c r="AC32" s="371"/>
      <c r="AD32" s="371"/>
      <c r="AE32" s="371"/>
      <c r="AF32" s="371"/>
      <c r="AG32" s="371"/>
      <c r="AH32" s="371"/>
      <c r="AI32" s="372"/>
    </row>
    <row r="33" spans="1:35" ht="18" customHeight="1" x14ac:dyDescent="0.2">
      <c r="A33" s="362" t="s">
        <v>135</v>
      </c>
      <c r="B33" s="363"/>
      <c r="C33" s="342" t="s">
        <v>136</v>
      </c>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342"/>
      <c r="AF33" s="342"/>
      <c r="AG33" s="342"/>
      <c r="AH33" s="342"/>
      <c r="AI33" s="343"/>
    </row>
    <row r="34" spans="1:35" ht="18" customHeight="1" x14ac:dyDescent="0.2">
      <c r="A34" s="362"/>
      <c r="B34" s="363"/>
      <c r="C34" s="342"/>
      <c r="D34" s="342"/>
      <c r="E34" s="342"/>
      <c r="F34" s="342"/>
      <c r="G34" s="342"/>
      <c r="H34" s="342"/>
      <c r="I34" s="342"/>
      <c r="J34" s="342"/>
      <c r="K34" s="342"/>
      <c r="L34" s="342"/>
      <c r="M34" s="342"/>
      <c r="N34" s="342"/>
      <c r="O34" s="342"/>
      <c r="P34" s="342"/>
      <c r="Q34" s="342"/>
      <c r="R34" s="342"/>
      <c r="S34" s="342"/>
      <c r="T34" s="342"/>
      <c r="U34" s="342"/>
      <c r="V34" s="342"/>
      <c r="W34" s="342"/>
      <c r="X34" s="342"/>
      <c r="Y34" s="342"/>
      <c r="Z34" s="342"/>
      <c r="AA34" s="342"/>
      <c r="AB34" s="342"/>
      <c r="AC34" s="342"/>
      <c r="AD34" s="342"/>
      <c r="AE34" s="342"/>
      <c r="AF34" s="342"/>
      <c r="AG34" s="342"/>
      <c r="AH34" s="342"/>
      <c r="AI34" s="343"/>
    </row>
    <row r="35" spans="1:35" ht="18" customHeight="1" thickBot="1" x14ac:dyDescent="0.25">
      <c r="A35" s="90"/>
      <c r="B35" s="91"/>
      <c r="C35" s="91"/>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3"/>
    </row>
    <row r="36" spans="1:35" ht="18" customHeight="1" thickTop="1" x14ac:dyDescent="0.2">
      <c r="A36" s="367" t="s">
        <v>137</v>
      </c>
      <c r="B36" s="368"/>
      <c r="C36" s="368"/>
      <c r="D36" s="368"/>
      <c r="E36" s="368"/>
      <c r="F36" s="368"/>
      <c r="G36" s="368"/>
      <c r="H36" s="368"/>
      <c r="I36" s="368"/>
      <c r="J36" s="368"/>
      <c r="K36" s="368"/>
      <c r="L36" s="368"/>
      <c r="M36" s="368"/>
      <c r="N36" s="368"/>
      <c r="O36" s="368"/>
      <c r="P36" s="368"/>
      <c r="Q36" s="368"/>
      <c r="R36" s="368"/>
      <c r="S36" s="368"/>
      <c r="T36" s="368"/>
      <c r="U36" s="368"/>
      <c r="V36" s="368"/>
      <c r="W36" s="368"/>
      <c r="X36" s="368"/>
      <c r="Y36" s="368"/>
      <c r="Z36" s="368"/>
      <c r="AA36" s="368"/>
      <c r="AB36" s="368"/>
      <c r="AC36" s="368"/>
      <c r="AD36" s="368"/>
      <c r="AE36" s="368"/>
      <c r="AF36" s="368"/>
      <c r="AG36" s="368"/>
      <c r="AH36" s="368"/>
      <c r="AI36" s="369"/>
    </row>
    <row r="37" spans="1:35" ht="18" customHeight="1" x14ac:dyDescent="0.2">
      <c r="A37" s="357"/>
      <c r="B37" s="358"/>
      <c r="C37" s="358"/>
      <c r="D37" s="358"/>
      <c r="E37" s="358"/>
      <c r="F37" s="358"/>
      <c r="G37" s="358"/>
      <c r="H37" s="358"/>
      <c r="I37" s="358"/>
      <c r="J37" s="358"/>
      <c r="K37" s="358"/>
      <c r="L37" s="358"/>
      <c r="M37" s="358"/>
      <c r="N37" s="358"/>
      <c r="O37" s="358"/>
      <c r="P37" s="358"/>
      <c r="Q37" s="358"/>
      <c r="R37" s="358"/>
      <c r="S37" s="358"/>
      <c r="T37" s="358"/>
      <c r="U37" s="358"/>
      <c r="V37" s="358"/>
      <c r="W37" s="358"/>
      <c r="X37" s="358"/>
      <c r="Y37" s="358"/>
      <c r="Z37" s="358"/>
      <c r="AA37" s="358"/>
      <c r="AB37" s="358"/>
      <c r="AC37" s="358"/>
      <c r="AD37" s="358"/>
      <c r="AE37" s="358"/>
      <c r="AF37" s="358"/>
      <c r="AG37" s="358"/>
      <c r="AH37" s="358"/>
      <c r="AI37" s="359"/>
    </row>
    <row r="38" spans="1:35" ht="18" customHeight="1" x14ac:dyDescent="0.2">
      <c r="A38" s="94" t="s">
        <v>138</v>
      </c>
      <c r="B38" s="95"/>
      <c r="C38" s="95"/>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7"/>
    </row>
    <row r="39" spans="1:35" ht="18" customHeight="1" x14ac:dyDescent="0.2">
      <c r="A39" s="364" t="s">
        <v>139</v>
      </c>
      <c r="B39" s="365"/>
      <c r="C39" s="371" t="s">
        <v>140</v>
      </c>
      <c r="D39" s="371"/>
      <c r="E39" s="371"/>
      <c r="F39" s="371"/>
      <c r="G39" s="371"/>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c r="AE39" s="371"/>
      <c r="AF39" s="371"/>
      <c r="AG39" s="371"/>
      <c r="AH39" s="371"/>
      <c r="AI39" s="372"/>
    </row>
    <row r="40" spans="1:35" ht="18" customHeight="1" x14ac:dyDescent="0.2">
      <c r="A40" s="366"/>
      <c r="B40" s="365"/>
      <c r="C40" s="371"/>
      <c r="D40" s="371"/>
      <c r="E40" s="371"/>
      <c r="F40" s="371"/>
      <c r="G40" s="371"/>
      <c r="H40" s="371"/>
      <c r="I40" s="371"/>
      <c r="J40" s="371"/>
      <c r="K40" s="371"/>
      <c r="L40" s="371"/>
      <c r="M40" s="371"/>
      <c r="N40" s="371"/>
      <c r="O40" s="371"/>
      <c r="P40" s="371"/>
      <c r="Q40" s="371"/>
      <c r="R40" s="371"/>
      <c r="S40" s="371"/>
      <c r="T40" s="371"/>
      <c r="U40" s="371"/>
      <c r="V40" s="371"/>
      <c r="W40" s="371"/>
      <c r="X40" s="371"/>
      <c r="Y40" s="371"/>
      <c r="Z40" s="371"/>
      <c r="AA40" s="371"/>
      <c r="AB40" s="371"/>
      <c r="AC40" s="371"/>
      <c r="AD40" s="371"/>
      <c r="AE40" s="371"/>
      <c r="AF40" s="371"/>
      <c r="AG40" s="371"/>
      <c r="AH40" s="371"/>
      <c r="AI40" s="372"/>
    </row>
    <row r="41" spans="1:35" ht="18" customHeight="1" x14ac:dyDescent="0.2">
      <c r="A41" s="366"/>
      <c r="B41" s="365"/>
      <c r="C41" s="371"/>
      <c r="D41" s="371"/>
      <c r="E41" s="371"/>
      <c r="F41" s="371"/>
      <c r="G41" s="371"/>
      <c r="H41" s="371"/>
      <c r="I41" s="371"/>
      <c r="J41" s="371"/>
      <c r="K41" s="371"/>
      <c r="L41" s="371"/>
      <c r="M41" s="371"/>
      <c r="N41" s="371"/>
      <c r="O41" s="371"/>
      <c r="P41" s="371"/>
      <c r="Q41" s="371"/>
      <c r="R41" s="371"/>
      <c r="S41" s="371"/>
      <c r="T41" s="371"/>
      <c r="U41" s="371"/>
      <c r="V41" s="371"/>
      <c r="W41" s="371"/>
      <c r="X41" s="371"/>
      <c r="Y41" s="371"/>
      <c r="Z41" s="371"/>
      <c r="AA41" s="371"/>
      <c r="AB41" s="371"/>
      <c r="AC41" s="371"/>
      <c r="AD41" s="371"/>
      <c r="AE41" s="371"/>
      <c r="AF41" s="371"/>
      <c r="AG41" s="371"/>
      <c r="AH41" s="371"/>
      <c r="AI41" s="372"/>
    </row>
    <row r="42" spans="1:35" ht="18" customHeight="1" x14ac:dyDescent="0.2">
      <c r="A42" s="98"/>
      <c r="D42" s="85" t="s">
        <v>141</v>
      </c>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100"/>
    </row>
    <row r="43" spans="1:35" ht="18" customHeight="1" x14ac:dyDescent="0.2">
      <c r="A43" s="101"/>
      <c r="B43" s="102"/>
      <c r="C43" s="102"/>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4"/>
    </row>
    <row r="44" spans="1:35" ht="18" customHeight="1" x14ac:dyDescent="0.2">
      <c r="A44" s="105"/>
      <c r="B44" s="102"/>
      <c r="C44" s="102"/>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4"/>
    </row>
    <row r="45" spans="1:35" ht="18" customHeight="1" x14ac:dyDescent="0.2">
      <c r="A45" s="101"/>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4"/>
    </row>
    <row r="46" spans="1:35" ht="18" customHeight="1" x14ac:dyDescent="0.2">
      <c r="A46" s="101"/>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4"/>
    </row>
    <row r="47" spans="1:35" ht="18" customHeight="1" x14ac:dyDescent="0.2">
      <c r="A47" s="101"/>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4"/>
    </row>
    <row r="48" spans="1:35" ht="18" customHeight="1" x14ac:dyDescent="0.2">
      <c r="A48" s="98"/>
      <c r="AI48" s="106"/>
    </row>
    <row r="49" spans="1:35" ht="18" customHeight="1" x14ac:dyDescent="0.2">
      <c r="A49" s="98"/>
      <c r="AI49" s="106"/>
    </row>
    <row r="50" spans="1:35" ht="18" customHeight="1" x14ac:dyDescent="0.2">
      <c r="A50" s="98"/>
      <c r="AI50" s="106"/>
    </row>
    <row r="51" spans="1:35" ht="18" customHeight="1" x14ac:dyDescent="0.2">
      <c r="A51" s="107" t="s">
        <v>142</v>
      </c>
      <c r="B51" s="95"/>
      <c r="C51" s="95"/>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7"/>
    </row>
    <row r="52" spans="1:35" ht="18" customHeight="1" x14ac:dyDescent="0.2">
      <c r="A52" s="350" t="s">
        <v>135</v>
      </c>
      <c r="B52" s="351"/>
      <c r="C52" s="373" t="s">
        <v>160</v>
      </c>
      <c r="D52" s="373"/>
      <c r="E52" s="373"/>
      <c r="F52" s="373"/>
      <c r="G52" s="373"/>
      <c r="H52" s="373"/>
      <c r="I52" s="373"/>
      <c r="J52" s="373"/>
      <c r="K52" s="373"/>
      <c r="L52" s="373"/>
      <c r="M52" s="373"/>
      <c r="N52" s="373"/>
      <c r="O52" s="373"/>
      <c r="P52" s="373"/>
      <c r="Q52" s="373"/>
      <c r="R52" s="373"/>
      <c r="S52" s="373"/>
      <c r="T52" s="373"/>
      <c r="U52" s="373"/>
      <c r="V52" s="373"/>
      <c r="W52" s="373"/>
      <c r="X52" s="373"/>
      <c r="Y52" s="373"/>
      <c r="Z52" s="373"/>
      <c r="AA52" s="373"/>
      <c r="AB52" s="373"/>
      <c r="AC52" s="373"/>
      <c r="AD52" s="373"/>
      <c r="AE52" s="373"/>
      <c r="AF52" s="373"/>
      <c r="AG52" s="373"/>
      <c r="AH52" s="373"/>
      <c r="AI52" s="374"/>
    </row>
    <row r="53" spans="1:35" ht="18" customHeight="1" thickBot="1" x14ac:dyDescent="0.25">
      <c r="A53" s="352"/>
      <c r="B53" s="353"/>
      <c r="C53" s="375"/>
      <c r="D53" s="375"/>
      <c r="E53" s="375"/>
      <c r="F53" s="375"/>
      <c r="G53" s="375"/>
      <c r="H53" s="375"/>
      <c r="I53" s="375"/>
      <c r="J53" s="375"/>
      <c r="K53" s="375"/>
      <c r="L53" s="375"/>
      <c r="M53" s="375"/>
      <c r="N53" s="375"/>
      <c r="O53" s="375"/>
      <c r="P53" s="375"/>
      <c r="Q53" s="375"/>
      <c r="R53" s="375"/>
      <c r="S53" s="375"/>
      <c r="T53" s="375"/>
      <c r="U53" s="375"/>
      <c r="V53" s="375"/>
      <c r="W53" s="375"/>
      <c r="X53" s="375"/>
      <c r="Y53" s="375"/>
      <c r="Z53" s="375"/>
      <c r="AA53" s="375"/>
      <c r="AB53" s="375"/>
      <c r="AC53" s="375"/>
      <c r="AD53" s="375"/>
      <c r="AE53" s="375"/>
      <c r="AF53" s="375"/>
      <c r="AG53" s="375"/>
      <c r="AH53" s="375"/>
      <c r="AI53" s="376"/>
    </row>
    <row r="63" spans="1:35" ht="26.25" customHeight="1" x14ac:dyDescent="0.2"/>
    <row r="64" spans="1:35" ht="26.25" customHeight="1" x14ac:dyDescent="0.2"/>
    <row r="65" ht="26.25" customHeight="1" x14ac:dyDescent="0.2"/>
    <row r="66" ht="26.25" customHeight="1" x14ac:dyDescent="0.2"/>
  </sheetData>
  <sheetProtection selectLockedCells="1"/>
  <mergeCells count="54">
    <mergeCell ref="J12:AI12"/>
    <mergeCell ref="J5:AI6"/>
    <mergeCell ref="J8:AI9"/>
    <mergeCell ref="E5:I6"/>
    <mergeCell ref="E7:I7"/>
    <mergeCell ref="E8:I9"/>
    <mergeCell ref="R2:AI2"/>
    <mergeCell ref="O2:Q2"/>
    <mergeCell ref="A10:AI11"/>
    <mergeCell ref="J7:AI7"/>
    <mergeCell ref="A3:AI4"/>
    <mergeCell ref="A5:D9"/>
    <mergeCell ref="A12:D15"/>
    <mergeCell ref="A16:D17"/>
    <mergeCell ref="A18:D26"/>
    <mergeCell ref="E12:I12"/>
    <mergeCell ref="L20:AI22"/>
    <mergeCell ref="X17:Y17"/>
    <mergeCell ref="AD16:AI16"/>
    <mergeCell ref="Z17:AA17"/>
    <mergeCell ref="T16:U16"/>
    <mergeCell ref="V16:W16"/>
    <mergeCell ref="AD17:AH17"/>
    <mergeCell ref="T17:U17"/>
    <mergeCell ref="X16:Y16"/>
    <mergeCell ref="AB16:AC16"/>
    <mergeCell ref="L24:AI26"/>
    <mergeCell ref="L19:AI19"/>
    <mergeCell ref="AL30:AM31"/>
    <mergeCell ref="A52:B53"/>
    <mergeCell ref="A29:AI30"/>
    <mergeCell ref="A31:B32"/>
    <mergeCell ref="A33:B34"/>
    <mergeCell ref="A39:B41"/>
    <mergeCell ref="A36:AI37"/>
    <mergeCell ref="C31:AI32"/>
    <mergeCell ref="C33:AI34"/>
    <mergeCell ref="C39:AI41"/>
    <mergeCell ref="C52:AI53"/>
    <mergeCell ref="E13:I15"/>
    <mergeCell ref="E16:G17"/>
    <mergeCell ref="E18:AI18"/>
    <mergeCell ref="G19:K19"/>
    <mergeCell ref="G20:K22"/>
    <mergeCell ref="Z16:AA16"/>
    <mergeCell ref="H16:S17"/>
    <mergeCell ref="J13:AI15"/>
    <mergeCell ref="AB17:AC17"/>
    <mergeCell ref="V17:W17"/>
    <mergeCell ref="G23:K23"/>
    <mergeCell ref="G24:K26"/>
    <mergeCell ref="E19:F22"/>
    <mergeCell ref="E23:F26"/>
    <mergeCell ref="L23:AI23"/>
  </mergeCells>
  <phoneticPr fontId="2"/>
  <dataValidations xWindow="861" yWindow="271" count="1">
    <dataValidation type="whole" allowBlank="1" showInputMessage="1" showErrorMessage="1" sqref="T16:AC17"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AD92A3B-5073-42E8-9DBC-CA3F3A1EE8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評価項目(標準)</vt:lpstr>
      <vt:lpstr>届出書</vt:lpstr>
      <vt:lpstr>様式１</vt:lpstr>
      <vt:lpstr>様式１【経常ＪＶ用】</vt:lpstr>
      <vt:lpstr>様式２</vt:lpstr>
      <vt:lpstr>届出書!Print_Area</vt:lpstr>
      <vt:lpstr>'評価項目(標準)'!Print_Area</vt:lpstr>
      <vt:lpstr>様式１!Print_Area</vt:lpstr>
      <vt:lpstr>様式１【経常ＪＶ用】!Print_Area</vt:lpstr>
      <vt:lpstr>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2026-08-27T02:56:47Z</dcterms:modified>
  <cp:category/>
  <cp:contentStatus/>
</cp:coreProperties>
</file>