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67563D51-C9C5-4641-9F41-897850F0CC40}" xr6:coauthVersionLast="47" xr6:coauthVersionMax="47" xr10:uidLastSave="{00000000-0000-0000-0000-000000000000}"/>
  <bookViews>
    <workbookView xWindow="-110" yWindow="-110" windowWidth="19420" windowHeight="10300" tabRatio="870" activeTab="1"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'評価項目(標準)'!$B$1:$M$76</definedName>
    <definedName name="_xlnm.Print_Area" localSheetId="2">様式１!$B$1:$M$75</definedName>
    <definedName name="_xlnm.Print_Area" localSheetId="3">様式１【経常ＪＶ用】!$B$1:$P$76</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74" l="1"/>
  <c r="K17" i="74"/>
  <c r="K6" i="74"/>
  <c r="K16" i="66"/>
  <c r="G20" i="74"/>
  <c r="H20" i="74"/>
  <c r="G19" i="66"/>
  <c r="H19" i="66"/>
  <c r="N17" i="74" l="1"/>
  <c r="F35" i="66" l="1"/>
  <c r="F33" i="66"/>
  <c r="F31" i="66"/>
  <c r="K5" i="57" l="1"/>
  <c r="AD39" i="89"/>
  <c r="N68" i="74"/>
  <c r="K31" i="66" l="1"/>
  <c r="K33" i="66" l="1"/>
  <c r="K35" i="66"/>
  <c r="M34" i="74"/>
  <c r="M36" i="74"/>
  <c r="M32" i="74"/>
  <c r="K34" i="74"/>
  <c r="K36" i="74"/>
  <c r="K32" i="74"/>
  <c r="H33" i="74"/>
  <c r="H34" i="74"/>
  <c r="H35" i="74"/>
  <c r="H36" i="74"/>
  <c r="H37" i="74"/>
  <c r="H32" i="74"/>
  <c r="E34" i="74"/>
  <c r="E36" i="74"/>
  <c r="H32" i="66"/>
  <c r="H33" i="66"/>
  <c r="H34" i="66"/>
  <c r="H35" i="66"/>
  <c r="H36" i="66"/>
  <c r="H31" i="66"/>
  <c r="E33" i="66"/>
  <c r="E35" i="66"/>
  <c r="E31" i="66"/>
  <c r="N32" i="74" l="1"/>
  <c r="AD42" i="89"/>
  <c r="M56" i="74" l="1"/>
  <c r="M21" i="74"/>
  <c r="K55" i="66"/>
  <c r="K20" i="66"/>
  <c r="K40" i="74" l="1"/>
  <c r="M40" i="74"/>
  <c r="K39" i="66"/>
  <c r="N40" i="74" l="1"/>
  <c r="K67" i="66" l="1"/>
  <c r="D54" i="74" l="1"/>
  <c r="E21" i="74"/>
  <c r="D51" i="66" l="1"/>
  <c r="E20" i="66"/>
  <c r="N36" i="74" l="1"/>
  <c r="N34" i="74"/>
  <c r="H25" i="66" l="1"/>
  <c r="F36" i="74" l="1"/>
  <c r="F34" i="74"/>
  <c r="F32" i="74"/>
  <c r="D32" i="74"/>
  <c r="E32" i="74"/>
  <c r="C32" i="74"/>
  <c r="K21" i="74" l="1"/>
  <c r="G37" i="74"/>
  <c r="G36" i="74"/>
  <c r="G35" i="74"/>
  <c r="G34" i="74"/>
  <c r="G33" i="74"/>
  <c r="N21" i="74" l="1"/>
  <c r="D31" i="66"/>
  <c r="C31" i="66"/>
  <c r="G32" i="74" l="1"/>
  <c r="G22" i="74"/>
  <c r="H26" i="74"/>
  <c r="G26" i="74"/>
  <c r="G25" i="74"/>
  <c r="G24" i="74"/>
  <c r="G23" i="74"/>
  <c r="H25" i="74"/>
  <c r="H24" i="74"/>
  <c r="H23" i="74"/>
  <c r="H22" i="74"/>
  <c r="K66" i="66"/>
  <c r="G36" i="66"/>
  <c r="G35" i="66"/>
  <c r="G34" i="66"/>
  <c r="G33" i="66"/>
  <c r="G32" i="66"/>
  <c r="G31" i="66"/>
  <c r="H28" i="66"/>
  <c r="H24" i="66"/>
  <c r="H23" i="66"/>
  <c r="H22" i="66"/>
  <c r="H21" i="66"/>
  <c r="K60" i="57" l="1"/>
  <c r="E66" i="66" l="1"/>
  <c r="M67" i="74" l="1"/>
  <c r="K67" i="74"/>
  <c r="N67" i="74" l="1"/>
  <c r="K10" i="66"/>
  <c r="H67" i="66"/>
  <c r="H66" i="66"/>
  <c r="E67" i="66"/>
  <c r="B67" i="66"/>
  <c r="B66" i="66"/>
  <c r="U16" i="90" l="1"/>
  <c r="F20" i="66" l="1"/>
  <c r="F21" i="74"/>
  <c r="F17" i="74"/>
  <c r="G21" i="66"/>
  <c r="G22" i="66"/>
  <c r="G23" i="66"/>
  <c r="G24" i="66"/>
  <c r="U13" i="90"/>
  <c r="M54" i="74"/>
  <c r="K54" i="74"/>
  <c r="H54" i="74"/>
  <c r="H55" i="74"/>
  <c r="G54" i="74"/>
  <c r="G55" i="74"/>
  <c r="G52" i="74"/>
  <c r="G53" i="74"/>
  <c r="F54" i="74"/>
  <c r="E54" i="74"/>
  <c r="K53" i="66"/>
  <c r="G53" i="66"/>
  <c r="G54" i="66"/>
  <c r="G52" i="66"/>
  <c r="G51" i="66"/>
  <c r="H53" i="66"/>
  <c r="H54" i="66"/>
  <c r="F53" i="66"/>
  <c r="E53" i="66"/>
  <c r="D53" i="66"/>
  <c r="F28" i="66"/>
  <c r="E28" i="66"/>
  <c r="H31" i="74"/>
  <c r="H30" i="74"/>
  <c r="H29" i="74"/>
  <c r="E17" i="74"/>
  <c r="H29" i="66"/>
  <c r="H30" i="66"/>
  <c r="U15" i="90"/>
  <c r="G30" i="74"/>
  <c r="E27" i="74"/>
  <c r="G29" i="66"/>
  <c r="H27" i="66"/>
  <c r="H61" i="74"/>
  <c r="G61" i="74"/>
  <c r="F56" i="74"/>
  <c r="E56" i="74"/>
  <c r="K63" i="66"/>
  <c r="H55" i="66"/>
  <c r="G55" i="66"/>
  <c r="F55" i="66"/>
  <c r="E55" i="66"/>
  <c r="U14" i="90"/>
  <c r="K65" i="57"/>
  <c r="W62" i="89"/>
  <c r="T62" i="89"/>
  <c r="AD60" i="89"/>
  <c r="W59" i="89"/>
  <c r="T59" i="89"/>
  <c r="AD57" i="89"/>
  <c r="W56" i="89"/>
  <c r="T56" i="89"/>
  <c r="AD54" i="89"/>
  <c r="W53" i="89"/>
  <c r="T53" i="89"/>
  <c r="AD51" i="89"/>
  <c r="W50" i="89"/>
  <c r="T50" i="89"/>
  <c r="AD48" i="89"/>
  <c r="W47" i="89"/>
  <c r="T47" i="89"/>
  <c r="AD45" i="89"/>
  <c r="W44" i="89"/>
  <c r="T44" i="89"/>
  <c r="E67" i="74"/>
  <c r="K56" i="74"/>
  <c r="N56" i="74" s="1"/>
  <c r="B6" i="74"/>
  <c r="C6" i="74"/>
  <c r="D6" i="74"/>
  <c r="E6" i="74"/>
  <c r="F6" i="74"/>
  <c r="G6" i="74"/>
  <c r="H6" i="74"/>
  <c r="N6" i="74"/>
  <c r="G7" i="74"/>
  <c r="H7" i="74"/>
  <c r="G8" i="74"/>
  <c r="H8" i="74"/>
  <c r="E9" i="74"/>
  <c r="F9" i="74"/>
  <c r="G9" i="74"/>
  <c r="H9" i="74"/>
  <c r="M9" i="74"/>
  <c r="G10" i="74"/>
  <c r="H10" i="74"/>
  <c r="K9" i="74"/>
  <c r="D11" i="74"/>
  <c r="E11" i="74"/>
  <c r="F11" i="74"/>
  <c r="G11" i="74"/>
  <c r="H11" i="74"/>
  <c r="K11" i="74"/>
  <c r="M11" i="74"/>
  <c r="G12" i="74"/>
  <c r="H12" i="74"/>
  <c r="E13" i="74"/>
  <c r="F13" i="74"/>
  <c r="G13" i="74"/>
  <c r="H13" i="74"/>
  <c r="K13" i="74"/>
  <c r="M13" i="74"/>
  <c r="G14" i="74"/>
  <c r="H14" i="74"/>
  <c r="E15" i="74"/>
  <c r="F15" i="74"/>
  <c r="G15" i="74"/>
  <c r="H15" i="74"/>
  <c r="K15" i="74"/>
  <c r="M15" i="74"/>
  <c r="G16" i="74"/>
  <c r="H16" i="74"/>
  <c r="G17" i="74"/>
  <c r="H17" i="74"/>
  <c r="G18" i="74"/>
  <c r="H18" i="74"/>
  <c r="G19" i="74"/>
  <c r="H19" i="74"/>
  <c r="C21" i="74"/>
  <c r="D21" i="74"/>
  <c r="F27" i="74"/>
  <c r="G27" i="74"/>
  <c r="H27" i="74"/>
  <c r="K27" i="74"/>
  <c r="N27" i="74" s="1"/>
  <c r="G28" i="74"/>
  <c r="H28" i="74"/>
  <c r="E29" i="74"/>
  <c r="F29" i="74"/>
  <c r="G29" i="74"/>
  <c r="K29" i="74"/>
  <c r="N29" i="74" s="1"/>
  <c r="G31" i="74"/>
  <c r="C38" i="74"/>
  <c r="D38" i="74"/>
  <c r="E38" i="74"/>
  <c r="F38" i="74"/>
  <c r="G38" i="74"/>
  <c r="H38" i="74"/>
  <c r="K38" i="74"/>
  <c r="M38" i="74"/>
  <c r="G39" i="74"/>
  <c r="H39" i="74"/>
  <c r="D40" i="74"/>
  <c r="E40" i="74"/>
  <c r="F40" i="74"/>
  <c r="G40" i="74"/>
  <c r="H40" i="74"/>
  <c r="G41" i="74"/>
  <c r="H41" i="74"/>
  <c r="G42" i="74"/>
  <c r="N42" i="74"/>
  <c r="G43" i="74"/>
  <c r="G44" i="74"/>
  <c r="H44" i="74"/>
  <c r="N44" i="74"/>
  <c r="D45" i="74"/>
  <c r="E45" i="74"/>
  <c r="G45" i="74"/>
  <c r="H45" i="74"/>
  <c r="G46" i="74"/>
  <c r="H46" i="74"/>
  <c r="N46" i="74"/>
  <c r="G47" i="74"/>
  <c r="G48" i="74"/>
  <c r="N48" i="74"/>
  <c r="G49" i="74"/>
  <c r="H49" i="74"/>
  <c r="D50" i="74"/>
  <c r="E50" i="74"/>
  <c r="F50" i="74"/>
  <c r="G50" i="74"/>
  <c r="H50" i="74"/>
  <c r="K50" i="74"/>
  <c r="M50" i="74"/>
  <c r="G51" i="74"/>
  <c r="H51" i="74"/>
  <c r="D52" i="74"/>
  <c r="E52" i="74"/>
  <c r="F52" i="74"/>
  <c r="H52" i="74"/>
  <c r="K52" i="74"/>
  <c r="M52" i="74"/>
  <c r="H53" i="74"/>
  <c r="D56" i="74"/>
  <c r="G56" i="74"/>
  <c r="H56" i="74"/>
  <c r="G57" i="74"/>
  <c r="H57" i="74"/>
  <c r="G58" i="74"/>
  <c r="G60" i="74"/>
  <c r="B62" i="74"/>
  <c r="C62" i="74"/>
  <c r="D62" i="74"/>
  <c r="E62" i="74"/>
  <c r="F62" i="74"/>
  <c r="G62" i="74"/>
  <c r="H62" i="74"/>
  <c r="K62" i="74"/>
  <c r="M62" i="74"/>
  <c r="G63" i="74"/>
  <c r="H63" i="74"/>
  <c r="D64" i="74"/>
  <c r="E64" i="74"/>
  <c r="F64" i="74"/>
  <c r="G64" i="74"/>
  <c r="H64" i="74"/>
  <c r="K64" i="74"/>
  <c r="G65" i="74"/>
  <c r="H65" i="74"/>
  <c r="M64" i="74"/>
  <c r="G66" i="74"/>
  <c r="H66" i="74"/>
  <c r="B67" i="74"/>
  <c r="H67" i="74"/>
  <c r="B5" i="66"/>
  <c r="C5" i="66"/>
  <c r="D5" i="66"/>
  <c r="E5" i="66"/>
  <c r="F5" i="66"/>
  <c r="G5" i="66"/>
  <c r="H5" i="66"/>
  <c r="K5" i="66"/>
  <c r="G6" i="66"/>
  <c r="H6" i="66"/>
  <c r="G7" i="66"/>
  <c r="H7" i="66"/>
  <c r="E8" i="66"/>
  <c r="F8" i="66"/>
  <c r="G8" i="66"/>
  <c r="H8" i="66"/>
  <c r="G9" i="66"/>
  <c r="H9" i="66"/>
  <c r="K8" i="66"/>
  <c r="D10" i="66"/>
  <c r="E10" i="66"/>
  <c r="F10" i="66"/>
  <c r="G10" i="66"/>
  <c r="H10" i="66"/>
  <c r="G11" i="66"/>
  <c r="H11" i="66"/>
  <c r="E12" i="66"/>
  <c r="F12" i="66"/>
  <c r="G12" i="66"/>
  <c r="H12" i="66"/>
  <c r="K12" i="66"/>
  <c r="G13" i="66"/>
  <c r="H13" i="66"/>
  <c r="E14" i="66"/>
  <c r="F14" i="66"/>
  <c r="G14" i="66"/>
  <c r="H14" i="66"/>
  <c r="K14" i="66"/>
  <c r="G15" i="66"/>
  <c r="H15" i="66"/>
  <c r="E16" i="66"/>
  <c r="F16" i="66"/>
  <c r="G16" i="66"/>
  <c r="H16" i="66"/>
  <c r="G17" i="66"/>
  <c r="H17" i="66"/>
  <c r="G18" i="66"/>
  <c r="H18" i="66"/>
  <c r="C20" i="66"/>
  <c r="D20" i="66"/>
  <c r="G25" i="66"/>
  <c r="E26" i="66"/>
  <c r="F26" i="66"/>
  <c r="G26" i="66"/>
  <c r="H26" i="66"/>
  <c r="K26" i="66"/>
  <c r="G27" i="66"/>
  <c r="G28" i="66"/>
  <c r="K28" i="66"/>
  <c r="G30" i="66"/>
  <c r="C37" i="66"/>
  <c r="D37" i="66"/>
  <c r="E37" i="66"/>
  <c r="F37" i="66"/>
  <c r="G37" i="66"/>
  <c r="H37" i="66"/>
  <c r="K37" i="66"/>
  <c r="G38" i="66"/>
  <c r="H38" i="66"/>
  <c r="D39" i="66"/>
  <c r="E39" i="66"/>
  <c r="F39" i="66"/>
  <c r="G39" i="66"/>
  <c r="H39" i="66"/>
  <c r="G40" i="66"/>
  <c r="H40" i="66"/>
  <c r="G41" i="66"/>
  <c r="G42" i="66"/>
  <c r="G43" i="66"/>
  <c r="H43" i="66"/>
  <c r="D44" i="66"/>
  <c r="E44" i="66"/>
  <c r="G44" i="66"/>
  <c r="H44" i="66"/>
  <c r="G45" i="66"/>
  <c r="H45" i="66"/>
  <c r="G46" i="66"/>
  <c r="G47" i="66"/>
  <c r="G48" i="66"/>
  <c r="H48" i="66"/>
  <c r="D49" i="66"/>
  <c r="E49" i="66"/>
  <c r="F49" i="66"/>
  <c r="G49" i="66"/>
  <c r="H49" i="66"/>
  <c r="K49" i="66"/>
  <c r="G50" i="66"/>
  <c r="H50" i="66"/>
  <c r="E51" i="66"/>
  <c r="F51" i="66"/>
  <c r="H51" i="66"/>
  <c r="K51" i="66"/>
  <c r="H52" i="66"/>
  <c r="D55" i="66"/>
  <c r="G56" i="66"/>
  <c r="H56" i="66"/>
  <c r="G57" i="66"/>
  <c r="G59" i="66"/>
  <c r="G60" i="66"/>
  <c r="H60" i="66"/>
  <c r="B61" i="66"/>
  <c r="C61" i="66"/>
  <c r="D61" i="66"/>
  <c r="E61" i="66"/>
  <c r="F61" i="66"/>
  <c r="G61" i="66"/>
  <c r="H61" i="66"/>
  <c r="K61" i="66"/>
  <c r="G62" i="66"/>
  <c r="H62" i="66"/>
  <c r="D63" i="66"/>
  <c r="E63" i="66"/>
  <c r="F63" i="66"/>
  <c r="G63" i="66"/>
  <c r="H63" i="66"/>
  <c r="G64" i="66"/>
  <c r="H64" i="66"/>
  <c r="G65" i="66"/>
  <c r="H65" i="66"/>
  <c r="J74" i="57"/>
  <c r="K68" i="66" l="1"/>
  <c r="N64" i="74"/>
  <c r="N62" i="74"/>
  <c r="N54" i="74"/>
  <c r="N52" i="74"/>
  <c r="N50" i="74"/>
  <c r="N38" i="74"/>
  <c r="N15" i="74"/>
  <c r="N13" i="74"/>
  <c r="N11" i="74"/>
  <c r="N9" i="74"/>
  <c r="AD63" i="89"/>
  <c r="AD65" i="89" s="1"/>
  <c r="J73" i="57"/>
  <c r="Y13" i="90"/>
  <c r="N69" i="74" l="1"/>
</calcChain>
</file>

<file path=xl/sharedStrings.xml><?xml version="1.0" encoding="utf-8"?>
<sst xmlns="http://schemas.openxmlformats.org/spreadsheetml/2006/main" count="506" uniqueCount="340">
  <si>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</si>
  <si>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</si>
  <si>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</si>
  <si>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</si>
  <si>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</si>
  <si>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</si>
  <si>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</si>
  <si>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</si>
  <si>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</si>
  <si>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</si>
  <si>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</si>
  <si>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</si>
  <si>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</si>
  <si>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</si>
  <si>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</si>
  <si>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</si>
  <si>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</si>
  <si>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</si>
  <si>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</si>
  <si>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</si>
  <si>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</si>
  <si>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</si>
  <si>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</si>
  <si>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</si>
  <si>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</si>
  <si>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</si>
  <si>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</si>
  <si>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</si>
  <si>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</si>
  <si>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</si>
  <si>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</si>
  <si>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</si>
  <si>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</si>
  <si>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</si>
  <si>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</si>
  <si>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</si>
  <si>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</si>
  <si>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</si>
  <si>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</si>
  <si>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</si>
  <si>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</si>
  <si>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全て県内産を使用</t>
    <rPh sb="0" eb="1">
      <t>スベ</t>
    </rPh>
    <rPh sb="2" eb="5">
      <t>ケンナイサン</t>
    </rPh>
    <rPh sb="6" eb="8">
      <t>シヨウ</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</si>
  <si>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</si>
  <si>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</si>
  <si>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</si>
  <si>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</si>
  <si>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</si>
  <si>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</si>
  <si>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</si>
  <si>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</si>
  <si>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</si>
  <si>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</si>
  <si>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</si>
  <si>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</si>
  <si>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</si>
  <si>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</si>
  <si>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</si>
  <si>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</si>
  <si>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</si>
  <si>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</si>
  <si>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</si>
  <si>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</si>
  <si>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</si>
  <si>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</si>
  <si>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</si>
  <si>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</si>
  <si>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</si>
  <si>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</si>
  <si>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</si>
  <si>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</si>
  <si>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</si>
  <si>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</si>
  <si>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</si>
  <si>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</si>
  <si>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</si>
  <si>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</si>
  <si>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</si>
  <si>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</si>
  <si>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</si>
  <si>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</si>
  <si>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</si>
  <si>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</si>
  <si>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</si>
  <si>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</si>
  <si>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</si>
  <si>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</si>
  <si>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</si>
  <si>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</si>
  <si>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</si>
  <si>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</si>
  <si>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</si>
  <si>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</si>
  <si>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</si>
  <si>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</si>
  <si>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</si>
  <si>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</si>
  <si>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</si>
  <si>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</si>
  <si>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</si>
  <si>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</si>
  <si>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</si>
  <si>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</si>
  <si>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</si>
  <si>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</si>
  <si>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</si>
  <si>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</si>
  <si>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</si>
  <si>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</si>
  <si>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</si>
  <si>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</si>
  <si>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</si>
  <si>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</si>
  <si>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</si>
  <si>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</si>
  <si>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</si>
  <si>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</si>
  <si>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</si>
  <si>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</si>
  <si>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</si>
  <si>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</si>
  <si>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</si>
  <si>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</si>
  <si>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</si>
  <si>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</si>
  <si>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</si>
  <si>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</si>
  <si>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</si>
  <si>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</si>
  <si>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</si>
  <si>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</si>
  <si>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</si>
  <si>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</si>
  <si>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</si>
  <si>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</si>
  <si>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</si>
  <si>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</si>
  <si>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</si>
  <si>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</si>
  <si>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</si>
  <si>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</si>
  <si>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</si>
  <si>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</si>
  <si>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</si>
  <si>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</si>
  <si>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</si>
  <si>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</si>
  <si>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</si>
  <si>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</si>
  <si>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</si>
  <si>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</si>
  <si>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</si>
  <si>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</si>
  <si>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</si>
  <si>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</si>
  <si>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</si>
  <si>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</si>
  <si>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</si>
  <si>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</si>
  <si>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</si>
  <si>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</si>
  <si>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</si>
  <si>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</si>
  <si>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</si>
  <si>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</si>
  <si>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</si>
  <si>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</si>
  <si>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</si>
  <si>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</si>
  <si>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</si>
  <si>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</si>
  <si>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</si>
  <si>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</si>
  <si>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</si>
  <si>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</si>
  <si>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</si>
  <si>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</si>
  <si>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</si>
  <si>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</si>
  <si>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</si>
  <si>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</si>
  <si>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</si>
  <si>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</si>
  <si>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</si>
  <si>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</si>
  <si>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</si>
  <si>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</si>
  <si>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</si>
  <si>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</si>
  <si>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</si>
  <si>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</si>
  <si>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</si>
  <si>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</si>
  <si>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</si>
  <si>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</si>
  <si>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</si>
  <si>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</si>
  <si>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</si>
  <si>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</si>
  <si>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</si>
  <si>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</si>
  <si>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</si>
  <si>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</si>
  <si>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</si>
  <si>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</si>
  <si>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</si>
  <si>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</si>
  <si>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</si>
  <si>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</si>
  <si>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</si>
  <si>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</si>
  <si>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</si>
  <si>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</si>
  <si>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</si>
  <si>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</si>
  <si>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</si>
  <si>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</si>
  <si>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</si>
  <si>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</si>
  <si>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</si>
  <si>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</si>
  <si>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</si>
  <si>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</si>
  <si>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</si>
  <si>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</si>
  <si>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</si>
  <si>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</si>
  <si>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</si>
  <si>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</si>
  <si>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</si>
  <si>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</si>
  <si>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</si>
  <si>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</si>
  <si>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</si>
  <si>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</si>
  <si>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</si>
  <si>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</si>
  <si>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</si>
  <si>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</si>
  <si>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</si>
  <si>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</si>
  <si>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</si>
  <si>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</si>
  <si>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</si>
  <si>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</si>
  <si>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</si>
  <si>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</si>
  <si>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</si>
  <si>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</si>
  <si>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</si>
  <si>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</si>
  <si>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</si>
  <si>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</si>
  <si>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</si>
  <si>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</si>
  <si>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</si>
  <si>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</si>
  <si>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</si>
  <si>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</si>
  <si>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</si>
  <si>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</si>
  <si>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</si>
  <si>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</si>
  <si>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</si>
  <si>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</si>
  <si>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</si>
  <si>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</si>
  <si>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</si>
  <si>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</si>
  <si>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</si>
  <si>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</si>
  <si>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</si>
  <si>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</si>
  <si>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</si>
  <si>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</si>
  <si>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</si>
  <si>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</si>
  <si>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</si>
  <si>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</si>
  <si>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</si>
  <si>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</si>
  <si>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</si>
  <si>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</si>
  <si>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</si>
  <si>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</si>
  <si>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</si>
  <si>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</si>
  <si>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</si>
  <si>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</si>
  <si>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</si>
  <si>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</si>
  <si>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</si>
  <si>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</si>
  <si>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</si>
  <si>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</si>
  <si>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</si>
  <si>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</si>
  <si>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</si>
  <si>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</si>
  <si>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</si>
  <si>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</si>
  <si>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</si>
  <si>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</si>
  <si>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</si>
  <si>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</si>
  <si>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</si>
  <si>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</si>
  <si>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</si>
  <si>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</si>
  <si>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</si>
  <si>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</si>
  <si>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桑名市、桑名郡内</t>
    <rPh sb="0" eb="2">
      <t>クワナ</t>
    </rPh>
    <rPh sb="2" eb="3">
      <t>シ</t>
    </rPh>
    <rPh sb="4" eb="6">
      <t>クワナ</t>
    </rPh>
    <rPh sb="6" eb="7">
      <t>グン</t>
    </rPh>
    <rPh sb="7" eb="8">
      <t>ナイ</t>
    </rPh>
    <phoneticPr fontId="2"/>
  </si>
  <si>
    <t>いなべ市、員弁郡内</t>
    <rPh sb="3" eb="4">
      <t>シ</t>
    </rPh>
    <rPh sb="5" eb="7">
      <t>イナベ</t>
    </rPh>
    <rPh sb="7" eb="9">
      <t>グンナイ</t>
    </rPh>
    <phoneticPr fontId="2"/>
  </si>
  <si>
    <t>上記以外の三重県内</t>
    <rPh sb="0" eb="2">
      <t>ジョウキ</t>
    </rPh>
    <rPh sb="2" eb="4">
      <t>イガイ</t>
    </rPh>
    <rPh sb="5" eb="7">
      <t>ミエ</t>
    </rPh>
    <rPh sb="7" eb="9">
      <t>ケンナイ</t>
    </rPh>
    <phoneticPr fontId="2"/>
  </si>
  <si>
    <t>桑名建設事務所管内における工事実績あり</t>
    <rPh sb="0" eb="2">
      <t>クワナ</t>
    </rPh>
    <rPh sb="2" eb="4">
      <t>ケンセツ</t>
    </rPh>
    <rPh sb="4" eb="6">
      <t>ジム</t>
    </rPh>
    <rPh sb="6" eb="7">
      <t>ショ</t>
    </rPh>
    <rPh sb="7" eb="9">
      <t>カンナイ</t>
    </rPh>
    <rPh sb="8" eb="9">
      <t>ナイ</t>
    </rPh>
    <rPh sb="13" eb="15">
      <t>コウジ</t>
    </rPh>
    <rPh sb="15" eb="17">
      <t>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</si>
  <si>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</si>
  <si>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　　工事を行ううえでの留意点</t>
    <rPh sb="0" eb="2">
      <t>コウジ</t>
    </rPh>
    <rPh sb="3" eb="4">
      <t>オコナ</t>
    </rPh>
    <rPh sb="9" eb="12">
      <t>リュウイテン</t>
    </rPh>
    <phoneticPr fontId="2"/>
  </si>
  <si>
    <t>評価対象工事②の実績あり</t>
    <phoneticPr fontId="2"/>
  </si>
  <si>
    <r>
      <t xml:space="preserve">当該工事を貴社が受注した際、当該工事において指定する主要資材を全て県内産とする場合に評価します。
・当該工事において指定する主要資材は、生コンです。
・県内産とは、三重県内の工場、採取場等で生産又は加工される資材を指します。
</t>
    </r>
    <r>
      <rPr>
        <b/>
        <sz val="12"/>
        <rFont val="BIZ UDゴシック"/>
        <family val="3"/>
        <charset val="128"/>
      </rPr>
      <t>※当該工事を契約後、「建設工事請負契約書の特約事項」に基づき履行を確認します。</t>
    </r>
    <rPh sb="68" eb="69">
      <t>ナマ</t>
    </rPh>
    <rPh sb="114" eb="116">
      <t>トウガイ</t>
    </rPh>
    <rPh sb="116" eb="118">
      <t>コウジ</t>
    </rPh>
    <rPh sb="119" eb="121">
      <t>ケイヤク</t>
    </rPh>
    <rPh sb="121" eb="122">
      <t>ゴ</t>
    </rPh>
    <rPh sb="124" eb="126">
      <t>ケンセツ</t>
    </rPh>
    <rPh sb="126" eb="128">
      <t>コウジ</t>
    </rPh>
    <rPh sb="128" eb="130">
      <t>ウケオイ</t>
    </rPh>
    <rPh sb="130" eb="133">
      <t>ケイヤクショ</t>
    </rPh>
    <rPh sb="134" eb="136">
      <t>トクヤク</t>
    </rPh>
    <rPh sb="136" eb="138">
      <t>ジコウ</t>
    </rPh>
    <rPh sb="140" eb="141">
      <t>モト</t>
    </rPh>
    <rPh sb="143" eb="145">
      <t>リコウ</t>
    </rPh>
    <rPh sb="146" eb="148">
      <t>カクニン</t>
    </rPh>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</si>
  <si>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</si>
  <si>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</si>
  <si>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桑名建設事務所管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8" eb="20">
      <t>キョウドウ</t>
    </rPh>
    <rPh sb="20" eb="23">
      <t>キギョウタイ</t>
    </rPh>
    <rPh sb="50" eb="52">
      <t>レイワ</t>
    </rPh>
    <rPh sb="79" eb="80">
      <t>ヒャク</t>
    </rPh>
    <rPh sb="115" eb="116">
      <t>ケン</t>
    </rPh>
    <phoneticPr fontId="2"/>
  </si>
  <si>
    <t>桑名建設事務所発注の令和６年～令和７年又は令和７年～令和８年地域維持型維持修繕業務委託（雪氷対策）元請契約実績の有無により評価します。
・地域維持型維持修繕業務委託（雪氷対策）元請契約実績は、建設共同企業体の代表者を含む全ての構成員を評価の対象とします。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133" eb="134">
      <t>オツ</t>
    </rPh>
    <rPh sb="134" eb="135">
      <t>ガタ</t>
    </rPh>
    <rPh sb="136" eb="137">
      <t>カン</t>
    </rPh>
    <rPh sb="160" eb="161">
      <t>モト</t>
    </rPh>
    <rPh sb="164" eb="166">
      <t>セッピョウ</t>
    </rPh>
    <rPh sb="166" eb="168">
      <t>ギョウム</t>
    </rPh>
    <rPh sb="169" eb="171">
      <t>ブンタン</t>
    </rPh>
    <rPh sb="173" eb="175">
      <t>ギョウム</t>
    </rPh>
    <rPh sb="176" eb="177">
      <t>フク</t>
    </rPh>
    <rPh sb="181" eb="183">
      <t>バアイ</t>
    </rPh>
    <rPh sb="185" eb="187">
      <t>ヒョウカ</t>
    </rPh>
    <phoneticPr fontId="2"/>
  </si>
  <si>
    <t>桑名建設事務所発注の令和６年～令和７年又は令和７年～令和８年地域維持型維持修繕業務委託（小規模）元請契約実績又は令和６年度上期～令和７年度下期における北勢流域下水道事務所発注の小規模業務委託元請契約実績（ただし、桑名建設事務所管内に本店及び建設業法上の主たる営業所を有する者に限ります。）の有無により評価します。
・地域維持型維持修繕業務委託（小規模）元請契約実績は、建設共同企業体の代表者を含む全ての構成員を評価の対象とします。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248" eb="249">
      <t>モト</t>
    </rPh>
    <rPh sb="252" eb="255">
      <t>ショウキボ</t>
    </rPh>
    <rPh sb="255" eb="257">
      <t>ギョウム</t>
    </rPh>
    <rPh sb="258" eb="260">
      <t>ブンタン</t>
    </rPh>
    <rPh sb="262" eb="264">
      <t>ギョウム</t>
    </rPh>
    <rPh sb="265" eb="266">
      <t>フク</t>
    </rPh>
    <rPh sb="270" eb="272">
      <t>バアイ</t>
    </rPh>
    <rPh sb="274" eb="276">
      <t>ヒョウカ</t>
    </rPh>
    <phoneticPr fontId="2"/>
  </si>
  <si>
    <t>令和７年度又は令和８年度における桑名建設事務所管内の公共施設美化活動の活動実績の有無により評価します。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
また、令和７年度又は令和８年度において桑名建設事務所主催の員弁川河川清掃活動に実質的に参加し、その証明書の写しの提出があれば評価の対象とします。</t>
    <rPh sb="0" eb="2">
      <t>レイワ</t>
    </rPh>
    <rPh sb="3" eb="5">
      <t>ネンド</t>
    </rPh>
    <rPh sb="7" eb="9">
      <t>レイワ</t>
    </rPh>
    <rPh sb="10" eb="12">
      <t>ネンド</t>
    </rPh>
    <rPh sb="16" eb="18">
      <t>クワナ</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</si>
  <si>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・「災害協定」とは、桑名建設事務所と締結した「地震・津波・風水害等の緊急時における運用協定」をいいます。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評価対象年度の実動訓練において、協定締結団体構成員のうち、桑名建設事務所管内の構成員の半数以上が参加していること。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・「災害協定」とは、桑名建設事務所と締結した「地震・津波・風水害等の緊急時における運用協定」をいいます。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・「防災協定」とは、「桑名建設事務所管内の市町との防災協定」又は「三重県との防災協定」をいいます。
・「桑名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・「防災協定の締結」の評価は、桑名建設事務所管内に「本店及び建設業法上の主たる営業所」又は「建設業法上の営業所」を有する企業に限ります。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クワナ</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クワナ</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クワナ</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クワナ</t>
    </rPh>
    <rPh sb="683" eb="685">
      <t>クワナ</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クワナ</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</si>
  <si>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</si>
  <si>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県内産資材の使用（生コン）</t>
    <rPh sb="0" eb="2">
      <t>ケンナイ</t>
    </rPh>
    <rPh sb="2" eb="3">
      <t>サン</t>
    </rPh>
    <rPh sb="3" eb="5">
      <t>シザイ</t>
    </rPh>
    <rPh sb="6" eb="8">
      <t>シヨウ</t>
    </rPh>
    <rPh sb="9" eb="10">
      <t>ナマ</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</si>
  <si>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</si>
  <si>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</si>
  <si>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・「評価対象工事①」とは、土木一式工事（業種）で発注された護岸工又は築堤工を含む、河川工事又は海岸工事を指します。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34" eb="137">
      <t>ゴガンコウ</t>
    </rPh>
    <rPh sb="137" eb="138">
      <t>マタ</t>
    </rPh>
    <rPh sb="139" eb="142">
      <t>チクテイコウ</t>
    </rPh>
    <rPh sb="143" eb="144">
      <t>フク</t>
    </rPh>
    <rPh sb="150" eb="151">
      <t>マタ</t>
    </rPh>
    <rPh sb="152" eb="156">
      <t>カイガンコウジ</t>
    </rPh>
    <rPh sb="164" eb="166">
      <t>ヒョウカ</t>
    </rPh>
    <rPh sb="166" eb="168">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</si>
  <si>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</si>
  <si>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当該工事は一級河川鍋田川の堤防において地震対策のために嵩上を行う工事です。
「項目１　効率的な工程計画」、「項目２　品質管理」、「項目３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
・一括審査対象工事に共通する提案を記述してください。なお、共通する提案であると認められない場合、その提案は評価しません。</t>
    <rPh sb="43" eb="46">
      <t>コウリツテキ</t>
    </rPh>
    <rPh sb="47" eb="51">
      <t>コウテイケイカク</t>
    </rPh>
    <rPh sb="58" eb="62">
      <t>ヒンシツカンリ</t>
    </rPh>
    <rPh sb="69" eb="73">
      <t>シュウヘンカンキョウ</t>
    </rPh>
    <rPh sb="75" eb="77">
      <t>ハイリョ</t>
    </rPh>
    <rPh sb="111" eb="113">
      <t>イナイ</t>
    </rPh>
    <rPh sb="117" eb="119">
      <t>リユウ</t>
    </rPh>
    <rPh sb="120" eb="121">
      <t>フク</t>
    </rPh>
    <phoneticPr fontId="2"/>
  </si>
  <si>
    <t>① 令和8年度　河川地震高潮　第  A03-02分0002号</t>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</si>
  <si>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・「評価対象工事②」とは、土木一式工事（業種）で発注された護岸工又は築堤工を含む、河川工事又は海岸工事を指します。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258" eb="260">
      <t>コウジ</t>
    </rPh>
    <rPh sb="356" eb="358">
      <t>コウジ</t>
    </rPh>
    <rPh sb="472" eb="474">
      <t>キカン</t>
    </rPh>
    <rPh sb="485" eb="4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</si>
  <si>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</si>
  <si>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①一級河川鍋田川 地震・高潮対策工事（その２）
②一級河川鍋田川 地震・高潮対策工事（その１）</t>
    <phoneticPr fontId="2"/>
  </si>
  <si>
    <t>【一括審査方式】
①一級河川鍋田川　地震・高潮対策工事（その２）
②一級河川鍋田川　地震・高潮対策工事（その１）</t>
    <phoneticPr fontId="2"/>
  </si>
  <si>
    <t>② 令和8年度　河川地震高潮　第  A03-02分0001号</t>
    <phoneticPr fontId="2"/>
  </si>
  <si>
    <t>　 一級河川鍋田川　地震・高潮対策工事（その１）</t>
    <phoneticPr fontId="2"/>
  </si>
  <si>
    <t>　 一級河川鍋田川　地震・高潮対策工事（その２）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</si>
</sst>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 &quot;0"/>
    <numFmt numFmtId="177" formatCode="0_ "/>
    <numFmt numFmtId="178" formatCode="0_);\(0\)"/>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4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58">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2"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9" fontId="13" fillId="0" borderId="0" xfId="0" applyNumberFormat="1" applyFont="1" applyAlignment="1">
      <alignment horizontal="center" vertical="center" wrapText="1"/>
    </xf>
    <xf numFmtId="185" fontId="13" fillId="0" borderId="0" xfId="0" applyNumberFormat="1" applyFont="1" applyAlignment="1">
      <alignment horizontal="center" vertical="center" wrapText="1"/>
    </xf>
    <xf numFmtId="179" fontId="13" fillId="0" borderId="0" xfId="0" applyNumberFormat="1" applyFont="1" applyAlignment="1" applyProtection="1">
      <alignment horizontal="center" vertical="center" wrapText="1"/>
      <protection locked="0"/>
    </xf>
    <xf numFmtId="185"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1"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4" fontId="19" fillId="0" borderId="0" xfId="3" applyNumberFormat="1" applyFont="1" applyBorder="1" applyAlignment="1" applyProtection="1">
      <alignment horizontal="center" vertical="center"/>
      <protection locked="0"/>
    </xf>
    <xf numFmtId="182" fontId="19" fillId="0" borderId="0" xfId="3" applyNumberFormat="1" applyFont="1" applyBorder="1" applyAlignment="1" applyProtection="1">
      <alignment horizontal="center" vertical="center" shrinkToFit="1"/>
      <protection locked="0"/>
    </xf>
    <xf numFmtId="183"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178"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37" fillId="0" borderId="1" xfId="0"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horizontal="left" vertical="center"/>
    </xf>
    <xf numFmtId="0" fontId="22" fillId="0" borderId="95" xfId="1" applyNumberFormat="1" applyFont="1" applyFill="1" applyBorder="1" applyAlignment="1" applyProtection="1">
      <alignment horizontal="center" vertical="center"/>
    </xf>
    <xf numFmtId="0" fontId="22" fillId="0" borderId="94" xfId="1" applyNumberFormat="1" applyFont="1" applyFill="1" applyBorder="1" applyAlignment="1" applyProtection="1">
      <alignment horizontal="center" vertical="center"/>
    </xf>
    <xf numFmtId="180" fontId="40" fillId="0" borderId="2" xfId="1" applyNumberFormat="1" applyFont="1" applyFill="1" applyBorder="1" applyAlignment="1" applyProtection="1">
      <alignment horizontal="center" vertical="center" shrinkToFit="1"/>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1" fillId="0" borderId="1" xfId="0" applyFont="1" applyBorder="1" applyAlignment="1">
      <alignment horizontal="center" vertical="center"/>
    </xf>
    <xf numFmtId="0" fontId="37" fillId="0" borderId="18"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2"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5" fillId="0" borderId="0" xfId="4" applyFont="1" applyAlignment="1" applyProtection="1">
      <alignment horizontal="left" vertical="center"/>
      <protection locked="0"/>
    </xf>
    <xf numFmtId="0" fontId="46"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22" fillId="0" borderId="2" xfId="0" applyFont="1" applyBorder="1" applyAlignment="1">
      <alignment horizontal="center" vertical="center" wrapText="1"/>
    </xf>
    <xf numFmtId="0" fontId="20" fillId="0" borderId="13" xfId="1" quotePrefix="1" applyNumberFormat="1" applyFont="1" applyFill="1" applyBorder="1" applyAlignment="1" applyProtection="1">
      <alignment horizontal="center" vertical="center" wrapText="1"/>
    </xf>
    <xf numFmtId="176" fontId="29" fillId="0" borderId="2" xfId="1" applyNumberFormat="1" applyFont="1" applyFill="1" applyBorder="1" applyAlignment="1" applyProtection="1">
      <alignment horizontal="center" vertical="center"/>
    </xf>
    <xf numFmtId="0" fontId="47"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20" fillId="0" borderId="0" xfId="0" applyFont="1" applyAlignment="1">
      <alignment vertical="center" wrapText="1"/>
    </xf>
    <xf numFmtId="0" fontId="11" fillId="0" borderId="0" xfId="0" applyFont="1" applyAlignment="1">
      <alignment horizontal="right" vertical="top"/>
    </xf>
    <xf numFmtId="0" fontId="22" fillId="0" borderId="0" xfId="0" applyFont="1">
      <alignment vertical="center"/>
    </xf>
    <xf numFmtId="0" fontId="29" fillId="0" borderId="46" xfId="0" applyFont="1" applyBorder="1" applyAlignment="1">
      <alignment horizontal="center" vertical="center"/>
    </xf>
    <xf numFmtId="0" fontId="29" fillId="0" borderId="17" xfId="0" applyFont="1" applyBorder="1" applyAlignment="1">
      <alignment horizontal="center" vertical="center"/>
    </xf>
    <xf numFmtId="0" fontId="22" fillId="0" borderId="6" xfId="0" applyFont="1" applyBorder="1" applyAlignment="1">
      <alignment horizontal="center" vertical="center"/>
    </xf>
    <xf numFmtId="0" fontId="29" fillId="0" borderId="3" xfId="0" applyFont="1" applyBorder="1" applyAlignment="1">
      <alignment horizontal="center" vertical="center" wrapText="1"/>
    </xf>
    <xf numFmtId="178" fontId="29" fillId="0" borderId="1" xfId="0" quotePrefix="1" applyNumberFormat="1" applyFont="1" applyBorder="1" applyAlignment="1">
      <alignment horizontal="center" vertical="center"/>
    </xf>
    <xf numFmtId="37" fontId="29" fillId="0" borderId="1" xfId="0" quotePrefix="1" applyNumberFormat="1" applyFont="1" applyBorder="1" applyAlignment="1">
      <alignment horizontal="center" vertical="center"/>
    </xf>
    <xf numFmtId="37" fontId="29" fillId="0" borderId="1" xfId="0" quotePrefix="1" applyNumberFormat="1" applyFont="1" applyBorder="1" applyAlignment="1">
      <alignment horizontal="center" vertical="center" wrapText="1"/>
    </xf>
    <xf numFmtId="0" fontId="29" fillId="0" borderId="2" xfId="0" quotePrefix="1" applyFont="1" applyBorder="1" applyAlignment="1">
      <alignment horizontal="center" vertical="center"/>
    </xf>
    <xf numFmtId="0" fontId="22" fillId="0" borderId="1" xfId="0" applyFont="1" applyBorder="1" applyAlignment="1">
      <alignment horizontal="center" vertical="center"/>
    </xf>
    <xf numFmtId="177" fontId="29" fillId="0" borderId="17" xfId="0" applyNumberFormat="1" applyFont="1" applyBorder="1" applyAlignment="1">
      <alignment horizontal="center" vertical="center" wrapText="1"/>
    </xf>
    <xf numFmtId="0" fontId="22" fillId="0" borderId="5" xfId="0" applyFont="1" applyBorder="1" applyAlignment="1">
      <alignment horizontal="center" vertical="center"/>
    </xf>
    <xf numFmtId="176" fontId="20" fillId="0" borderId="5" xfId="0" quotePrefix="1" applyNumberFormat="1" applyFont="1" applyBorder="1" applyAlignment="1">
      <alignment horizontal="center" vertical="center" wrapText="1"/>
    </xf>
    <xf numFmtId="176" fontId="29" fillId="0" borderId="5" xfId="0" quotePrefix="1" applyNumberFormat="1" applyFont="1" applyBorder="1" applyAlignment="1">
      <alignment horizontal="center" vertical="center" wrapText="1"/>
    </xf>
    <xf numFmtId="0" fontId="22" fillId="0" borderId="5" xfId="0" applyFont="1" applyBorder="1" applyAlignment="1">
      <alignment vertical="center" wrapText="1"/>
    </xf>
    <xf numFmtId="0" fontId="22" fillId="0" borderId="1" xfId="0" applyFont="1" applyBorder="1" applyAlignment="1">
      <alignment vertical="center" wrapText="1"/>
    </xf>
    <xf numFmtId="176" fontId="20" fillId="0" borderId="2" xfId="0" quotePrefix="1" applyNumberFormat="1" applyFont="1" applyBorder="1" applyAlignment="1">
      <alignment horizontal="center" vertical="center" wrapText="1"/>
    </xf>
    <xf numFmtId="176" fontId="29" fillId="0" borderId="2" xfId="0" quotePrefix="1" applyNumberFormat="1" applyFont="1" applyBorder="1" applyAlignment="1">
      <alignment horizontal="center" vertical="center" wrapText="1"/>
    </xf>
    <xf numFmtId="0" fontId="22" fillId="0" borderId="0" xfId="0" applyFont="1" applyAlignment="1">
      <alignment horizontal="left" vertical="center"/>
    </xf>
    <xf numFmtId="0" fontId="22" fillId="0" borderId="0" xfId="0" applyFont="1" applyAlignment="1">
      <alignment horizontal="center" vertical="center"/>
    </xf>
    <xf numFmtId="0" fontId="39" fillId="0" borderId="0" xfId="0" applyFont="1" applyAlignment="1">
      <alignment horizontal="left" vertical="center"/>
    </xf>
    <xf numFmtId="0" fontId="22" fillId="0" borderId="0" xfId="0" applyFont="1" applyAlignment="1">
      <alignment horizontal="right" vertical="center"/>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22" fillId="0" borderId="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6" xfId="0" applyFont="1" applyBorder="1" applyAlignment="1">
      <alignment horizontal="center" vertical="center" textRotation="255"/>
    </xf>
    <xf numFmtId="0" fontId="22" fillId="0" borderId="17" xfId="0" applyFont="1" applyBorder="1" applyAlignment="1">
      <alignment horizontal="center" vertical="center" textRotation="255"/>
    </xf>
    <xf numFmtId="0" fontId="22" fillId="0" borderId="1" xfId="0" applyFont="1" applyBorder="1" applyAlignment="1">
      <alignment horizontal="center" vertical="center" wrapText="1"/>
    </xf>
    <xf numFmtId="0" fontId="22" fillId="0" borderId="6" xfId="0" applyFont="1" applyBorder="1" applyAlignment="1">
      <alignment horizontal="center" vertical="center"/>
    </xf>
    <xf numFmtId="0" fontId="22" fillId="0" borderId="25" xfId="0" applyFont="1" applyBorder="1" applyAlignment="1">
      <alignment horizontal="center" vertical="center"/>
    </xf>
    <xf numFmtId="0" fontId="22" fillId="0" borderId="52" xfId="0" applyFont="1" applyBorder="1" applyAlignment="1">
      <alignment horizontal="center" vertical="center"/>
    </xf>
    <xf numFmtId="0" fontId="22" fillId="0" borderId="17"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1" xfId="0" quotePrefix="1" applyFont="1" applyBorder="1" applyAlignment="1">
      <alignment horizontal="center" vertical="center" wrapText="1"/>
    </xf>
    <xf numFmtId="0" fontId="22" fillId="0" borderId="23" xfId="0" applyFont="1" applyBorder="1" applyAlignment="1">
      <alignment horizontal="center" vertical="center"/>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2" xfId="0" quotePrefix="1" applyFont="1" applyBorder="1" applyAlignment="1">
      <alignment horizontal="center" vertical="center"/>
    </xf>
    <xf numFmtId="0" fontId="22" fillId="0" borderId="2" xfId="0" quotePrefix="1" applyFont="1" applyBorder="1" applyAlignment="1">
      <alignment horizontal="center" vertical="center" wrapText="1"/>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12" xfId="0" applyFont="1" applyBorder="1" applyAlignment="1">
      <alignment horizontal="center" vertical="center"/>
    </xf>
    <xf numFmtId="0" fontId="22" fillId="0" borderId="33" xfId="0" applyFont="1" applyBorder="1" applyAlignment="1">
      <alignment horizontal="center" vertical="center"/>
    </xf>
    <xf numFmtId="0" fontId="22" fillId="0" borderId="3" xfId="0" quotePrefix="1" applyFont="1" applyBorder="1" applyAlignment="1">
      <alignment horizontal="center" vertical="center" textRotation="255" wrapText="1"/>
    </xf>
    <xf numFmtId="0" fontId="22" fillId="0" borderId="17" xfId="0" applyFont="1" applyBorder="1" applyAlignment="1">
      <alignment horizontal="center" vertical="center"/>
    </xf>
    <xf numFmtId="0" fontId="22" fillId="0" borderId="3"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46" xfId="0" applyFont="1" applyBorder="1" applyAlignment="1">
      <alignment horizontal="center" vertical="center"/>
    </xf>
    <xf numFmtId="0" fontId="31" fillId="0" borderId="12" xfId="0" applyFont="1" applyBorder="1" applyAlignment="1">
      <alignment horizontal="left" vertical="center" wrapText="1"/>
    </xf>
    <xf numFmtId="0" fontId="22" fillId="0" borderId="46" xfId="0" quotePrefix="1" applyFont="1" applyBorder="1" applyAlignment="1">
      <alignment horizontal="center" vertical="center" textRotation="255" wrapText="1"/>
    </xf>
    <xf numFmtId="0" fontId="29" fillId="0" borderId="3"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2" xfId="0" applyFont="1" applyBorder="1" applyAlignment="1">
      <alignment horizontal="center" vertical="center"/>
    </xf>
    <xf numFmtId="0" fontId="22" fillId="0" borderId="3" xfId="0" applyFont="1" applyBorder="1" applyAlignment="1">
      <alignment horizontal="left" vertical="center" wrapText="1"/>
    </xf>
    <xf numFmtId="0" fontId="22" fillId="0" borderId="17" xfId="0" applyFont="1" applyBorder="1" applyAlignment="1">
      <alignment horizontal="left" vertical="center" wrapText="1"/>
    </xf>
    <xf numFmtId="0" fontId="22" fillId="0" borderId="2" xfId="0" applyFont="1" applyBorder="1" applyAlignment="1">
      <alignment horizontal="left" vertical="center" wrapText="1"/>
    </xf>
    <xf numFmtId="0" fontId="22" fillId="0" borderId="19" xfId="0" applyFont="1" applyBorder="1" applyAlignment="1">
      <alignment horizontal="center" vertical="center"/>
    </xf>
    <xf numFmtId="0" fontId="22" fillId="0" borderId="27" xfId="0" applyFont="1" applyBorder="1" applyAlignment="1">
      <alignment horizontal="center" vertical="center"/>
    </xf>
    <xf numFmtId="0" fontId="22" fillId="0" borderId="53" xfId="0" applyFont="1" applyBorder="1" applyAlignment="1">
      <alignment horizontal="center" vertical="center"/>
    </xf>
    <xf numFmtId="0" fontId="22"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6" xfId="0" applyFont="1" applyBorder="1" applyAlignment="1">
      <alignment horizontal="center" vertical="center"/>
    </xf>
    <xf numFmtId="0" fontId="22" fillId="0" borderId="33" xfId="0" applyFont="1" applyBorder="1" applyAlignment="1">
      <alignment vertical="center" wrapText="1"/>
    </xf>
    <xf numFmtId="0" fontId="22" fillId="0" borderId="34" xfId="0" applyFont="1" applyBorder="1" applyAlignment="1">
      <alignment horizontal="left" vertical="center" wrapText="1"/>
    </xf>
    <xf numFmtId="0" fontId="22" fillId="0" borderId="39" xfId="0" applyFont="1" applyBorder="1" applyAlignment="1">
      <alignment horizontal="left" vertical="center" wrapText="1"/>
    </xf>
    <xf numFmtId="0" fontId="22" fillId="0" borderId="6" xfId="0" quotePrefix="1" applyFont="1" applyBorder="1" applyAlignment="1">
      <alignment horizontal="center" vertical="center" wrapText="1"/>
    </xf>
    <xf numFmtId="0" fontId="29" fillId="0" borderId="46" xfId="0" applyFont="1" applyBorder="1" applyAlignment="1">
      <alignment horizontal="center" vertical="center"/>
    </xf>
    <xf numFmtId="0" fontId="22" fillId="0" borderId="52" xfId="0" applyFont="1" applyBorder="1" applyAlignment="1">
      <alignment vertical="center" wrapText="1"/>
    </xf>
    <xf numFmtId="0" fontId="22" fillId="0" borderId="34" xfId="0" applyFont="1" applyBorder="1" applyAlignment="1">
      <alignment vertical="center" wrapTex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2" fillId="0" borderId="46" xfId="0" applyFont="1" applyBorder="1" applyAlignment="1">
      <alignment horizontal="center" vertical="center" wrapText="1"/>
    </xf>
    <xf numFmtId="0" fontId="22" fillId="0" borderId="4" xfId="0" applyFont="1" applyBorder="1" applyAlignment="1">
      <alignment horizontal="center" vertical="center"/>
    </xf>
    <xf numFmtId="0" fontId="22" fillId="0" borderId="39" xfId="0" applyFont="1" applyBorder="1" applyAlignment="1">
      <alignment horizontal="center" vertical="center"/>
    </xf>
    <xf numFmtId="0" fontId="22" fillId="0" borderId="2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5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3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46" xfId="0" applyFont="1" applyBorder="1" applyAlignment="1">
      <alignment horizontal="center" vertical="center" textRotation="255" wrapText="1"/>
    </xf>
    <xf numFmtId="0" fontId="22" fillId="0" borderId="17" xfId="0" applyFont="1" applyBorder="1" applyAlignment="1">
      <alignment horizontal="center" vertical="center" textRotation="255" wrapText="1"/>
    </xf>
    <xf numFmtId="0" fontId="22" fillId="0" borderId="44" xfId="0" applyFont="1" applyBorder="1" applyAlignment="1">
      <alignment horizontal="left" vertical="center" wrapText="1"/>
    </xf>
    <xf numFmtId="0" fontId="22" fillId="0" borderId="33" xfId="0" applyFont="1" applyBorder="1" applyAlignment="1">
      <alignment horizontal="left" vertical="center" wrapText="1"/>
    </xf>
    <xf numFmtId="0" fontId="22" fillId="0" borderId="39" xfId="0" applyFont="1" applyBorder="1" applyAlignment="1">
      <alignment vertical="center" wrapText="1"/>
    </xf>
    <xf numFmtId="0" fontId="29" fillId="0" borderId="1" xfId="0" applyFont="1" applyBorder="1" applyAlignment="1">
      <alignment horizontal="center" vertical="center"/>
    </xf>
    <xf numFmtId="0" fontId="22" fillId="0" borderId="3" xfId="0" applyFont="1" applyBorder="1" applyAlignment="1">
      <alignment vertical="center" wrapText="1"/>
    </xf>
    <xf numFmtId="0" fontId="22" fillId="0" borderId="2" xfId="0" applyFont="1" applyBorder="1" applyAlignment="1">
      <alignment vertical="center" wrapText="1"/>
    </xf>
    <xf numFmtId="0" fontId="29" fillId="0" borderId="46" xfId="1" quotePrefix="1" applyNumberFormat="1" applyFont="1" applyFill="1" applyBorder="1" applyAlignment="1" applyProtection="1">
      <alignment horizontal="center" vertical="center"/>
    </xf>
    <xf numFmtId="0" fontId="29" fillId="0" borderId="17" xfId="1" quotePrefix="1" applyNumberFormat="1" applyFont="1" applyFill="1" applyBorder="1" applyAlignment="1" applyProtection="1">
      <alignment horizontal="center" vertical="center"/>
    </xf>
    <xf numFmtId="0" fontId="20" fillId="0" borderId="0" xfId="0" applyFont="1">
      <alignment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22" fillId="0" borderId="16" xfId="0" applyFont="1" applyBorder="1" applyAlignment="1">
      <alignment horizontal="center" vertical="center" wrapText="1"/>
    </xf>
    <xf numFmtId="0" fontId="22" fillId="0" borderId="33" xfId="0" quotePrefix="1" applyFont="1" applyBorder="1" applyAlignment="1">
      <alignment horizontal="left" vertical="center" wrapText="1"/>
    </xf>
    <xf numFmtId="0" fontId="22" fillId="0" borderId="4" xfId="0" quotePrefix="1" applyFont="1" applyBorder="1" applyAlignment="1">
      <alignment horizontal="center" vertical="center" wrapText="1"/>
    </xf>
    <xf numFmtId="0" fontId="22" fillId="0" borderId="1" xfId="0" applyFont="1" applyBorder="1" applyAlignment="1">
      <alignment horizontal="center" vertical="center"/>
    </xf>
    <xf numFmtId="0" fontId="22" fillId="0" borderId="46" xfId="0" quotePrefix="1" applyFont="1" applyBorder="1" applyAlignment="1">
      <alignment horizontal="center" vertical="center" wrapText="1"/>
    </xf>
    <xf numFmtId="0" fontId="22" fillId="0" borderId="17" xfId="0" quotePrefix="1"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lignment vertical="center"/>
    </xf>
    <xf numFmtId="0" fontId="22" fillId="0" borderId="46" xfId="0" quotePrefix="1" applyFont="1" applyBorder="1" applyAlignment="1">
      <alignment horizontal="left" vertical="center" wrapText="1"/>
    </xf>
    <xf numFmtId="0" fontId="22" fillId="0" borderId="17" xfId="0" quotePrefix="1" applyFont="1" applyBorder="1" applyAlignment="1">
      <alignment horizontal="left" vertical="center" wrapText="1"/>
    </xf>
    <xf numFmtId="0" fontId="22" fillId="0" borderId="14" xfId="0" applyFont="1" applyBorder="1" applyAlignment="1">
      <alignment vertical="center" wrapText="1"/>
    </xf>
    <xf numFmtId="0" fontId="22" fillId="0" borderId="57" xfId="0" applyFont="1" applyBorder="1" applyAlignment="1">
      <alignment vertical="center" wrapText="1"/>
    </xf>
    <xf numFmtId="0" fontId="22" fillId="0" borderId="54" xfId="0" applyFont="1" applyBorder="1" applyAlignment="1">
      <alignment vertical="center" wrapText="1"/>
    </xf>
    <xf numFmtId="0" fontId="22" fillId="0" borderId="46" xfId="0" applyFont="1" applyBorder="1" applyAlignment="1">
      <alignment vertical="center" wrapText="1"/>
    </xf>
    <xf numFmtId="0" fontId="22" fillId="0" borderId="17" xfId="0" applyFont="1" applyBorder="1" applyAlignment="1">
      <alignment vertical="center" wrapText="1"/>
    </xf>
    <xf numFmtId="0" fontId="29" fillId="0" borderId="46" xfId="0" applyFont="1" applyBorder="1" applyAlignment="1">
      <alignment horizontal="center" vertical="center" wrapText="1"/>
    </xf>
    <xf numFmtId="0" fontId="29" fillId="0" borderId="16" xfId="0" applyFont="1" applyBorder="1" applyAlignment="1">
      <alignment horizontal="center" vertical="center"/>
    </xf>
    <xf numFmtId="0" fontId="22" fillId="0" borderId="46" xfId="0" applyFont="1" applyBorder="1" applyAlignment="1">
      <alignment horizontal="left" vertical="center" wrapText="1"/>
    </xf>
    <xf numFmtId="0" fontId="13" fillId="0" borderId="0" xfId="0" applyFont="1" applyAlignment="1">
      <alignment horizontal="distributed" vertical="center"/>
    </xf>
    <xf numFmtId="0" fontId="43" fillId="0" borderId="0" xfId="0" applyFont="1" applyAlignment="1">
      <alignment horizontal="center" vertical="center"/>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2" xfId="0"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3"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20" fillId="0" borderId="20" xfId="0" applyFont="1" applyBorder="1" applyAlignment="1">
      <alignment horizontal="center" vertical="center"/>
    </xf>
    <xf numFmtId="0" fontId="20" fillId="0" borderId="33" xfId="0" applyFont="1" applyBorder="1" applyAlignment="1">
      <alignment horizontal="center" vertical="center"/>
    </xf>
    <xf numFmtId="0" fontId="29" fillId="0" borderId="0" xfId="0" applyFont="1" applyAlignment="1">
      <alignment horizontal="center" vertical="center"/>
    </xf>
    <xf numFmtId="186" fontId="30" fillId="0" borderId="3" xfId="0" applyNumberFormat="1" applyFont="1" applyBorder="1" applyAlignment="1">
      <alignment horizontal="center" vertical="center" wrapText="1"/>
    </xf>
    <xf numFmtId="186" fontId="30" fillId="0" borderId="39" xfId="0" applyNumberFormat="1" applyFont="1" applyBorder="1" applyAlignment="1">
      <alignment horizontal="center" vertical="center" wrapText="1"/>
    </xf>
    <xf numFmtId="186" fontId="30" fillId="0" borderId="17" xfId="0" applyNumberFormat="1" applyFont="1" applyBorder="1" applyAlignment="1">
      <alignment horizontal="center" vertical="center" wrapText="1"/>
    </xf>
    <xf numFmtId="186"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20" fillId="0" borderId="3" xfId="0" applyFont="1" applyBorder="1" applyAlignment="1">
      <alignment horizontal="center" vertical="center" textRotation="255"/>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4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6" xfId="0" applyFont="1" applyBorder="1" applyAlignment="1">
      <alignment horizontal="center" vertical="center"/>
    </xf>
    <xf numFmtId="0" fontId="20" fillId="0" borderId="2" xfId="0" applyFont="1" applyBorder="1" applyAlignment="1">
      <alignment horizontal="center" vertical="center"/>
    </xf>
    <xf numFmtId="0" fontId="30" fillId="0" borderId="17"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16" xfId="0" applyFont="1" applyBorder="1" applyAlignment="1">
      <alignment horizontal="center" vertical="center" wrapText="1"/>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0" fillId="0" borderId="3" xfId="0" applyFont="1" applyBorder="1" applyAlignment="1">
      <alignment horizontal="center" vertical="center"/>
    </xf>
    <xf numFmtId="0" fontId="20" fillId="0" borderId="16"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2" fillId="3" borderId="1" xfId="0" applyFont="1" applyFill="1" applyBorder="1" applyAlignment="1" applyProtection="1">
      <alignment horizontal="center" vertical="center" wrapText="1" shrinkToFit="1"/>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6" fontId="36" fillId="2" borderId="58" xfId="0" applyNumberFormat="1" applyFont="1" applyFill="1" applyBorder="1" applyAlignment="1" applyProtection="1">
      <alignment horizontal="center" vertical="center"/>
      <protection locked="0"/>
    </xf>
    <xf numFmtId="186" fontId="36" fillId="2" borderId="2" xfId="0" applyNumberFormat="1" applyFont="1" applyFill="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38" fontId="29" fillId="2" borderId="17" xfId="3" applyFont="1" applyFill="1" applyBorder="1" applyAlignment="1" applyProtection="1">
      <alignment horizontal="center" vertical="center"/>
      <protection locked="0"/>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30"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2" xfId="0" quotePrefix="1" applyFont="1" applyBorder="1" applyAlignment="1">
      <alignment horizontal="center" vertical="center"/>
    </xf>
    <xf numFmtId="186"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30" fillId="0" borderId="46" xfId="0" applyFont="1" applyBorder="1" applyAlignment="1">
      <alignment horizontal="center" vertical="center" wrapText="1"/>
    </xf>
    <xf numFmtId="0" fontId="20" fillId="0" borderId="35" xfId="0" applyFont="1" applyBorder="1" applyAlignment="1">
      <alignment horizontal="center" vertical="center"/>
    </xf>
    <xf numFmtId="0" fontId="20" fillId="0" borderId="37" xfId="0" applyFont="1" applyBorder="1" applyAlignment="1">
      <alignment horizontal="center" vertical="center"/>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30" fillId="0" borderId="20" xfId="1" quotePrefix="1" applyNumberFormat="1" applyFont="1" applyBorder="1" applyAlignment="1" applyProtection="1">
      <alignment horizontal="center" vertical="center"/>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30" fillId="0" borderId="16" xfId="0" applyFont="1" applyBorder="1" applyAlignment="1">
      <alignment horizontal="center" vertical="center"/>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textRotation="255"/>
    </xf>
    <xf numFmtId="0" fontId="30" fillId="0" borderId="23" xfId="0" applyFont="1" applyBorder="1" applyAlignment="1">
      <alignment horizontal="center" vertical="center"/>
    </xf>
    <xf numFmtId="0" fontId="30" fillId="0" borderId="20" xfId="0" applyFont="1" applyBorder="1" applyAlignment="1">
      <alignment horizontal="center" vertical="center"/>
    </xf>
    <xf numFmtId="0" fontId="30" fillId="0" borderId="4" xfId="0" applyFont="1" applyBorder="1" applyAlignment="1">
      <alignment horizontal="center" vertical="center"/>
    </xf>
    <xf numFmtId="0" fontId="26" fillId="0" borderId="85" xfId="0" applyFont="1" applyBorder="1" applyAlignment="1" applyProtection="1">
      <alignment horizontal="center" vertical="center"/>
      <protection locked="0"/>
    </xf>
    <xf numFmtId="0" fontId="20" fillId="5" borderId="65" xfId="0" quotePrefix="1" applyFont="1" applyFill="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1" fontId="15" fillId="0" borderId="23" xfId="3" applyNumberFormat="1" applyFont="1" applyFill="1" applyBorder="1" applyAlignment="1" applyProtection="1">
      <alignment horizontal="center" vertical="center" shrinkToFit="1"/>
      <protection locked="0"/>
    </xf>
    <xf numFmtId="181" fontId="15" fillId="0" borderId="31" xfId="3" applyNumberFormat="1" applyFont="1" applyFill="1" applyBorder="1" applyAlignment="1" applyProtection="1">
      <alignment horizontal="center" vertical="center" shrinkToFit="1"/>
      <protection locked="0"/>
    </xf>
    <xf numFmtId="181" fontId="15" fillId="0" borderId="34" xfId="3" applyNumberFormat="1" applyFont="1" applyFill="1" applyBorder="1" applyAlignment="1" applyProtection="1">
      <alignment horizontal="center" vertical="center" shrinkToFit="1"/>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4" fontId="15" fillId="0" borderId="23" xfId="3" applyNumberFormat="1" applyFont="1" applyFill="1" applyBorder="1" applyAlignment="1" applyProtection="1">
      <alignment horizontal="center" vertical="center"/>
      <protection locked="0"/>
    </xf>
    <xf numFmtId="184" fontId="15" fillId="0" borderId="32" xfId="3" applyNumberFormat="1" applyFont="1" applyFill="1" applyBorder="1" applyAlignment="1" applyProtection="1">
      <alignment horizontal="center" vertical="center"/>
      <protection locked="0"/>
    </xf>
    <xf numFmtId="184" fontId="15" fillId="0" borderId="4" xfId="3" applyNumberFormat="1" applyFont="1" applyFill="1" applyBorder="1" applyAlignment="1" applyProtection="1">
      <alignment horizontal="center" vertical="center"/>
      <protection locked="0"/>
    </xf>
    <xf numFmtId="184" fontId="15" fillId="0" borderId="15" xfId="3" applyNumberFormat="1" applyFont="1" applyFill="1" applyBorder="1" applyAlignment="1" applyProtection="1">
      <alignment horizontal="center" vertical="center"/>
      <protection locked="0"/>
    </xf>
    <xf numFmtId="184" fontId="15" fillId="0" borderId="20" xfId="3" applyNumberFormat="1" applyFont="1" applyFill="1" applyBorder="1" applyAlignment="1" applyProtection="1">
      <alignment horizontal="center" vertical="center"/>
      <protection locked="0"/>
    </xf>
    <xf numFmtId="184" fontId="15" fillId="0" borderId="50" xfId="3" applyNumberFormat="1" applyFont="1" applyFill="1" applyBorder="1" applyAlignment="1" applyProtection="1">
      <alignment horizontal="center" vertical="center"/>
      <protection locked="0"/>
    </xf>
    <xf numFmtId="181" fontId="15" fillId="0" borderId="81" xfId="3" applyNumberFormat="1" applyFont="1" applyFill="1" applyBorder="1" applyAlignment="1" applyProtection="1">
      <alignment horizontal="center" vertical="center" shrinkToFit="1"/>
      <protection locked="0"/>
    </xf>
    <xf numFmtId="181" fontId="15" fillId="0" borderId="82" xfId="3" applyNumberFormat="1" applyFont="1" applyFill="1" applyBorder="1" applyAlignment="1" applyProtection="1">
      <alignment horizontal="center" vertical="center" shrinkToFit="1"/>
      <protection locked="0"/>
    </xf>
    <xf numFmtId="183" fontId="15" fillId="4" borderId="69" xfId="3" applyNumberFormat="1" applyFont="1" applyFill="1" applyBorder="1" applyAlignment="1" applyProtection="1">
      <alignment horizontal="center" vertical="center"/>
    </xf>
    <xf numFmtId="183" fontId="15" fillId="4" borderId="70" xfId="3" applyNumberFormat="1" applyFont="1" applyFill="1" applyBorder="1" applyAlignment="1" applyProtection="1">
      <alignment horizontal="center" vertical="center"/>
    </xf>
    <xf numFmtId="183" fontId="15" fillId="4" borderId="83" xfId="3" applyNumberFormat="1" applyFont="1" applyFill="1" applyBorder="1" applyAlignment="1" applyProtection="1">
      <alignment horizontal="center" vertical="center"/>
    </xf>
    <xf numFmtId="0" fontId="15"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20" fillId="5" borderId="38" xfId="0" quotePrefix="1" applyFont="1" applyFill="1" applyBorder="1" applyAlignment="1" applyProtection="1">
      <alignment horizontal="center" vertical="center" wrapText="1"/>
      <protection locked="0"/>
    </xf>
    <xf numFmtId="0" fontId="26" fillId="0" borderId="62" xfId="0" applyFont="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67"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186" fontId="26" fillId="4" borderId="2" xfId="0" applyNumberFormat="1" applyFont="1" applyFill="1" applyBorder="1" applyAlignment="1">
      <alignment horizontal="center" vertical="center" wrapText="1"/>
    </xf>
    <xf numFmtId="186" fontId="26" fillId="4" borderId="20" xfId="0" applyNumberFormat="1" applyFont="1" applyFill="1" applyBorder="1" applyAlignment="1">
      <alignment horizontal="center" vertical="center" wrapText="1"/>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12" fontId="13" fillId="0" borderId="92" xfId="0" applyNumberFormat="1"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5" fontId="13" fillId="0" borderId="23" xfId="0" quotePrefix="1" applyNumberFormat="1" applyFont="1" applyBorder="1" applyAlignment="1">
      <alignment horizontal="center" vertical="center" wrapText="1"/>
    </xf>
    <xf numFmtId="185" fontId="13" fillId="0" borderId="31" xfId="0" quotePrefix="1" applyNumberFormat="1" applyFont="1" applyBorder="1" applyAlignment="1">
      <alignment horizontal="center" vertical="center" wrapText="1"/>
    </xf>
    <xf numFmtId="185" fontId="13" fillId="0" borderId="4" xfId="0" quotePrefix="1" applyNumberFormat="1" applyFont="1" applyBorder="1" applyAlignment="1">
      <alignment horizontal="center" vertical="center" wrapText="1"/>
    </xf>
    <xf numFmtId="185" fontId="13" fillId="0" borderId="0" xfId="0" quotePrefix="1" applyNumberFormat="1" applyFont="1" applyAlignment="1">
      <alignment horizontal="center" vertical="center" wrapText="1"/>
    </xf>
    <xf numFmtId="185" fontId="13" fillId="0" borderId="47" xfId="0" quotePrefix="1" applyNumberFormat="1" applyFont="1" applyBorder="1" applyAlignment="1">
      <alignment horizontal="center" vertical="center" wrapText="1"/>
    </xf>
    <xf numFmtId="185" fontId="13" fillId="0" borderId="10" xfId="0" quotePrefix="1" applyNumberFormat="1" applyFont="1" applyBorder="1" applyAlignment="1">
      <alignment horizontal="center" vertical="center" wrapText="1"/>
    </xf>
    <xf numFmtId="0" fontId="13" fillId="0" borderId="23"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9" fontId="13" fillId="0" borderId="25" xfId="0" applyNumberFormat="1" applyFont="1" applyBorder="1" applyAlignment="1">
      <alignment horizontal="center" vertical="center" wrapText="1"/>
    </xf>
    <xf numFmtId="179"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0">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twoCellAnchor>
    <xdr:from>
      <xdr:col>2</xdr:col>
      <xdr:colOff>31750</xdr:colOff>
      <xdr:row>13</xdr:row>
      <xdr:rowOff>101600</xdr:rowOff>
    </xdr:from>
    <xdr:to>
      <xdr:col>14</xdr:col>
      <xdr:colOff>0</xdr:colOff>
      <xdr:row>15</xdr:row>
      <xdr:rowOff>131234</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476250" y="3073400"/>
          <a:ext cx="2635250" cy="486834"/>
        </a:xfrm>
        <a:prstGeom prst="wedgeRectCallout">
          <a:avLst>
            <a:gd name="adj1" fmla="val -645"/>
            <a:gd name="adj2" fmla="val 11095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参加する工事を記載し、</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参加しない工事は消去（－）してください。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60213</xdr:colOff>
      <xdr:row>56</xdr:row>
      <xdr:rowOff>190508</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4066499" y="19567079"/>
          <a:ext cx="1382144" cy="2512786"/>
        </a:xfrm>
        <a:prstGeom prst="wedgeRectCallout">
          <a:avLst>
            <a:gd name="adj1" fmla="val -161468"/>
            <a:gd name="adj2" fmla="val 8140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38</xdr:row>
      <xdr:rowOff>61685</xdr:rowOff>
    </xdr:from>
    <xdr:to>
      <xdr:col>12</xdr:col>
      <xdr:colOff>689429</xdr:colOff>
      <xdr:row>47</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53</xdr:row>
      <xdr:rowOff>167374</xdr:rowOff>
    </xdr:from>
    <xdr:to>
      <xdr:col>12</xdr:col>
      <xdr:colOff>671285</xdr:colOff>
      <xdr:row>56</xdr:row>
      <xdr:rowOff>63506</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72141" y="18564231"/>
          <a:ext cx="1358358"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63500</xdr:colOff>
      <xdr:row>64</xdr:row>
      <xdr:rowOff>290282</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4069786" y="22279425"/>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8</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63500</xdr:colOff>
      <xdr:row>57</xdr:row>
      <xdr:rowOff>127002</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7758833" y="20394085"/>
          <a:ext cx="1382144" cy="2512786"/>
        </a:xfrm>
        <a:prstGeom prst="wedgeRectCallout">
          <a:avLst>
            <a:gd name="adj1" fmla="val -267356"/>
            <a:gd name="adj2" fmla="val 7864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39</xdr:row>
      <xdr:rowOff>247953</xdr:rowOff>
    </xdr:from>
    <xdr:to>
      <xdr:col>15</xdr:col>
      <xdr:colOff>715395</xdr:colOff>
      <xdr:row>49</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50999</xdr:colOff>
      <xdr:row>54</xdr:row>
      <xdr:rowOff>146505</xdr:rowOff>
    </xdr:from>
    <xdr:to>
      <xdr:col>15</xdr:col>
      <xdr:colOff>689428</xdr:colOff>
      <xdr:row>57</xdr:row>
      <xdr:rowOff>42637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7746332" y="19429338"/>
          <a:ext cx="1389846" cy="880382"/>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65</xdr:row>
      <xdr:rowOff>190499</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7762120" y="23082249"/>
          <a:ext cx="1369785" cy="3075215"/>
        </a:xfrm>
        <a:prstGeom prst="wedgeRectCallout">
          <a:avLst>
            <a:gd name="adj1" fmla="val -265406"/>
            <a:gd name="adj2" fmla="val -34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89890</xdr:rowOff>
    </xdr:from>
    <xdr:to>
      <xdr:col>15</xdr:col>
      <xdr:colOff>660348</xdr:colOff>
      <xdr:row>20</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170090" y="9250225"/>
          <a:ext cx="8154827" cy="4392937"/>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5562469" y="9259171"/>
          <a:ext cx="699379" cy="702299"/>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4858885" y="4691513"/>
          <a:ext cx="2981097" cy="764947"/>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058958" y="3361090"/>
          <a:ext cx="5790494" cy="5181643"/>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28222</xdr:colOff>
      <xdr:row>5</xdr:row>
      <xdr:rowOff>105834</xdr:rowOff>
    </xdr:from>
    <xdr:to>
      <xdr:col>33</xdr:col>
      <xdr:colOff>61183</xdr:colOff>
      <xdr:row>21</xdr:row>
      <xdr:rowOff>27</xdr:rowOff>
    </xdr:to>
    <xdr:grpSp>
      <xdr:nvGrpSpPr>
        <xdr:cNvPr id="15" name="グループ化 14">
          <a:extLst>
            <a:ext uri="{FF2B5EF4-FFF2-40B4-BE49-F238E27FC236}">
              <a16:creationId xmlns:a16="http://schemas.microsoft.com/office/drawing/2014/main" id="{00000000-0008-0000-0600-00000F000000}"/>
            </a:ext>
          </a:extLst>
        </xdr:cNvPr>
        <xdr:cNvGrpSpPr/>
      </xdr:nvGrpSpPr>
      <xdr:grpSpPr>
        <a:xfrm>
          <a:off x="1090965" y="1561042"/>
          <a:ext cx="3560739" cy="2645860"/>
          <a:chOff x="1186543" y="1797050"/>
          <a:chExt cx="3560739" cy="2603526"/>
        </a:xfrm>
      </xdr:grpSpPr>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95614" y="1797050"/>
            <a:ext cx="3551668"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sp macro="" textlink="">
        <xdr:nvSpPr>
          <xdr:cNvPr id="17" name="テキスト ボックス 16">
            <a:extLst>
              <a:ext uri="{FF2B5EF4-FFF2-40B4-BE49-F238E27FC236}">
                <a16:creationId xmlns:a16="http://schemas.microsoft.com/office/drawing/2014/main" id="{00000000-0008-0000-0600-000011000000}"/>
              </a:ext>
            </a:extLst>
          </xdr:cNvPr>
          <xdr:cNvSpPr txBox="1"/>
        </xdr:nvSpPr>
        <xdr:spPr>
          <a:xfrm>
            <a:off x="1186543" y="2927350"/>
            <a:ext cx="3560739" cy="147322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一括審査方式の場合、希望する工事のみの入札であっても、対象工事に共通する提案を行ってください。</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共通する提案であると認められない場合、その提案は評価しません。</a:t>
            </a:r>
            <a:endParaRPr kumimoji="1" lang="en-US" altLang="ja-JP" sz="160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81"/>
  <sheetViews>
    <sheetView view="pageBreakPreview" zoomScale="60" zoomScaleNormal="75" workbookViewId="0">
      <selection activeCell="L5" sqref="L5:L59"/>
    </sheetView>
  </sheetViews>
  <sheetFormatPr defaultColWidth="9" defaultRowHeight="13" x14ac:dyDescent="0.2"/>
  <cols>
    <col min="1" max="1" width="2.453125" style="33" customWidth="1"/>
    <col min="2" max="3" width="8.54296875" style="33" customWidth="1"/>
    <col min="4" max="4" width="18.7265625" style="33" customWidth="1"/>
    <col min="5" max="5" width="64.7265625" style="33" customWidth="1"/>
    <col min="6" max="6" width="36.7265625" style="33" customWidth="1"/>
    <col min="7" max="9" width="10.26953125" style="33" customWidth="1"/>
    <col min="10" max="10" width="10.26953125" style="155" customWidth="1"/>
    <col min="11" max="11" width="10.26953125" style="33" customWidth="1"/>
    <col min="12" max="12" width="12.453125" style="155" customWidth="1"/>
    <col min="13" max="13" width="250.7265625" style="33" customWidth="1"/>
    <col min="14" max="16384" width="9" style="33"/>
  </cols>
  <sheetData>
    <row r="1" spans="2:14" ht="14.5" thickBot="1" x14ac:dyDescent="0.25">
      <c r="E1" s="220"/>
      <c r="M1" s="221" t="s">
        <v>318</v>
      </c>
    </row>
    <row r="2" spans="2:14" ht="49" customHeight="1" thickBot="1" x14ac:dyDescent="0.25">
      <c r="B2" s="326" t="s">
        <v>0</v>
      </c>
      <c r="C2" s="327"/>
      <c r="D2" s="133" t="s">
        <v>319</v>
      </c>
      <c r="F2" s="34"/>
      <c r="G2" s="133" t="s">
        <v>1</v>
      </c>
      <c r="H2" s="34"/>
      <c r="I2" s="301" t="s">
        <v>335</v>
      </c>
      <c r="J2" s="301"/>
      <c r="K2" s="301"/>
      <c r="L2" s="301"/>
      <c r="M2" s="301"/>
      <c r="N2" s="133"/>
    </row>
    <row r="3" spans="2:14" s="222" customFormat="1" ht="20.149999999999999" customHeight="1" x14ac:dyDescent="0.2">
      <c r="B3" s="329" t="s">
        <v>2</v>
      </c>
      <c r="C3" s="330"/>
      <c r="D3" s="290" t="s">
        <v>3</v>
      </c>
      <c r="E3" s="290" t="s">
        <v>4</v>
      </c>
      <c r="F3" s="285" t="s">
        <v>5</v>
      </c>
      <c r="G3" s="286"/>
      <c r="H3" s="287"/>
      <c r="I3" s="322" t="s">
        <v>6</v>
      </c>
      <c r="J3" s="271"/>
      <c r="K3" s="272"/>
      <c r="L3" s="273" t="s">
        <v>7</v>
      </c>
      <c r="M3" s="290" t="s">
        <v>8</v>
      </c>
    </row>
    <row r="4" spans="2:14" s="222" customFormat="1" ht="30" customHeight="1" thickBot="1" x14ac:dyDescent="0.25">
      <c r="B4" s="312"/>
      <c r="C4" s="314"/>
      <c r="D4" s="318"/>
      <c r="E4" s="318"/>
      <c r="F4" s="312"/>
      <c r="G4" s="313"/>
      <c r="H4" s="314"/>
      <c r="I4" s="177" t="s">
        <v>9</v>
      </c>
      <c r="J4" s="177" t="s">
        <v>10</v>
      </c>
      <c r="K4" s="216" t="s">
        <v>11</v>
      </c>
      <c r="L4" s="274"/>
      <c r="M4" s="318"/>
    </row>
    <row r="5" spans="2:14" s="222" customFormat="1" ht="20.149999999999999" customHeight="1" thickTop="1" x14ac:dyDescent="0.2">
      <c r="B5" s="345" t="s">
        <v>12</v>
      </c>
      <c r="C5" s="302" t="s">
        <v>13</v>
      </c>
      <c r="D5" s="328" t="s">
        <v>14</v>
      </c>
      <c r="E5" s="300" t="s">
        <v>15</v>
      </c>
      <c r="F5" s="315" t="s">
        <v>310</v>
      </c>
      <c r="G5" s="316"/>
      <c r="H5" s="317"/>
      <c r="I5" s="135">
        <v>10</v>
      </c>
      <c r="J5" s="323">
        <v>10</v>
      </c>
      <c r="K5" s="353">
        <f>SUM(J5:J59)</f>
        <v>115</v>
      </c>
      <c r="L5" s="328" t="s">
        <v>16</v>
      </c>
      <c r="M5" s="347" t="s">
        <v>314</v>
      </c>
    </row>
    <row r="6" spans="2:14" s="222" customFormat="1" ht="20.149999999999999" customHeight="1" x14ac:dyDescent="0.2">
      <c r="B6" s="346"/>
      <c r="C6" s="282"/>
      <c r="D6" s="274"/>
      <c r="E6" s="296"/>
      <c r="F6" s="270" t="s">
        <v>311</v>
      </c>
      <c r="G6" s="271"/>
      <c r="H6" s="272"/>
      <c r="I6" s="136">
        <v>5</v>
      </c>
      <c r="J6" s="307"/>
      <c r="K6" s="354"/>
      <c r="L6" s="274"/>
      <c r="M6" s="321"/>
    </row>
    <row r="7" spans="2:14" s="222" customFormat="1" ht="20.149999999999999" customHeight="1" x14ac:dyDescent="0.2">
      <c r="B7" s="346"/>
      <c r="C7" s="282"/>
      <c r="D7" s="274"/>
      <c r="E7" s="291"/>
      <c r="F7" s="270" t="s">
        <v>312</v>
      </c>
      <c r="G7" s="271"/>
      <c r="H7" s="272"/>
      <c r="I7" s="136">
        <v>0</v>
      </c>
      <c r="J7" s="308"/>
      <c r="K7" s="354"/>
      <c r="L7" s="274"/>
      <c r="M7" s="348"/>
    </row>
    <row r="8" spans="2:14" s="222" customFormat="1" ht="25.5" customHeight="1" x14ac:dyDescent="0.2">
      <c r="B8" s="346"/>
      <c r="C8" s="282"/>
      <c r="D8" s="274"/>
      <c r="E8" s="290" t="s">
        <v>17</v>
      </c>
      <c r="F8" s="270" t="s">
        <v>313</v>
      </c>
      <c r="G8" s="271"/>
      <c r="H8" s="272"/>
      <c r="I8" s="136">
        <v>5</v>
      </c>
      <c r="J8" s="306">
        <v>5</v>
      </c>
      <c r="K8" s="354"/>
      <c r="L8" s="274"/>
      <c r="M8" s="320" t="s">
        <v>320</v>
      </c>
    </row>
    <row r="9" spans="2:14" s="222" customFormat="1" ht="25" customHeight="1" x14ac:dyDescent="0.2">
      <c r="B9" s="346"/>
      <c r="C9" s="282"/>
      <c r="D9" s="275"/>
      <c r="E9" s="291"/>
      <c r="F9" s="270" t="s">
        <v>18</v>
      </c>
      <c r="G9" s="271"/>
      <c r="H9" s="272"/>
      <c r="I9" s="138">
        <v>0</v>
      </c>
      <c r="J9" s="308"/>
      <c r="K9" s="354"/>
      <c r="L9" s="274"/>
      <c r="M9" s="348"/>
    </row>
    <row r="10" spans="2:14" s="222" customFormat="1" ht="25.15" customHeight="1" x14ac:dyDescent="0.2">
      <c r="B10" s="346"/>
      <c r="C10" s="282"/>
      <c r="D10" s="273" t="s">
        <v>19</v>
      </c>
      <c r="E10" s="296" t="s">
        <v>20</v>
      </c>
      <c r="F10" s="292" t="s">
        <v>21</v>
      </c>
      <c r="G10" s="293"/>
      <c r="H10" s="294"/>
      <c r="I10" s="138">
        <v>5</v>
      </c>
      <c r="J10" s="307">
        <v>5</v>
      </c>
      <c r="K10" s="354"/>
      <c r="L10" s="274"/>
      <c r="M10" s="319" t="s">
        <v>321</v>
      </c>
    </row>
    <row r="11" spans="2:14" s="222" customFormat="1" ht="25.15" customHeight="1" x14ac:dyDescent="0.2">
      <c r="B11" s="346"/>
      <c r="C11" s="282"/>
      <c r="D11" s="274"/>
      <c r="E11" s="296"/>
      <c r="F11" s="279" t="s">
        <v>22</v>
      </c>
      <c r="G11" s="280"/>
      <c r="H11" s="281"/>
      <c r="I11" s="136">
        <v>0</v>
      </c>
      <c r="J11" s="307"/>
      <c r="K11" s="354"/>
      <c r="L11" s="274"/>
      <c r="M11" s="319"/>
    </row>
    <row r="12" spans="2:14" s="222" customFormat="1" ht="32" customHeight="1" x14ac:dyDescent="0.2">
      <c r="B12" s="346"/>
      <c r="C12" s="282"/>
      <c r="D12" s="274"/>
      <c r="E12" s="290" t="s">
        <v>23</v>
      </c>
      <c r="F12" s="279" t="s">
        <v>24</v>
      </c>
      <c r="G12" s="280"/>
      <c r="H12" s="281"/>
      <c r="I12" s="136">
        <v>5</v>
      </c>
      <c r="J12" s="306">
        <v>5</v>
      </c>
      <c r="K12" s="354"/>
      <c r="L12" s="274"/>
      <c r="M12" s="319" t="s">
        <v>322</v>
      </c>
    </row>
    <row r="13" spans="2:14" s="222" customFormat="1" ht="32" customHeight="1" x14ac:dyDescent="0.2">
      <c r="B13" s="346"/>
      <c r="C13" s="282"/>
      <c r="D13" s="274"/>
      <c r="E13" s="296"/>
      <c r="F13" s="279" t="s">
        <v>22</v>
      </c>
      <c r="G13" s="280"/>
      <c r="H13" s="281"/>
      <c r="I13" s="136">
        <v>0</v>
      </c>
      <c r="J13" s="307"/>
      <c r="K13" s="354"/>
      <c r="L13" s="274"/>
      <c r="M13" s="319"/>
    </row>
    <row r="14" spans="2:14" s="222" customFormat="1" ht="25.15" customHeight="1" x14ac:dyDescent="0.2">
      <c r="B14" s="346"/>
      <c r="C14" s="282"/>
      <c r="D14" s="274"/>
      <c r="E14" s="278" t="s">
        <v>25</v>
      </c>
      <c r="F14" s="279" t="s">
        <v>26</v>
      </c>
      <c r="G14" s="280"/>
      <c r="H14" s="281"/>
      <c r="I14" s="138">
        <v>3</v>
      </c>
      <c r="J14" s="306">
        <v>3</v>
      </c>
      <c r="K14" s="354"/>
      <c r="L14" s="274"/>
      <c r="M14" s="320" t="s">
        <v>323</v>
      </c>
    </row>
    <row r="15" spans="2:14" s="222" customFormat="1" ht="25.15" customHeight="1" x14ac:dyDescent="0.2">
      <c r="B15" s="346"/>
      <c r="C15" s="282"/>
      <c r="D15" s="274"/>
      <c r="E15" s="278"/>
      <c r="F15" s="279" t="s">
        <v>22</v>
      </c>
      <c r="G15" s="280"/>
      <c r="H15" s="281"/>
      <c r="I15" s="136">
        <v>0</v>
      </c>
      <c r="J15" s="307"/>
      <c r="K15" s="354"/>
      <c r="L15" s="274"/>
      <c r="M15" s="321"/>
    </row>
    <row r="16" spans="2:14" s="222" customFormat="1" ht="90" customHeight="1" x14ac:dyDescent="0.2">
      <c r="B16" s="346"/>
      <c r="C16" s="282"/>
      <c r="D16" s="274"/>
      <c r="E16" s="273" t="s">
        <v>27</v>
      </c>
      <c r="F16" s="270" t="s">
        <v>28</v>
      </c>
      <c r="G16" s="271"/>
      <c r="H16" s="272"/>
      <c r="I16" s="138">
        <v>9</v>
      </c>
      <c r="J16" s="306">
        <v>9</v>
      </c>
      <c r="K16" s="354"/>
      <c r="L16" s="274"/>
      <c r="M16" s="309" t="s">
        <v>324</v>
      </c>
    </row>
    <row r="17" spans="2:13" s="222" customFormat="1" ht="90" customHeight="1" x14ac:dyDescent="0.2">
      <c r="B17" s="346"/>
      <c r="C17" s="282"/>
      <c r="D17" s="274"/>
      <c r="E17" s="274"/>
      <c r="F17" s="270" t="s">
        <v>29</v>
      </c>
      <c r="G17" s="271"/>
      <c r="H17" s="272"/>
      <c r="I17" s="138">
        <v>7</v>
      </c>
      <c r="J17" s="307"/>
      <c r="K17" s="354"/>
      <c r="L17" s="274"/>
      <c r="M17" s="310"/>
    </row>
    <row r="18" spans="2:13" s="222" customFormat="1" ht="90" customHeight="1" x14ac:dyDescent="0.2">
      <c r="B18" s="346"/>
      <c r="C18" s="282"/>
      <c r="D18" s="274"/>
      <c r="E18" s="274"/>
      <c r="F18" s="270" t="s">
        <v>30</v>
      </c>
      <c r="G18" s="271"/>
      <c r="H18" s="272"/>
      <c r="I18" s="138">
        <v>3</v>
      </c>
      <c r="J18" s="307"/>
      <c r="K18" s="354"/>
      <c r="L18" s="274"/>
      <c r="M18" s="310"/>
    </row>
    <row r="19" spans="2:13" s="222" customFormat="1" ht="90" customHeight="1" x14ac:dyDescent="0.2">
      <c r="B19" s="346"/>
      <c r="C19" s="283"/>
      <c r="D19" s="275"/>
      <c r="E19" s="275"/>
      <c r="F19" s="279" t="s">
        <v>31</v>
      </c>
      <c r="G19" s="280"/>
      <c r="H19" s="281"/>
      <c r="I19" s="138">
        <v>0</v>
      </c>
      <c r="J19" s="308"/>
      <c r="K19" s="354"/>
      <c r="L19" s="274"/>
      <c r="M19" s="311"/>
    </row>
    <row r="20" spans="2:13" s="222" customFormat="1" ht="90" customHeight="1" x14ac:dyDescent="0.2">
      <c r="B20" s="346"/>
      <c r="C20" s="295" t="s">
        <v>32</v>
      </c>
      <c r="D20" s="290" t="s">
        <v>33</v>
      </c>
      <c r="E20" s="297" t="s">
        <v>34</v>
      </c>
      <c r="F20" s="331" t="s">
        <v>35</v>
      </c>
      <c r="G20" s="332"/>
      <c r="H20" s="332"/>
      <c r="I20" s="333"/>
      <c r="J20" s="303">
        <v>4</v>
      </c>
      <c r="K20" s="354"/>
      <c r="L20" s="274"/>
      <c r="M20" s="309" t="s">
        <v>325</v>
      </c>
    </row>
    <row r="21" spans="2:13" s="222" customFormat="1" ht="90" customHeight="1" x14ac:dyDescent="0.2">
      <c r="B21" s="346"/>
      <c r="C21" s="282"/>
      <c r="D21" s="296"/>
      <c r="E21" s="298"/>
      <c r="F21" s="278" t="s">
        <v>36</v>
      </c>
      <c r="G21" s="278"/>
      <c r="H21" s="278"/>
      <c r="I21" s="140">
        <v>4</v>
      </c>
      <c r="J21" s="304"/>
      <c r="K21" s="354"/>
      <c r="L21" s="274"/>
      <c r="M21" s="310"/>
    </row>
    <row r="22" spans="2:13" s="222" customFormat="1" ht="90" customHeight="1" x14ac:dyDescent="0.2">
      <c r="B22" s="346"/>
      <c r="C22" s="282"/>
      <c r="D22" s="296"/>
      <c r="E22" s="298"/>
      <c r="F22" s="278" t="s">
        <v>37</v>
      </c>
      <c r="G22" s="278"/>
      <c r="H22" s="278"/>
      <c r="I22" s="140">
        <v>3</v>
      </c>
      <c r="J22" s="304"/>
      <c r="K22" s="354"/>
      <c r="L22" s="274"/>
      <c r="M22" s="310"/>
    </row>
    <row r="23" spans="2:13" s="222" customFormat="1" ht="90" customHeight="1" x14ac:dyDescent="0.2">
      <c r="B23" s="346"/>
      <c r="C23" s="282"/>
      <c r="D23" s="296"/>
      <c r="E23" s="298"/>
      <c r="F23" s="278" t="s">
        <v>38</v>
      </c>
      <c r="G23" s="278"/>
      <c r="H23" s="278"/>
      <c r="I23" s="140">
        <v>2</v>
      </c>
      <c r="J23" s="304"/>
      <c r="K23" s="354"/>
      <c r="L23" s="274"/>
      <c r="M23" s="310"/>
    </row>
    <row r="24" spans="2:13" s="222" customFormat="1" ht="90" customHeight="1" x14ac:dyDescent="0.2">
      <c r="B24" s="346"/>
      <c r="C24" s="282"/>
      <c r="D24" s="296"/>
      <c r="E24" s="298"/>
      <c r="F24" s="278" t="s">
        <v>39</v>
      </c>
      <c r="G24" s="278"/>
      <c r="H24" s="278"/>
      <c r="I24" s="140">
        <v>1</v>
      </c>
      <c r="J24" s="304"/>
      <c r="K24" s="354"/>
      <c r="L24" s="274"/>
      <c r="M24" s="310"/>
    </row>
    <row r="25" spans="2:13" s="222" customFormat="1" ht="90" customHeight="1" x14ac:dyDescent="0.2">
      <c r="B25" s="346"/>
      <c r="C25" s="282"/>
      <c r="D25" s="296"/>
      <c r="E25" s="299"/>
      <c r="F25" s="278" t="s">
        <v>40</v>
      </c>
      <c r="G25" s="278"/>
      <c r="H25" s="278"/>
      <c r="I25" s="140">
        <v>0</v>
      </c>
      <c r="J25" s="305"/>
      <c r="K25" s="354"/>
      <c r="L25" s="274"/>
      <c r="M25" s="311"/>
    </row>
    <row r="26" spans="2:13" s="222" customFormat="1" ht="35.15" customHeight="1" x14ac:dyDescent="0.2">
      <c r="B26" s="346"/>
      <c r="C26" s="282"/>
      <c r="D26" s="296"/>
      <c r="E26" s="273" t="s">
        <v>326</v>
      </c>
      <c r="F26" s="279" t="s">
        <v>41</v>
      </c>
      <c r="G26" s="280"/>
      <c r="H26" s="281"/>
      <c r="I26" s="227">
        <v>5</v>
      </c>
      <c r="J26" s="306">
        <v>5</v>
      </c>
      <c r="K26" s="354"/>
      <c r="L26" s="274"/>
      <c r="M26" s="325" t="s">
        <v>317</v>
      </c>
    </row>
    <row r="27" spans="2:13" s="222" customFormat="1" ht="35.15" customHeight="1" x14ac:dyDescent="0.2">
      <c r="B27" s="346"/>
      <c r="C27" s="282"/>
      <c r="D27" s="296"/>
      <c r="E27" s="275"/>
      <c r="F27" s="279" t="s">
        <v>42</v>
      </c>
      <c r="G27" s="280"/>
      <c r="H27" s="281"/>
      <c r="I27" s="228">
        <v>0</v>
      </c>
      <c r="J27" s="308"/>
      <c r="K27" s="354"/>
      <c r="L27" s="274"/>
      <c r="M27" s="319"/>
    </row>
    <row r="28" spans="2:13" s="222" customFormat="1" ht="40.15" customHeight="1" x14ac:dyDescent="0.2">
      <c r="B28" s="346"/>
      <c r="C28" s="282"/>
      <c r="D28" s="296"/>
      <c r="E28" s="273" t="s">
        <v>43</v>
      </c>
      <c r="F28" s="270" t="s">
        <v>327</v>
      </c>
      <c r="G28" s="280"/>
      <c r="H28" s="281"/>
      <c r="I28" s="136">
        <v>5</v>
      </c>
      <c r="J28" s="306">
        <v>5</v>
      </c>
      <c r="K28" s="354"/>
      <c r="L28" s="274"/>
      <c r="M28" s="325" t="s">
        <v>334</v>
      </c>
    </row>
    <row r="29" spans="2:13" s="222" customFormat="1" ht="40.15" customHeight="1" x14ac:dyDescent="0.2">
      <c r="B29" s="346"/>
      <c r="C29" s="282"/>
      <c r="D29" s="296"/>
      <c r="E29" s="274"/>
      <c r="F29" s="270" t="s">
        <v>328</v>
      </c>
      <c r="G29" s="280"/>
      <c r="H29" s="281"/>
      <c r="I29" s="229">
        <v>3</v>
      </c>
      <c r="J29" s="307"/>
      <c r="K29" s="354"/>
      <c r="L29" s="274"/>
      <c r="M29" s="349"/>
    </row>
    <row r="30" spans="2:13" s="222" customFormat="1" ht="40.15" customHeight="1" x14ac:dyDescent="0.2">
      <c r="B30" s="346"/>
      <c r="C30" s="283"/>
      <c r="D30" s="291"/>
      <c r="E30" s="275"/>
      <c r="F30" s="279" t="s">
        <v>42</v>
      </c>
      <c r="G30" s="280"/>
      <c r="H30" s="281"/>
      <c r="I30" s="136">
        <v>0</v>
      </c>
      <c r="J30" s="308"/>
      <c r="K30" s="354"/>
      <c r="L30" s="274"/>
      <c r="M30" s="319"/>
    </row>
    <row r="31" spans="2:13" s="222" customFormat="1" ht="90" customHeight="1" x14ac:dyDescent="0.2">
      <c r="B31" s="346"/>
      <c r="C31" s="282" t="s">
        <v>44</v>
      </c>
      <c r="D31" s="273" t="s">
        <v>45</v>
      </c>
      <c r="E31" s="273" t="s">
        <v>46</v>
      </c>
      <c r="F31" s="279" t="s">
        <v>47</v>
      </c>
      <c r="G31" s="280"/>
      <c r="H31" s="281"/>
      <c r="I31" s="136">
        <v>2</v>
      </c>
      <c r="J31" s="350">
        <v>2</v>
      </c>
      <c r="K31" s="354"/>
      <c r="L31" s="274"/>
      <c r="M31" s="351" t="s">
        <v>48</v>
      </c>
    </row>
    <row r="32" spans="2:13" s="222" customFormat="1" ht="90" customHeight="1" x14ac:dyDescent="0.2">
      <c r="B32" s="346"/>
      <c r="C32" s="282"/>
      <c r="D32" s="274"/>
      <c r="E32" s="275"/>
      <c r="F32" s="292" t="s">
        <v>49</v>
      </c>
      <c r="G32" s="293"/>
      <c r="H32" s="294"/>
      <c r="I32" s="136">
        <v>0</v>
      </c>
      <c r="J32" s="350"/>
      <c r="K32" s="354"/>
      <c r="L32" s="274"/>
      <c r="M32" s="352"/>
    </row>
    <row r="33" spans="2:13" s="222" customFormat="1" ht="90" customHeight="1" x14ac:dyDescent="0.2">
      <c r="B33" s="346"/>
      <c r="C33" s="282"/>
      <c r="D33" s="274"/>
      <c r="E33" s="273" t="s">
        <v>50</v>
      </c>
      <c r="F33" s="279" t="s">
        <v>47</v>
      </c>
      <c r="G33" s="280"/>
      <c r="H33" s="281"/>
      <c r="I33" s="136">
        <v>1</v>
      </c>
      <c r="J33" s="350">
        <v>1</v>
      </c>
      <c r="K33" s="354"/>
      <c r="L33" s="274"/>
      <c r="M33" s="351" t="s">
        <v>51</v>
      </c>
    </row>
    <row r="34" spans="2:13" s="222" customFormat="1" ht="90" customHeight="1" x14ac:dyDescent="0.2">
      <c r="B34" s="346"/>
      <c r="C34" s="282"/>
      <c r="D34" s="274"/>
      <c r="E34" s="275"/>
      <c r="F34" s="292" t="s">
        <v>49</v>
      </c>
      <c r="G34" s="293"/>
      <c r="H34" s="294"/>
      <c r="I34" s="136">
        <v>0</v>
      </c>
      <c r="J34" s="350"/>
      <c r="K34" s="354"/>
      <c r="L34" s="274"/>
      <c r="M34" s="352"/>
    </row>
    <row r="35" spans="2:13" s="222" customFormat="1" ht="109.9" customHeight="1" x14ac:dyDescent="0.2">
      <c r="B35" s="346"/>
      <c r="C35" s="282"/>
      <c r="D35" s="274"/>
      <c r="E35" s="274" t="s">
        <v>52</v>
      </c>
      <c r="F35" s="279" t="s">
        <v>47</v>
      </c>
      <c r="G35" s="280"/>
      <c r="H35" s="281"/>
      <c r="I35" s="136">
        <v>1</v>
      </c>
      <c r="J35" s="350">
        <v>1</v>
      </c>
      <c r="K35" s="354"/>
      <c r="L35" s="274"/>
      <c r="M35" s="351" t="s">
        <v>53</v>
      </c>
    </row>
    <row r="36" spans="2:13" s="222" customFormat="1" ht="110.15" customHeight="1" x14ac:dyDescent="0.2">
      <c r="B36" s="346"/>
      <c r="C36" s="283"/>
      <c r="D36" s="275"/>
      <c r="E36" s="275"/>
      <c r="F36" s="292" t="s">
        <v>49</v>
      </c>
      <c r="G36" s="293"/>
      <c r="H36" s="294"/>
      <c r="I36" s="136">
        <v>0</v>
      </c>
      <c r="J36" s="350"/>
      <c r="K36" s="354"/>
      <c r="L36" s="274"/>
      <c r="M36" s="352"/>
    </row>
    <row r="37" spans="2:13" s="222" customFormat="1" ht="25.15" customHeight="1" x14ac:dyDescent="0.2">
      <c r="B37" s="346"/>
      <c r="C37" s="295" t="s">
        <v>54</v>
      </c>
      <c r="D37" s="290" t="s">
        <v>55</v>
      </c>
      <c r="E37" s="273" t="s">
        <v>56</v>
      </c>
      <c r="F37" s="292" t="s">
        <v>57</v>
      </c>
      <c r="G37" s="293"/>
      <c r="H37" s="294"/>
      <c r="I37" s="138">
        <v>20</v>
      </c>
      <c r="J37" s="307">
        <v>20</v>
      </c>
      <c r="K37" s="354"/>
      <c r="L37" s="274"/>
      <c r="M37" s="321" t="s">
        <v>329</v>
      </c>
    </row>
    <row r="38" spans="2:13" s="222" customFormat="1" ht="25.15" customHeight="1" x14ac:dyDescent="0.2">
      <c r="B38" s="346"/>
      <c r="C38" s="282"/>
      <c r="D38" s="291"/>
      <c r="E38" s="289"/>
      <c r="F38" s="279" t="s">
        <v>58</v>
      </c>
      <c r="G38" s="280"/>
      <c r="H38" s="281"/>
      <c r="I38" s="136">
        <v>0</v>
      </c>
      <c r="J38" s="308"/>
      <c r="K38" s="354"/>
      <c r="L38" s="274"/>
      <c r="M38" s="359"/>
    </row>
    <row r="39" spans="2:13" s="222" customFormat="1" ht="20.149999999999999" customHeight="1" x14ac:dyDescent="0.2">
      <c r="B39" s="346"/>
      <c r="C39" s="282"/>
      <c r="D39" s="290" t="s">
        <v>59</v>
      </c>
      <c r="E39" s="273" t="s">
        <v>60</v>
      </c>
      <c r="F39" s="331" t="s">
        <v>61</v>
      </c>
      <c r="G39" s="332"/>
      <c r="H39" s="333"/>
      <c r="I39" s="136">
        <v>20</v>
      </c>
      <c r="J39" s="306">
        <v>20</v>
      </c>
      <c r="K39" s="354"/>
      <c r="L39" s="274"/>
      <c r="M39" s="320" t="s">
        <v>62</v>
      </c>
    </row>
    <row r="40" spans="2:13" s="222" customFormat="1" ht="20.149999999999999" customHeight="1" x14ac:dyDescent="0.2">
      <c r="B40" s="346"/>
      <c r="C40" s="282"/>
      <c r="D40" s="296"/>
      <c r="E40" s="274"/>
      <c r="F40" s="331" t="s">
        <v>63</v>
      </c>
      <c r="G40" s="332"/>
      <c r="H40" s="333"/>
      <c r="I40" s="142"/>
      <c r="J40" s="307"/>
      <c r="K40" s="354"/>
      <c r="L40" s="274"/>
      <c r="M40" s="321"/>
    </row>
    <row r="41" spans="2:13" s="222" customFormat="1" ht="20.149999999999999" customHeight="1" x14ac:dyDescent="0.2">
      <c r="B41" s="346"/>
      <c r="C41" s="282"/>
      <c r="D41" s="296"/>
      <c r="E41" s="274"/>
      <c r="F41" s="339"/>
      <c r="G41" s="340"/>
      <c r="H41" s="341"/>
      <c r="I41" s="143" t="s">
        <v>64</v>
      </c>
      <c r="J41" s="307"/>
      <c r="K41" s="354"/>
      <c r="L41" s="274"/>
      <c r="M41" s="321"/>
    </row>
    <row r="42" spans="2:13" s="222" customFormat="1" ht="20.149999999999999" customHeight="1" x14ac:dyDescent="0.2">
      <c r="B42" s="346"/>
      <c r="C42" s="282"/>
      <c r="D42" s="296"/>
      <c r="E42" s="274"/>
      <c r="F42" s="342"/>
      <c r="G42" s="343"/>
      <c r="H42" s="344"/>
      <c r="I42" s="230"/>
      <c r="J42" s="307"/>
      <c r="K42" s="354"/>
      <c r="L42" s="274"/>
      <c r="M42" s="321"/>
    </row>
    <row r="43" spans="2:13" s="222" customFormat="1" ht="20.149999999999999" customHeight="1" x14ac:dyDescent="0.2">
      <c r="B43" s="346"/>
      <c r="C43" s="282"/>
      <c r="D43" s="296"/>
      <c r="E43" s="274"/>
      <c r="F43" s="342" t="s">
        <v>65</v>
      </c>
      <c r="G43" s="343"/>
      <c r="H43" s="344"/>
      <c r="I43" s="230">
        <v>10</v>
      </c>
      <c r="J43" s="307"/>
      <c r="K43" s="354"/>
      <c r="L43" s="274"/>
      <c r="M43" s="321"/>
    </row>
    <row r="44" spans="2:13" s="222" customFormat="1" ht="20.149999999999999" customHeight="1" x14ac:dyDescent="0.2">
      <c r="B44" s="346"/>
      <c r="C44" s="282"/>
      <c r="D44" s="296"/>
      <c r="E44" s="274"/>
      <c r="F44" s="331" t="s">
        <v>66</v>
      </c>
      <c r="G44" s="332"/>
      <c r="H44" s="333"/>
      <c r="I44" s="136">
        <v>10</v>
      </c>
      <c r="J44" s="307"/>
      <c r="K44" s="354"/>
      <c r="L44" s="274"/>
      <c r="M44" s="321"/>
    </row>
    <row r="45" spans="2:13" s="222" customFormat="1" ht="20.149999999999999" customHeight="1" x14ac:dyDescent="0.2">
      <c r="B45" s="346"/>
      <c r="C45" s="282"/>
      <c r="D45" s="296"/>
      <c r="E45" s="274"/>
      <c r="F45" s="331" t="s">
        <v>67</v>
      </c>
      <c r="G45" s="332"/>
      <c r="H45" s="333"/>
      <c r="I45" s="142"/>
      <c r="J45" s="307"/>
      <c r="K45" s="354"/>
      <c r="L45" s="274"/>
      <c r="M45" s="321"/>
    </row>
    <row r="46" spans="2:13" s="222" customFormat="1" ht="20.149999999999999" customHeight="1" x14ac:dyDescent="0.2">
      <c r="B46" s="346"/>
      <c r="C46" s="282"/>
      <c r="D46" s="296"/>
      <c r="E46" s="274"/>
      <c r="F46" s="339"/>
      <c r="G46" s="340"/>
      <c r="H46" s="341"/>
      <c r="I46" s="143" t="s">
        <v>64</v>
      </c>
      <c r="J46" s="307"/>
      <c r="K46" s="354"/>
      <c r="L46" s="274"/>
      <c r="M46" s="321"/>
    </row>
    <row r="47" spans="2:13" s="222" customFormat="1" ht="20.149999999999999" customHeight="1" x14ac:dyDescent="0.2">
      <c r="B47" s="346"/>
      <c r="C47" s="282"/>
      <c r="D47" s="296"/>
      <c r="E47" s="274"/>
      <c r="F47" s="342"/>
      <c r="G47" s="343"/>
      <c r="H47" s="344"/>
      <c r="I47" s="230"/>
      <c r="J47" s="307"/>
      <c r="K47" s="354"/>
      <c r="L47" s="274"/>
      <c r="M47" s="321"/>
    </row>
    <row r="48" spans="2:13" s="222" customFormat="1" ht="20.149999999999999" customHeight="1" x14ac:dyDescent="0.2">
      <c r="B48" s="346"/>
      <c r="C48" s="282"/>
      <c r="D48" s="291"/>
      <c r="E48" s="275"/>
      <c r="F48" s="342" t="s">
        <v>68</v>
      </c>
      <c r="G48" s="343"/>
      <c r="H48" s="344"/>
      <c r="I48" s="230">
        <v>0</v>
      </c>
      <c r="J48" s="308"/>
      <c r="K48" s="354"/>
      <c r="L48" s="274"/>
      <c r="M48" s="348"/>
    </row>
    <row r="49" spans="2:13" s="222" customFormat="1" ht="20.149999999999999" customHeight="1" x14ac:dyDescent="0.2">
      <c r="B49" s="346"/>
      <c r="C49" s="282"/>
      <c r="D49" s="273" t="s">
        <v>69</v>
      </c>
      <c r="E49" s="273" t="s">
        <v>70</v>
      </c>
      <c r="F49" s="270" t="s">
        <v>26</v>
      </c>
      <c r="G49" s="271"/>
      <c r="H49" s="272"/>
      <c r="I49" s="136">
        <v>3</v>
      </c>
      <c r="J49" s="306">
        <v>3</v>
      </c>
      <c r="K49" s="354"/>
      <c r="L49" s="274"/>
      <c r="M49" s="324" t="s">
        <v>71</v>
      </c>
    </row>
    <row r="50" spans="2:13" s="222" customFormat="1" ht="20.149999999999999" customHeight="1" x14ac:dyDescent="0.2">
      <c r="B50" s="346"/>
      <c r="C50" s="282"/>
      <c r="D50" s="296"/>
      <c r="E50" s="274"/>
      <c r="F50" s="285" t="s">
        <v>72</v>
      </c>
      <c r="G50" s="286"/>
      <c r="H50" s="287"/>
      <c r="I50" s="136">
        <v>0</v>
      </c>
      <c r="J50" s="308"/>
      <c r="K50" s="354"/>
      <c r="L50" s="274"/>
      <c r="M50" s="324"/>
    </row>
    <row r="51" spans="2:13" s="222" customFormat="1" ht="20.149999999999999" customHeight="1" x14ac:dyDescent="0.2">
      <c r="B51" s="346"/>
      <c r="C51" s="282"/>
      <c r="D51" s="273" t="s">
        <v>73</v>
      </c>
      <c r="E51" s="278" t="s">
        <v>74</v>
      </c>
      <c r="F51" s="279" t="s">
        <v>24</v>
      </c>
      <c r="G51" s="280"/>
      <c r="H51" s="281"/>
      <c r="I51" s="136">
        <v>5</v>
      </c>
      <c r="J51" s="350">
        <v>5</v>
      </c>
      <c r="K51" s="354"/>
      <c r="L51" s="274"/>
      <c r="M51" s="320" t="s">
        <v>75</v>
      </c>
    </row>
    <row r="52" spans="2:13" s="222" customFormat="1" ht="20.149999999999999" customHeight="1" x14ac:dyDescent="0.2">
      <c r="B52" s="346"/>
      <c r="C52" s="282"/>
      <c r="D52" s="288"/>
      <c r="E52" s="361"/>
      <c r="F52" s="279" t="s">
        <v>22</v>
      </c>
      <c r="G52" s="280"/>
      <c r="H52" s="281"/>
      <c r="I52" s="136">
        <v>0</v>
      </c>
      <c r="J52" s="350"/>
      <c r="K52" s="354"/>
      <c r="L52" s="274"/>
      <c r="M52" s="348"/>
    </row>
    <row r="53" spans="2:13" s="222" customFormat="1" ht="20.149999999999999" customHeight="1" x14ac:dyDescent="0.2">
      <c r="B53" s="346"/>
      <c r="C53" s="282"/>
      <c r="D53" s="284" t="s">
        <v>76</v>
      </c>
      <c r="E53" s="361" t="s">
        <v>77</v>
      </c>
      <c r="F53" s="279" t="s">
        <v>24</v>
      </c>
      <c r="G53" s="280"/>
      <c r="H53" s="281"/>
      <c r="I53" s="142">
        <v>2</v>
      </c>
      <c r="J53" s="306">
        <v>2</v>
      </c>
      <c r="K53" s="354"/>
      <c r="L53" s="274"/>
      <c r="M53" s="309" t="s">
        <v>78</v>
      </c>
    </row>
    <row r="54" spans="2:13" s="222" customFormat="1" ht="20.149999999999999" customHeight="1" x14ac:dyDescent="0.2">
      <c r="B54" s="346"/>
      <c r="C54" s="282"/>
      <c r="D54" s="284"/>
      <c r="E54" s="361"/>
      <c r="F54" s="279" t="s">
        <v>22</v>
      </c>
      <c r="G54" s="280"/>
      <c r="H54" s="281"/>
      <c r="I54" s="136">
        <v>0</v>
      </c>
      <c r="J54" s="308"/>
      <c r="K54" s="354"/>
      <c r="L54" s="274"/>
      <c r="M54" s="311"/>
    </row>
    <row r="55" spans="2:13" s="222" customFormat="1" ht="45" customHeight="1" x14ac:dyDescent="0.2">
      <c r="B55" s="346"/>
      <c r="C55" s="282"/>
      <c r="D55" s="273" t="s">
        <v>79</v>
      </c>
      <c r="E55" s="339" t="s">
        <v>80</v>
      </c>
      <c r="F55" s="270" t="s">
        <v>81</v>
      </c>
      <c r="G55" s="271"/>
      <c r="H55" s="272"/>
      <c r="I55" s="142">
        <v>10</v>
      </c>
      <c r="J55" s="306">
        <v>10</v>
      </c>
      <c r="K55" s="354"/>
      <c r="L55" s="274"/>
      <c r="M55" s="319" t="s">
        <v>82</v>
      </c>
    </row>
    <row r="56" spans="2:13" s="222" customFormat="1" ht="45" customHeight="1" x14ac:dyDescent="0.2">
      <c r="B56" s="346"/>
      <c r="C56" s="282"/>
      <c r="D56" s="274"/>
      <c r="E56" s="339"/>
      <c r="F56" s="331" t="s">
        <v>83</v>
      </c>
      <c r="G56" s="332"/>
      <c r="H56" s="333"/>
      <c r="I56" s="226"/>
      <c r="J56" s="307"/>
      <c r="K56" s="354"/>
      <c r="L56" s="274"/>
      <c r="M56" s="319"/>
    </row>
    <row r="57" spans="2:13" s="222" customFormat="1" ht="45" customHeight="1" x14ac:dyDescent="0.2">
      <c r="B57" s="346"/>
      <c r="C57" s="282"/>
      <c r="D57" s="274"/>
      <c r="E57" s="360"/>
      <c r="F57" s="339"/>
      <c r="G57" s="340"/>
      <c r="H57" s="341"/>
      <c r="I57" s="143" t="s">
        <v>64</v>
      </c>
      <c r="J57" s="307"/>
      <c r="K57" s="354"/>
      <c r="L57" s="274"/>
      <c r="M57" s="324"/>
    </row>
    <row r="58" spans="2:13" s="222" customFormat="1" ht="45" customHeight="1" x14ac:dyDescent="0.2">
      <c r="B58" s="346"/>
      <c r="C58" s="282"/>
      <c r="D58" s="274"/>
      <c r="E58" s="360"/>
      <c r="F58" s="342"/>
      <c r="G58" s="343"/>
      <c r="H58" s="344"/>
      <c r="I58" s="138"/>
      <c r="J58" s="307"/>
      <c r="K58" s="354"/>
      <c r="L58" s="274"/>
      <c r="M58" s="325"/>
    </row>
    <row r="59" spans="2:13" s="222" customFormat="1" ht="45" customHeight="1" thickBot="1" x14ac:dyDescent="0.25">
      <c r="B59" s="346"/>
      <c r="C59" s="282"/>
      <c r="D59" s="274"/>
      <c r="E59" s="360"/>
      <c r="F59" s="339" t="s">
        <v>84</v>
      </c>
      <c r="G59" s="340"/>
      <c r="H59" s="341"/>
      <c r="I59" s="232">
        <v>0</v>
      </c>
      <c r="J59" s="307"/>
      <c r="K59" s="354"/>
      <c r="L59" s="274"/>
      <c r="M59" s="325"/>
    </row>
    <row r="60" spans="2:13" s="222" customFormat="1" ht="71.5" customHeight="1" thickTop="1" x14ac:dyDescent="0.2">
      <c r="B60" s="276" t="s">
        <v>85</v>
      </c>
      <c r="C60" s="345" t="s">
        <v>85</v>
      </c>
      <c r="D60" s="328" t="s">
        <v>86</v>
      </c>
      <c r="E60" s="328" t="s">
        <v>87</v>
      </c>
      <c r="F60" s="315" t="s">
        <v>316</v>
      </c>
      <c r="G60" s="316"/>
      <c r="H60" s="317"/>
      <c r="I60" s="223">
        <v>20</v>
      </c>
      <c r="J60" s="323">
        <v>20</v>
      </c>
      <c r="K60" s="323">
        <f>SUM(J60:J64)</f>
        <v>25</v>
      </c>
      <c r="L60" s="328" t="s">
        <v>88</v>
      </c>
      <c r="M60" s="375" t="s">
        <v>333</v>
      </c>
    </row>
    <row r="61" spans="2:13" s="222" customFormat="1" ht="71.5" customHeight="1" x14ac:dyDescent="0.2">
      <c r="B61" s="277"/>
      <c r="C61" s="346"/>
      <c r="D61" s="275"/>
      <c r="E61" s="275"/>
      <c r="F61" s="270" t="s">
        <v>58</v>
      </c>
      <c r="G61" s="271"/>
      <c r="H61" s="272"/>
      <c r="I61" s="136">
        <v>0</v>
      </c>
      <c r="J61" s="308"/>
      <c r="K61" s="307"/>
      <c r="L61" s="274"/>
      <c r="M61" s="311"/>
    </row>
    <row r="62" spans="2:13" s="222" customFormat="1" ht="35.15" customHeight="1" x14ac:dyDescent="0.2">
      <c r="B62" s="277"/>
      <c r="C62" s="346"/>
      <c r="D62" s="273" t="s">
        <v>89</v>
      </c>
      <c r="E62" s="273" t="s">
        <v>90</v>
      </c>
      <c r="F62" s="342" t="s">
        <v>91</v>
      </c>
      <c r="G62" s="343"/>
      <c r="H62" s="344"/>
      <c r="I62" s="224">
        <v>5</v>
      </c>
      <c r="J62" s="306">
        <v>5</v>
      </c>
      <c r="K62" s="307"/>
      <c r="L62" s="274"/>
      <c r="M62" s="309" t="s">
        <v>92</v>
      </c>
    </row>
    <row r="63" spans="2:13" s="222" customFormat="1" ht="35.15" customHeight="1" x14ac:dyDescent="0.2">
      <c r="B63" s="277"/>
      <c r="C63" s="346"/>
      <c r="D63" s="274"/>
      <c r="E63" s="274"/>
      <c r="F63" s="270" t="s">
        <v>93</v>
      </c>
      <c r="G63" s="271"/>
      <c r="H63" s="272"/>
      <c r="I63" s="140">
        <v>3</v>
      </c>
      <c r="J63" s="307"/>
      <c r="K63" s="307"/>
      <c r="L63" s="274"/>
      <c r="M63" s="310"/>
    </row>
    <row r="64" spans="2:13" s="222" customFormat="1" ht="35.15" customHeight="1" thickBot="1" x14ac:dyDescent="0.25">
      <c r="B64" s="277"/>
      <c r="C64" s="346"/>
      <c r="D64" s="274"/>
      <c r="E64" s="274"/>
      <c r="F64" s="270" t="s">
        <v>94</v>
      </c>
      <c r="G64" s="271"/>
      <c r="H64" s="272"/>
      <c r="I64" s="136">
        <v>0</v>
      </c>
      <c r="J64" s="307"/>
      <c r="K64" s="374"/>
      <c r="L64" s="358"/>
      <c r="M64" s="310"/>
    </row>
    <row r="65" spans="1:14" s="222" customFormat="1" ht="20.149999999999999" customHeight="1" thickTop="1" x14ac:dyDescent="0.2">
      <c r="B65" s="276" t="s">
        <v>95</v>
      </c>
      <c r="C65" s="345" t="s">
        <v>102</v>
      </c>
      <c r="D65" s="362" t="s">
        <v>96</v>
      </c>
      <c r="E65" s="366" t="s">
        <v>315</v>
      </c>
      <c r="F65" s="233" t="s">
        <v>103</v>
      </c>
      <c r="G65" s="356" t="s">
        <v>97</v>
      </c>
      <c r="H65" s="357"/>
      <c r="I65" s="334" t="s">
        <v>330</v>
      </c>
      <c r="J65" s="373">
        <v>60</v>
      </c>
      <c r="K65" s="323">
        <f>SUM(J65:J70)</f>
        <v>60</v>
      </c>
      <c r="L65" s="328" t="s">
        <v>104</v>
      </c>
      <c r="M65" s="371" t="s">
        <v>331</v>
      </c>
    </row>
    <row r="66" spans="1:14" s="222" customFormat="1" ht="20.149999999999999" customHeight="1" x14ac:dyDescent="0.2">
      <c r="B66" s="277"/>
      <c r="C66" s="346"/>
      <c r="D66" s="363"/>
      <c r="E66" s="367"/>
      <c r="F66" s="231" t="s">
        <v>98</v>
      </c>
      <c r="G66" s="337">
        <v>20</v>
      </c>
      <c r="H66" s="338"/>
      <c r="I66" s="335"/>
      <c r="J66" s="304"/>
      <c r="K66" s="307"/>
      <c r="L66" s="274"/>
      <c r="M66" s="372"/>
    </row>
    <row r="67" spans="1:14" s="222" customFormat="1" ht="20.149999999999999" customHeight="1" x14ac:dyDescent="0.2">
      <c r="B67" s="277"/>
      <c r="C67" s="346"/>
      <c r="D67" s="363"/>
      <c r="E67" s="367"/>
      <c r="F67" s="225" t="s">
        <v>99</v>
      </c>
      <c r="G67" s="337">
        <v>15</v>
      </c>
      <c r="H67" s="338"/>
      <c r="I67" s="335"/>
      <c r="J67" s="304"/>
      <c r="K67" s="307"/>
      <c r="L67" s="274"/>
      <c r="M67" s="372"/>
    </row>
    <row r="68" spans="1:14" s="222" customFormat="1" ht="20.149999999999999" customHeight="1" x14ac:dyDescent="0.2">
      <c r="B68" s="277"/>
      <c r="C68" s="346"/>
      <c r="D68" s="363"/>
      <c r="E68" s="367"/>
      <c r="F68" s="225" t="s">
        <v>100</v>
      </c>
      <c r="G68" s="337">
        <v>10</v>
      </c>
      <c r="H68" s="338"/>
      <c r="I68" s="335"/>
      <c r="J68" s="304"/>
      <c r="K68" s="307"/>
      <c r="L68" s="274"/>
      <c r="M68" s="372"/>
    </row>
    <row r="69" spans="1:14" s="222" customFormat="1" ht="20.149999999999999" customHeight="1" x14ac:dyDescent="0.2">
      <c r="B69" s="277"/>
      <c r="C69" s="346"/>
      <c r="D69" s="363"/>
      <c r="E69" s="367"/>
      <c r="F69" s="225" t="s">
        <v>101</v>
      </c>
      <c r="G69" s="337">
        <v>5</v>
      </c>
      <c r="H69" s="338"/>
      <c r="I69" s="335"/>
      <c r="J69" s="304"/>
      <c r="K69" s="307"/>
      <c r="L69" s="274"/>
      <c r="M69" s="372"/>
    </row>
    <row r="70" spans="1:14" s="222" customFormat="1" ht="20.149999999999999" customHeight="1" thickBot="1" x14ac:dyDescent="0.25">
      <c r="B70" s="277"/>
      <c r="C70" s="346"/>
      <c r="D70" s="289"/>
      <c r="E70" s="367"/>
      <c r="F70" s="231" t="s">
        <v>42</v>
      </c>
      <c r="G70" s="337">
        <v>0</v>
      </c>
      <c r="H70" s="338"/>
      <c r="I70" s="336"/>
      <c r="J70" s="305"/>
      <c r="K70" s="307"/>
      <c r="L70" s="275"/>
      <c r="M70" s="352"/>
    </row>
    <row r="71" spans="1:14" s="222" customFormat="1" ht="157.5" customHeight="1" thickTop="1" x14ac:dyDescent="0.2">
      <c r="B71" s="315" t="s">
        <v>105</v>
      </c>
      <c r="C71" s="316"/>
      <c r="D71" s="317"/>
      <c r="E71" s="368" t="s">
        <v>106</v>
      </c>
      <c r="F71" s="369"/>
      <c r="G71" s="369"/>
      <c r="H71" s="370"/>
      <c r="I71" s="234" t="s">
        <v>107</v>
      </c>
      <c r="J71" s="235"/>
      <c r="K71" s="174"/>
      <c r="L71" s="233" t="s">
        <v>108</v>
      </c>
      <c r="M71" s="236" t="s">
        <v>109</v>
      </c>
    </row>
    <row r="72" spans="1:14" s="222" customFormat="1" ht="157.5" customHeight="1" x14ac:dyDescent="0.2">
      <c r="B72" s="278" t="s">
        <v>110</v>
      </c>
      <c r="C72" s="278"/>
      <c r="D72" s="278"/>
      <c r="E72" s="364" t="s">
        <v>111</v>
      </c>
      <c r="F72" s="364"/>
      <c r="G72" s="364"/>
      <c r="H72" s="364"/>
      <c r="I72" s="238" t="s">
        <v>112</v>
      </c>
      <c r="J72" s="239"/>
      <c r="K72" s="175"/>
      <c r="L72" s="231" t="s">
        <v>113</v>
      </c>
      <c r="M72" s="237" t="s">
        <v>114</v>
      </c>
    </row>
    <row r="73" spans="1:14" s="222" customFormat="1" ht="45" customHeight="1" x14ac:dyDescent="0.2">
      <c r="I73" s="215" t="s">
        <v>115</v>
      </c>
      <c r="J73" s="217">
        <f>SUM(K5:K70)</f>
        <v>200</v>
      </c>
      <c r="K73" s="240"/>
      <c r="L73" s="241"/>
      <c r="M73" s="242" t="s">
        <v>116</v>
      </c>
    </row>
    <row r="74" spans="1:14" s="222" customFormat="1" ht="45" customHeight="1" x14ac:dyDescent="0.2">
      <c r="I74" s="215" t="s">
        <v>117</v>
      </c>
      <c r="J74" s="176">
        <f>IF(B2="簡易型Ａ",10,IF(B2="簡易型Ｂ",20,IF(B2="簡易型Ｃ",25,IF(B2="標準型",35,"型選択"))))</f>
        <v>20</v>
      </c>
      <c r="K74" s="240"/>
      <c r="L74" s="241"/>
    </row>
    <row r="75" spans="1:14" s="222" customFormat="1" ht="14" x14ac:dyDescent="0.2">
      <c r="I75" s="243"/>
      <c r="J75" s="241"/>
      <c r="L75" s="241"/>
    </row>
    <row r="76" spans="1:14" s="222" customFormat="1" ht="66" customHeight="1" x14ac:dyDescent="0.2">
      <c r="B76" s="364" t="s">
        <v>118</v>
      </c>
      <c r="C76" s="364"/>
      <c r="D76" s="364"/>
      <c r="E76" s="364" t="s">
        <v>119</v>
      </c>
      <c r="F76" s="364"/>
      <c r="G76" s="364"/>
      <c r="H76" s="364"/>
      <c r="I76" s="364"/>
      <c r="J76" s="364"/>
      <c r="K76" s="364"/>
      <c r="L76" s="365"/>
      <c r="M76" s="365"/>
    </row>
    <row r="77" spans="1:14" ht="23.25" customHeight="1" x14ac:dyDescent="0.2">
      <c r="C77" s="222"/>
      <c r="D77" s="222"/>
      <c r="E77" s="222"/>
    </row>
    <row r="78" spans="1:14" x14ac:dyDescent="0.2">
      <c r="E78" s="218"/>
      <c r="K78" s="219"/>
    </row>
    <row r="79" spans="1:14" s="155" customFormat="1" x14ac:dyDescent="0.2">
      <c r="A79" s="33"/>
      <c r="B79" s="33"/>
      <c r="C79" s="33"/>
      <c r="D79" s="33"/>
      <c r="E79" s="355"/>
      <c r="F79" s="355"/>
      <c r="G79" s="33"/>
      <c r="H79" s="33"/>
      <c r="I79" s="33"/>
      <c r="J79" s="33"/>
      <c r="K79" s="33"/>
      <c r="M79" s="33"/>
      <c r="N79" s="33"/>
    </row>
    <row r="80" spans="1:14" s="155" customFormat="1" x14ac:dyDescent="0.2">
      <c r="A80" s="33"/>
      <c r="B80" s="33"/>
      <c r="C80" s="33"/>
      <c r="D80" s="33"/>
      <c r="E80" s="33"/>
      <c r="F80" s="33"/>
      <c r="G80" s="33"/>
      <c r="H80" s="33"/>
      <c r="I80" s="33"/>
      <c r="K80" s="33"/>
      <c r="M80" s="33"/>
      <c r="N80" s="33"/>
    </row>
    <row r="81" spans="1:14" s="155" customFormat="1" x14ac:dyDescent="0.2">
      <c r="A81" s="33"/>
      <c r="B81" s="33"/>
      <c r="C81" s="33"/>
      <c r="D81" s="33"/>
      <c r="E81" s="33"/>
      <c r="F81" s="33"/>
      <c r="G81" s="33"/>
      <c r="H81" s="33"/>
      <c r="I81" s="33"/>
      <c r="K81" s="33"/>
      <c r="M81" s="33"/>
      <c r="N81" s="33"/>
    </row>
  </sheetData>
  <sheetProtection sheet="1" selectLockedCells="1" selectUnlockedCells="1"/>
  <mergeCells count="168">
    <mergeCell ref="B60:B64"/>
    <mergeCell ref="G66:H66"/>
    <mergeCell ref="C60:C64"/>
    <mergeCell ref="D65:D70"/>
    <mergeCell ref="D62:D64"/>
    <mergeCell ref="B76:D76"/>
    <mergeCell ref="E76:M76"/>
    <mergeCell ref="C65:C70"/>
    <mergeCell ref="E65:E70"/>
    <mergeCell ref="E71:H71"/>
    <mergeCell ref="B71:D71"/>
    <mergeCell ref="L65:L70"/>
    <mergeCell ref="G68:H68"/>
    <mergeCell ref="G69:H69"/>
    <mergeCell ref="M65:M70"/>
    <mergeCell ref="B72:D72"/>
    <mergeCell ref="E72:H72"/>
    <mergeCell ref="J65:J70"/>
    <mergeCell ref="K65:K70"/>
    <mergeCell ref="K60:K64"/>
    <mergeCell ref="F61:H61"/>
    <mergeCell ref="J62:J64"/>
    <mergeCell ref="M60:M61"/>
    <mergeCell ref="D60:D61"/>
    <mergeCell ref="J28:J30"/>
    <mergeCell ref="F44:H44"/>
    <mergeCell ref="F38:H38"/>
    <mergeCell ref="F55:H55"/>
    <mergeCell ref="J49:J50"/>
    <mergeCell ref="E55:E59"/>
    <mergeCell ref="F56:H58"/>
    <mergeCell ref="E51:E52"/>
    <mergeCell ref="E31:E32"/>
    <mergeCell ref="F31:H31"/>
    <mergeCell ref="F32:H32"/>
    <mergeCell ref="F28:H28"/>
    <mergeCell ref="E53:E54"/>
    <mergeCell ref="M49:M50"/>
    <mergeCell ref="L60:L64"/>
    <mergeCell ref="M62:M64"/>
    <mergeCell ref="J37:J38"/>
    <mergeCell ref="J39:J48"/>
    <mergeCell ref="F63:H63"/>
    <mergeCell ref="M39:M48"/>
    <mergeCell ref="M53:M54"/>
    <mergeCell ref="M37:M38"/>
    <mergeCell ref="F45:H47"/>
    <mergeCell ref="F52:H52"/>
    <mergeCell ref="J60:J61"/>
    <mergeCell ref="J53:J54"/>
    <mergeCell ref="D31:D36"/>
    <mergeCell ref="E79:F79"/>
    <mergeCell ref="G65:H65"/>
    <mergeCell ref="E39:E48"/>
    <mergeCell ref="E60:E61"/>
    <mergeCell ref="F62:H62"/>
    <mergeCell ref="G70:H70"/>
    <mergeCell ref="F60:H60"/>
    <mergeCell ref="F64:H64"/>
    <mergeCell ref="F59:H59"/>
    <mergeCell ref="F53:H53"/>
    <mergeCell ref="F54:H54"/>
    <mergeCell ref="D49:D50"/>
    <mergeCell ref="F43:H43"/>
    <mergeCell ref="F48:H48"/>
    <mergeCell ref="E33:E34"/>
    <mergeCell ref="E35:E36"/>
    <mergeCell ref="F33:H33"/>
    <mergeCell ref="F34:H34"/>
    <mergeCell ref="F35:H35"/>
    <mergeCell ref="F36:H36"/>
    <mergeCell ref="F49:H49"/>
    <mergeCell ref="I65:I70"/>
    <mergeCell ref="G67:H67"/>
    <mergeCell ref="E62:E64"/>
    <mergeCell ref="J55:J59"/>
    <mergeCell ref="F39:H39"/>
    <mergeCell ref="F40:H42"/>
    <mergeCell ref="B5:B59"/>
    <mergeCell ref="M5:M7"/>
    <mergeCell ref="M8:M9"/>
    <mergeCell ref="M26:M27"/>
    <mergeCell ref="J14:J15"/>
    <mergeCell ref="M51:M52"/>
    <mergeCell ref="M28:M30"/>
    <mergeCell ref="J51:J52"/>
    <mergeCell ref="M35:M36"/>
    <mergeCell ref="M33:M34"/>
    <mergeCell ref="M31:M32"/>
    <mergeCell ref="J8:J9"/>
    <mergeCell ref="J35:J36"/>
    <mergeCell ref="J33:J34"/>
    <mergeCell ref="J31:J32"/>
    <mergeCell ref="K5:K59"/>
    <mergeCell ref="L5:L59"/>
    <mergeCell ref="M20:M25"/>
    <mergeCell ref="J12:J13"/>
    <mergeCell ref="J10:J11"/>
    <mergeCell ref="M55:M59"/>
    <mergeCell ref="D10:D19"/>
    <mergeCell ref="F26:H26"/>
    <mergeCell ref="B2:C2"/>
    <mergeCell ref="F13:H13"/>
    <mergeCell ref="D3:D4"/>
    <mergeCell ref="D5:D9"/>
    <mergeCell ref="B3:C4"/>
    <mergeCell ref="E10:E11"/>
    <mergeCell ref="F10:H10"/>
    <mergeCell ref="F20:I20"/>
    <mergeCell ref="F14:H14"/>
    <mergeCell ref="E14:E15"/>
    <mergeCell ref="E3:E4"/>
    <mergeCell ref="F12:H12"/>
    <mergeCell ref="F8:H8"/>
    <mergeCell ref="F15:H15"/>
    <mergeCell ref="E12:E13"/>
    <mergeCell ref="F18:H18"/>
    <mergeCell ref="F16:H16"/>
    <mergeCell ref="D55:D59"/>
    <mergeCell ref="D39:D48"/>
    <mergeCell ref="F25:H25"/>
    <mergeCell ref="I2:M2"/>
    <mergeCell ref="C5:C19"/>
    <mergeCell ref="J20:J25"/>
    <mergeCell ref="F24:H24"/>
    <mergeCell ref="F21:H21"/>
    <mergeCell ref="E26:E27"/>
    <mergeCell ref="E8:E9"/>
    <mergeCell ref="F19:H19"/>
    <mergeCell ref="J16:J19"/>
    <mergeCell ref="M16:M19"/>
    <mergeCell ref="F3:H4"/>
    <mergeCell ref="F5:H5"/>
    <mergeCell ref="M3:M4"/>
    <mergeCell ref="M12:M13"/>
    <mergeCell ref="M14:M15"/>
    <mergeCell ref="L3:L4"/>
    <mergeCell ref="F11:H11"/>
    <mergeCell ref="F9:H9"/>
    <mergeCell ref="I3:K3"/>
    <mergeCell ref="F6:H6"/>
    <mergeCell ref="M10:M11"/>
    <mergeCell ref="J26:J27"/>
    <mergeCell ref="J5:J7"/>
    <mergeCell ref="F7:H7"/>
    <mergeCell ref="E16:E19"/>
    <mergeCell ref="B65:B70"/>
    <mergeCell ref="F22:H22"/>
    <mergeCell ref="F30:H30"/>
    <mergeCell ref="C31:C36"/>
    <mergeCell ref="D53:D54"/>
    <mergeCell ref="E49:E50"/>
    <mergeCell ref="F50:H50"/>
    <mergeCell ref="D51:D52"/>
    <mergeCell ref="E37:E38"/>
    <mergeCell ref="D37:D38"/>
    <mergeCell ref="F37:H37"/>
    <mergeCell ref="F27:H27"/>
    <mergeCell ref="F51:H51"/>
    <mergeCell ref="C37:C59"/>
    <mergeCell ref="C20:C30"/>
    <mergeCell ref="E28:E30"/>
    <mergeCell ref="F23:H23"/>
    <mergeCell ref="F29:H29"/>
    <mergeCell ref="D20:D30"/>
    <mergeCell ref="E20:E25"/>
    <mergeCell ref="E5:E7"/>
    <mergeCell ref="F17:H17"/>
  </mergeCells>
  <phoneticPr fontId="2"/>
  <conditionalFormatting sqref="J74">
    <cfRule type="expression" dxfId="49" priority="1" stopIfTrue="1">
      <formula>$J$74="型選択"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6"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tabSelected="1" view="pageBreakPreview" topLeftCell="A4" zoomScaleNormal="100" zoomScaleSheetLayoutView="100" workbookViewId="0">
      <selection activeCell="AF21" sqref="AF21"/>
    </sheetView>
  </sheetViews>
  <sheetFormatPr defaultColWidth="3.1796875" defaultRowHeight="18" customHeight="1" x14ac:dyDescent="0.2"/>
  <cols>
    <col min="1" max="16384" width="3.1796875" style="197"/>
  </cols>
  <sheetData>
    <row r="3" spans="1:27" ht="18" customHeight="1" x14ac:dyDescent="0.2">
      <c r="AA3" s="198" t="s">
        <v>120</v>
      </c>
    </row>
    <row r="5" spans="1:27" ht="18" customHeight="1" x14ac:dyDescent="0.2">
      <c r="A5" s="377" t="s">
        <v>121</v>
      </c>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row>
    <row r="6" spans="1:27" ht="18" customHeight="1" x14ac:dyDescent="0.2">
      <c r="A6" s="377"/>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row>
    <row r="9" spans="1:27" ht="18" customHeight="1" x14ac:dyDescent="0.2">
      <c r="B9" s="376" t="s">
        <v>122</v>
      </c>
      <c r="C9" s="376"/>
      <c r="D9" s="376"/>
      <c r="E9" s="376"/>
      <c r="F9" s="376"/>
      <c r="H9" s="197" t="s">
        <v>123</v>
      </c>
    </row>
    <row r="11" spans="1:27" ht="18" customHeight="1" x14ac:dyDescent="0.2">
      <c r="O11" s="197" t="s">
        <v>124</v>
      </c>
    </row>
    <row r="13" spans="1:27" ht="18" customHeight="1" x14ac:dyDescent="0.2">
      <c r="O13" s="197" t="s">
        <v>125</v>
      </c>
    </row>
    <row r="15" spans="1:27" ht="18" customHeight="1" x14ac:dyDescent="0.2">
      <c r="O15" s="197" t="s">
        <v>126</v>
      </c>
    </row>
    <row r="18" spans="2:20" ht="18" customHeight="1" x14ac:dyDescent="0.2">
      <c r="E18" s="198" t="s">
        <v>127</v>
      </c>
      <c r="F18" s="197" t="s">
        <v>128</v>
      </c>
      <c r="G18" s="197" t="s">
        <v>332</v>
      </c>
      <c r="H18"/>
      <c r="I18"/>
      <c r="J18"/>
      <c r="K18"/>
      <c r="L18"/>
      <c r="M18"/>
      <c r="N18"/>
      <c r="O18"/>
      <c r="P18"/>
      <c r="Q18"/>
      <c r="R18"/>
      <c r="S18"/>
      <c r="T18"/>
    </row>
    <row r="19" spans="2:20" ht="18" customHeight="1" x14ac:dyDescent="0.2">
      <c r="G19" s="197" t="s">
        <v>339</v>
      </c>
      <c r="H19"/>
      <c r="I19"/>
      <c r="J19"/>
      <c r="K19"/>
      <c r="L19"/>
      <c r="M19"/>
      <c r="N19"/>
      <c r="O19"/>
      <c r="P19"/>
      <c r="Q19"/>
      <c r="R19"/>
      <c r="S19"/>
      <c r="T19"/>
    </row>
    <row r="20" spans="2:20" ht="18" customHeight="1" x14ac:dyDescent="0.2">
      <c r="G20" s="197" t="s">
        <v>337</v>
      </c>
      <c r="H20"/>
      <c r="I20"/>
      <c r="J20"/>
      <c r="K20"/>
      <c r="L20"/>
      <c r="M20"/>
      <c r="N20"/>
      <c r="O20"/>
      <c r="P20"/>
      <c r="Q20"/>
      <c r="R20"/>
      <c r="S20"/>
      <c r="T20"/>
    </row>
    <row r="21" spans="2:20" ht="18" customHeight="1" x14ac:dyDescent="0.2">
      <c r="E21" s="198"/>
      <c r="G21" s="197" t="s">
        <v>338</v>
      </c>
      <c r="H21"/>
      <c r="I21"/>
      <c r="J21"/>
      <c r="K21"/>
      <c r="L21"/>
      <c r="M21"/>
      <c r="N21"/>
      <c r="O21"/>
      <c r="P21"/>
      <c r="Q21"/>
      <c r="R21"/>
      <c r="S21"/>
      <c r="T21"/>
    </row>
    <row r="22" spans="2:20" ht="18" customHeight="1" x14ac:dyDescent="0.2">
      <c r="G22" s="199"/>
      <c r="H22" s="199"/>
      <c r="I22" s="199"/>
      <c r="J22" s="199"/>
      <c r="K22" s="199"/>
      <c r="L22" s="199"/>
      <c r="M22" s="199"/>
      <c r="N22" s="199"/>
      <c r="O22" s="199"/>
      <c r="P22" s="199"/>
      <c r="Q22" s="199"/>
      <c r="R22" s="199"/>
      <c r="S22" s="199"/>
      <c r="T22" s="199"/>
    </row>
    <row r="25" spans="2:20" ht="18" customHeight="1" x14ac:dyDescent="0.2">
      <c r="B25" s="197" t="s">
        <v>129</v>
      </c>
    </row>
    <row r="26" spans="2:20" ht="18" customHeight="1" x14ac:dyDescent="0.2">
      <c r="B26" s="197" t="s">
        <v>130</v>
      </c>
    </row>
    <row r="27" spans="2:20" ht="18" customHeight="1" x14ac:dyDescent="0.2">
      <c r="B27" s="197" t="s">
        <v>131</v>
      </c>
    </row>
    <row r="30" spans="2:20" ht="18" customHeight="1" x14ac:dyDescent="0.2">
      <c r="C30" s="197" t="s">
        <v>132</v>
      </c>
    </row>
    <row r="31" spans="2:20" ht="18" customHeight="1" x14ac:dyDescent="0.2">
      <c r="D31" s="197" t="s">
        <v>133</v>
      </c>
      <c r="G31" s="197" t="s">
        <v>128</v>
      </c>
      <c r="H31" s="197" t="s">
        <v>134</v>
      </c>
    </row>
    <row r="32" spans="2:20" ht="18" customHeight="1" x14ac:dyDescent="0.2">
      <c r="D32" s="197" t="s">
        <v>135</v>
      </c>
      <c r="G32" s="197" t="s">
        <v>128</v>
      </c>
      <c r="H32" s="197" t="s">
        <v>136</v>
      </c>
    </row>
    <row r="33" spans="1:27" ht="18" customHeight="1" x14ac:dyDescent="0.2">
      <c r="D33" s="197" t="s">
        <v>124</v>
      </c>
      <c r="G33" s="197" t="s">
        <v>128</v>
      </c>
      <c r="H33" s="197" t="s">
        <v>137</v>
      </c>
    </row>
    <row r="34" spans="1:27" ht="18" customHeight="1" x14ac:dyDescent="0.2">
      <c r="D34" s="197" t="s">
        <v>138</v>
      </c>
      <c r="G34" s="197" t="s">
        <v>128</v>
      </c>
      <c r="H34" s="197" t="s">
        <v>139</v>
      </c>
    </row>
    <row r="35" spans="1:27" ht="18" customHeight="1" x14ac:dyDescent="0.2">
      <c r="D35" s="197" t="s">
        <v>140</v>
      </c>
      <c r="G35" s="197" t="s">
        <v>128</v>
      </c>
      <c r="H35" s="197" t="s">
        <v>139</v>
      </c>
    </row>
    <row r="36" spans="1:27" ht="18" customHeight="1" x14ac:dyDescent="0.2">
      <c r="D36" s="197" t="s">
        <v>141</v>
      </c>
      <c r="G36" s="197" t="s">
        <v>128</v>
      </c>
      <c r="H36" s="200"/>
    </row>
    <row r="44" spans="1:27" ht="18" customHeight="1" x14ac:dyDescent="0.2">
      <c r="A44" s="201"/>
      <c r="B44" s="201"/>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6"/>
  <sheetViews>
    <sheetView view="pageBreakPreview" topLeftCell="A65" zoomScale="70" zoomScaleNormal="71" zoomScaleSheetLayoutView="70" workbookViewId="0">
      <selection activeCell="J73" sqref="J73"/>
    </sheetView>
  </sheetViews>
  <sheetFormatPr defaultColWidth="8.7265625" defaultRowHeight="13" x14ac:dyDescent="0.2"/>
  <cols>
    <col min="1" max="1" width="2.453125" style="33" customWidth="1"/>
    <col min="2" max="3" width="6.26953125" style="33" customWidth="1"/>
    <col min="4" max="4" width="17.7265625" style="33" customWidth="1"/>
    <col min="5" max="5" width="60.1796875" style="33" customWidth="1"/>
    <col min="6" max="7" width="10.7265625" style="33" customWidth="1"/>
    <col min="8" max="8" width="32.81640625" style="33" customWidth="1"/>
    <col min="9" max="9" width="16.7265625" style="33" customWidth="1"/>
    <col min="10" max="10" width="20.7265625" style="155" customWidth="1"/>
    <col min="11" max="11" width="15.7265625" style="33" customWidth="1"/>
    <col min="12" max="13" width="10.7265625" style="33" customWidth="1"/>
    <col min="14" max="16" width="8.7265625" style="33"/>
    <col min="17" max="17" width="10.453125" style="33" bestFit="1" customWidth="1"/>
    <col min="18" max="16384" width="8.7265625" style="33"/>
  </cols>
  <sheetData>
    <row r="1" spans="2:13" ht="30.75" customHeight="1" x14ac:dyDescent="0.2">
      <c r="B1" s="34" t="s">
        <v>142</v>
      </c>
      <c r="C1" s="130"/>
      <c r="D1" s="130"/>
      <c r="G1" s="131"/>
      <c r="H1" s="431"/>
      <c r="I1" s="431"/>
      <c r="J1" s="431"/>
      <c r="K1" s="431"/>
    </row>
    <row r="2" spans="2:13" ht="23" x14ac:dyDescent="0.2">
      <c r="B2" s="132"/>
      <c r="C2" s="132"/>
      <c r="D2" s="132"/>
      <c r="E2" s="132"/>
      <c r="F2" s="440" t="s">
        <v>125</v>
      </c>
      <c r="G2" s="441"/>
      <c r="H2" s="432"/>
      <c r="I2" s="433"/>
      <c r="J2" s="433"/>
      <c r="K2" s="434"/>
      <c r="L2" s="133"/>
      <c r="M2" s="133"/>
    </row>
    <row r="3" spans="2:13" ht="20.149999999999999" customHeight="1" x14ac:dyDescent="0.2">
      <c r="B3" s="467" t="s">
        <v>2</v>
      </c>
      <c r="C3" s="468"/>
      <c r="D3" s="452" t="s">
        <v>3</v>
      </c>
      <c r="E3" s="452" t="s">
        <v>4</v>
      </c>
      <c r="F3" s="452" t="s">
        <v>6</v>
      </c>
      <c r="G3" s="455" t="s">
        <v>143</v>
      </c>
      <c r="H3" s="456"/>
      <c r="I3" s="457"/>
      <c r="J3" s="386" t="s">
        <v>144</v>
      </c>
      <c r="K3" s="436" t="s">
        <v>145</v>
      </c>
    </row>
    <row r="4" spans="2:13" ht="43.5" customHeight="1" thickBot="1" x14ac:dyDescent="0.25">
      <c r="B4" s="442"/>
      <c r="C4" s="443"/>
      <c r="D4" s="453"/>
      <c r="E4" s="453"/>
      <c r="F4" s="453"/>
      <c r="G4" s="134" t="s">
        <v>9</v>
      </c>
      <c r="H4" s="442" t="s">
        <v>146</v>
      </c>
      <c r="I4" s="443"/>
      <c r="J4" s="435"/>
      <c r="K4" s="437"/>
    </row>
    <row r="5" spans="2:13" ht="24.4" customHeight="1" thickTop="1" x14ac:dyDescent="0.2">
      <c r="B5" s="423" t="str">
        <f>IF('評価項目(標準)'!B5="","",+'評価項目(標準)'!B5)</f>
        <v>企　業　の　能　力　等</v>
      </c>
      <c r="C5" s="383" t="str">
        <f>IF(+'評価項目(標準)'!C5="","",+'評価項目(標準)'!C5)</f>
        <v>地域精通度・貢献度</v>
      </c>
      <c r="D5" s="473" t="str">
        <f>IF(+'評価項目(標準)'!D5="","",+'評価項目(標準)'!D5)</f>
        <v>地域精通度</v>
      </c>
      <c r="E5" s="426" t="str">
        <f>IF(+'評価項目(標準)'!E5="","",+'評価項目(標準)'!E5)</f>
        <v>本店等所在地</v>
      </c>
      <c r="F5" s="438">
        <f>+IF(+'評価項目(標準)'!J5="","",+'評価項目(標準)'!J5)</f>
        <v>10</v>
      </c>
      <c r="G5" s="135">
        <f>+IF(+'評価項目(標準)'!I5="","",+'評価項目(標準)'!I5)</f>
        <v>10</v>
      </c>
      <c r="H5" s="444" t="str">
        <f>+IF(+'評価項目(標準)'!F5="","",+'評価項目(標準)'!F5)</f>
        <v>桑名市、桑名郡内</v>
      </c>
      <c r="I5" s="445"/>
      <c r="J5" s="454"/>
      <c r="K5" s="439" t="str">
        <f>IF(J5="","",VLOOKUP(J5,'評価項目(標準)'!F5:I7,4,FALSE))</f>
        <v/>
      </c>
    </row>
    <row r="6" spans="2:13" ht="24.4" customHeight="1" x14ac:dyDescent="0.2">
      <c r="B6" s="424"/>
      <c r="C6" s="384"/>
      <c r="D6" s="381"/>
      <c r="E6" s="422"/>
      <c r="F6" s="428"/>
      <c r="G6" s="136">
        <f>+IF(+'評価項目(標準)'!I6="","",+'評価項目(標準)'!I6)</f>
        <v>5</v>
      </c>
      <c r="H6" s="446" t="str">
        <f>+IF(+'評価項目(標準)'!F6="","",+'評価項目(標準)'!F6)</f>
        <v>いなべ市、員弁郡内</v>
      </c>
      <c r="I6" s="447"/>
      <c r="J6" s="391"/>
      <c r="K6" s="394"/>
    </row>
    <row r="7" spans="2:13" ht="24.4" customHeight="1" x14ac:dyDescent="0.2">
      <c r="B7" s="424"/>
      <c r="C7" s="384"/>
      <c r="D7" s="381"/>
      <c r="E7" s="427"/>
      <c r="F7" s="421"/>
      <c r="G7" s="136">
        <f>+IF(+'評価項目(標準)'!I7="","",+'評価項目(標準)'!I7)</f>
        <v>0</v>
      </c>
      <c r="H7" s="446" t="str">
        <f>+IF(+'評価項目(標準)'!F7="","",+'評価項目(標準)'!F7)</f>
        <v>上記以外の三重県内</v>
      </c>
      <c r="I7" s="447"/>
      <c r="J7" s="392"/>
      <c r="K7" s="395"/>
    </row>
    <row r="8" spans="2:13" ht="24.4" customHeight="1" x14ac:dyDescent="0.2">
      <c r="B8" s="424"/>
      <c r="C8" s="384"/>
      <c r="D8" s="381"/>
      <c r="E8" s="403" t="str">
        <f>IF(+'評価項目(標準)'!E8="","",+'評価項目(標準)'!E8)</f>
        <v>施工箇所地域における工事実績</v>
      </c>
      <c r="F8" s="450">
        <f>+IF(+'評価項目(標準)'!J8="","",+'評価項目(標準)'!J8)</f>
        <v>5</v>
      </c>
      <c r="G8" s="137">
        <f>+IF(+'評価項目(標準)'!I8="","",+'評価項目(標準)'!I8)</f>
        <v>5</v>
      </c>
      <c r="H8" s="448" t="str">
        <f>+IF(+'評価項目(標準)'!F8="","",+'評価項目(標準)'!F8)</f>
        <v>桑名建設事務所管内における工事実績あり</v>
      </c>
      <c r="I8" s="449"/>
      <c r="J8" s="390"/>
      <c r="K8" s="420" t="str">
        <f>IF(J8="","",IF(J8=H8,G8,IF(J8=H9,G9)))</f>
        <v/>
      </c>
    </row>
    <row r="9" spans="2:13" ht="24.4" customHeight="1" x14ac:dyDescent="0.2">
      <c r="B9" s="424"/>
      <c r="C9" s="384"/>
      <c r="D9" s="382"/>
      <c r="E9" s="404"/>
      <c r="F9" s="451"/>
      <c r="G9" s="137">
        <f>+IF(+'評価項目(標準)'!I9="","",+'評価項目(標準)'!I9)</f>
        <v>0</v>
      </c>
      <c r="H9" s="448" t="str">
        <f>+IF(+'評価項目(標準)'!F9="","",+'評価項目(標準)'!F9)</f>
        <v>工事実績なし</v>
      </c>
      <c r="I9" s="449"/>
      <c r="J9" s="392"/>
      <c r="K9" s="421"/>
    </row>
    <row r="10" spans="2:13" ht="24.4" customHeight="1" x14ac:dyDescent="0.2">
      <c r="B10" s="424"/>
      <c r="C10" s="384"/>
      <c r="D10" s="380" t="str">
        <f>IF(+'評価項目(標準)'!D10="","",+'評価項目(標準)'!D10)</f>
        <v>地域貢献度</v>
      </c>
      <c r="E10" s="335" t="str">
        <f>IF(+'評価項目(標準)'!E10="","",+'評価項目(標準)'!E10)</f>
        <v>地域維持型維持修繕業務委託（雪氷業務）元請実績</v>
      </c>
      <c r="F10" s="428">
        <f>+IF(+'評価項目(標準)'!J10="","",+'評価項目(標準)'!J10)</f>
        <v>5</v>
      </c>
      <c r="G10" s="138">
        <f>+IF(+'評価項目(標準)'!I10="","",+'評価項目(標準)'!I10)</f>
        <v>5</v>
      </c>
      <c r="H10" s="446" t="str">
        <f>+IF(+'評価項目(標準)'!F10="","",+'評価項目(標準)'!F10)</f>
        <v>有</v>
      </c>
      <c r="I10" s="447"/>
      <c r="J10" s="391"/>
      <c r="K10" s="394" t="str">
        <f>IF(J10="","",IF(J10=H10,G10,IF(J10=H11,G11)))</f>
        <v/>
      </c>
    </row>
    <row r="11" spans="2:13" ht="24.4" customHeight="1" x14ac:dyDescent="0.2">
      <c r="B11" s="424"/>
      <c r="C11" s="384"/>
      <c r="D11" s="381"/>
      <c r="E11" s="335"/>
      <c r="F11" s="428"/>
      <c r="G11" s="136">
        <f>+IF(+'評価項目(標準)'!I11="","",+'評価項目(標準)'!I11)</f>
        <v>0</v>
      </c>
      <c r="H11" s="446" t="str">
        <f>+IF(+'評価項目(標準)'!F11="","",+'評価項目(標準)'!F11)</f>
        <v>無</v>
      </c>
      <c r="I11" s="447"/>
      <c r="J11" s="391"/>
      <c r="K11" s="394"/>
    </row>
    <row r="12" spans="2:13" ht="24.4" customHeight="1" x14ac:dyDescent="0.2">
      <c r="B12" s="424"/>
      <c r="C12" s="384"/>
      <c r="D12" s="381"/>
      <c r="E12" s="386" t="str">
        <f>IF(+'評価項目(標準)'!E12="","",+'評価項目(標準)'!E12)</f>
        <v>地域維持型維持修繕業務委託（小規模業務）元請実績</v>
      </c>
      <c r="F12" s="420">
        <f>+IF(+'評価項目(標準)'!J12="","",+'評価項目(標準)'!J12)</f>
        <v>5</v>
      </c>
      <c r="G12" s="136">
        <f>+IF(+'評価項目(標準)'!I12="","",+'評価項目(標準)'!I12)</f>
        <v>5</v>
      </c>
      <c r="H12" s="446" t="str">
        <f>+IF(+'評価項目(標準)'!F12="","",+'評価項目(標準)'!F12)</f>
        <v>有</v>
      </c>
      <c r="I12" s="447"/>
      <c r="J12" s="390"/>
      <c r="K12" s="393" t="str">
        <f>IF(J12="","",IF(J12=H12,G12,IF(J12=H13,G13)))</f>
        <v/>
      </c>
    </row>
    <row r="13" spans="2:13" ht="24.4" customHeight="1" x14ac:dyDescent="0.2">
      <c r="B13" s="424"/>
      <c r="C13" s="384"/>
      <c r="D13" s="381"/>
      <c r="E13" s="335"/>
      <c r="F13" s="428"/>
      <c r="G13" s="136">
        <f>+IF(+'評価項目(標準)'!I13="","",+'評価項目(標準)'!I13)</f>
        <v>0</v>
      </c>
      <c r="H13" s="446" t="str">
        <f>+IF(+'評価項目(標準)'!F13="","",+'評価項目(標準)'!F13)</f>
        <v>無</v>
      </c>
      <c r="I13" s="447"/>
      <c r="J13" s="391"/>
      <c r="K13" s="394"/>
    </row>
    <row r="14" spans="2:13" ht="24.4" customHeight="1" x14ac:dyDescent="0.2">
      <c r="B14" s="424"/>
      <c r="C14" s="384"/>
      <c r="D14" s="381"/>
      <c r="E14" s="386" t="str">
        <f>IF(+'評価項目(標準)'!E14="","",+'評価項目(標準)'!E14)</f>
        <v>　公共施設美化活動実績</v>
      </c>
      <c r="F14" s="387">
        <f>+IF(+'評価項目(標準)'!J14="","",+'評価項目(標準)'!J14)</f>
        <v>3</v>
      </c>
      <c r="G14" s="136">
        <f>+IF(+'評価項目(標準)'!I14="","",+'評価項目(標準)'!I14)</f>
        <v>3</v>
      </c>
      <c r="H14" s="446" t="str">
        <f>+IF(+'評価項目(標準)'!F14="","",+'評価項目(標準)'!F14)</f>
        <v>有</v>
      </c>
      <c r="I14" s="447"/>
      <c r="J14" s="390"/>
      <c r="K14" s="393" t="str">
        <f>IF(J14="","",IF(J14=H14,G14,IF(J14=H15,G15)))</f>
        <v/>
      </c>
    </row>
    <row r="15" spans="2:13" ht="24.4" customHeight="1" x14ac:dyDescent="0.2">
      <c r="B15" s="424"/>
      <c r="C15" s="384"/>
      <c r="D15" s="381"/>
      <c r="E15" s="335"/>
      <c r="F15" s="388"/>
      <c r="G15" s="136">
        <f>+IF(+'評価項目(標準)'!I15="","",+'評価項目(標準)'!I15)</f>
        <v>0</v>
      </c>
      <c r="H15" s="446" t="str">
        <f>+IF(+'評価項目(標準)'!F15="","",+'評価項目(標準)'!F15)</f>
        <v>無</v>
      </c>
      <c r="I15" s="447"/>
      <c r="J15" s="391"/>
      <c r="K15" s="394"/>
    </row>
    <row r="16" spans="2:13" ht="24.4" customHeight="1" x14ac:dyDescent="0.2">
      <c r="B16" s="424"/>
      <c r="C16" s="384"/>
      <c r="D16" s="381"/>
      <c r="E16" s="386" t="str">
        <f>IF(+'評価項目(標準)'!E16="","",+'評価項目(標準)'!E16)</f>
        <v>災害協定の評価</v>
      </c>
      <c r="F16" s="387">
        <f>+IF(+'評価項目(標準)'!J16="","",+'評価項目(標準)'!J16)</f>
        <v>9</v>
      </c>
      <c r="G16" s="136">
        <f>+IF(+'評価項目(標準)'!I16="","",+'評価項目(標準)'!I16)</f>
        <v>9</v>
      </c>
      <c r="H16" s="378" t="str">
        <f>+IF(+'評価項目(標準)'!F16="","",+'評価項目(標準)'!F16)</f>
        <v>災害協定に基づく訓練１への参加実績あり</v>
      </c>
      <c r="I16" s="379"/>
      <c r="J16" s="390"/>
      <c r="K16" s="393" t="str">
        <f>IF(J16="","",VLOOKUP(J16,'評価項目(標準)'!F16:I19,4,FALSE))</f>
        <v/>
      </c>
    </row>
    <row r="17" spans="2:11" ht="24.4" customHeight="1" x14ac:dyDescent="0.2">
      <c r="B17" s="424"/>
      <c r="C17" s="384"/>
      <c r="D17" s="381"/>
      <c r="E17" s="335"/>
      <c r="F17" s="388"/>
      <c r="G17" s="136">
        <f>+IF(+'評価項目(標準)'!I17="","",+'評価項目(標準)'!I17)</f>
        <v>7</v>
      </c>
      <c r="H17" s="378" t="str">
        <f>+IF(+'評価項目(標準)'!F17="","",+'評価項目(標準)'!F17)</f>
        <v>災害協定に基づく訓練２への参加実績あり</v>
      </c>
      <c r="I17" s="379"/>
      <c r="J17" s="391"/>
      <c r="K17" s="394"/>
    </row>
    <row r="18" spans="2:11" ht="24.4" customHeight="1" x14ac:dyDescent="0.2">
      <c r="B18" s="424"/>
      <c r="C18" s="384"/>
      <c r="D18" s="381"/>
      <c r="E18" s="335"/>
      <c r="F18" s="388"/>
      <c r="G18" s="136">
        <f>+IF(+'評価項目(標準)'!I18="","",+'評価項目(標準)'!I18)</f>
        <v>3</v>
      </c>
      <c r="H18" s="408" t="str">
        <f>+IF(+'評価項目(標準)'!F18="","",+'評価項目(標準)'!F18)</f>
        <v>防災協定の締結実績あり</v>
      </c>
      <c r="I18" s="409"/>
      <c r="J18" s="391"/>
      <c r="K18" s="394"/>
    </row>
    <row r="19" spans="2:11" ht="24.4" customHeight="1" x14ac:dyDescent="0.2">
      <c r="B19" s="424"/>
      <c r="C19" s="385"/>
      <c r="D19" s="382"/>
      <c r="E19" s="336"/>
      <c r="F19" s="389"/>
      <c r="G19" s="136">
        <f>+IF(+'評価項目(標準)'!I19="","",+'評価項目(標準)'!I19)</f>
        <v>0</v>
      </c>
      <c r="H19" s="408" t="str">
        <f>+IF(+'評価項目(標準)'!F19="","",+'評価項目(標準)'!F19)</f>
        <v>実績なし</v>
      </c>
      <c r="I19" s="409"/>
      <c r="J19" s="392"/>
      <c r="K19" s="395"/>
    </row>
    <row r="20" spans="2:11" ht="35.65" customHeight="1" x14ac:dyDescent="0.2">
      <c r="B20" s="424"/>
      <c r="C20" s="425" t="str">
        <f>IF(+'評価項目(標準)'!C20="","",+'評価項目(標準)'!C20)</f>
        <v>社会貢献度</v>
      </c>
      <c r="D20" s="452" t="str">
        <f>IF(+'評価項目(標準)'!D20="","",+'評価項目(標準)'!D20)</f>
        <v>社会貢献度</v>
      </c>
      <c r="E20" s="470"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87">
        <f>+IF(+'評価項目(標準)'!J20="","",+'評価項目(標準)'!J20)</f>
        <v>4</v>
      </c>
      <c r="G20" s="378" t="s">
        <v>147</v>
      </c>
      <c r="H20" s="400"/>
      <c r="I20" s="379"/>
      <c r="J20" s="390"/>
      <c r="K20" s="420" t="str">
        <f>IF(J20="","",IF(J20=H21,G21,IF(J20=H22,G22,IF(J20=H23,G23,IF(J20=H24,G24,IF(J20=H25,G25))))))</f>
        <v/>
      </c>
    </row>
    <row r="21" spans="2:11" ht="35.65" customHeight="1" x14ac:dyDescent="0.2">
      <c r="B21" s="424"/>
      <c r="C21" s="424"/>
      <c r="D21" s="422"/>
      <c r="E21" s="471"/>
      <c r="F21" s="388"/>
      <c r="G21" s="138">
        <f>+IF(+'評価項目(標準)'!I21="","",+'評価項目(標準)'!I21)</f>
        <v>4</v>
      </c>
      <c r="H21" s="401" t="str">
        <f>+IF(+'評価項目(標準)'!F21="","",+'評価項目(標準)'!F21)</f>
        <v>４点</v>
      </c>
      <c r="I21" s="402"/>
      <c r="J21" s="391"/>
      <c r="K21" s="428"/>
    </row>
    <row r="22" spans="2:11" ht="35.65" customHeight="1" x14ac:dyDescent="0.2">
      <c r="B22" s="424"/>
      <c r="C22" s="424"/>
      <c r="D22" s="422"/>
      <c r="E22" s="471"/>
      <c r="F22" s="388"/>
      <c r="G22" s="136">
        <f>+IF(+'評価項目(標準)'!I22="","",+'評価項目(標準)'!I22)</f>
        <v>3</v>
      </c>
      <c r="H22" s="396" t="str">
        <f>+IF(+'評価項目(標準)'!F22="","",+'評価項目(標準)'!F22)</f>
        <v>３点</v>
      </c>
      <c r="I22" s="397"/>
      <c r="J22" s="391"/>
      <c r="K22" s="428"/>
    </row>
    <row r="23" spans="2:11" ht="35.65" customHeight="1" x14ac:dyDescent="0.2">
      <c r="B23" s="424"/>
      <c r="C23" s="424"/>
      <c r="D23" s="422"/>
      <c r="E23" s="471"/>
      <c r="F23" s="388"/>
      <c r="G23" s="136">
        <f>+IF(+'評価項目(標準)'!I23="","",+'評価項目(標準)'!I23)</f>
        <v>2</v>
      </c>
      <c r="H23" s="396" t="str">
        <f>+IF(+'評価項目(標準)'!F23="","",+'評価項目(標準)'!F23)</f>
        <v>２点</v>
      </c>
      <c r="I23" s="397"/>
      <c r="J23" s="391"/>
      <c r="K23" s="428"/>
    </row>
    <row r="24" spans="2:11" ht="35.65" customHeight="1" x14ac:dyDescent="0.2">
      <c r="B24" s="424"/>
      <c r="C24" s="424"/>
      <c r="D24" s="422"/>
      <c r="E24" s="471"/>
      <c r="F24" s="388"/>
      <c r="G24" s="136">
        <f>+IF(+'評価項目(標準)'!I24="","",+'評価項目(標準)'!I24)</f>
        <v>1</v>
      </c>
      <c r="H24" s="396" t="str">
        <f>+IF(+'評価項目(標準)'!F24="","",+'評価項目(標準)'!F24)</f>
        <v>１点</v>
      </c>
      <c r="I24" s="397"/>
      <c r="J24" s="391"/>
      <c r="K24" s="428"/>
    </row>
    <row r="25" spans="2:11" ht="35.65" customHeight="1" x14ac:dyDescent="0.2">
      <c r="B25" s="424"/>
      <c r="C25" s="424"/>
      <c r="D25" s="422"/>
      <c r="E25" s="472"/>
      <c r="F25" s="389"/>
      <c r="G25" s="140">
        <f>+IF(+'評価項目(標準)'!I25="","",+'評価項目(標準)'!I25)</f>
        <v>0</v>
      </c>
      <c r="H25" s="396" t="str">
        <f>+IF(+'評価項目(標準)'!F25="","",+'評価項目(標準)'!F25)</f>
        <v>実績（取得点）なし</v>
      </c>
      <c r="I25" s="397"/>
      <c r="J25" s="392"/>
      <c r="K25" s="421"/>
    </row>
    <row r="26" spans="2:11" ht="24.4" customHeight="1" x14ac:dyDescent="0.2">
      <c r="B26" s="424"/>
      <c r="C26" s="424"/>
      <c r="D26" s="422"/>
      <c r="E26" s="386" t="str">
        <f>IF(+'評価項目(標準)'!E26="","",+'評価項目(標準)'!E26)</f>
        <v>県内産資材の使用（生コン）</v>
      </c>
      <c r="F26" s="387">
        <f>+IF(+'評価項目(標準)'!J26="","",+'評価項目(標準)'!J26)</f>
        <v>5</v>
      </c>
      <c r="G26" s="139">
        <f>+IF(+'評価項目(標準)'!I26="","",+'評価項目(標準)'!I26)</f>
        <v>5</v>
      </c>
      <c r="H26" s="396" t="str">
        <f>+IF(+'評価項目(標準)'!F26="","",+'評価項目(標準)'!F26)</f>
        <v>全て県内産を使用</v>
      </c>
      <c r="I26" s="397"/>
      <c r="J26" s="390"/>
      <c r="K26" s="420" t="str">
        <f>IF(J26="","",IF(J26=H26,G26,IF(J26=H27,G27)))</f>
        <v/>
      </c>
    </row>
    <row r="27" spans="2:11" ht="24.4" customHeight="1" x14ac:dyDescent="0.2">
      <c r="B27" s="424"/>
      <c r="C27" s="424"/>
      <c r="D27" s="422"/>
      <c r="E27" s="336"/>
      <c r="F27" s="389"/>
      <c r="G27" s="140">
        <f>+IF(+'評価項目(標準)'!I27="","",+'評価項目(標準)'!I27)</f>
        <v>0</v>
      </c>
      <c r="H27" s="396" t="str">
        <f>+IF(+'評価項目(標準)'!F27="","",+'評価項目(標準)'!F27)</f>
        <v>上記以外</v>
      </c>
      <c r="I27" s="397"/>
      <c r="J27" s="392"/>
      <c r="K27" s="421"/>
    </row>
    <row r="28" spans="2:11" ht="24.4" customHeight="1" x14ac:dyDescent="0.2">
      <c r="B28" s="424"/>
      <c r="C28" s="424"/>
      <c r="D28" s="422"/>
      <c r="E28" s="386" t="str">
        <f>IF(+'評価項目(標準)'!E28="","",+'評価項目(標準)'!E28)</f>
        <v>県内企業による施工</v>
      </c>
      <c r="F28" s="387">
        <f>+IF(+'評価項目(標準)'!J28="","",+'評価項目(標準)'!J28)</f>
        <v>5</v>
      </c>
      <c r="G28" s="140">
        <f>+IF(+'評価項目(標準)'!I28="","",+'評価項目(標準)'!I28)</f>
        <v>5</v>
      </c>
      <c r="H28" s="398" t="str">
        <f>+IF(+'評価項目(標準)'!F28="","",+'評価項目(標準)'!F28)</f>
        <v>県内企業による施工の割合90％以上</v>
      </c>
      <c r="I28" s="399"/>
      <c r="J28" s="390"/>
      <c r="K28" s="393" t="str">
        <f>IF(J28="","",VLOOKUP(J28,'評価項目(標準)'!F28:I30,4,FALSE))</f>
        <v/>
      </c>
    </row>
    <row r="29" spans="2:11" ht="24.4" customHeight="1" x14ac:dyDescent="0.2">
      <c r="B29" s="424"/>
      <c r="C29" s="424"/>
      <c r="D29" s="422"/>
      <c r="E29" s="335"/>
      <c r="F29" s="388"/>
      <c r="G29" s="140">
        <f>+IF(+'評価項目(標準)'!I29="","",+'評価項目(標準)'!I29)</f>
        <v>3</v>
      </c>
      <c r="H29" s="398" t="str">
        <f>+IF(+'評価項目(標準)'!F29="","",+'評価項目(標準)'!F29)</f>
        <v>県内企業による施工の割合70％以上</v>
      </c>
      <c r="I29" s="399"/>
      <c r="J29" s="391"/>
      <c r="K29" s="394"/>
    </row>
    <row r="30" spans="2:11" ht="24.4" customHeight="1" x14ac:dyDescent="0.2">
      <c r="B30" s="424"/>
      <c r="C30" s="469"/>
      <c r="D30" s="427"/>
      <c r="E30" s="336"/>
      <c r="F30" s="389"/>
      <c r="G30" s="140">
        <f>+IF(+'評価項目(標準)'!I30="","",+'評価項目(標準)'!I30)</f>
        <v>0</v>
      </c>
      <c r="H30" s="398" t="str">
        <f>+IF(+'評価項目(標準)'!F30="","",+'評価項目(標準)'!F30)</f>
        <v>上記以外</v>
      </c>
      <c r="I30" s="399"/>
      <c r="J30" s="392"/>
      <c r="K30" s="395"/>
    </row>
    <row r="31" spans="2:11" ht="32.65" customHeight="1" x14ac:dyDescent="0.2">
      <c r="B31" s="424"/>
      <c r="C31" s="425" t="str">
        <f>IF(+'評価項目(標準)'!C31="","",+'評価項目(標準)'!C31)</f>
        <v>企業の雇用に関する取組</v>
      </c>
      <c r="D31" s="386" t="str">
        <f>IF(+'評価項目(標準)'!D31="","",+'評価項目(標準)'!D31)</f>
        <v>担い手確保・育成への取組</v>
      </c>
      <c r="E31" s="386" t="str">
        <f>IF(+'評価項目(標準)'!E31="","",+'評価項目(標準)'!E31)</f>
        <v>建設業者団体の取組実績</v>
      </c>
      <c r="F31" s="387">
        <f>+IF(+'評価項目(標準)'!J31="","",+'評価項目(標準)'!J31)</f>
        <v>2</v>
      </c>
      <c r="G31" s="140">
        <f>+IF(+'評価項目(標準)'!I31="","",+'評価項目(標準)'!I31)</f>
        <v>2</v>
      </c>
      <c r="H31" s="461" t="str">
        <f>+IF(+'評価項目(標準)'!F31="","",+'評価項目(標準)'!F31)</f>
        <v>取組の実績あり</v>
      </c>
      <c r="I31" s="462"/>
      <c r="J31" s="390"/>
      <c r="K31" s="420" t="str">
        <f>IF(J31="","",IF(J31=H31,G31,IF(J31=H32,G32)))</f>
        <v/>
      </c>
    </row>
    <row r="32" spans="2:11" ht="32.65" customHeight="1" x14ac:dyDescent="0.2">
      <c r="B32" s="424"/>
      <c r="C32" s="424"/>
      <c r="D32" s="335"/>
      <c r="E32" s="335"/>
      <c r="F32" s="388"/>
      <c r="G32" s="140">
        <f>+IF(+'評価項目(標準)'!I32="","",+'評価項目(標準)'!I32)</f>
        <v>0</v>
      </c>
      <c r="H32" s="461" t="str">
        <f>+IF(+'評価項目(標準)'!F32="","",+'評価項目(標準)'!F32)</f>
        <v>取組の実績なし</v>
      </c>
      <c r="I32" s="462"/>
      <c r="J32" s="391"/>
      <c r="K32" s="421"/>
    </row>
    <row r="33" spans="2:11" ht="32.65" customHeight="1" x14ac:dyDescent="0.2">
      <c r="B33" s="424"/>
      <c r="C33" s="424"/>
      <c r="D33" s="335"/>
      <c r="E33" s="386" t="str">
        <f>IF(+'評価項目(標準)'!E33="","",+'評価項目(標準)'!E33)</f>
        <v>建設業者団体地域組織の取組実績</v>
      </c>
      <c r="F33" s="387">
        <f>+IF(+'評価項目(標準)'!J33="","",+'評価項目(標準)'!J33)</f>
        <v>1</v>
      </c>
      <c r="G33" s="140">
        <f>+IF(+'評価項目(標準)'!I33="","",+'評価項目(標準)'!I33)</f>
        <v>1</v>
      </c>
      <c r="H33" s="461" t="str">
        <f>+IF(+'評価項目(標準)'!F33="","",+'評価項目(標準)'!F33)</f>
        <v>取組の実績あり</v>
      </c>
      <c r="I33" s="462"/>
      <c r="J33" s="390"/>
      <c r="K33" s="420" t="str">
        <f t="shared" ref="K33" si="0">IF(J33="","",IF(J33=H33,G33,IF(J33=H34,G34)))</f>
        <v/>
      </c>
    </row>
    <row r="34" spans="2:11" ht="32.65" customHeight="1" x14ac:dyDescent="0.2">
      <c r="B34" s="424"/>
      <c r="C34" s="424"/>
      <c r="D34" s="335"/>
      <c r="E34" s="335"/>
      <c r="F34" s="389"/>
      <c r="G34" s="140">
        <f>+IF(+'評価項目(標準)'!I34="","",+'評価項目(標準)'!I34)</f>
        <v>0</v>
      </c>
      <c r="H34" s="461" t="str">
        <f>+IF(+'評価項目(標準)'!F34="","",+'評価項目(標準)'!F34)</f>
        <v>取組の実績なし</v>
      </c>
      <c r="I34" s="462"/>
      <c r="J34" s="391"/>
      <c r="K34" s="421"/>
    </row>
    <row r="35" spans="2:11" ht="32.65" customHeight="1" x14ac:dyDescent="0.2">
      <c r="B35" s="424"/>
      <c r="C35" s="424"/>
      <c r="D35" s="335"/>
      <c r="E35" s="386" t="str">
        <f>IF(+'評価項目(標準)'!E35="","",+'評価項目(標準)'!E35)</f>
        <v>建設企業の取組実績</v>
      </c>
      <c r="F35" s="387">
        <f>+IF(+'評価項目(標準)'!J35="","",+'評価項目(標準)'!J35)</f>
        <v>1</v>
      </c>
      <c r="G35" s="140">
        <f>+IF(+'評価項目(標準)'!I35="","",+'評価項目(標準)'!I35)</f>
        <v>1</v>
      </c>
      <c r="H35" s="461" t="str">
        <f>+IF(+'評価項目(標準)'!F35="","",+'評価項目(標準)'!F35)</f>
        <v>取組の実績あり</v>
      </c>
      <c r="I35" s="462"/>
      <c r="J35" s="390"/>
      <c r="K35" s="420" t="str">
        <f t="shared" ref="K35" si="1">IF(J35="","",IF(J35=H35,G35,IF(J35=H36,G36)))</f>
        <v/>
      </c>
    </row>
    <row r="36" spans="2:11" ht="32.65" customHeight="1" x14ac:dyDescent="0.2">
      <c r="B36" s="424"/>
      <c r="C36" s="424"/>
      <c r="D36" s="335"/>
      <c r="E36" s="335"/>
      <c r="F36" s="389"/>
      <c r="G36" s="140">
        <f>+IF(+'評価項目(標準)'!I36="","",+'評価項目(標準)'!I36)</f>
        <v>0</v>
      </c>
      <c r="H36" s="461" t="str">
        <f>+IF(+'評価項目(標準)'!F36="","",+'評価項目(標準)'!F36)</f>
        <v>取組の実績なし</v>
      </c>
      <c r="I36" s="462"/>
      <c r="J36" s="391"/>
      <c r="K36" s="421"/>
    </row>
    <row r="37" spans="2:11" ht="24.4" customHeight="1" x14ac:dyDescent="0.2">
      <c r="B37" s="424"/>
      <c r="C37" s="425" t="str">
        <f>IF(+'評価項目(標準)'!C37="","",+'評価項目(標準)'!C37)</f>
        <v>企業の技術力等</v>
      </c>
      <c r="D37" s="452" t="str">
        <f>IF(+'評価項目(標準)'!D37="","",+'評価項目(標準)'!D37)</f>
        <v>工事実績</v>
      </c>
      <c r="E37" s="386" t="str">
        <f>IF(+'評価項目(標準)'!E37="","",+'評価項目(標準)'!E37)</f>
        <v>企業の工事実績</v>
      </c>
      <c r="F37" s="387">
        <f>+IF(+'評価項目(標準)'!J37="","",+'評価項目(標準)'!J37)</f>
        <v>20</v>
      </c>
      <c r="G37" s="140">
        <f>+IF(+'評価項目(標準)'!I37="","",+'評価項目(標準)'!I37)</f>
        <v>20</v>
      </c>
      <c r="H37" s="396" t="str">
        <f>+IF(+'評価項目(標準)'!F37="","",+'評価項目(標準)'!F37)</f>
        <v>評価対象工事①の実績あり</v>
      </c>
      <c r="I37" s="397"/>
      <c r="J37" s="390"/>
      <c r="K37" s="393" t="str">
        <f>IF(J37="","",VLOOKUP(J37,'評価項目(標準)'!F37:I38,4,FALSE))</f>
        <v/>
      </c>
    </row>
    <row r="38" spans="2:11" ht="24.4" customHeight="1" x14ac:dyDescent="0.2">
      <c r="B38" s="424"/>
      <c r="C38" s="424"/>
      <c r="D38" s="427"/>
      <c r="E38" s="336"/>
      <c r="F38" s="389"/>
      <c r="G38" s="140">
        <f>+IF(+'評価項目(標準)'!I38="","",+'評価項目(標準)'!I38)</f>
        <v>0</v>
      </c>
      <c r="H38" s="396" t="str">
        <f>+IF(+'評価項目(標準)'!F38="","",+'評価項目(標準)'!F38)</f>
        <v>評価対象工事の実績なし</v>
      </c>
      <c r="I38" s="397"/>
      <c r="J38" s="392"/>
      <c r="K38" s="395"/>
    </row>
    <row r="39" spans="2:11" ht="25.9" customHeight="1" x14ac:dyDescent="0.2">
      <c r="B39" s="424"/>
      <c r="C39" s="424"/>
      <c r="D39" s="452" t="str">
        <f>IF(+'評価項目(標準)'!D39="","",+'評価項目(標準)'!D39)</f>
        <v>工事成績</v>
      </c>
      <c r="E39" s="386" t="str">
        <f>IF(+'評価項目(標準)'!E39="","",+'評価項目(標準)'!E39)</f>
        <v>申告工事成績点又は総合点</v>
      </c>
      <c r="F39" s="387">
        <f>+IF(+'評価項目(標準)'!J39="","",+'評価項目(標準)'!J39)</f>
        <v>20</v>
      </c>
      <c r="G39" s="136">
        <f>IF(+'評価項目(標準)'!I39="","",+'評価項目(標準)'!I39)</f>
        <v>20</v>
      </c>
      <c r="H39" s="396" t="str">
        <f>IF(+'評価項目(標準)'!F39="","",+'評価項目(標準)'!F39)</f>
        <v xml:space="preserve">申告工事成績点が８５点以上の場合 </v>
      </c>
      <c r="I39" s="397"/>
      <c r="J39" s="141" t="s">
        <v>148</v>
      </c>
      <c r="K39" s="411" t="str">
        <f>IF(COUNTA(J42,J45)=0,"",IF(COUNTA(J42,J45)=2,"入力は【申告工事成績点】、【総合点】のいずれかにして下さい",IF(AND(COUNTA(J42)=1,J40=""),"いずれの【申告工事成績点】なのか、「三重県、中部地整、近畿地整」より選択してください",IF(J45&gt;=970,10,IF(AND(J45&lt;970,J45&gt;=840),ROUNDDOWN((J45-840)/(970-840)*10,1),IF(J45&lt;840,0,)))+IF(J42&gt;=85,F39,IF(AND(J42&lt;75,J42&gt;=1),10,IF(AND(J42&lt;85,J42&gt;=75),(J42-75)+10))))))</f>
        <v/>
      </c>
    </row>
    <row r="40" spans="2:11" ht="25.9" customHeight="1" x14ac:dyDescent="0.2">
      <c r="B40" s="424"/>
      <c r="C40" s="424"/>
      <c r="D40" s="422"/>
      <c r="E40" s="335"/>
      <c r="F40" s="388"/>
      <c r="G40" s="207" t="str">
        <f>IF(+'評価項目(標準)'!I40="","",+'評価項目(標準)'!I40)</f>
        <v/>
      </c>
      <c r="H40" s="378" t="str">
        <f>IF(+'評価項目(標準)'!F40="","",+'評価項目(標準)'!F40)</f>
        <v>申告工事成績点が７５点以上８５点未満の場合
計算式１
（申告工事成績点－７５点）＋１０点</v>
      </c>
      <c r="I40" s="379"/>
      <c r="J40" s="463"/>
      <c r="K40" s="412"/>
    </row>
    <row r="41" spans="2:11" ht="25.9" customHeight="1" x14ac:dyDescent="0.2">
      <c r="B41" s="424"/>
      <c r="C41" s="424"/>
      <c r="D41" s="422"/>
      <c r="E41" s="335"/>
      <c r="F41" s="388"/>
      <c r="G41" s="143" t="str">
        <f>IF(+'評価項目(標準)'!I41="","",+'評価項目(標準)'!I41)</f>
        <v>～</v>
      </c>
      <c r="H41" s="378"/>
      <c r="I41" s="379"/>
      <c r="J41" s="464"/>
      <c r="K41" s="412"/>
    </row>
    <row r="42" spans="2:11" ht="26.25" customHeight="1" x14ac:dyDescent="0.2">
      <c r="B42" s="424"/>
      <c r="C42" s="424"/>
      <c r="D42" s="422"/>
      <c r="E42" s="335"/>
      <c r="F42" s="388"/>
      <c r="G42" s="138" t="str">
        <f>IF(+'評価項目(標準)'!I42="","",+'評価項目(標準)'!I42)</f>
        <v/>
      </c>
      <c r="H42" s="378"/>
      <c r="I42" s="379"/>
      <c r="J42" s="465"/>
      <c r="K42" s="413"/>
    </row>
    <row r="43" spans="2:11" ht="26.25" customHeight="1" x14ac:dyDescent="0.2">
      <c r="B43" s="424"/>
      <c r="C43" s="424"/>
      <c r="D43" s="422"/>
      <c r="E43" s="335"/>
      <c r="F43" s="388"/>
      <c r="G43" s="136">
        <f>IF(+'評価項目(標準)'!I43="","",+'評価項目(標準)'!I43)</f>
        <v>10</v>
      </c>
      <c r="H43" s="396" t="str">
        <f>IF(+'評価項目(標準)'!F43="","",+'評価項目(標準)'!F43)</f>
        <v>申告工事成績点が７５点未満の場合</v>
      </c>
      <c r="I43" s="397"/>
      <c r="J43" s="466"/>
      <c r="K43" s="413"/>
    </row>
    <row r="44" spans="2:11" ht="26.25" customHeight="1" x14ac:dyDescent="0.2">
      <c r="B44" s="424"/>
      <c r="C44" s="424"/>
      <c r="D44" s="422" t="str">
        <f>IF(+'評価項目(標準)'!D49="","",+'評価項目(標準)'!D49)</f>
        <v>品質
マネジメント</v>
      </c>
      <c r="E44" s="335" t="str">
        <f>IF(+'評価項目(標準)'!E49="","",+'評価項目(標準)'!E49)</f>
        <v>品質マネジメントシステムの認証</v>
      </c>
      <c r="F44" s="388"/>
      <c r="G44" s="136">
        <f>IF(+'評価項目(標準)'!I44="","",+'評価項目(標準)'!I44)</f>
        <v>10</v>
      </c>
      <c r="H44" s="396" t="str">
        <f>IF(+'評価項目(標準)'!F44="","",+'評価項目(標準)'!F44)</f>
        <v xml:space="preserve">総合点が９７０点以上の場合 </v>
      </c>
      <c r="I44" s="397"/>
      <c r="J44" s="144" t="s">
        <v>149</v>
      </c>
      <c r="K44" s="413"/>
    </row>
    <row r="45" spans="2:11" ht="26.25" customHeight="1" x14ac:dyDescent="0.2">
      <c r="B45" s="424"/>
      <c r="C45" s="424"/>
      <c r="D45" s="422"/>
      <c r="E45" s="335"/>
      <c r="F45" s="388"/>
      <c r="G45" s="142" t="str">
        <f>IF(+'評価項目(標準)'!I45="","",+'評価項目(標準)'!I45)</f>
        <v/>
      </c>
      <c r="H45" s="378" t="str">
        <f>IF(+'評価項目(標準)'!F45="","",+'評価項目(標準)'!F45)</f>
        <v>総合点が８４０点以上９７０点未満の場合
計算式２
（総合点－８４０）／（９７０－８４０）×１０</v>
      </c>
      <c r="I45" s="379"/>
      <c r="J45" s="459"/>
      <c r="K45" s="413"/>
    </row>
    <row r="46" spans="2:11" ht="26.25" customHeight="1" x14ac:dyDescent="0.2">
      <c r="B46" s="424"/>
      <c r="C46" s="424"/>
      <c r="D46" s="422"/>
      <c r="E46" s="335"/>
      <c r="F46" s="388"/>
      <c r="G46" s="143" t="str">
        <f>IF(+'評価項目(標準)'!I46="","",+'評価項目(標準)'!I46)</f>
        <v>～</v>
      </c>
      <c r="H46" s="378"/>
      <c r="I46" s="379"/>
      <c r="J46" s="459"/>
      <c r="K46" s="413"/>
    </row>
    <row r="47" spans="2:11" ht="26.25" customHeight="1" x14ac:dyDescent="0.2">
      <c r="B47" s="424"/>
      <c r="C47" s="424"/>
      <c r="D47" s="422"/>
      <c r="E47" s="335"/>
      <c r="F47" s="388"/>
      <c r="G47" s="138" t="str">
        <f>IF(+'評価項目(標準)'!I47="","",+'評価項目(標準)'!I47)</f>
        <v/>
      </c>
      <c r="H47" s="378"/>
      <c r="I47" s="379"/>
      <c r="J47" s="459"/>
      <c r="K47" s="413"/>
    </row>
    <row r="48" spans="2:11" ht="25.9" customHeight="1" x14ac:dyDescent="0.2">
      <c r="B48" s="424"/>
      <c r="C48" s="424"/>
      <c r="D48" s="427"/>
      <c r="E48" s="336"/>
      <c r="F48" s="389"/>
      <c r="G48" s="136">
        <f>IF(+'評価項目(標準)'!I48="","",+'評価項目(標準)'!I48)</f>
        <v>0</v>
      </c>
      <c r="H48" s="396" t="str">
        <f>IF(+'評価項目(標準)'!F48="","",+'評価項目(標準)'!F48)</f>
        <v>総合点が８４０点未満の場合</v>
      </c>
      <c r="I48" s="397"/>
      <c r="J48" s="460"/>
      <c r="K48" s="414"/>
    </row>
    <row r="49" spans="2:11" ht="25.9" customHeight="1" x14ac:dyDescent="0.2">
      <c r="B49" s="424"/>
      <c r="C49" s="424"/>
      <c r="D49" s="386" t="str">
        <f>IF(+'評価項目(標準)'!D49="","",+'評価項目(標準)'!D49)</f>
        <v>品質
マネジメント</v>
      </c>
      <c r="E49" s="386" t="str">
        <f>IF(+'評価項目(標準)'!E49="","",+'評価項目(標準)'!E49)</f>
        <v>品質マネジメントシステムの認証</v>
      </c>
      <c r="F49" s="387">
        <f>+IF(+'評価項目(標準)'!J49="","",+'評価項目(標準)'!J49)</f>
        <v>3</v>
      </c>
      <c r="G49" s="140">
        <f>+IF(+'評価項目(標準)'!I49="","",+'評価項目(標準)'!I49)</f>
        <v>3</v>
      </c>
      <c r="H49" s="396" t="str">
        <f>+IF(+'評価項目(標準)'!F49="","",+'評価項目(標準)'!F49)</f>
        <v>有</v>
      </c>
      <c r="I49" s="397"/>
      <c r="J49" s="390"/>
      <c r="K49" s="420" t="str">
        <f>IF(J49="","",IF(J49=H49,G49,IF(J49=H50,G50)))</f>
        <v/>
      </c>
    </row>
    <row r="50" spans="2:11" ht="26.25" customHeight="1" x14ac:dyDescent="0.2">
      <c r="B50" s="424"/>
      <c r="C50" s="424"/>
      <c r="D50" s="422"/>
      <c r="E50" s="336"/>
      <c r="F50" s="389"/>
      <c r="G50" s="140">
        <f>+IF(+'評価項目(標準)'!I50="","",+'評価項目(標準)'!I50)</f>
        <v>0</v>
      </c>
      <c r="H50" s="396" t="str">
        <f>+IF(+'評価項目(標準)'!F50="","",+'評価項目(標準)'!F50)</f>
        <v>無</v>
      </c>
      <c r="I50" s="397"/>
      <c r="J50" s="392"/>
      <c r="K50" s="421"/>
    </row>
    <row r="51" spans="2:11" ht="25.9" customHeight="1" x14ac:dyDescent="0.2">
      <c r="B51" s="424"/>
      <c r="C51" s="424"/>
      <c r="D51" s="452" t="str">
        <f>IF(+'評価項目(標準)'!D51="","",+'評価項目(標準)'!D51)</f>
        <v>労働安全
衛生管理</v>
      </c>
      <c r="E51" s="386" t="str">
        <f>IF(+'評価項目(標準)'!E51="","",+'評価項目(標準)'!E51)</f>
        <v>労働安全衛生マネジメントシステムの認証</v>
      </c>
      <c r="F51" s="387">
        <f>+IF(+'評価項目(標準)'!J51="","",+'評価項目(標準)'!J51)</f>
        <v>5</v>
      </c>
      <c r="G51" s="140">
        <f>+IF(+'評価項目(標準)'!I51="","",+'評価項目(標準)'!I51)</f>
        <v>5</v>
      </c>
      <c r="H51" s="378" t="str">
        <f>IF(+'評価項目(標準)'!F51="","",+'評価項目(標準)'!F51)</f>
        <v>有</v>
      </c>
      <c r="I51" s="379"/>
      <c r="J51" s="458"/>
      <c r="K51" s="420" t="str">
        <f>IF(J51="","",IF(J51=H51,G51,IF(J51=H52,G52)))</f>
        <v/>
      </c>
    </row>
    <row r="52" spans="2:11" ht="25.9" customHeight="1" x14ac:dyDescent="0.2">
      <c r="B52" s="424"/>
      <c r="C52" s="424"/>
      <c r="D52" s="491"/>
      <c r="E52" s="336"/>
      <c r="F52" s="389"/>
      <c r="G52" s="140">
        <f>+IF(+'評価項目(標準)'!I52="","",+'評価項目(標準)'!I52)</f>
        <v>0</v>
      </c>
      <c r="H52" s="378" t="str">
        <f>IF(+'評価項目(標準)'!F52="","",+'評価項目(標準)'!F52)</f>
        <v>無</v>
      </c>
      <c r="I52" s="379"/>
      <c r="J52" s="458"/>
      <c r="K52" s="421"/>
    </row>
    <row r="53" spans="2:11" ht="25.9" customHeight="1" x14ac:dyDescent="0.2">
      <c r="B53" s="424"/>
      <c r="C53" s="424"/>
      <c r="D53" s="386" t="str">
        <f>IF(+'評価項目(標準)'!D53="","",+'評価項目(標準)'!D53)</f>
        <v>災害時の
事業継続力</v>
      </c>
      <c r="E53" s="386" t="str">
        <f>IF(+'評価項目(標準)'!E53="","",+'評価項目(標準)'!E53)</f>
        <v>事業継続計画 （ＢＣＰ）策定の有無</v>
      </c>
      <c r="F53" s="387">
        <f>+IF(+'評価項目(標準)'!J53="","",+'評価項目(標準)'!J53)</f>
        <v>2</v>
      </c>
      <c r="G53" s="140">
        <f>+IF(+'評価項目(標準)'!I53="","",+'評価項目(標準)'!I53)</f>
        <v>2</v>
      </c>
      <c r="H53" s="378" t="str">
        <f>IF(+'評価項目(標準)'!F53="","",+'評価項目(標準)'!F53)</f>
        <v>有</v>
      </c>
      <c r="I53" s="379"/>
      <c r="J53" s="458"/>
      <c r="K53" s="420" t="str">
        <f>IF(J53="","",IF(J53=H53,G53,IF(J53=H54,G54)))</f>
        <v/>
      </c>
    </row>
    <row r="54" spans="2:11" ht="25.9" customHeight="1" x14ac:dyDescent="0.2">
      <c r="B54" s="424"/>
      <c r="C54" s="424"/>
      <c r="D54" s="382"/>
      <c r="E54" s="336"/>
      <c r="F54" s="389"/>
      <c r="G54" s="140">
        <f>+IF(+'評価項目(標準)'!I54="","",+'評価項目(標準)'!I54)</f>
        <v>0</v>
      </c>
      <c r="H54" s="378" t="str">
        <f>IF(+'評価項目(標準)'!F54="","",+'評価項目(標準)'!F54)</f>
        <v>無</v>
      </c>
      <c r="I54" s="379"/>
      <c r="J54" s="458"/>
      <c r="K54" s="421"/>
    </row>
    <row r="55" spans="2:11" ht="25.9" customHeight="1" x14ac:dyDescent="0.2">
      <c r="B55" s="424"/>
      <c r="C55" s="424"/>
      <c r="D55" s="386" t="str">
        <f>IF(+'評価項目(標準)'!D55="","",+'評価項目(標準)'!D55)</f>
        <v>受注工事高</v>
      </c>
      <c r="E55" s="386" t="str">
        <f>IF(+'評価項目(標準)'!E55="","",+'評価項目(標準)'!E55)</f>
        <v>１級技術者１人あたりの公共機関等発注の
契約金額２千５百万円以上の土木一式工事の契約金額</v>
      </c>
      <c r="F55" s="387">
        <f>+IF(+'評価項目(標準)'!J55="","",+'評価項目(標準)'!J55)</f>
        <v>10</v>
      </c>
      <c r="G55" s="142">
        <f>IF(+'評価項目(標準)'!I55="","",+'評価項目(標準)'!I55)</f>
        <v>10</v>
      </c>
      <c r="H55" s="378" t="str">
        <f>IF(+'評価項目(標準)'!F55="","",+'評価項目(標準)'!F55)</f>
        <v>５千万円未満の場合</v>
      </c>
      <c r="I55" s="379"/>
      <c r="J55" s="141" t="s">
        <v>150</v>
      </c>
      <c r="K55" s="420" t="str">
        <f>IF(J56="","",IF(J56="－",0,IF(J56&lt;50000000,F55,IF(J56&lt;150000000,ROUNDDOWN(F55-((J56-50000000)*F55/100000000),0),IF(J56&gt;=150000000,0)))))</f>
        <v/>
      </c>
    </row>
    <row r="56" spans="2:11" ht="25.9" customHeight="1" x14ac:dyDescent="0.2">
      <c r="B56" s="424"/>
      <c r="C56" s="424"/>
      <c r="D56" s="335"/>
      <c r="E56" s="335"/>
      <c r="F56" s="388"/>
      <c r="G56" s="142" t="str">
        <f>IF(+'評価項目(標準)'!I56="","",+'評価項目(標準)'!I56)</f>
        <v/>
      </c>
      <c r="H56" s="378" t="str">
        <f>IF(+'評価項目(標準)'!F56="","",+'評価項目(標準)'!F56)</f>
        <v>５千万円以上１億５千万円未満の場合
計算式３
１０－〔受注工事高－５千万円〕×１０/１億円</v>
      </c>
      <c r="I56" s="379"/>
      <c r="J56" s="476"/>
      <c r="K56" s="428"/>
    </row>
    <row r="57" spans="2:11" ht="25.9" customHeight="1" x14ac:dyDescent="0.2">
      <c r="B57" s="424"/>
      <c r="C57" s="424"/>
      <c r="D57" s="335"/>
      <c r="E57" s="335"/>
      <c r="F57" s="388"/>
      <c r="G57" s="485" t="str">
        <f>IF(+'評価項目(標準)'!I57="","",+'評価項目(標準)'!I57)</f>
        <v>～</v>
      </c>
      <c r="H57" s="378"/>
      <c r="I57" s="379"/>
      <c r="J57" s="476"/>
      <c r="K57" s="428"/>
    </row>
    <row r="58" spans="2:11" ht="25.9" customHeight="1" x14ac:dyDescent="0.2">
      <c r="B58" s="424"/>
      <c r="C58" s="424"/>
      <c r="D58" s="335"/>
      <c r="E58" s="335"/>
      <c r="F58" s="388"/>
      <c r="G58" s="485"/>
      <c r="H58" s="378"/>
      <c r="I58" s="379"/>
      <c r="J58" s="476"/>
      <c r="K58" s="428"/>
    </row>
    <row r="59" spans="2:11" ht="26.25" customHeight="1" x14ac:dyDescent="0.2">
      <c r="B59" s="424"/>
      <c r="C59" s="424"/>
      <c r="D59" s="335"/>
      <c r="E59" s="335"/>
      <c r="F59" s="388"/>
      <c r="G59" s="145" t="str">
        <f>IF(+'評価項目(標準)'!I58="","",+'評価項目(標準)'!I58)</f>
        <v/>
      </c>
      <c r="H59" s="378"/>
      <c r="I59" s="379"/>
      <c r="J59" s="476"/>
      <c r="K59" s="428"/>
    </row>
    <row r="60" spans="2:11" ht="26.25" customHeight="1" x14ac:dyDescent="0.2">
      <c r="B60" s="424"/>
      <c r="C60" s="424"/>
      <c r="D60" s="335"/>
      <c r="E60" s="336"/>
      <c r="F60" s="389"/>
      <c r="G60" s="138">
        <f>IF(+'評価項目(標準)'!I59="","",+'評価項目(標準)'!I59)</f>
        <v>0</v>
      </c>
      <c r="H60" s="378" t="str">
        <f>IF(+'評価項目(標準)'!F59="","",+'評価項目(標準)'!F59)</f>
        <v>１億５千万円以上の場合</v>
      </c>
      <c r="I60" s="379"/>
      <c r="J60" s="477"/>
      <c r="K60" s="421"/>
    </row>
    <row r="61" spans="2:11" ht="25.9" customHeight="1" thickBot="1" x14ac:dyDescent="0.25">
      <c r="B61" s="417" t="str">
        <f>IF('評価項目(標準)'!B60="","",+'評価項目(標準)'!B60)</f>
        <v>技術者の能力</v>
      </c>
      <c r="C61" s="425" t="str">
        <f>IF(+'評価項目(標準)'!C60="","",+'評価項目(標準)'!C60)</f>
        <v>技術者の能力</v>
      </c>
      <c r="D61" s="386" t="str">
        <f>IF(+'評価項目(標準)'!D60="","",+'評価項目(標準)'!D60)</f>
        <v>配置予定
技術者の
工事実績</v>
      </c>
      <c r="E61" s="335" t="str">
        <f>IF(+'評価項目(標準)'!E60="","",+'評価項目(標準)'!E60)</f>
        <v>主任（監理）技術者又は
現場代理人としての工事実績</v>
      </c>
      <c r="F61" s="388">
        <f>+IF(+'評価項目(標準)'!J60="","",+'評価項目(標準)'!J60)</f>
        <v>20</v>
      </c>
      <c r="G61" s="146">
        <f>+IF(+'評価項目(標準)'!I60="","",+'評価項目(標準)'!I60)</f>
        <v>20</v>
      </c>
      <c r="H61" s="401" t="str">
        <f>+IF(+'評価項目(標準)'!F60="","",+'評価項目(標準)'!F60)</f>
        <v>評価対象工事②の実績あり</v>
      </c>
      <c r="I61" s="402"/>
      <c r="J61" s="483"/>
      <c r="K61" s="394" t="str">
        <f>IF(J61="","",VLOOKUP(J61,'評価項目(標準)'!F60:I61,4,FALSE))</f>
        <v/>
      </c>
    </row>
    <row r="62" spans="2:11" ht="26.25" customHeight="1" thickTop="1" x14ac:dyDescent="0.2">
      <c r="B62" s="418"/>
      <c r="C62" s="424"/>
      <c r="D62" s="336"/>
      <c r="E62" s="336"/>
      <c r="F62" s="389"/>
      <c r="G62" s="140">
        <f>+IF(+'評価項目(標準)'!I61="","",+'評価項目(標準)'!I61)</f>
        <v>0</v>
      </c>
      <c r="H62" s="396" t="str">
        <f>+IF(+'評価項目(標準)'!F61="","",+'評価項目(標準)'!F61)</f>
        <v>評価対象工事の実績なし</v>
      </c>
      <c r="I62" s="397"/>
      <c r="J62" s="484"/>
      <c r="K62" s="395"/>
    </row>
    <row r="63" spans="2:11" ht="26.25" customHeight="1" x14ac:dyDescent="0.2">
      <c r="B63" s="418"/>
      <c r="C63" s="424"/>
      <c r="D63" s="386" t="str">
        <f>IF(+'評価項目(標準)'!D62="","",+'評価項目(標準)'!D62)</f>
        <v>配置予定技術者
のCPD
（継続学習制度）
取組実績</v>
      </c>
      <c r="E63" s="386" t="str">
        <f>IF(+'評価項目(標準)'!E62="","",+'評価項目(標準)'!E62)</f>
        <v>各団体が発行するCPDの取組実績</v>
      </c>
      <c r="F63" s="387">
        <f>+IF(+'評価項目(標準)'!J62="","",+'評価項目(標準)'!J62)</f>
        <v>5</v>
      </c>
      <c r="G63" s="140">
        <f>+IF(+'評価項目(標準)'!I62="","",+'評価項目(標準)'!I62)</f>
        <v>5</v>
      </c>
      <c r="H63" s="396" t="str">
        <f>+IF(+'評価項目(標準)'!F62="","",+'評価項目(標準)'!F62)</f>
        <v>換算後の単位数の合計が推奨単位以上</v>
      </c>
      <c r="I63" s="397"/>
      <c r="J63" s="487"/>
      <c r="K63" s="393" t="str">
        <f>IF(J63="","",IF(J63=H63,G63,IF(J63=H64,G64,IF(J63=H65,G65))))</f>
        <v/>
      </c>
    </row>
    <row r="64" spans="2:11" ht="26.25" customHeight="1" x14ac:dyDescent="0.2">
      <c r="B64" s="418"/>
      <c r="C64" s="424"/>
      <c r="D64" s="335"/>
      <c r="E64" s="335"/>
      <c r="F64" s="388"/>
      <c r="G64" s="140">
        <f>+IF(+'評価項目(標準)'!I63="","",+'評価項目(標準)'!I63)</f>
        <v>3</v>
      </c>
      <c r="H64" s="396" t="str">
        <f>+IF(+'評価項目(標準)'!F63="","",+'評価項目(標準)'!F63)</f>
        <v>換算後の単位数の合計が推奨単位の1/2以上</v>
      </c>
      <c r="I64" s="397"/>
      <c r="J64" s="487"/>
      <c r="K64" s="394"/>
    </row>
    <row r="65" spans="1:14" ht="26.25" customHeight="1" thickBot="1" x14ac:dyDescent="0.25">
      <c r="B65" s="419"/>
      <c r="C65" s="482"/>
      <c r="D65" s="435"/>
      <c r="E65" s="435"/>
      <c r="F65" s="486"/>
      <c r="G65" s="147">
        <f>+IF(+'評価項目(標準)'!I64="","",+'評価項目(標準)'!I64)</f>
        <v>0</v>
      </c>
      <c r="H65" s="489" t="str">
        <f>+IF(+'評価項目(標準)'!F64="","",+'評価項目(標準)'!F64)</f>
        <v>換算後の単位数の合計が推奨単位の1/2未満</v>
      </c>
      <c r="I65" s="490"/>
      <c r="J65" s="488"/>
      <c r="K65" s="481"/>
    </row>
    <row r="66" spans="1:14" ht="58.9" customHeight="1" thickTop="1" x14ac:dyDescent="0.2">
      <c r="B66" s="478" t="str">
        <f>IF(+'評価項目(標準)'!B71="","",+'評価項目(標準)'!B71)</f>
        <v>総合評価方式の不履行による
加算点の減点</v>
      </c>
      <c r="C66" s="479"/>
      <c r="D66" s="480"/>
      <c r="E66" s="405" t="str">
        <f>IF(+'評価項目(標準)'!E71="","",+'評価項目(標準)'!E71)</f>
        <v>当該工事の入札公告日が、三重県が総合評価方式で発注した工事で不履行による減点措置が課されている期間内である場合、「技術提案等不履行確定通知書等」に記載した減点を行います。</v>
      </c>
      <c r="F66" s="406"/>
      <c r="G66" s="407"/>
      <c r="H66" s="429" t="str">
        <f>IF('評価項目(標準)'!I71="","",+'評価項目(標準)'!I71)</f>
        <v>△換算前
加算点満点
×1割
×件数</v>
      </c>
      <c r="I66" s="430"/>
      <c r="J66" s="148"/>
      <c r="K66" s="149" t="str">
        <f>IF(+J66="","",-(+'評価項目(標準)'!J73*0.1*J66))</f>
        <v/>
      </c>
    </row>
    <row r="67" spans="1:14" ht="59.25" customHeight="1" x14ac:dyDescent="0.2">
      <c r="B67" s="474" t="str">
        <f>IF(+'評価項目(標準)'!B72="","",+'評価項目(標準)'!B72)</f>
        <v>指名停止措置による
加算点の減点</v>
      </c>
      <c r="C67" s="474"/>
      <c r="D67" s="474"/>
      <c r="E67" s="475" t="str">
        <f>IF(+'評価項目(標準)'!E72="","",+'評価項目(標準)'!E72)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7" s="475"/>
      <c r="G67" s="475"/>
      <c r="H67" s="378" t="str">
        <f>IF('評価項目(標準)'!I72="","",+'評価項目(標準)'!I72)</f>
        <v>△換算前
加算点満点
×1割</v>
      </c>
      <c r="I67" s="379"/>
      <c r="J67" s="148"/>
      <c r="K67" s="149" t="str">
        <f>IF(+J67="","",-(+'評価項目(標準)'!J73*0.1))</f>
        <v/>
      </c>
    </row>
    <row r="68" spans="1:14" ht="26.25" customHeight="1" x14ac:dyDescent="0.2">
      <c r="E68" s="150"/>
      <c r="F68" s="151"/>
      <c r="G68" s="152"/>
      <c r="J68" s="153" t="s">
        <v>151</v>
      </c>
      <c r="K68" s="154">
        <f>SUM(K5:K67)</f>
        <v>0</v>
      </c>
    </row>
    <row r="69" spans="1:14" ht="13.5" thickBot="1" x14ac:dyDescent="0.25"/>
    <row r="70" spans="1:14" s="155" customFormat="1" ht="21.75" customHeight="1" x14ac:dyDescent="0.2">
      <c r="A70" s="33"/>
      <c r="B70" s="161" t="s">
        <v>152</v>
      </c>
      <c r="C70" s="162"/>
      <c r="D70" s="162"/>
      <c r="E70" s="163"/>
      <c r="F70" s="163"/>
      <c r="G70" s="163"/>
      <c r="H70" s="163"/>
      <c r="I70" s="163"/>
      <c r="J70" s="163"/>
      <c r="K70" s="164"/>
      <c r="L70" s="33"/>
      <c r="M70" s="33"/>
    </row>
    <row r="71" spans="1:14" s="155" customFormat="1" ht="21.75" customHeight="1" x14ac:dyDescent="0.2">
      <c r="A71" s="33"/>
      <c r="B71" s="156" t="s">
        <v>153</v>
      </c>
      <c r="C71" s="165"/>
      <c r="D71" s="415" t="s">
        <v>154</v>
      </c>
      <c r="E71" s="415"/>
      <c r="F71" s="415"/>
      <c r="G71" s="415"/>
      <c r="H71" s="415"/>
      <c r="I71" s="415"/>
      <c r="J71" s="415"/>
      <c r="K71" s="416"/>
      <c r="L71" s="33"/>
      <c r="M71" s="33"/>
    </row>
    <row r="72" spans="1:14" ht="21.75" customHeight="1" x14ac:dyDescent="0.2">
      <c r="B72" s="156" t="s">
        <v>153</v>
      </c>
      <c r="C72" s="166"/>
      <c r="D72" s="415" t="s">
        <v>155</v>
      </c>
      <c r="E72" s="415"/>
      <c r="F72" s="415"/>
      <c r="G72" s="415"/>
      <c r="H72" s="415"/>
      <c r="I72" s="415"/>
      <c r="J72" s="415"/>
      <c r="K72" s="416"/>
    </row>
    <row r="73" spans="1:14" ht="21.75" customHeight="1" x14ac:dyDescent="0.2">
      <c r="B73" s="157" t="s">
        <v>156</v>
      </c>
      <c r="C73" s="167" t="s">
        <v>157</v>
      </c>
      <c r="D73" s="168"/>
      <c r="E73" s="168"/>
      <c r="F73" s="168"/>
      <c r="G73" s="168"/>
      <c r="H73" s="168"/>
      <c r="I73" s="168"/>
      <c r="J73" s="168"/>
      <c r="K73" s="169"/>
    </row>
    <row r="74" spans="1:14" ht="21.75" customHeight="1" thickBot="1" x14ac:dyDescent="0.25">
      <c r="B74" s="158" t="s">
        <v>156</v>
      </c>
      <c r="C74" s="170" t="s">
        <v>158</v>
      </c>
      <c r="D74" s="171"/>
      <c r="E74" s="171"/>
      <c r="F74" s="171"/>
      <c r="G74" s="171"/>
      <c r="H74" s="171"/>
      <c r="I74" s="171"/>
      <c r="J74" s="171"/>
      <c r="K74" s="172"/>
    </row>
    <row r="75" spans="1:14" ht="7.5" customHeight="1" x14ac:dyDescent="0.2">
      <c r="B75" s="159"/>
      <c r="C75" s="159"/>
      <c r="D75" s="159"/>
      <c r="E75" s="160"/>
      <c r="F75" s="160"/>
      <c r="G75" s="160"/>
      <c r="H75" s="160"/>
      <c r="I75" s="160"/>
      <c r="J75" s="160"/>
      <c r="K75" s="160"/>
    </row>
    <row r="76" spans="1:14" ht="24" customHeight="1" x14ac:dyDescent="0.2">
      <c r="A76" s="410"/>
      <c r="B76" s="410"/>
      <c r="C76" s="410"/>
      <c r="D76" s="410"/>
      <c r="E76" s="410"/>
      <c r="F76" s="410"/>
      <c r="G76" s="410"/>
      <c r="H76" s="410"/>
      <c r="I76" s="410"/>
      <c r="J76" s="410"/>
      <c r="K76" s="410"/>
      <c r="L76" s="131"/>
      <c r="M76" s="131"/>
      <c r="N76" s="131"/>
    </row>
  </sheetData>
  <sheetProtection selectLockedCells="1"/>
  <mergeCells count="176">
    <mergeCell ref="H62:I62"/>
    <mergeCell ref="E49:E50"/>
    <mergeCell ref="H55:I55"/>
    <mergeCell ref="H56:I59"/>
    <mergeCell ref="H60:I60"/>
    <mergeCell ref="D51:D52"/>
    <mergeCell ref="D53:D54"/>
    <mergeCell ref="C31:C36"/>
    <mergeCell ref="D31:D36"/>
    <mergeCell ref="F53:F54"/>
    <mergeCell ref="H54:I54"/>
    <mergeCell ref="D37:D38"/>
    <mergeCell ref="E31:E32"/>
    <mergeCell ref="E33:E34"/>
    <mergeCell ref="E35:E36"/>
    <mergeCell ref="E53:E54"/>
    <mergeCell ref="B67:D67"/>
    <mergeCell ref="E67:G67"/>
    <mergeCell ref="K51:K52"/>
    <mergeCell ref="K37:K38"/>
    <mergeCell ref="K61:K62"/>
    <mergeCell ref="J56:J60"/>
    <mergeCell ref="B66:D66"/>
    <mergeCell ref="K63:K65"/>
    <mergeCell ref="C61:C65"/>
    <mergeCell ref="J61:J62"/>
    <mergeCell ref="E55:E60"/>
    <mergeCell ref="G57:G58"/>
    <mergeCell ref="E63:E65"/>
    <mergeCell ref="F63:F65"/>
    <mergeCell ref="J63:J65"/>
    <mergeCell ref="D39:D48"/>
    <mergeCell ref="D63:D65"/>
    <mergeCell ref="E61:E62"/>
    <mergeCell ref="F61:F62"/>
    <mergeCell ref="H63:I63"/>
    <mergeCell ref="H64:I64"/>
    <mergeCell ref="H65:I65"/>
    <mergeCell ref="J53:J54"/>
    <mergeCell ref="F51:F52"/>
    <mergeCell ref="B3:C4"/>
    <mergeCell ref="D3:D4"/>
    <mergeCell ref="D20:D30"/>
    <mergeCell ref="C20:C30"/>
    <mergeCell ref="K26:K27"/>
    <mergeCell ref="J26:J27"/>
    <mergeCell ref="K12:K13"/>
    <mergeCell ref="K14:K15"/>
    <mergeCell ref="E20:E25"/>
    <mergeCell ref="D5:D9"/>
    <mergeCell ref="K28:K30"/>
    <mergeCell ref="J28:J30"/>
    <mergeCell ref="E26:E27"/>
    <mergeCell ref="J20:J25"/>
    <mergeCell ref="E10:E11"/>
    <mergeCell ref="K20:K25"/>
    <mergeCell ref="K10:K11"/>
    <mergeCell ref="E28:E30"/>
    <mergeCell ref="E3:E4"/>
    <mergeCell ref="H17:I17"/>
    <mergeCell ref="H18:I18"/>
    <mergeCell ref="F10:F11"/>
    <mergeCell ref="H12:I12"/>
    <mergeCell ref="H13:I13"/>
    <mergeCell ref="J51:J52"/>
    <mergeCell ref="J45:J48"/>
    <mergeCell ref="J31:J32"/>
    <mergeCell ref="J33:J34"/>
    <mergeCell ref="J35:J36"/>
    <mergeCell ref="H48:I48"/>
    <mergeCell ref="H49:I49"/>
    <mergeCell ref="H50:I50"/>
    <mergeCell ref="H51:I51"/>
    <mergeCell ref="H32:I32"/>
    <mergeCell ref="H33:I33"/>
    <mergeCell ref="H34:I34"/>
    <mergeCell ref="H35:I35"/>
    <mergeCell ref="H31:I31"/>
    <mergeCell ref="H39:I39"/>
    <mergeCell ref="H40:I42"/>
    <mergeCell ref="H44:I44"/>
    <mergeCell ref="H43:I43"/>
    <mergeCell ref="H36:I36"/>
    <mergeCell ref="J49:J50"/>
    <mergeCell ref="H45:I47"/>
    <mergeCell ref="J37:J38"/>
    <mergeCell ref="J40:J41"/>
    <mergeCell ref="J42:J43"/>
    <mergeCell ref="H16:I16"/>
    <mergeCell ref="E12:E13"/>
    <mergeCell ref="E14:E15"/>
    <mergeCell ref="H14:I14"/>
    <mergeCell ref="H15:I15"/>
    <mergeCell ref="E37:E38"/>
    <mergeCell ref="H38:I38"/>
    <mergeCell ref="H52:I52"/>
    <mergeCell ref="H53:I53"/>
    <mergeCell ref="F20:F25"/>
    <mergeCell ref="F26:F27"/>
    <mergeCell ref="F28:F30"/>
    <mergeCell ref="F37:F38"/>
    <mergeCell ref="F31:F32"/>
    <mergeCell ref="F33:F34"/>
    <mergeCell ref="F35:F36"/>
    <mergeCell ref="H1:K1"/>
    <mergeCell ref="H2:K2"/>
    <mergeCell ref="J3:J4"/>
    <mergeCell ref="K3:K4"/>
    <mergeCell ref="F5:F7"/>
    <mergeCell ref="K5:K7"/>
    <mergeCell ref="F2:G2"/>
    <mergeCell ref="K8:K9"/>
    <mergeCell ref="F12:F13"/>
    <mergeCell ref="H4:I4"/>
    <mergeCell ref="H5:I5"/>
    <mergeCell ref="H6:I6"/>
    <mergeCell ref="H7:I7"/>
    <mergeCell ref="H8:I8"/>
    <mergeCell ref="H9:I9"/>
    <mergeCell ref="H10:I10"/>
    <mergeCell ref="H11:I11"/>
    <mergeCell ref="J8:J9"/>
    <mergeCell ref="F8:F9"/>
    <mergeCell ref="J12:J13"/>
    <mergeCell ref="F3:F4"/>
    <mergeCell ref="J5:J7"/>
    <mergeCell ref="J10:J11"/>
    <mergeCell ref="G3:I3"/>
    <mergeCell ref="A76:K76"/>
    <mergeCell ref="E39:E48"/>
    <mergeCell ref="F39:F48"/>
    <mergeCell ref="K39:K48"/>
    <mergeCell ref="F49:F50"/>
    <mergeCell ref="D71:K71"/>
    <mergeCell ref="D61:D62"/>
    <mergeCell ref="F55:F60"/>
    <mergeCell ref="B61:B65"/>
    <mergeCell ref="E51:E52"/>
    <mergeCell ref="D72:K72"/>
    <mergeCell ref="K49:K50"/>
    <mergeCell ref="K53:K54"/>
    <mergeCell ref="D49:D50"/>
    <mergeCell ref="B5:B60"/>
    <mergeCell ref="C37:C60"/>
    <mergeCell ref="D55:D60"/>
    <mergeCell ref="E5:E7"/>
    <mergeCell ref="K55:K60"/>
    <mergeCell ref="H66:I66"/>
    <mergeCell ref="K35:K36"/>
    <mergeCell ref="K31:K32"/>
    <mergeCell ref="K33:K34"/>
    <mergeCell ref="J14:J15"/>
    <mergeCell ref="H67:I67"/>
    <mergeCell ref="D10:D19"/>
    <mergeCell ref="C5:C19"/>
    <mergeCell ref="E16:E19"/>
    <mergeCell ref="F16:F19"/>
    <mergeCell ref="J16:J19"/>
    <mergeCell ref="K16:K19"/>
    <mergeCell ref="H26:I26"/>
    <mergeCell ref="H27:I27"/>
    <mergeCell ref="H28:I28"/>
    <mergeCell ref="H29:I29"/>
    <mergeCell ref="H30:I30"/>
    <mergeCell ref="H37:I37"/>
    <mergeCell ref="H25:I25"/>
    <mergeCell ref="G20:I20"/>
    <mergeCell ref="H21:I21"/>
    <mergeCell ref="H22:I22"/>
    <mergeCell ref="H23:I23"/>
    <mergeCell ref="H24:I24"/>
    <mergeCell ref="H61:I61"/>
    <mergeCell ref="E8:E9"/>
    <mergeCell ref="E66:G66"/>
    <mergeCell ref="H19:I19"/>
    <mergeCell ref="F14:F15"/>
  </mergeCells>
  <phoneticPr fontId="2"/>
  <conditionalFormatting sqref="J5:J7">
    <cfRule type="cellIs" dxfId="48" priority="4" stopIfTrue="1" operator="equal">
      <formula>$F$5</formula>
    </cfRule>
  </conditionalFormatting>
  <conditionalFormatting sqref="J8:J9">
    <cfRule type="cellIs" dxfId="47" priority="12" stopIfTrue="1" operator="equal">
      <formula>$F$8</formula>
    </cfRule>
  </conditionalFormatting>
  <conditionalFormatting sqref="J10:J11">
    <cfRule type="cellIs" dxfId="46" priority="29" stopIfTrue="1" operator="equal">
      <formula>$F$10</formula>
    </cfRule>
  </conditionalFormatting>
  <conditionalFormatting sqref="J12:J13">
    <cfRule type="cellIs" dxfId="45" priority="28" stopIfTrue="1" operator="equal">
      <formula>$F$12</formula>
    </cfRule>
  </conditionalFormatting>
  <conditionalFormatting sqref="J14:J15">
    <cfRule type="cellIs" dxfId="44" priority="27" stopIfTrue="1" operator="equal">
      <formula>$F$14</formula>
    </cfRule>
  </conditionalFormatting>
  <conditionalFormatting sqref="J16">
    <cfRule type="cellIs" dxfId="43" priority="26" stopIfTrue="1" operator="equal">
      <formula>$F$16</formula>
    </cfRule>
  </conditionalFormatting>
  <conditionalFormatting sqref="J20:J25">
    <cfRule type="cellIs" dxfId="42" priority="21" stopIfTrue="1" operator="equal">
      <formula>$F$20</formula>
    </cfRule>
  </conditionalFormatting>
  <conditionalFormatting sqref="J26:J27">
    <cfRule type="cellIs" dxfId="41" priority="31" stopIfTrue="1" operator="equal">
      <formula>$F$26</formula>
    </cfRule>
  </conditionalFormatting>
  <conditionalFormatting sqref="J28:J31 J33 J35">
    <cfRule type="cellIs" dxfId="40" priority="11" stopIfTrue="1" operator="equal">
      <formula>$F$28</formula>
    </cfRule>
  </conditionalFormatting>
  <conditionalFormatting sqref="J37:J38">
    <cfRule type="cellIs" dxfId="39" priority="18" stopIfTrue="1" operator="equal">
      <formula>$F$37</formula>
    </cfRule>
  </conditionalFormatting>
  <conditionalFormatting sqref="J39:J40 J44:J45">
    <cfRule type="cellIs" dxfId="38" priority="3" stopIfTrue="1" operator="equal">
      <formula>#REF!</formula>
    </cfRule>
  </conditionalFormatting>
  <conditionalFormatting sqref="J49:J50">
    <cfRule type="cellIs" dxfId="37" priority="19" stopIfTrue="1" operator="equal">
      <formula>$F$49</formula>
    </cfRule>
  </conditionalFormatting>
  <conditionalFormatting sqref="J51:J54">
    <cfRule type="cellIs" dxfId="36" priority="22" stopIfTrue="1" operator="equal">
      <formula>$F$51</formula>
    </cfRule>
  </conditionalFormatting>
  <conditionalFormatting sqref="J61:J62">
    <cfRule type="cellIs" dxfId="35" priority="9" stopIfTrue="1" operator="equal">
      <formula>$F$61</formula>
    </cfRule>
  </conditionalFormatting>
  <conditionalFormatting sqref="J63:J65">
    <cfRule type="cellIs" dxfId="34" priority="16" stopIfTrue="1" operator="equal">
      <formula>$F$63</formula>
    </cfRule>
  </conditionalFormatting>
  <dataValidations count="19">
    <dataValidation type="list" allowBlank="1" showInputMessage="1" showErrorMessage="1" sqref="J51:J52" xr:uid="{00000000-0002-0000-0300-000000000000}">
      <formula1>$H$51:$H$52</formula1>
    </dataValidation>
    <dataValidation type="list" allowBlank="1" showInputMessage="1" showErrorMessage="1" sqref="J26:J27" xr:uid="{00000000-0002-0000-0300-000001000000}">
      <formula1>$H$26:$H$27</formula1>
    </dataValidation>
    <dataValidation type="list" allowBlank="1" showInputMessage="1" showErrorMessage="1" sqref="J28:J30" xr:uid="{00000000-0002-0000-0300-000002000000}">
      <formula1>$H$28:$H$30</formula1>
    </dataValidation>
    <dataValidation type="list" allowBlank="1" showInputMessage="1" showErrorMessage="1" sqref="J49:J50" xr:uid="{00000000-0002-0000-0300-000003000000}">
      <formula1>$H$49:$H$50</formula1>
    </dataValidation>
    <dataValidation type="list" allowBlank="1" showInputMessage="1" showErrorMessage="1" sqref="J5:J7" xr:uid="{00000000-0002-0000-0300-000006000000}">
      <formula1>$H$5:$H$7</formula1>
    </dataValidation>
    <dataValidation type="list" allowBlank="1" showInputMessage="1" showErrorMessage="1" sqref="J8:J9" xr:uid="{00000000-0002-0000-0300-000007000000}">
      <formula1>$H$8:$H$9</formula1>
    </dataValidation>
    <dataValidation type="list" allowBlank="1" showInputMessage="1" showErrorMessage="1" sqref="J10:J11" xr:uid="{00000000-0002-0000-0300-000008000000}">
      <formula1>$H$10:$H$11</formula1>
    </dataValidation>
    <dataValidation type="list" allowBlank="1" showInputMessage="1" showErrorMessage="1" sqref="J12:J13" xr:uid="{00000000-0002-0000-0300-000009000000}">
      <formula1>$H$12:$H$13</formula1>
    </dataValidation>
    <dataValidation type="list" allowBlank="1" showInputMessage="1" showErrorMessage="1" sqref="J14:J15" xr:uid="{00000000-0002-0000-0300-00000A000000}">
      <formula1>$H$14:$H$15</formula1>
    </dataValidation>
    <dataValidation type="list" allowBlank="1" showInputMessage="1" showErrorMessage="1" sqref="J63:J65" xr:uid="{00000000-0002-0000-0300-00000D000000}">
      <formula1>$H$63:$H$65</formula1>
    </dataValidation>
    <dataValidation type="list" allowBlank="1" showInputMessage="1" showErrorMessage="1" sqref="J40"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5:J48" xr:uid="{00000000-0002-0000-0300-00000F000000}">
      <formula1>0</formula1>
    </dataValidation>
    <dataValidation type="list" allowBlank="1" showInputMessage="1" showErrorMessage="1" sqref="J53:J54" xr:uid="{00000000-0002-0000-0300-000010000000}">
      <formula1>$H$53:$H$54</formula1>
    </dataValidation>
    <dataValidation type="list" allowBlank="1" showInputMessage="1" showErrorMessage="1" sqref="J20:J25" xr:uid="{00000000-0002-0000-0300-000011000000}">
      <formula1>$H$21:$H$25</formula1>
    </dataValidation>
    <dataValidation type="decimal" allowBlank="1" showInputMessage="1" showErrorMessage="1" sqref="J42:J43" xr:uid="{00000000-0002-0000-0300-000012000000}">
      <formula1>1</formula1>
      <formula2>100</formula2>
    </dataValidation>
    <dataValidation type="list" allowBlank="1" showInputMessage="1" showErrorMessage="1" sqref="J31:J36" xr:uid="{00000000-0002-0000-0300-000013000000}">
      <formula1>$H$31:$H$32</formula1>
    </dataValidation>
    <dataValidation type="list" allowBlank="1" showInputMessage="1" showErrorMessage="1" sqref="J16:J19" xr:uid="{A9FAE73B-A603-4554-AF00-7AC03C57FE67}">
      <formula1>$H$16:$H$19</formula1>
    </dataValidation>
    <dataValidation type="list" allowBlank="1" showInputMessage="1" showErrorMessage="1" sqref="J37:J38" xr:uid="{00000000-0002-0000-0300-000004000000}">
      <formula1>$H$37:$H$38</formula1>
    </dataValidation>
    <dataValidation type="list" allowBlank="1" showInputMessage="1" showErrorMessage="1" sqref="J61:J62" xr:uid="{00000000-0002-0000-0300-000005000000}">
      <formula1>$H$61:$H$62</formula1>
    </dataValidation>
  </dataValidations>
  <printOptions horizontalCentered="1"/>
  <pageMargins left="0.39370078740157483" right="0.19685039370078741" top="0.39370078740157483" bottom="0.19685039370078741" header="0" footer="0"/>
  <pageSetup paperSize="9" scale="4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7"/>
  <sheetViews>
    <sheetView view="pageBreakPreview" topLeftCell="B44" zoomScale="60" zoomScaleNormal="71" workbookViewId="0">
      <selection activeCell="H67" sqref="H67:I67"/>
    </sheetView>
  </sheetViews>
  <sheetFormatPr defaultColWidth="8.7265625" defaultRowHeight="13" x14ac:dyDescent="0.2"/>
  <cols>
    <col min="1" max="1" width="2.453125" style="33" customWidth="1"/>
    <col min="2" max="3" width="6.26953125" style="33" customWidth="1"/>
    <col min="4" max="4" width="17.7265625" style="33" customWidth="1"/>
    <col min="5" max="5" width="56.54296875" style="33" customWidth="1"/>
    <col min="6" max="7" width="10.7265625" style="33" customWidth="1"/>
    <col min="8" max="8" width="32.26953125" style="33" customWidth="1"/>
    <col min="9" max="9" width="16.7265625" style="33" customWidth="1"/>
    <col min="10" max="10" width="20.7265625" style="155" customWidth="1"/>
    <col min="11" max="11" width="15.7265625" style="33" customWidth="1"/>
    <col min="12" max="12" width="20.7265625" style="155" customWidth="1"/>
    <col min="13" max="13" width="15.7265625" style="33" customWidth="1"/>
    <col min="14" max="14" width="20.7265625" style="33" customWidth="1"/>
    <col min="15" max="16" width="10.7265625" style="33" customWidth="1"/>
    <col min="17" max="16384" width="8.7265625" style="33"/>
  </cols>
  <sheetData>
    <row r="1" spans="2:16" ht="36" customHeight="1" x14ac:dyDescent="0.2"/>
    <row r="2" spans="2:16" ht="30.4" customHeight="1" x14ac:dyDescent="0.2">
      <c r="B2" s="34" t="s">
        <v>142</v>
      </c>
      <c r="C2" s="130"/>
      <c r="D2" s="130"/>
      <c r="G2" s="131"/>
      <c r="H2" s="431"/>
      <c r="I2" s="431"/>
      <c r="J2" s="431"/>
      <c r="K2" s="431"/>
      <c r="L2" s="173"/>
      <c r="M2" s="173"/>
      <c r="N2" s="173"/>
    </row>
    <row r="3" spans="2:16" ht="31.5" customHeight="1" x14ac:dyDescent="0.2">
      <c r="B3" s="132"/>
      <c r="C3" s="132"/>
      <c r="D3" s="132"/>
      <c r="E3" s="132"/>
      <c r="F3" s="440" t="s">
        <v>125</v>
      </c>
      <c r="G3" s="441"/>
      <c r="H3" s="432"/>
      <c r="I3" s="433"/>
      <c r="J3" s="433"/>
      <c r="K3" s="433"/>
      <c r="L3" s="433"/>
      <c r="M3" s="433"/>
      <c r="N3" s="434"/>
      <c r="O3" s="133"/>
      <c r="P3" s="133"/>
    </row>
    <row r="4" spans="2:16" ht="27" customHeight="1" x14ac:dyDescent="0.2">
      <c r="B4" s="467" t="s">
        <v>2</v>
      </c>
      <c r="C4" s="468"/>
      <c r="D4" s="452" t="s">
        <v>3</v>
      </c>
      <c r="E4" s="452" t="s">
        <v>4</v>
      </c>
      <c r="F4" s="452" t="s">
        <v>6</v>
      </c>
      <c r="G4" s="455" t="s">
        <v>159</v>
      </c>
      <c r="H4" s="456"/>
      <c r="I4" s="457"/>
      <c r="J4" s="378" t="s">
        <v>160</v>
      </c>
      <c r="K4" s="379"/>
      <c r="L4" s="378" t="s">
        <v>161</v>
      </c>
      <c r="M4" s="400"/>
      <c r="N4" s="497" t="s">
        <v>162</v>
      </c>
    </row>
    <row r="5" spans="2:16" ht="43.5" customHeight="1" thickBot="1" x14ac:dyDescent="0.25">
      <c r="B5" s="442"/>
      <c r="C5" s="443"/>
      <c r="D5" s="453"/>
      <c r="E5" s="453"/>
      <c r="F5" s="453"/>
      <c r="G5" s="177" t="s">
        <v>163</v>
      </c>
      <c r="H5" s="495" t="s">
        <v>164</v>
      </c>
      <c r="I5" s="496"/>
      <c r="J5" s="134" t="s">
        <v>165</v>
      </c>
      <c r="K5" s="178" t="s">
        <v>166</v>
      </c>
      <c r="L5" s="134" t="s">
        <v>165</v>
      </c>
      <c r="M5" s="179" t="s">
        <v>167</v>
      </c>
      <c r="N5" s="498"/>
    </row>
    <row r="6" spans="2:16" ht="26.25" customHeight="1" thickTop="1" x14ac:dyDescent="0.2">
      <c r="B6" s="423" t="str">
        <f>IF('評価項目(標準)'!B5="","",+'評価項目(標準)'!B5)</f>
        <v>企　業　の　能　力　等</v>
      </c>
      <c r="C6" s="383" t="str">
        <f>IF(+'評価項目(標準)'!C5="","",+'評価項目(標準)'!C5)</f>
        <v>地域精通度・貢献度</v>
      </c>
      <c r="D6" s="473" t="str">
        <f>IF(+'評価項目(標準)'!D5="","",+'評価項目(標準)'!D5)</f>
        <v>地域精通度</v>
      </c>
      <c r="E6" s="426" t="str">
        <f>IF(+'評価項目(標準)'!E5="","",+'評価項目(標準)'!E5)</f>
        <v>本店等所在地</v>
      </c>
      <c r="F6" s="438">
        <f>+IF(+'評価項目(標準)'!J5="","",+'評価項目(標準)'!J5)</f>
        <v>10</v>
      </c>
      <c r="G6" s="135">
        <f>+IF(+'評価項目(標準)'!I5="","",+'評価項目(標準)'!I5)</f>
        <v>10</v>
      </c>
      <c r="H6" s="444" t="str">
        <f>+IF(+'評価項目(標準)'!F5="","",+'評価項目(標準)'!F5)</f>
        <v>桑名市、桑名郡内</v>
      </c>
      <c r="I6" s="445"/>
      <c r="J6" s="454" t="s">
        <v>168</v>
      </c>
      <c r="K6" s="439" t="str">
        <f>IF(J6="","",VLOOKUP(J6,'評価項目(標準)'!F5:I7,4,FALSE))</f>
        <v/>
      </c>
      <c r="L6" s="328" t="s">
        <v>169</v>
      </c>
      <c r="M6" s="499" t="s">
        <v>170</v>
      </c>
      <c r="N6" s="439" t="str">
        <f>K6</f>
        <v/>
      </c>
    </row>
    <row r="7" spans="2:16" ht="26.25" customHeight="1" x14ac:dyDescent="0.2">
      <c r="B7" s="424"/>
      <c r="C7" s="384"/>
      <c r="D7" s="381"/>
      <c r="E7" s="422"/>
      <c r="F7" s="428"/>
      <c r="G7" s="136">
        <f>+IF(+'評価項目(標準)'!I6="","",+'評価項目(標準)'!I6)</f>
        <v>5</v>
      </c>
      <c r="H7" s="446" t="str">
        <f>+IF(+'評価項目(標準)'!F6="","",+'評価項目(標準)'!F6)</f>
        <v>いなべ市、員弁郡内</v>
      </c>
      <c r="I7" s="447"/>
      <c r="J7" s="391"/>
      <c r="K7" s="394"/>
      <c r="L7" s="274"/>
      <c r="M7" s="500"/>
      <c r="N7" s="394"/>
    </row>
    <row r="8" spans="2:16" ht="26.25" customHeight="1" x14ac:dyDescent="0.2">
      <c r="B8" s="424"/>
      <c r="C8" s="384"/>
      <c r="D8" s="381"/>
      <c r="E8" s="427"/>
      <c r="F8" s="421"/>
      <c r="G8" s="136">
        <f>+IF(+'評価項目(標準)'!I7="","",+'評価項目(標準)'!I7)</f>
        <v>0</v>
      </c>
      <c r="H8" s="446" t="str">
        <f>+IF(+'評価項目(標準)'!F7="","",+'評価項目(標準)'!F7)</f>
        <v>上記以外の三重県内</v>
      </c>
      <c r="I8" s="447"/>
      <c r="J8" s="392"/>
      <c r="K8" s="395"/>
      <c r="L8" s="275"/>
      <c r="M8" s="501"/>
      <c r="N8" s="395"/>
    </row>
    <row r="9" spans="2:16" ht="26.25" customHeight="1" x14ac:dyDescent="0.2">
      <c r="B9" s="424"/>
      <c r="C9" s="384"/>
      <c r="D9" s="381"/>
      <c r="E9" s="403" t="str">
        <f>IF(+'評価項目(標準)'!E8="","",+'評価項目(標準)'!E8)</f>
        <v>施工箇所地域における工事実績</v>
      </c>
      <c r="F9" s="450">
        <f>+IF(+'評価項目(標準)'!J8="","",+'評価項目(標準)'!J8)</f>
        <v>5</v>
      </c>
      <c r="G9" s="137">
        <f>+IF(+'評価項目(標準)'!I8="","",+'評価項目(標準)'!I8)</f>
        <v>5</v>
      </c>
      <c r="H9" s="448" t="str">
        <f>+IF(+'評価項目(標準)'!F8="","",+'評価項目(標準)'!F8)</f>
        <v>桑名建設事務所管内における工事実績あり</v>
      </c>
      <c r="I9" s="449"/>
      <c r="J9" s="390"/>
      <c r="K9" s="420" t="str">
        <f>IF(J9="","",IF(J9=H9,G9,IF(J9=H10,G10)))</f>
        <v/>
      </c>
      <c r="L9" s="390"/>
      <c r="M9" s="420" t="str">
        <f>IF(L9="","",IF(L9=H9,G9,IF(L9=H10,G10)))</f>
        <v/>
      </c>
      <c r="N9" s="420" t="str">
        <f>IF(K9="","",IF(M9="","",ROUNDUP(AVERAGE(K9,M9),1)))</f>
        <v/>
      </c>
    </row>
    <row r="10" spans="2:16" ht="26.25" customHeight="1" x14ac:dyDescent="0.2">
      <c r="B10" s="424"/>
      <c r="C10" s="384"/>
      <c r="D10" s="382"/>
      <c r="E10" s="404"/>
      <c r="F10" s="451"/>
      <c r="G10" s="137">
        <f>+IF(+'評価項目(標準)'!I9="","",+'評価項目(標準)'!I9)</f>
        <v>0</v>
      </c>
      <c r="H10" s="448" t="str">
        <f>+IF(+'評価項目(標準)'!F9="","",+'評価項目(標準)'!F9)</f>
        <v>工事実績なし</v>
      </c>
      <c r="I10" s="449"/>
      <c r="J10" s="392"/>
      <c r="K10" s="421"/>
      <c r="L10" s="392"/>
      <c r="M10" s="421"/>
      <c r="N10" s="421"/>
    </row>
    <row r="11" spans="2:16" ht="26.25" customHeight="1" x14ac:dyDescent="0.2">
      <c r="B11" s="424"/>
      <c r="C11" s="384"/>
      <c r="D11" s="380" t="str">
        <f>IF(+'評価項目(標準)'!D10="","",+'評価項目(標準)'!D10)</f>
        <v>地域貢献度</v>
      </c>
      <c r="E11" s="335" t="str">
        <f>IF(+'評価項目(標準)'!E10="","",+'評価項目(標準)'!E10)</f>
        <v>地域維持型維持修繕業務委託（雪氷業務）元請実績</v>
      </c>
      <c r="F11" s="428">
        <f>+IF(+'評価項目(標準)'!J10="","",+'評価項目(標準)'!J10)</f>
        <v>5</v>
      </c>
      <c r="G11" s="138">
        <f>+IF(+'評価項目(標準)'!I10="","",+'評価項目(標準)'!I10)</f>
        <v>5</v>
      </c>
      <c r="H11" s="446" t="str">
        <f>+IF(+'評価項目(標準)'!F10="","",+'評価項目(標準)'!F10)</f>
        <v>有</v>
      </c>
      <c r="I11" s="447"/>
      <c r="J11" s="391"/>
      <c r="K11" s="394" t="str">
        <f>IF(J11="","",IF(J11=H11,G11,IF(J11=H12,G12)))</f>
        <v/>
      </c>
      <c r="L11" s="391"/>
      <c r="M11" s="394" t="str">
        <f>IF(L11="","",IF(L11=H11,G11,IF(L11=H12,G12)))</f>
        <v/>
      </c>
      <c r="N11" s="420" t="str">
        <f>IF(K11="","",IF(M11="","",ROUNDUP(AVERAGE(K11,M11),1)))</f>
        <v/>
      </c>
    </row>
    <row r="12" spans="2:16" ht="26.25" customHeight="1" x14ac:dyDescent="0.2">
      <c r="B12" s="424"/>
      <c r="C12" s="384"/>
      <c r="D12" s="381"/>
      <c r="E12" s="335"/>
      <c r="F12" s="428"/>
      <c r="G12" s="136">
        <f>+IF(+'評価項目(標準)'!I11="","",+'評価項目(標準)'!I11)</f>
        <v>0</v>
      </c>
      <c r="H12" s="446" t="str">
        <f>+IF(+'評価項目(標準)'!F11="","",+'評価項目(標準)'!F11)</f>
        <v>無</v>
      </c>
      <c r="I12" s="447"/>
      <c r="J12" s="391"/>
      <c r="K12" s="394"/>
      <c r="L12" s="391"/>
      <c r="M12" s="394"/>
      <c r="N12" s="428"/>
    </row>
    <row r="13" spans="2:16" ht="26.25" customHeight="1" x14ac:dyDescent="0.2">
      <c r="B13" s="424"/>
      <c r="C13" s="384"/>
      <c r="D13" s="381"/>
      <c r="E13" s="386" t="str">
        <f>IF(+'評価項目(標準)'!E12="","",+'評価項目(標準)'!E12)</f>
        <v>地域維持型維持修繕業務委託（小規模業務）元請実績</v>
      </c>
      <c r="F13" s="420">
        <f>+IF(+'評価項目(標準)'!J12="","",+'評価項目(標準)'!J12)</f>
        <v>5</v>
      </c>
      <c r="G13" s="136">
        <f>+IF(+'評価項目(標準)'!I12="","",+'評価項目(標準)'!I12)</f>
        <v>5</v>
      </c>
      <c r="H13" s="446" t="str">
        <f>+IF(+'評価項目(標準)'!F12="","",+'評価項目(標準)'!F12)</f>
        <v>有</v>
      </c>
      <c r="I13" s="447"/>
      <c r="J13" s="390"/>
      <c r="K13" s="393" t="str">
        <f>IF(J13="","",IF(J13=H13,G13,IF(J13=H14,G14)))</f>
        <v/>
      </c>
      <c r="L13" s="390"/>
      <c r="M13" s="393" t="str">
        <f>IF(L13="","",IF(L13=H13,G13,IF(L13=H14,G14)))</f>
        <v/>
      </c>
      <c r="N13" s="420" t="str">
        <f>IF(K13="","",IF(M13="","",ROUNDUP(AVERAGE(K13,M13),1)))</f>
        <v/>
      </c>
    </row>
    <row r="14" spans="2:16" ht="26.25" customHeight="1" x14ac:dyDescent="0.2">
      <c r="B14" s="424"/>
      <c r="C14" s="384"/>
      <c r="D14" s="381"/>
      <c r="E14" s="335"/>
      <c r="F14" s="428"/>
      <c r="G14" s="136">
        <f>+IF(+'評価項目(標準)'!I13="","",+'評価項目(標準)'!I13)</f>
        <v>0</v>
      </c>
      <c r="H14" s="446" t="str">
        <f>+IF(+'評価項目(標準)'!F13="","",+'評価項目(標準)'!F13)</f>
        <v>無</v>
      </c>
      <c r="I14" s="447"/>
      <c r="J14" s="391"/>
      <c r="K14" s="394"/>
      <c r="L14" s="391"/>
      <c r="M14" s="394"/>
      <c r="N14" s="428"/>
    </row>
    <row r="15" spans="2:16" ht="26.25" customHeight="1" x14ac:dyDescent="0.2">
      <c r="B15" s="424"/>
      <c r="C15" s="384"/>
      <c r="D15" s="381"/>
      <c r="E15" s="386" t="str">
        <f>IF(+'評価項目(標準)'!E14="","",+'評価項目(標準)'!E14)</f>
        <v>　公共施設美化活動実績</v>
      </c>
      <c r="F15" s="387">
        <f>+IF(+'評価項目(標準)'!J14="","",+'評価項目(標準)'!J14)</f>
        <v>3</v>
      </c>
      <c r="G15" s="136">
        <f>+IF(+'評価項目(標準)'!I14="","",+'評価項目(標準)'!I14)</f>
        <v>3</v>
      </c>
      <c r="H15" s="446" t="str">
        <f>+IF(+'評価項目(標準)'!F14="","",+'評価項目(標準)'!F14)</f>
        <v>有</v>
      </c>
      <c r="I15" s="447"/>
      <c r="J15" s="390"/>
      <c r="K15" s="393" t="str">
        <f>IF(J15="","",IF(J15=H15,G15,IF(J15=H16,G16)))</f>
        <v/>
      </c>
      <c r="L15" s="390"/>
      <c r="M15" s="393" t="str">
        <f>IF(L15="","",IF(L15=H15,G15,IF(L15=H16,G16)))</f>
        <v/>
      </c>
      <c r="N15" s="420" t="str">
        <f>IF(K15="","",IF(M15="","",ROUNDUP(AVERAGE(K15,M15),1)))</f>
        <v/>
      </c>
    </row>
    <row r="16" spans="2:16" ht="26.25" customHeight="1" x14ac:dyDescent="0.2">
      <c r="B16" s="424"/>
      <c r="C16" s="384"/>
      <c r="D16" s="381"/>
      <c r="E16" s="335"/>
      <c r="F16" s="388"/>
      <c r="G16" s="136">
        <f>+IF(+'評価項目(標準)'!I15="","",+'評価項目(標準)'!I15)</f>
        <v>0</v>
      </c>
      <c r="H16" s="446" t="str">
        <f>+IF(+'評価項目(標準)'!F15="","",+'評価項目(標準)'!F15)</f>
        <v>無</v>
      </c>
      <c r="I16" s="447"/>
      <c r="J16" s="391"/>
      <c r="K16" s="394"/>
      <c r="L16" s="391"/>
      <c r="M16" s="394"/>
      <c r="N16" s="428"/>
    </row>
    <row r="17" spans="2:14" ht="26.25" customHeight="1" x14ac:dyDescent="0.2">
      <c r="B17" s="424"/>
      <c r="C17" s="384"/>
      <c r="D17" s="381"/>
      <c r="E17" s="386" t="str">
        <f>IF(+'評価項目(標準)'!E16="","",+'評価項目(標準)'!E16)</f>
        <v>災害協定の評価</v>
      </c>
      <c r="F17" s="387">
        <f>+IF(+'評価項目(標準)'!J16="","",+'評価項目(標準)'!J16)</f>
        <v>9</v>
      </c>
      <c r="G17" s="136">
        <f>+IF(+'評価項目(標準)'!I16="","",+'評価項目(標準)'!I16)</f>
        <v>9</v>
      </c>
      <c r="H17" s="378" t="str">
        <f>+IF(+'評価項目(標準)'!F16="","",+'評価項目(標準)'!F16)</f>
        <v>災害協定に基づく訓練１への参加実績あり</v>
      </c>
      <c r="I17" s="379"/>
      <c r="J17" s="390"/>
      <c r="K17" s="393" t="str">
        <f>IF(J17="","",VLOOKUP(J17,'評価項目(標準)'!F16:I19,4,FALSE))</f>
        <v/>
      </c>
      <c r="L17" s="390"/>
      <c r="M17" s="393" t="str">
        <f>IF(L17="","",VLOOKUP(L17,'評価項目(標準)'!F16:I19,4,FALSE))</f>
        <v/>
      </c>
      <c r="N17" s="420" t="str">
        <f>IF(K17="","",IF(M17="","",ROUNDUP(AVERAGE(K17,M17),1)))</f>
        <v/>
      </c>
    </row>
    <row r="18" spans="2:14" ht="26.25" customHeight="1" x14ac:dyDescent="0.2">
      <c r="B18" s="424"/>
      <c r="C18" s="384"/>
      <c r="D18" s="381"/>
      <c r="E18" s="335"/>
      <c r="F18" s="388"/>
      <c r="G18" s="136">
        <f>+IF(+'評価項目(標準)'!I17="","",+'評価項目(標準)'!I17)</f>
        <v>7</v>
      </c>
      <c r="H18" s="378" t="str">
        <f>+IF(+'評価項目(標準)'!F17="","",+'評価項目(標準)'!F17)</f>
        <v>災害協定に基づく訓練２への参加実績あり</v>
      </c>
      <c r="I18" s="379"/>
      <c r="J18" s="391"/>
      <c r="K18" s="394"/>
      <c r="L18" s="391"/>
      <c r="M18" s="394"/>
      <c r="N18" s="428"/>
    </row>
    <row r="19" spans="2:14" ht="26.25" customHeight="1" x14ac:dyDescent="0.2">
      <c r="B19" s="424"/>
      <c r="C19" s="384"/>
      <c r="D19" s="381"/>
      <c r="E19" s="335"/>
      <c r="F19" s="388"/>
      <c r="G19" s="136">
        <f>+IF(+'評価項目(標準)'!I18="","",+'評価項目(標準)'!I18)</f>
        <v>3</v>
      </c>
      <c r="H19" s="446" t="str">
        <f>+IF(+'評価項目(標準)'!F18="","",+'評価項目(標準)'!F18)</f>
        <v>防災協定の締結実績あり</v>
      </c>
      <c r="I19" s="447"/>
      <c r="J19" s="391"/>
      <c r="K19" s="394"/>
      <c r="L19" s="391"/>
      <c r="M19" s="394"/>
      <c r="N19" s="428"/>
    </row>
    <row r="20" spans="2:14" ht="26.25" customHeight="1" x14ac:dyDescent="0.2">
      <c r="B20" s="424"/>
      <c r="C20" s="385"/>
      <c r="D20" s="382"/>
      <c r="E20" s="336"/>
      <c r="F20" s="389"/>
      <c r="G20" s="136">
        <f>+IF(+'評価項目(標準)'!I19="","",+'評価項目(標準)'!I19)</f>
        <v>0</v>
      </c>
      <c r="H20" s="446" t="str">
        <f>+IF(+'評価項目(標準)'!F19="","",+'評価項目(標準)'!F19)</f>
        <v>実績なし</v>
      </c>
      <c r="I20" s="447"/>
      <c r="J20" s="392"/>
      <c r="K20" s="395"/>
      <c r="L20" s="392"/>
      <c r="M20" s="395"/>
      <c r="N20" s="421"/>
    </row>
    <row r="21" spans="2:14" ht="40.15" customHeight="1" x14ac:dyDescent="0.2">
      <c r="B21" s="424"/>
      <c r="C21" s="425" t="str">
        <f>IF(+'評価項目(標準)'!C20="","",+'評価項目(標準)'!C20)</f>
        <v>社会貢献度</v>
      </c>
      <c r="D21" s="452" t="str">
        <f>IF(+'評価項目(標準)'!D20="","",+'評価項目(標準)'!D20)</f>
        <v>社会貢献度</v>
      </c>
      <c r="E21" s="470" t="str">
        <f>IF(+'評価項目(標準)'!E20="","",+'評価項目(標準)'!E20)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1" s="387">
        <f>+IF(+'評価項目(標準)'!J20="","",+'評価項目(標準)'!J20)</f>
        <v>4</v>
      </c>
      <c r="G21" s="378" t="s">
        <v>147</v>
      </c>
      <c r="H21" s="400"/>
      <c r="I21" s="379"/>
      <c r="J21" s="390"/>
      <c r="K21" s="420" t="str">
        <f>IF(J21="","",IF(J21=H22,G22,IF(J21=H23,G23,IF(J21=H24,G24,IF(J21=H25,G25,IF(J21=H26,G26))))))</f>
        <v/>
      </c>
      <c r="L21" s="390"/>
      <c r="M21" s="420" t="str">
        <f>IF(L21="","",IF(L21=H22,G22,IF(L21=H23,G23,IF(L21=H24,G24,IF(L21=H25,G25,IF(L21=H26,G26))))))</f>
        <v/>
      </c>
      <c r="N21" s="420" t="str">
        <f>IF(K21="","",IF(M21="","",ROUNDUP(AVERAGE(K21,M21),1)))</f>
        <v/>
      </c>
    </row>
    <row r="22" spans="2:14" ht="40.15" customHeight="1" x14ac:dyDescent="0.2">
      <c r="B22" s="424"/>
      <c r="C22" s="424"/>
      <c r="D22" s="422"/>
      <c r="E22" s="471"/>
      <c r="F22" s="388"/>
      <c r="G22" s="140">
        <f>+IF(+'評価項目(標準)'!I21="","",+'評価項目(標準)'!I21)</f>
        <v>4</v>
      </c>
      <c r="H22" s="396" t="str">
        <f>+IF(+'評価項目(標準)'!F21="","",+'評価項目(標準)'!F21)</f>
        <v>４点</v>
      </c>
      <c r="I22" s="397"/>
      <c r="J22" s="391"/>
      <c r="K22" s="428"/>
      <c r="L22" s="391"/>
      <c r="M22" s="428"/>
      <c r="N22" s="428"/>
    </row>
    <row r="23" spans="2:14" ht="40.15" customHeight="1" x14ac:dyDescent="0.2">
      <c r="B23" s="424"/>
      <c r="C23" s="424"/>
      <c r="D23" s="422"/>
      <c r="E23" s="471"/>
      <c r="F23" s="388"/>
      <c r="G23" s="140">
        <f>+IF(+'評価項目(標準)'!I22="","",+'評価項目(標準)'!I22)</f>
        <v>3</v>
      </c>
      <c r="H23" s="396" t="str">
        <f>+IF(+'評価項目(標準)'!F22="","",+'評価項目(標準)'!F22)</f>
        <v>３点</v>
      </c>
      <c r="I23" s="397"/>
      <c r="J23" s="391"/>
      <c r="K23" s="428"/>
      <c r="L23" s="391"/>
      <c r="M23" s="428"/>
      <c r="N23" s="428"/>
    </row>
    <row r="24" spans="2:14" ht="40.15" customHeight="1" x14ac:dyDescent="0.2">
      <c r="B24" s="424"/>
      <c r="C24" s="424"/>
      <c r="D24" s="422"/>
      <c r="E24" s="471"/>
      <c r="F24" s="388"/>
      <c r="G24" s="140">
        <f>+IF(+'評価項目(標準)'!I23="","",+'評価項目(標準)'!I23)</f>
        <v>2</v>
      </c>
      <c r="H24" s="396" t="str">
        <f>+IF(+'評価項目(標準)'!F23="","",+'評価項目(標準)'!F23)</f>
        <v>２点</v>
      </c>
      <c r="I24" s="397"/>
      <c r="J24" s="391"/>
      <c r="K24" s="428"/>
      <c r="L24" s="391"/>
      <c r="M24" s="428"/>
      <c r="N24" s="428"/>
    </row>
    <row r="25" spans="2:14" ht="40.15" customHeight="1" x14ac:dyDescent="0.2">
      <c r="B25" s="424"/>
      <c r="C25" s="424"/>
      <c r="D25" s="422"/>
      <c r="E25" s="471"/>
      <c r="F25" s="388"/>
      <c r="G25" s="140">
        <f>+IF(+'評価項目(標準)'!I24="","",+'評価項目(標準)'!I24)</f>
        <v>1</v>
      </c>
      <c r="H25" s="396" t="str">
        <f>+IF(+'評価項目(標準)'!F24="","",+'評価項目(標準)'!F24)</f>
        <v>１点</v>
      </c>
      <c r="I25" s="397"/>
      <c r="J25" s="391"/>
      <c r="K25" s="428"/>
      <c r="L25" s="391"/>
      <c r="M25" s="428"/>
      <c r="N25" s="428"/>
    </row>
    <row r="26" spans="2:14" ht="40.15" customHeight="1" x14ac:dyDescent="0.2">
      <c r="B26" s="424"/>
      <c r="C26" s="424"/>
      <c r="D26" s="422"/>
      <c r="E26" s="472"/>
      <c r="F26" s="389"/>
      <c r="G26" s="140">
        <f>+IF(+'評価項目(標準)'!I25="","",+'評価項目(標準)'!I25)</f>
        <v>0</v>
      </c>
      <c r="H26" s="396" t="str">
        <f>+IF(+'評価項目(標準)'!F25="","",+'評価項目(標準)'!F25)</f>
        <v>実績（取得点）なし</v>
      </c>
      <c r="I26" s="397"/>
      <c r="J26" s="392"/>
      <c r="K26" s="421"/>
      <c r="L26" s="392"/>
      <c r="M26" s="421"/>
      <c r="N26" s="421"/>
    </row>
    <row r="27" spans="2:14" ht="25.9" customHeight="1" x14ac:dyDescent="0.2">
      <c r="B27" s="424"/>
      <c r="C27" s="424"/>
      <c r="D27" s="422"/>
      <c r="E27" s="386" t="str">
        <f>IF(+'評価項目(標準)'!E26="","",+'評価項目(標準)'!E26)</f>
        <v>県内産資材の使用（生コン）</v>
      </c>
      <c r="F27" s="387">
        <f>+IF(+'評価項目(標準)'!J26="","",+'評価項目(標準)'!J26)</f>
        <v>5</v>
      </c>
      <c r="G27" s="139">
        <f>+IF(+'評価項目(標準)'!I26="","",+'評価項目(標準)'!I26)</f>
        <v>5</v>
      </c>
      <c r="H27" s="396" t="str">
        <f>+IF(+'評価項目(標準)'!F26="","",+'評価項目(標準)'!F26)</f>
        <v>全て県内産を使用</v>
      </c>
      <c r="I27" s="397"/>
      <c r="J27" s="390"/>
      <c r="K27" s="420" t="str">
        <f>IF(J27="","",IF(J27=H27,G27,IF(J27=H28,G28)))</f>
        <v/>
      </c>
      <c r="L27" s="273" t="s">
        <v>170</v>
      </c>
      <c r="M27" s="508" t="s">
        <v>170</v>
      </c>
      <c r="N27" s="420" t="str">
        <f>K27</f>
        <v/>
      </c>
    </row>
    <row r="28" spans="2:14" ht="26.25" customHeight="1" x14ac:dyDescent="0.2">
      <c r="B28" s="424"/>
      <c r="C28" s="424"/>
      <c r="D28" s="422"/>
      <c r="E28" s="336"/>
      <c r="F28" s="389"/>
      <c r="G28" s="140">
        <f>+IF(+'評価項目(標準)'!I27="","",+'評価項目(標準)'!I27)</f>
        <v>0</v>
      </c>
      <c r="H28" s="396" t="str">
        <f>+IF(+'評価項目(標準)'!F27="","",+'評価項目(標準)'!F27)</f>
        <v>上記以外</v>
      </c>
      <c r="I28" s="397"/>
      <c r="J28" s="392"/>
      <c r="K28" s="421"/>
      <c r="L28" s="275"/>
      <c r="M28" s="509"/>
      <c r="N28" s="421"/>
    </row>
    <row r="29" spans="2:14" ht="25.5" customHeight="1" x14ac:dyDescent="0.2">
      <c r="B29" s="424"/>
      <c r="C29" s="424"/>
      <c r="D29" s="422"/>
      <c r="E29" s="386" t="str">
        <f>IF(+'評価項目(標準)'!E28="","",+'評価項目(標準)'!E28)</f>
        <v>県内企業による施工</v>
      </c>
      <c r="F29" s="387">
        <f>+IF(+'評価項目(標準)'!J28="","",+'評価項目(標準)'!J28)</f>
        <v>5</v>
      </c>
      <c r="G29" s="140">
        <f>+IF(+'評価項目(標準)'!I28="","",+'評価項目(標準)'!I28)</f>
        <v>5</v>
      </c>
      <c r="H29" s="378" t="str">
        <f>+IF(+'評価項目(標準)'!F28="","",+'評価項目(標準)'!F28)</f>
        <v>県内企業による施工の割合90％以上</v>
      </c>
      <c r="I29" s="379"/>
      <c r="J29" s="390"/>
      <c r="K29" s="420" t="str">
        <f>IF(J29="","",VLOOKUP(J29,'評価項目(標準)'!F28:I30,4,FALSE))</f>
        <v/>
      </c>
      <c r="L29" s="273" t="s">
        <v>169</v>
      </c>
      <c r="M29" s="508" t="s">
        <v>170</v>
      </c>
      <c r="N29" s="420" t="str">
        <f>K29</f>
        <v/>
      </c>
    </row>
    <row r="30" spans="2:14" ht="25.5" customHeight="1" x14ac:dyDescent="0.2">
      <c r="B30" s="424"/>
      <c r="C30" s="424"/>
      <c r="D30" s="422"/>
      <c r="E30" s="335"/>
      <c r="F30" s="388"/>
      <c r="G30" s="140">
        <f>+IF(+'評価項目(標準)'!I29="","",+'評価項目(標準)'!I29)</f>
        <v>3</v>
      </c>
      <c r="H30" s="398" t="str">
        <f>+IF(+'評価項目(標準)'!F29="","",+'評価項目(標準)'!F29)</f>
        <v>県内企業による施工の割合70％以上</v>
      </c>
      <c r="I30" s="399"/>
      <c r="J30" s="391"/>
      <c r="K30" s="428"/>
      <c r="L30" s="274"/>
      <c r="M30" s="510"/>
      <c r="N30" s="428"/>
    </row>
    <row r="31" spans="2:14" ht="25.5" customHeight="1" x14ac:dyDescent="0.2">
      <c r="B31" s="424"/>
      <c r="C31" s="469"/>
      <c r="D31" s="427"/>
      <c r="E31" s="336"/>
      <c r="F31" s="389"/>
      <c r="G31" s="140">
        <f>+IF(+'評価項目(標準)'!I30="","",+'評価項目(標準)'!I30)</f>
        <v>0</v>
      </c>
      <c r="H31" s="396" t="str">
        <f>+IF(+'評価項目(標準)'!F30="","",+'評価項目(標準)'!F30)</f>
        <v>上記以外</v>
      </c>
      <c r="I31" s="397"/>
      <c r="J31" s="392"/>
      <c r="K31" s="421"/>
      <c r="L31" s="275"/>
      <c r="M31" s="509"/>
      <c r="N31" s="421"/>
    </row>
    <row r="32" spans="2:14" ht="25.9" customHeight="1" x14ac:dyDescent="0.2">
      <c r="B32" s="424"/>
      <c r="C32" s="425" t="str">
        <f>IF(+'評価項目(標準)'!C31="","",+'評価項目(標準)'!C31)</f>
        <v>企業の雇用に関する取組</v>
      </c>
      <c r="D32" s="386" t="str">
        <f>IF(+'評価項目(標準)'!D31="","",+'評価項目(標準)'!D31)</f>
        <v>担い手確保・育成への取組</v>
      </c>
      <c r="E32" s="386" t="str">
        <f>IF(+'評価項目(標準)'!E31="","",+'評価項目(標準)'!E31)</f>
        <v>建設業者団体の取組実績</v>
      </c>
      <c r="F32" s="387">
        <f>+IF(+'評価項目(標準)'!J31="","",+'評価項目(標準)'!J31)</f>
        <v>2</v>
      </c>
      <c r="G32" s="140">
        <f>+IF(+'評価項目(標準)'!I31="","",+'評価項目(標準)'!I31)</f>
        <v>2</v>
      </c>
      <c r="H32" s="398" t="str">
        <f>+IF(+'評価項目(標準)'!F31="","",+'評価項目(標準)'!F31)</f>
        <v>取組の実績あり</v>
      </c>
      <c r="I32" s="399"/>
      <c r="J32" s="390"/>
      <c r="K32" s="420" t="str">
        <f>IF(J32="","",IF(J32=H32,G32,IF(J32=H33,G33)))</f>
        <v/>
      </c>
      <c r="L32" s="390"/>
      <c r="M32" s="420" t="str">
        <f>IF(L32="","",IF(L32=H32,G32,IF(L32=H33,G33)))</f>
        <v/>
      </c>
      <c r="N32" s="420" t="str">
        <f>IF(K32="","",IF(M32="","",ROUNDUP(AVERAGE(K32,M32),1)))</f>
        <v/>
      </c>
    </row>
    <row r="33" spans="2:14" ht="26.25" customHeight="1" x14ac:dyDescent="0.2">
      <c r="B33" s="424"/>
      <c r="C33" s="424"/>
      <c r="D33" s="335"/>
      <c r="E33" s="335"/>
      <c r="F33" s="388"/>
      <c r="G33" s="140">
        <f>+IF(+'評価項目(標準)'!I32="","",+'評価項目(標準)'!I32)</f>
        <v>0</v>
      </c>
      <c r="H33" s="398" t="str">
        <f>+IF(+'評価項目(標準)'!F32="","",+'評価項目(標準)'!F32)</f>
        <v>取組の実績なし</v>
      </c>
      <c r="I33" s="399"/>
      <c r="J33" s="392"/>
      <c r="K33" s="428"/>
      <c r="L33" s="392"/>
      <c r="M33" s="428"/>
      <c r="N33" s="428"/>
    </row>
    <row r="34" spans="2:14" ht="26.25" customHeight="1" x14ac:dyDescent="0.2">
      <c r="B34" s="424"/>
      <c r="C34" s="424"/>
      <c r="D34" s="335"/>
      <c r="E34" s="386" t="str">
        <f>IF(+'評価項目(標準)'!E33="","",+'評価項目(標準)'!E33)</f>
        <v>建設業者団体地域組織の取組実績</v>
      </c>
      <c r="F34" s="387">
        <f>+IF(+'評価項目(標準)'!J33="","",+'評価項目(標準)'!J33)</f>
        <v>1</v>
      </c>
      <c r="G34" s="140">
        <f>+IF(+'評価項目(標準)'!I33="","",+'評価項目(標準)'!I33)</f>
        <v>1</v>
      </c>
      <c r="H34" s="398" t="str">
        <f>+IF(+'評価項目(標準)'!F33="","",+'評価項目(標準)'!F33)</f>
        <v>取組の実績あり</v>
      </c>
      <c r="I34" s="399"/>
      <c r="J34" s="390"/>
      <c r="K34" s="420" t="str">
        <f t="shared" ref="K34" si="0">IF(J34="","",IF(J34=H34,G34,IF(J34=H35,G35)))</f>
        <v/>
      </c>
      <c r="L34" s="390"/>
      <c r="M34" s="420" t="str">
        <f t="shared" ref="M34" si="1">IF(L34="","",IF(L34=H34,G34,IF(L34=H35,G35)))</f>
        <v/>
      </c>
      <c r="N34" s="420" t="str">
        <f>IF(K34="","",IF(M34="","",ROUNDUP(AVERAGE(K34,M34),1)))</f>
        <v/>
      </c>
    </row>
    <row r="35" spans="2:14" ht="26.25" customHeight="1" x14ac:dyDescent="0.2">
      <c r="B35" s="424"/>
      <c r="C35" s="424"/>
      <c r="D35" s="335"/>
      <c r="E35" s="335"/>
      <c r="F35" s="388"/>
      <c r="G35" s="140">
        <f>+IF(+'評価項目(標準)'!I34="","",+'評価項目(標準)'!I34)</f>
        <v>0</v>
      </c>
      <c r="H35" s="398" t="str">
        <f>+IF(+'評価項目(標準)'!F34="","",+'評価項目(標準)'!F34)</f>
        <v>取組の実績なし</v>
      </c>
      <c r="I35" s="399"/>
      <c r="J35" s="392"/>
      <c r="K35" s="428"/>
      <c r="L35" s="392"/>
      <c r="M35" s="428"/>
      <c r="N35" s="428"/>
    </row>
    <row r="36" spans="2:14" ht="26.25" customHeight="1" x14ac:dyDescent="0.2">
      <c r="B36" s="424"/>
      <c r="C36" s="424"/>
      <c r="D36" s="335"/>
      <c r="E36" s="386" t="str">
        <f>IF(+'評価項目(標準)'!E35="","",+'評価項目(標準)'!E35)</f>
        <v>建設企業の取組実績</v>
      </c>
      <c r="F36" s="387">
        <f>+IF(+'評価項目(標準)'!J35="","",+'評価項目(標準)'!J35)</f>
        <v>1</v>
      </c>
      <c r="G36" s="140">
        <f>+IF(+'評価項目(標準)'!I35="","",+'評価項目(標準)'!I35)</f>
        <v>1</v>
      </c>
      <c r="H36" s="398" t="str">
        <f>+IF(+'評価項目(標準)'!F35="","",+'評価項目(標準)'!F35)</f>
        <v>取組の実績あり</v>
      </c>
      <c r="I36" s="399"/>
      <c r="J36" s="390"/>
      <c r="K36" s="420" t="str">
        <f t="shared" ref="K36" si="2">IF(J36="","",IF(J36=H36,G36,IF(J36=H37,G37)))</f>
        <v/>
      </c>
      <c r="L36" s="390"/>
      <c r="M36" s="420" t="str">
        <f t="shared" ref="M36" si="3">IF(L36="","",IF(L36=H36,G36,IF(L36=H37,G37)))</f>
        <v/>
      </c>
      <c r="N36" s="420" t="str">
        <f>IF(K36="","",IF(M36="","",ROUNDUP(AVERAGE(K36,M36),1)))</f>
        <v/>
      </c>
    </row>
    <row r="37" spans="2:14" ht="26.25" customHeight="1" x14ac:dyDescent="0.2">
      <c r="B37" s="424"/>
      <c r="C37" s="424"/>
      <c r="D37" s="335"/>
      <c r="E37" s="335"/>
      <c r="F37" s="388"/>
      <c r="G37" s="140">
        <f>+IF(+'評価項目(標準)'!I36="","",+'評価項目(標準)'!I36)</f>
        <v>0</v>
      </c>
      <c r="H37" s="398" t="str">
        <f>+IF(+'評価項目(標準)'!F36="","",+'評価項目(標準)'!F36)</f>
        <v>取組の実績なし</v>
      </c>
      <c r="I37" s="399"/>
      <c r="J37" s="392"/>
      <c r="K37" s="428"/>
      <c r="L37" s="392"/>
      <c r="M37" s="428"/>
      <c r="N37" s="428"/>
    </row>
    <row r="38" spans="2:14" ht="26.25" customHeight="1" x14ac:dyDescent="0.2">
      <c r="B38" s="424"/>
      <c r="C38" s="425" t="str">
        <f>IF(+'評価項目(標準)'!C37="","",+'評価項目(標準)'!C37)</f>
        <v>企業の技術力等</v>
      </c>
      <c r="D38" s="452" t="str">
        <f>IF(+'評価項目(標準)'!D37="","",+'評価項目(標準)'!D37)</f>
        <v>工事実績</v>
      </c>
      <c r="E38" s="386" t="str">
        <f>IF(+'評価項目(標準)'!E37="","",+'評価項目(標準)'!E37)</f>
        <v>企業の工事実績</v>
      </c>
      <c r="F38" s="387">
        <f>+IF(+'評価項目(標準)'!J37="","",+'評価項目(標準)'!J37)</f>
        <v>20</v>
      </c>
      <c r="G38" s="140">
        <f>+IF(+'評価項目(標準)'!I37="","",+'評価項目(標準)'!I37)</f>
        <v>20</v>
      </c>
      <c r="H38" s="396" t="str">
        <f>+IF(+'評価項目(標準)'!F37="","",+'評価項目(標準)'!F37)</f>
        <v>評価対象工事①の実績あり</v>
      </c>
      <c r="I38" s="397"/>
      <c r="J38" s="390"/>
      <c r="K38" s="393" t="str">
        <f>IF(J38="","",VLOOKUP(J38,'評価項目(標準)'!F37:I38,4,FALSE))</f>
        <v/>
      </c>
      <c r="L38" s="390"/>
      <c r="M38" s="393" t="str">
        <f>IF(L38="","",VLOOKUP(L38,'評価項目(標準)'!F37:I38,4,FALSE))</f>
        <v/>
      </c>
      <c r="N38" s="420" t="str">
        <f>IF(K38="","",IF(M38="","",ROUNDUP(AVERAGE(K38,M38),1)))</f>
        <v/>
      </c>
    </row>
    <row r="39" spans="2:14" ht="25.9" customHeight="1" x14ac:dyDescent="0.2">
      <c r="B39" s="424"/>
      <c r="C39" s="424"/>
      <c r="D39" s="427"/>
      <c r="E39" s="336"/>
      <c r="F39" s="389"/>
      <c r="G39" s="140">
        <f>+IF(+'評価項目(標準)'!I38="","",+'評価項目(標準)'!I38)</f>
        <v>0</v>
      </c>
      <c r="H39" s="396" t="str">
        <f>+IF(+'評価項目(標準)'!F38="","",+'評価項目(標準)'!F38)</f>
        <v>評価対象工事の実績なし</v>
      </c>
      <c r="I39" s="397"/>
      <c r="J39" s="392"/>
      <c r="K39" s="395"/>
      <c r="L39" s="392"/>
      <c r="M39" s="395"/>
      <c r="N39" s="421"/>
    </row>
    <row r="40" spans="2:14" ht="26.25" customHeight="1" x14ac:dyDescent="0.2">
      <c r="B40" s="424"/>
      <c r="C40" s="424"/>
      <c r="D40" s="452" t="str">
        <f>IF(+'評価項目(標準)'!D39="","",+'評価項目(標準)'!D39)</f>
        <v>工事成績</v>
      </c>
      <c r="E40" s="386" t="str">
        <f>IF(+'評価項目(標準)'!E39="","",+'評価項目(標準)'!E39)</f>
        <v>申告工事成績点又は総合点</v>
      </c>
      <c r="F40" s="387">
        <f>+IF(+'評価項目(標準)'!J39="","",+'評価項目(標準)'!J39)</f>
        <v>20</v>
      </c>
      <c r="G40" s="136">
        <f>IF(+'評価項目(標準)'!I39="","",+'評価項目(標準)'!I39)</f>
        <v>20</v>
      </c>
      <c r="H40" s="396" t="str">
        <f>IF(+'評価項目(標準)'!F39="","",+'評価項目(標準)'!F39)</f>
        <v xml:space="preserve">申告工事成績点が８５点以上の場合 </v>
      </c>
      <c r="I40" s="397"/>
      <c r="J40" s="141" t="s">
        <v>148</v>
      </c>
      <c r="K40" s="411" t="str">
        <f>IF(COUNTA(J43,J46)=0,"",IF(COUNTA(J43,J46)=2,"入力は【申告工事成績点】、【総合点】のいずれかにして下さい",IF(AND(COUNTA(J43)=1,J41=""),"いずれの【申告工事成績点】なのか、「三重県、中部地整、近畿地整」より選択してください",IF(J46&gt;=970,10,IF(AND(J46&lt;970,J46&gt;=840),ROUNDDOWN((J46-840)/(970-840)*10,1),IF(J46&lt;840,0,)))+IF(J43&gt;=85,F40,IF(AND(J43&lt;75,J43&gt;=1),10,IF(AND(J43&lt;85,J43&gt;=75),(J43-75)+10))))))</f>
        <v/>
      </c>
      <c r="L40" s="141" t="s">
        <v>148</v>
      </c>
      <c r="M40" s="411" t="str">
        <f>IF(COUNTA(L43,L46)=0,"",IF(COUNTA(L43,L46)=2,"入力は【申告工事成績点】、【総合点】のいずれかにして下さい",IF(AND(COUNTA(L43)=1,L41=""),"いずれの【申告工事成績点】なのか、「三重県、中部地整、近畿地整」より選択してください",IF(L46&gt;=970,10,IF(AND(L46&lt;970,L46&gt;=840),ROUNDDOWN((L46-840)/(970-840)*10,1),IF(L46&lt;840,0,)))+IF(L43&gt;=85,F40,IF(AND(L43&lt;75,L43&gt;=1),10,IF(AND(L43&lt;85,L43&gt;=75),(L43-75)+10))))))</f>
        <v/>
      </c>
      <c r="N40" s="492" t="str">
        <f>IF(K40="","",IF(M40="","",ROUNDUP(AVERAGE(K40,M40),1)))</f>
        <v/>
      </c>
    </row>
    <row r="41" spans="2:14" ht="26.25" customHeight="1" x14ac:dyDescent="0.2">
      <c r="B41" s="424"/>
      <c r="C41" s="424"/>
      <c r="D41" s="422"/>
      <c r="E41" s="335"/>
      <c r="F41" s="388"/>
      <c r="G41" s="207" t="str">
        <f>IF(+'評価項目(標準)'!I40="","",+'評価項目(標準)'!I40)</f>
        <v/>
      </c>
      <c r="H41" s="378" t="str">
        <f>IF(+'評価項目(標準)'!F40="","",+'評価項目(標準)'!F40)</f>
        <v>申告工事成績点が７５点以上８５点未満の場合
計算式１
（申告工事成績点－７５点）＋１０点</v>
      </c>
      <c r="I41" s="379"/>
      <c r="J41" s="463"/>
      <c r="K41" s="413"/>
      <c r="L41" s="463"/>
      <c r="M41" s="413"/>
      <c r="N41" s="492"/>
    </row>
    <row r="42" spans="2:14" ht="25.9" customHeight="1" x14ac:dyDescent="0.2">
      <c r="B42" s="424"/>
      <c r="C42" s="424"/>
      <c r="D42" s="422"/>
      <c r="E42" s="335"/>
      <c r="F42" s="388"/>
      <c r="G42" s="143" t="str">
        <f>IF(+'評価項目(標準)'!I41="","",+'評価項目(標準)'!I41)</f>
        <v>～</v>
      </c>
      <c r="H42" s="378"/>
      <c r="I42" s="379"/>
      <c r="J42" s="464"/>
      <c r="K42" s="413"/>
      <c r="L42" s="464"/>
      <c r="M42" s="413"/>
      <c r="N42" s="492">
        <f>K42</f>
        <v>0</v>
      </c>
    </row>
    <row r="43" spans="2:14" ht="26.25" customHeight="1" x14ac:dyDescent="0.2">
      <c r="B43" s="424"/>
      <c r="C43" s="424"/>
      <c r="D43" s="422"/>
      <c r="E43" s="335"/>
      <c r="F43" s="388"/>
      <c r="G43" s="138" t="str">
        <f>IF(+'評価項目(標準)'!I42="","",+'評価項目(標準)'!I42)</f>
        <v/>
      </c>
      <c r="H43" s="378"/>
      <c r="I43" s="379"/>
      <c r="J43" s="465"/>
      <c r="K43" s="413"/>
      <c r="L43" s="465"/>
      <c r="M43" s="413"/>
      <c r="N43" s="492"/>
    </row>
    <row r="44" spans="2:14" ht="26.25" customHeight="1" x14ac:dyDescent="0.2">
      <c r="B44" s="424"/>
      <c r="C44" s="424"/>
      <c r="D44" s="422"/>
      <c r="E44" s="335"/>
      <c r="F44" s="388"/>
      <c r="G44" s="136">
        <f>IF(+'評価項目(標準)'!I43="","",+'評価項目(標準)'!I43)</f>
        <v>10</v>
      </c>
      <c r="H44" s="396" t="str">
        <f>IF(+'評価項目(標準)'!F43="","",+'評価項目(標準)'!F43)</f>
        <v>申告工事成績点が７５点未満の場合</v>
      </c>
      <c r="I44" s="397"/>
      <c r="J44" s="466"/>
      <c r="K44" s="413"/>
      <c r="L44" s="466"/>
      <c r="M44" s="413"/>
      <c r="N44" s="492">
        <f>K44</f>
        <v>0</v>
      </c>
    </row>
    <row r="45" spans="2:14" ht="26.25" customHeight="1" x14ac:dyDescent="0.2">
      <c r="B45" s="424"/>
      <c r="C45" s="424"/>
      <c r="D45" s="422" t="str">
        <f>IF(+'評価項目(標準)'!D56="","",+'評価項目(標準)'!D56)</f>
        <v/>
      </c>
      <c r="E45" s="335" t="str">
        <f>IF(+'評価項目(標準)'!E56="","",+'評価項目(標準)'!E56)</f>
        <v/>
      </c>
      <c r="F45" s="388"/>
      <c r="G45" s="136">
        <f>IF(+'評価項目(標準)'!I44="","",+'評価項目(標準)'!I44)</f>
        <v>10</v>
      </c>
      <c r="H45" s="396" t="str">
        <f>IF(+'評価項目(標準)'!F44="","",+'評価項目(標準)'!F44)</f>
        <v xml:space="preserve">総合点が９７０点以上の場合 </v>
      </c>
      <c r="I45" s="397"/>
      <c r="J45" s="144" t="s">
        <v>149</v>
      </c>
      <c r="K45" s="413"/>
      <c r="L45" s="180" t="s">
        <v>149</v>
      </c>
      <c r="M45" s="413"/>
      <c r="N45" s="492"/>
    </row>
    <row r="46" spans="2:14" ht="26.25" customHeight="1" x14ac:dyDescent="0.2">
      <c r="B46" s="424"/>
      <c r="C46" s="424"/>
      <c r="D46" s="422"/>
      <c r="E46" s="335"/>
      <c r="F46" s="388"/>
      <c r="G46" s="142" t="str">
        <f>IF(+'評価項目(標準)'!I45="","",+'評価項目(標準)'!I45)</f>
        <v/>
      </c>
      <c r="H46" s="378" t="str">
        <f>IF(+'評価項目(標準)'!F45="","",+'評価項目(標準)'!F45)</f>
        <v>総合点が８４０点以上９７０点未満の場合
計算式２
（総合点－８４０）／（９７０－８４０）×１０</v>
      </c>
      <c r="I46" s="379"/>
      <c r="J46" s="459"/>
      <c r="K46" s="413"/>
      <c r="L46" s="459"/>
      <c r="M46" s="413"/>
      <c r="N46" s="492">
        <f>K46</f>
        <v>0</v>
      </c>
    </row>
    <row r="47" spans="2:14" ht="26.25" customHeight="1" x14ac:dyDescent="0.2">
      <c r="B47" s="424"/>
      <c r="C47" s="424"/>
      <c r="D47" s="422"/>
      <c r="E47" s="335"/>
      <c r="F47" s="388"/>
      <c r="G47" s="143" t="str">
        <f>IF(+'評価項目(標準)'!I46="","",+'評価項目(標準)'!I46)</f>
        <v>～</v>
      </c>
      <c r="H47" s="378"/>
      <c r="I47" s="379"/>
      <c r="J47" s="459"/>
      <c r="K47" s="413"/>
      <c r="L47" s="459"/>
      <c r="M47" s="413"/>
      <c r="N47" s="492"/>
    </row>
    <row r="48" spans="2:14" ht="26.25" customHeight="1" x14ac:dyDescent="0.2">
      <c r="B48" s="424"/>
      <c r="C48" s="424"/>
      <c r="D48" s="422"/>
      <c r="E48" s="335"/>
      <c r="F48" s="388"/>
      <c r="G48" s="138" t="str">
        <f>IF(+'評価項目(標準)'!I47="","",+'評価項目(標準)'!I47)</f>
        <v/>
      </c>
      <c r="H48" s="378"/>
      <c r="I48" s="379"/>
      <c r="J48" s="459"/>
      <c r="K48" s="413"/>
      <c r="L48" s="459"/>
      <c r="M48" s="413"/>
      <c r="N48" s="492">
        <f>K48</f>
        <v>0</v>
      </c>
    </row>
    <row r="49" spans="2:14" ht="26.25" customHeight="1" x14ac:dyDescent="0.2">
      <c r="B49" s="424"/>
      <c r="C49" s="424"/>
      <c r="D49" s="427"/>
      <c r="E49" s="336"/>
      <c r="F49" s="389"/>
      <c r="G49" s="136">
        <f>IF(+'評価項目(標準)'!I48="","",+'評価項目(標準)'!I48)</f>
        <v>0</v>
      </c>
      <c r="H49" s="396" t="str">
        <f>IF(+'評価項目(標準)'!F48="","",+'評価項目(標準)'!F48)</f>
        <v>総合点が８４０点未満の場合</v>
      </c>
      <c r="I49" s="397"/>
      <c r="J49" s="460"/>
      <c r="K49" s="414"/>
      <c r="L49" s="460"/>
      <c r="M49" s="414"/>
      <c r="N49" s="492"/>
    </row>
    <row r="50" spans="2:14" ht="26.25" customHeight="1" x14ac:dyDescent="0.2">
      <c r="B50" s="424"/>
      <c r="C50" s="424"/>
      <c r="D50" s="386" t="str">
        <f>IF(+'評価項目(標準)'!D49="","",+'評価項目(標準)'!D49)</f>
        <v>品質
マネジメント</v>
      </c>
      <c r="E50" s="386" t="str">
        <f>IF(+'評価項目(標準)'!E49="","",+'評価項目(標準)'!E49)</f>
        <v>品質マネジメントシステムの認証</v>
      </c>
      <c r="F50" s="387">
        <f>+IF(+'評価項目(標準)'!J49="","",+'評価項目(標準)'!J49)</f>
        <v>3</v>
      </c>
      <c r="G50" s="140">
        <f>+IF(+'評価項目(標準)'!I49="","",+'評価項目(標準)'!I49)</f>
        <v>3</v>
      </c>
      <c r="H50" s="396" t="str">
        <f>+IF(+'評価項目(標準)'!F49="","",+'評価項目(標準)'!F49)</f>
        <v>有</v>
      </c>
      <c r="I50" s="397"/>
      <c r="J50" s="390"/>
      <c r="K50" s="420" t="str">
        <f>IF(J50="","",IF(J50=H50,G50,IF(J50=H51,G51)))</f>
        <v/>
      </c>
      <c r="L50" s="390"/>
      <c r="M50" s="420" t="str">
        <f>IF(L50="","",IF(L50=H50,G50,IF(L50=H51,G51)))</f>
        <v/>
      </c>
      <c r="N50" s="420" t="str">
        <f>IF(K50="","",IF(M50="","",ROUNDUP(AVERAGE(K50,M50),1)))</f>
        <v/>
      </c>
    </row>
    <row r="51" spans="2:14" ht="26.25" customHeight="1" x14ac:dyDescent="0.2">
      <c r="B51" s="424"/>
      <c r="C51" s="424"/>
      <c r="D51" s="335"/>
      <c r="E51" s="336"/>
      <c r="F51" s="389"/>
      <c r="G51" s="140">
        <f>+IF(+'評価項目(標準)'!I50="","",+'評価項目(標準)'!I50)</f>
        <v>0</v>
      </c>
      <c r="H51" s="396" t="str">
        <f>+IF(+'評価項目(標準)'!F50="","",+'評価項目(標準)'!F50)</f>
        <v>無</v>
      </c>
      <c r="I51" s="397"/>
      <c r="J51" s="392"/>
      <c r="K51" s="421"/>
      <c r="L51" s="392"/>
      <c r="M51" s="421"/>
      <c r="N51" s="421"/>
    </row>
    <row r="52" spans="2:14" ht="26.25" customHeight="1" x14ac:dyDescent="0.2">
      <c r="B52" s="424"/>
      <c r="C52" s="424"/>
      <c r="D52" s="386" t="str">
        <f>IF(+'評価項目(標準)'!D51="","",+'評価項目(標準)'!D51)</f>
        <v>労働安全
衛生管理</v>
      </c>
      <c r="E52" s="386" t="str">
        <f>IF(+'評価項目(標準)'!E51="","",+'評価項目(標準)'!E51)</f>
        <v>労働安全衛生マネジメントシステムの認証</v>
      </c>
      <c r="F52" s="387">
        <f>+IF(+'評価項目(標準)'!J51="","",+'評価項目(標準)'!J51)</f>
        <v>5</v>
      </c>
      <c r="G52" s="140">
        <f>+IF(+'評価項目(標準)'!I51="","",+'評価項目(標準)'!I51)</f>
        <v>5</v>
      </c>
      <c r="H52" s="378" t="str">
        <f>IF(+'評価項目(標準)'!F51="","",+'評価項目(標準)'!F51)</f>
        <v>有</v>
      </c>
      <c r="I52" s="379"/>
      <c r="J52" s="458"/>
      <c r="K52" s="420" t="str">
        <f>IF(J52="","",IF(J52=H52,G52,IF(J52=H53,G53)))</f>
        <v/>
      </c>
      <c r="L52" s="458"/>
      <c r="M52" s="420" t="str">
        <f>IF(L52="","",IF(L52=H52,G52,IF(L52=H53,G53)))</f>
        <v/>
      </c>
      <c r="N52" s="420" t="str">
        <f>IF(K52="","",IF(M52="","",ROUNDUP(AVERAGE(K52,M52),1)))</f>
        <v/>
      </c>
    </row>
    <row r="53" spans="2:14" ht="26.25" customHeight="1" x14ac:dyDescent="0.2">
      <c r="B53" s="424"/>
      <c r="C53" s="424"/>
      <c r="D53" s="382"/>
      <c r="E53" s="336"/>
      <c r="F53" s="389"/>
      <c r="G53" s="140">
        <f>+IF(+'評価項目(標準)'!I52="","",+'評価項目(標準)'!I52)</f>
        <v>0</v>
      </c>
      <c r="H53" s="378" t="str">
        <f>IF(+'評価項目(標準)'!F52="","",+'評価項目(標準)'!F52)</f>
        <v>無</v>
      </c>
      <c r="I53" s="379"/>
      <c r="J53" s="458"/>
      <c r="K53" s="421"/>
      <c r="L53" s="458"/>
      <c r="M53" s="421"/>
      <c r="N53" s="421"/>
    </row>
    <row r="54" spans="2:14" ht="26.25" customHeight="1" x14ac:dyDescent="0.2">
      <c r="B54" s="424"/>
      <c r="C54" s="424"/>
      <c r="D54" s="386" t="str">
        <f>IF(+'評価項目(標準)'!D53="","",+'評価項目(標準)'!D53)</f>
        <v>災害時の
事業継続力</v>
      </c>
      <c r="E54" s="386" t="str">
        <f>IF(+'評価項目(標準)'!E53="","",+'評価項目(標準)'!E53)</f>
        <v>事業継続計画 （ＢＣＰ）策定の有無</v>
      </c>
      <c r="F54" s="387">
        <f>+IF(+'評価項目(標準)'!J53="","",+'評価項目(標準)'!J53)</f>
        <v>2</v>
      </c>
      <c r="G54" s="140">
        <f>+IF(+'評価項目(標準)'!I53="","",+'評価項目(標準)'!I53)</f>
        <v>2</v>
      </c>
      <c r="H54" s="378" t="str">
        <f>IF(+'評価項目(標準)'!F53="","",+'評価項目(標準)'!F53)</f>
        <v>有</v>
      </c>
      <c r="I54" s="379"/>
      <c r="J54" s="458"/>
      <c r="K54" s="420" t="str">
        <f>IF(J54="","",IF(J54=H54,G54,IF(J54=H55,G55)))</f>
        <v/>
      </c>
      <c r="L54" s="458"/>
      <c r="M54" s="420" t="str">
        <f>IF(L54="","",IF(L54=H54,G54,IF(L54=H55,G55)))</f>
        <v/>
      </c>
      <c r="N54" s="420" t="str">
        <f>IF(K54="","",IF(M54="","",ROUNDUP(AVERAGE(K54,M54),1)))</f>
        <v/>
      </c>
    </row>
    <row r="55" spans="2:14" ht="26.25" customHeight="1" x14ac:dyDescent="0.2">
      <c r="B55" s="424"/>
      <c r="C55" s="424"/>
      <c r="D55" s="382"/>
      <c r="E55" s="336"/>
      <c r="F55" s="389"/>
      <c r="G55" s="140">
        <f>+IF(+'評価項目(標準)'!I54="","",+'評価項目(標準)'!I54)</f>
        <v>0</v>
      </c>
      <c r="H55" s="378" t="str">
        <f>IF(+'評価項目(標準)'!F54="","",+'評価項目(標準)'!F54)</f>
        <v>無</v>
      </c>
      <c r="I55" s="379"/>
      <c r="J55" s="458"/>
      <c r="K55" s="421"/>
      <c r="L55" s="458"/>
      <c r="M55" s="421"/>
      <c r="N55" s="421"/>
    </row>
    <row r="56" spans="2:14" ht="26.25" customHeight="1" x14ac:dyDescent="0.2">
      <c r="B56" s="424"/>
      <c r="C56" s="424"/>
      <c r="D56" s="386" t="str">
        <f>IF(+'評価項目(標準)'!D55="","",+'評価項目(標準)'!D55)</f>
        <v>受注工事高</v>
      </c>
      <c r="E56" s="386" t="str">
        <f>IF(+'評価項目(標準)'!E55="","",+'評価項目(標準)'!E55)</f>
        <v>１級技術者１人あたりの公共機関等発注の
契約金額２千５百万円以上の土木一式工事の契約金額</v>
      </c>
      <c r="F56" s="387">
        <f>+IF(+'評価項目(標準)'!J55="","",+'評価項目(標準)'!J55)</f>
        <v>10</v>
      </c>
      <c r="G56" s="136">
        <f>IF(+'評価項目(標準)'!I55="","",+'評価項目(標準)'!I55)</f>
        <v>10</v>
      </c>
      <c r="H56" s="378" t="str">
        <f>IF(+'評価項目(標準)'!F55="","",+'評価項目(標準)'!F55)</f>
        <v>５千万円未満の場合</v>
      </c>
      <c r="I56" s="379"/>
      <c r="J56" s="141" t="s">
        <v>150</v>
      </c>
      <c r="K56" s="420" t="str">
        <f>IF(J57="","",IF(J57="－",0,IF(J57&lt;50000000,F56,IF(J57&lt;150000000,ROUNDDOWN(F56-((J57-50000000)*F56/100000000),0),IF(J57&gt;=150000000,0)))))</f>
        <v/>
      </c>
      <c r="L56" s="141" t="s">
        <v>150</v>
      </c>
      <c r="M56" s="420" t="str">
        <f>IF(L57="","",IF(L57="－",0,IF(L57&lt;50000000,F56,IF(L57&lt;150000000,ROUNDDOWN(F56-((L57-50000000)*F56/100000000),0),IF(L57&gt;=150000000,0)))))</f>
        <v/>
      </c>
      <c r="N56" s="420" t="str">
        <f>IF(K56="","",IF(M56="","",ROUNDUP(AVERAGE(K56,M56),1)))</f>
        <v/>
      </c>
    </row>
    <row r="57" spans="2:14" ht="26.25" customHeight="1" x14ac:dyDescent="0.2">
      <c r="B57" s="424"/>
      <c r="C57" s="424"/>
      <c r="D57" s="335"/>
      <c r="E57" s="335"/>
      <c r="F57" s="388"/>
      <c r="G57" s="142" t="str">
        <f>IF(+'評価項目(標準)'!I56="","",+'評価項目(標準)'!I56)</f>
        <v/>
      </c>
      <c r="H57" s="378" t="str">
        <f>IF(+'評価項目(標準)'!F56="","",+'評価項目(標準)'!F56)</f>
        <v>５千万円以上１億５千万円未満の場合
計算式３
１０－〔受注工事高－５千万円〕×１０/１億円</v>
      </c>
      <c r="I57" s="379"/>
      <c r="J57" s="476"/>
      <c r="K57" s="428"/>
      <c r="L57" s="476"/>
      <c r="M57" s="428"/>
      <c r="N57" s="428"/>
    </row>
    <row r="58" spans="2:14" ht="26.25" customHeight="1" x14ac:dyDescent="0.2">
      <c r="B58" s="424"/>
      <c r="C58" s="424"/>
      <c r="D58" s="335"/>
      <c r="E58" s="335"/>
      <c r="F58" s="388"/>
      <c r="G58" s="485" t="str">
        <f>IF(+'評価項目(標準)'!I57="","",+'評価項目(標準)'!I57)</f>
        <v>～</v>
      </c>
      <c r="H58" s="378"/>
      <c r="I58" s="379"/>
      <c r="J58" s="476"/>
      <c r="K58" s="428"/>
      <c r="L58" s="476"/>
      <c r="M58" s="428"/>
      <c r="N58" s="428"/>
    </row>
    <row r="59" spans="2:14" ht="26.25" customHeight="1" x14ac:dyDescent="0.2">
      <c r="B59" s="424"/>
      <c r="C59" s="424"/>
      <c r="D59" s="335"/>
      <c r="E59" s="335"/>
      <c r="F59" s="388"/>
      <c r="G59" s="485"/>
      <c r="H59" s="378"/>
      <c r="I59" s="379"/>
      <c r="J59" s="476"/>
      <c r="K59" s="428"/>
      <c r="L59" s="476"/>
      <c r="M59" s="428"/>
      <c r="N59" s="428"/>
    </row>
    <row r="60" spans="2:14" ht="26.25" customHeight="1" x14ac:dyDescent="0.2">
      <c r="B60" s="424"/>
      <c r="C60" s="424"/>
      <c r="D60" s="335"/>
      <c r="E60" s="335"/>
      <c r="F60" s="388"/>
      <c r="G60" s="145" t="str">
        <f>IF(+'評価項目(標準)'!I58="","",+'評価項目(標準)'!I58)</f>
        <v/>
      </c>
      <c r="H60" s="378"/>
      <c r="I60" s="379"/>
      <c r="J60" s="476"/>
      <c r="K60" s="428"/>
      <c r="L60" s="476"/>
      <c r="M60" s="428"/>
      <c r="N60" s="428"/>
    </row>
    <row r="61" spans="2:14" ht="26.25" customHeight="1" thickBot="1" x14ac:dyDescent="0.25">
      <c r="B61" s="424"/>
      <c r="C61" s="424"/>
      <c r="D61" s="335"/>
      <c r="E61" s="336"/>
      <c r="F61" s="389"/>
      <c r="G61" s="136">
        <f>IF(+'評価項目(標準)'!I59="","",+'評価項目(標準)'!I59)</f>
        <v>0</v>
      </c>
      <c r="H61" s="378" t="str">
        <f>IF(+'評価項目(標準)'!F59="","",+'評価項目(標準)'!F59)</f>
        <v>１億５千万円以上の場合</v>
      </c>
      <c r="I61" s="379"/>
      <c r="J61" s="477"/>
      <c r="K61" s="421"/>
      <c r="L61" s="477"/>
      <c r="M61" s="421"/>
      <c r="N61" s="421"/>
    </row>
    <row r="62" spans="2:14" ht="26.25" customHeight="1" thickTop="1" x14ac:dyDescent="0.2">
      <c r="B62" s="507" t="str">
        <f>IF('評価項目(標準)'!B60="","",+'評価項目(標準)'!B60)</f>
        <v>技術者の能力</v>
      </c>
      <c r="C62" s="423" t="str">
        <f>IF(+'評価項目(標準)'!C60="","",+'評価項目(標準)'!C60)</f>
        <v>技術者の能力</v>
      </c>
      <c r="D62" s="334" t="str">
        <f>IF(+'評価項目(標準)'!D60="","",+'評価項目(標準)'!D60)</f>
        <v>配置予定
技術者の
工事実績</v>
      </c>
      <c r="E62" s="334" t="str">
        <f>IF(+'評価項目(標準)'!E60="","",+'評価項目(標準)'!E60)</f>
        <v>主任（監理）技術者又は
現場代理人としての工事実績</v>
      </c>
      <c r="F62" s="494">
        <f>+IF(+'評価項目(標準)'!J60="","",+'評価項目(標準)'!J60)</f>
        <v>20</v>
      </c>
      <c r="G62" s="181">
        <f>+IF(+'評価項目(標準)'!I60="","",+'評価項目(標準)'!I60)</f>
        <v>20</v>
      </c>
      <c r="H62" s="502" t="str">
        <f>+IF(+'評価項目(標準)'!F60="","",+'評価項目(標準)'!F60)</f>
        <v>評価対象工事②の実績あり</v>
      </c>
      <c r="I62" s="503"/>
      <c r="J62" s="484"/>
      <c r="K62" s="439" t="str">
        <f>IF(J62="","",VLOOKUP(J62,'評価項目(標準)'!F60:I61,4,FALSE))</f>
        <v/>
      </c>
      <c r="L62" s="484"/>
      <c r="M62" s="439" t="str">
        <f>IF(L62="","",VLOOKUP(L62,'評価項目(標準)'!F60:I61,4,FALSE))</f>
        <v/>
      </c>
      <c r="N62" s="505" t="str">
        <f>IF(K62="","",IF(M62="","",ROUNDUP(AVERAGE(K62,M62),1)))</f>
        <v/>
      </c>
    </row>
    <row r="63" spans="2:14" ht="26.25" customHeight="1" x14ac:dyDescent="0.2">
      <c r="B63" s="418"/>
      <c r="C63" s="424"/>
      <c r="D63" s="336"/>
      <c r="E63" s="336"/>
      <c r="F63" s="389"/>
      <c r="G63" s="140">
        <f>+IF(+'評価項目(標準)'!I61="","",+'評価項目(標準)'!I61)</f>
        <v>0</v>
      </c>
      <c r="H63" s="396" t="str">
        <f>+IF(+'評価項目(標準)'!F61="","",+'評価項目(標準)'!F61)</f>
        <v>評価対象工事の実績なし</v>
      </c>
      <c r="I63" s="397"/>
      <c r="J63" s="487"/>
      <c r="K63" s="395"/>
      <c r="L63" s="487"/>
      <c r="M63" s="395"/>
      <c r="N63" s="506"/>
    </row>
    <row r="64" spans="2:14" ht="26.25" customHeight="1" x14ac:dyDescent="0.2">
      <c r="B64" s="418"/>
      <c r="C64" s="424"/>
      <c r="D64" s="386" t="str">
        <f>IF(+'評価項目(標準)'!D62="","",+'評価項目(標準)'!D62)</f>
        <v>配置予定技術者
のCPD
（継続学習制度）
取組実績</v>
      </c>
      <c r="E64" s="386" t="str">
        <f>IF(+'評価項目(標準)'!E62="","",+'評価項目(標準)'!E62)</f>
        <v>各団体が発行するCPDの取組実績</v>
      </c>
      <c r="F64" s="387">
        <f>+IF(+'評価項目(標準)'!J62="","",+'評価項目(標準)'!J62)</f>
        <v>5</v>
      </c>
      <c r="G64" s="140">
        <f>+IF(+'評価項目(標準)'!I62="","",+'評価項目(標準)'!I62)</f>
        <v>5</v>
      </c>
      <c r="H64" s="396" t="str">
        <f>+IF(+'評価項目(標準)'!F62="","",+'評価項目(標準)'!F62)</f>
        <v>換算後の単位数の合計が推奨単位以上</v>
      </c>
      <c r="I64" s="397"/>
      <c r="J64" s="487"/>
      <c r="K64" s="393" t="str">
        <f>IF(J64="","",IF(J64=H64,G64,IF(J64=H65,G65,IF(J64=H66,G66))))</f>
        <v/>
      </c>
      <c r="L64" s="487"/>
      <c r="M64" s="393" t="str">
        <f>IF(L64="","",IF(L64=H64,G64,IF(L64=H65,G65,IF(L64=H66,G66))))</f>
        <v/>
      </c>
      <c r="N64" s="420" t="str">
        <f>IF(K64="","",IF(M64="","",ROUNDUP(AVERAGE(K64,M64),1)))</f>
        <v/>
      </c>
    </row>
    <row r="65" spans="1:16" ht="26.25" customHeight="1" x14ac:dyDescent="0.2">
      <c r="B65" s="418"/>
      <c r="C65" s="424"/>
      <c r="D65" s="335"/>
      <c r="E65" s="335"/>
      <c r="F65" s="388"/>
      <c r="G65" s="140">
        <f>+IF(+'評価項目(標準)'!I63="","",+'評価項目(標準)'!I63)</f>
        <v>3</v>
      </c>
      <c r="H65" s="396" t="str">
        <f>+IF(+'評価項目(標準)'!F63="","",+'評価項目(標準)'!F63)</f>
        <v>換算後の単位数の合計が推奨単位の1/2以上</v>
      </c>
      <c r="I65" s="397"/>
      <c r="J65" s="487"/>
      <c r="K65" s="394"/>
      <c r="L65" s="487"/>
      <c r="M65" s="394"/>
      <c r="N65" s="428"/>
    </row>
    <row r="66" spans="1:16" ht="26.25" customHeight="1" thickBot="1" x14ac:dyDescent="0.25">
      <c r="B66" s="419"/>
      <c r="C66" s="482"/>
      <c r="D66" s="435"/>
      <c r="E66" s="435"/>
      <c r="F66" s="486"/>
      <c r="G66" s="147">
        <f>+IF(+'評価項目(標準)'!I64="","",+'評価項目(標準)'!I64)</f>
        <v>0</v>
      </c>
      <c r="H66" s="489" t="str">
        <f>+IF(+'評価項目(標準)'!F64="","",+'評価項目(標準)'!F64)</f>
        <v>換算後の単位数の合計が推奨単位の1/2未満</v>
      </c>
      <c r="I66" s="490"/>
      <c r="J66" s="488"/>
      <c r="K66" s="481"/>
      <c r="L66" s="488"/>
      <c r="M66" s="481"/>
      <c r="N66" s="504"/>
    </row>
    <row r="67" spans="1:16" ht="61.5" customHeight="1" thickTop="1" x14ac:dyDescent="0.2">
      <c r="B67" s="429" t="str">
        <f>IF(+'評価項目(標準)'!B71="","",+'評価項目(標準)'!B71)</f>
        <v>総合評価方式の不履行による
加算点の減点</v>
      </c>
      <c r="C67" s="493"/>
      <c r="D67" s="430"/>
      <c r="E67" s="405" t="str">
        <f>IF(+'評価項目(標準)'!E71="","",+'評価項目(標準)'!E71)</f>
        <v>当該工事の入札公告日が、三重県が総合評価方式で発注した工事で不履行による減点措置が課されている期間内である場合、「技術提案等不履行確定通知書等」に記載した減点を行います。</v>
      </c>
      <c r="F67" s="406"/>
      <c r="G67" s="407"/>
      <c r="H67" s="478" t="str">
        <f>IF('評価項目(標準)'!I71="","",+'評価項目(標準)'!I71)</f>
        <v>△換算前
加算点満点
×1割
×件数</v>
      </c>
      <c r="I67" s="480"/>
      <c r="J67" s="148"/>
      <c r="K67" s="149">
        <f>IF(+J67="",0,-(+'評価項目(標準)'!J73*0.1*J67))</f>
        <v>0</v>
      </c>
      <c r="L67" s="148"/>
      <c r="M67" s="182">
        <f>IF(+L67="",0,-(+'評価項目(標準)'!J73*0.1*L67))</f>
        <v>0</v>
      </c>
      <c r="N67" s="183" t="str">
        <f>IF(K67+M67=0,"",K67+M67)</f>
        <v/>
      </c>
    </row>
    <row r="68" spans="1:16" ht="61.5" customHeight="1" thickBot="1" x14ac:dyDescent="0.25">
      <c r="B68" s="474" t="s">
        <v>171</v>
      </c>
      <c r="C68" s="474"/>
      <c r="D68" s="474"/>
      <c r="E68" s="475" t="s">
        <v>172</v>
      </c>
      <c r="F68" s="475"/>
      <c r="G68" s="475"/>
      <c r="H68" s="378" t="s">
        <v>173</v>
      </c>
      <c r="I68" s="379"/>
      <c r="J68" s="148"/>
      <c r="K68" s="149"/>
      <c r="L68" s="148"/>
      <c r="M68" s="184"/>
      <c r="N68" s="185" t="str">
        <f>IF(J68+L68&gt;0,-('評価項目(標準)'!J73*0.1),"")</f>
        <v/>
      </c>
    </row>
    <row r="69" spans="1:16" ht="26.25" customHeight="1" thickBot="1" x14ac:dyDescent="0.25">
      <c r="E69" s="150"/>
      <c r="F69" s="151"/>
      <c r="G69" s="152"/>
      <c r="J69" s="186"/>
      <c r="K69" s="187"/>
      <c r="L69" s="188"/>
      <c r="M69" s="189" t="s">
        <v>151</v>
      </c>
      <c r="N69" s="190">
        <f>ROUNDDOWN(SUM(N6:N66),0)+SUM(N67:N68)</f>
        <v>0</v>
      </c>
    </row>
    <row r="70" spans="1:16" ht="13.5" thickBot="1" x14ac:dyDescent="0.25"/>
    <row r="71" spans="1:16" s="155" customFormat="1" ht="21.75" customHeight="1" x14ac:dyDescent="0.2">
      <c r="A71" s="33"/>
      <c r="B71" s="161" t="s">
        <v>152</v>
      </c>
      <c r="C71" s="162"/>
      <c r="D71" s="162"/>
      <c r="E71" s="163"/>
      <c r="F71" s="163"/>
      <c r="G71" s="163"/>
      <c r="H71" s="163"/>
      <c r="I71" s="163"/>
      <c r="J71" s="163"/>
      <c r="K71" s="163"/>
      <c r="L71" s="163"/>
      <c r="M71" s="164"/>
      <c r="N71" s="33"/>
      <c r="O71" s="33"/>
      <c r="P71" s="33"/>
    </row>
    <row r="72" spans="1:16" s="155" customFormat="1" ht="21.75" customHeight="1" x14ac:dyDescent="0.2">
      <c r="A72" s="33"/>
      <c r="B72" s="156" t="s">
        <v>153</v>
      </c>
      <c r="C72" s="165"/>
      <c r="D72" s="415" t="s">
        <v>154</v>
      </c>
      <c r="E72" s="415"/>
      <c r="F72" s="415"/>
      <c r="G72" s="415"/>
      <c r="H72" s="415"/>
      <c r="I72" s="415"/>
      <c r="J72" s="415"/>
      <c r="K72" s="415"/>
      <c r="L72" s="191"/>
      <c r="M72" s="192"/>
      <c r="N72" s="33"/>
      <c r="O72" s="33"/>
      <c r="P72" s="33"/>
    </row>
    <row r="73" spans="1:16" ht="21.75" customHeight="1" x14ac:dyDescent="0.2">
      <c r="B73" s="156" t="s">
        <v>153</v>
      </c>
      <c r="C73" s="166"/>
      <c r="D73" s="415" t="s">
        <v>155</v>
      </c>
      <c r="E73" s="415"/>
      <c r="F73" s="415"/>
      <c r="G73" s="415"/>
      <c r="H73" s="415"/>
      <c r="I73" s="415"/>
      <c r="J73" s="415"/>
      <c r="K73" s="415"/>
      <c r="L73" s="191"/>
      <c r="M73" s="192"/>
    </row>
    <row r="74" spans="1:16" ht="21.75" customHeight="1" x14ac:dyDescent="0.2">
      <c r="B74" s="157" t="s">
        <v>156</v>
      </c>
      <c r="C74" s="167" t="s">
        <v>157</v>
      </c>
      <c r="D74" s="168"/>
      <c r="E74" s="168"/>
      <c r="F74" s="168"/>
      <c r="G74" s="168"/>
      <c r="H74" s="168"/>
      <c r="I74" s="168"/>
      <c r="J74" s="168"/>
      <c r="K74" s="168"/>
      <c r="L74" s="193"/>
      <c r="M74" s="194"/>
    </row>
    <row r="75" spans="1:16" ht="21.75" customHeight="1" thickBot="1" x14ac:dyDescent="0.25">
      <c r="B75" s="158" t="s">
        <v>156</v>
      </c>
      <c r="C75" s="170" t="s">
        <v>174</v>
      </c>
      <c r="D75" s="171"/>
      <c r="E75" s="171"/>
      <c r="F75" s="171"/>
      <c r="G75" s="171"/>
      <c r="H75" s="171"/>
      <c r="I75" s="171"/>
      <c r="J75" s="171"/>
      <c r="K75" s="171"/>
      <c r="L75" s="195"/>
      <c r="M75" s="196"/>
    </row>
    <row r="76" spans="1:16" ht="7.5" customHeight="1" x14ac:dyDescent="0.2">
      <c r="B76" s="159"/>
      <c r="C76" s="159"/>
      <c r="D76" s="159"/>
      <c r="E76" s="160"/>
      <c r="F76" s="160"/>
      <c r="G76" s="160"/>
      <c r="H76" s="160"/>
      <c r="I76" s="160"/>
      <c r="J76" s="160"/>
      <c r="K76" s="160"/>
      <c r="L76" s="160"/>
      <c r="M76" s="160"/>
    </row>
    <row r="77" spans="1:16" ht="23.25" customHeight="1" x14ac:dyDescent="0.2">
      <c r="A77" s="410"/>
      <c r="B77" s="410"/>
      <c r="C77" s="410"/>
      <c r="D77" s="410"/>
      <c r="E77" s="410"/>
      <c r="F77" s="410"/>
      <c r="G77" s="410"/>
      <c r="H77" s="410"/>
      <c r="I77" s="410"/>
      <c r="J77" s="410"/>
      <c r="K77" s="410"/>
      <c r="L77" s="410"/>
      <c r="M77" s="410"/>
      <c r="N77" s="410"/>
    </row>
  </sheetData>
  <sheetProtection selectLockedCells="1"/>
  <mergeCells count="239">
    <mergeCell ref="H39:I39"/>
    <mergeCell ref="H40:I40"/>
    <mergeCell ref="H41:I43"/>
    <mergeCell ref="H44:I44"/>
    <mergeCell ref="H45:I45"/>
    <mergeCell ref="J38:J39"/>
    <mergeCell ref="H36:I36"/>
    <mergeCell ref="H37:I37"/>
    <mergeCell ref="L54:L55"/>
    <mergeCell ref="J52:J53"/>
    <mergeCell ref="D64:D66"/>
    <mergeCell ref="F56:F61"/>
    <mergeCell ref="B6:B61"/>
    <mergeCell ref="C38:C61"/>
    <mergeCell ref="B62:B66"/>
    <mergeCell ref="N15:N16"/>
    <mergeCell ref="N21:N26"/>
    <mergeCell ref="N27:N28"/>
    <mergeCell ref="N29:N31"/>
    <mergeCell ref="F29:F31"/>
    <mergeCell ref="J21:J26"/>
    <mergeCell ref="K21:K26"/>
    <mergeCell ref="C62:C66"/>
    <mergeCell ref="D62:D63"/>
    <mergeCell ref="M50:M51"/>
    <mergeCell ref="H56:I56"/>
    <mergeCell ref="H38:I38"/>
    <mergeCell ref="J27:J28"/>
    <mergeCell ref="K27:K28"/>
    <mergeCell ref="J29:J31"/>
    <mergeCell ref="K29:K31"/>
    <mergeCell ref="L27:L28"/>
    <mergeCell ref="M27:M28"/>
    <mergeCell ref="L29:L31"/>
    <mergeCell ref="N64:N66"/>
    <mergeCell ref="M62:M63"/>
    <mergeCell ref="L38:L39"/>
    <mergeCell ref="M64:M66"/>
    <mergeCell ref="L64:L66"/>
    <mergeCell ref="N50:N51"/>
    <mergeCell ref="N56:N61"/>
    <mergeCell ref="N52:N53"/>
    <mergeCell ref="N62:N63"/>
    <mergeCell ref="N54:N55"/>
    <mergeCell ref="M54:M55"/>
    <mergeCell ref="L57:L61"/>
    <mergeCell ref="L41:L42"/>
    <mergeCell ref="L43:L44"/>
    <mergeCell ref="L52:L53"/>
    <mergeCell ref="M52:M53"/>
    <mergeCell ref="M56:M61"/>
    <mergeCell ref="L50:L51"/>
    <mergeCell ref="M38:M39"/>
    <mergeCell ref="D73:K73"/>
    <mergeCell ref="E67:G67"/>
    <mergeCell ref="D72:K72"/>
    <mergeCell ref="E64:E66"/>
    <mergeCell ref="F64:F66"/>
    <mergeCell ref="J64:J66"/>
    <mergeCell ref="K64:K66"/>
    <mergeCell ref="E54:E55"/>
    <mergeCell ref="E56:E61"/>
    <mergeCell ref="H67:I67"/>
    <mergeCell ref="H68:I68"/>
    <mergeCell ref="H57:I60"/>
    <mergeCell ref="H61:I61"/>
    <mergeCell ref="H62:I62"/>
    <mergeCell ref="H63:I63"/>
    <mergeCell ref="H64:I64"/>
    <mergeCell ref="H65:I65"/>
    <mergeCell ref="H55:I55"/>
    <mergeCell ref="D54:D55"/>
    <mergeCell ref="F54:F55"/>
    <mergeCell ref="J54:J55"/>
    <mergeCell ref="K54:K55"/>
    <mergeCell ref="B68:D68"/>
    <mergeCell ref="E68:G68"/>
    <mergeCell ref="D50:D51"/>
    <mergeCell ref="M34:M35"/>
    <mergeCell ref="L36:L37"/>
    <mergeCell ref="M36:M37"/>
    <mergeCell ref="N34:N35"/>
    <mergeCell ref="N36:N37"/>
    <mergeCell ref="M32:M33"/>
    <mergeCell ref="L34:L35"/>
    <mergeCell ref="C21:C31"/>
    <mergeCell ref="E40:E49"/>
    <mergeCell ref="E38:E39"/>
    <mergeCell ref="F38:F39"/>
    <mergeCell ref="D21:D31"/>
    <mergeCell ref="C32:C37"/>
    <mergeCell ref="D32:D37"/>
    <mergeCell ref="J32:J33"/>
    <mergeCell ref="L32:L33"/>
    <mergeCell ref="E50:E51"/>
    <mergeCell ref="D38:D39"/>
    <mergeCell ref="D40:D49"/>
    <mergeCell ref="H23:I23"/>
    <mergeCell ref="N32:N33"/>
    <mergeCell ref="M29:M31"/>
    <mergeCell ref="K50:K51"/>
    <mergeCell ref="H35:I35"/>
    <mergeCell ref="E27:E28"/>
    <mergeCell ref="F27:F28"/>
    <mergeCell ref="E21:E26"/>
    <mergeCell ref="F21:F26"/>
    <mergeCell ref="E29:E31"/>
    <mergeCell ref="E32:E33"/>
    <mergeCell ref="E34:E35"/>
    <mergeCell ref="E36:E37"/>
    <mergeCell ref="F36:F37"/>
    <mergeCell ref="G21:I21"/>
    <mergeCell ref="H22:I22"/>
    <mergeCell ref="L6:L8"/>
    <mergeCell ref="M6:M8"/>
    <mergeCell ref="L9:L10"/>
    <mergeCell ref="M9:M10"/>
    <mergeCell ref="L11:L12"/>
    <mergeCell ref="M11:M12"/>
    <mergeCell ref="L13:L14"/>
    <mergeCell ref="L15:L16"/>
    <mergeCell ref="J17:J20"/>
    <mergeCell ref="L17:L20"/>
    <mergeCell ref="K17:K20"/>
    <mergeCell ref="M17:M20"/>
    <mergeCell ref="J15:J16"/>
    <mergeCell ref="K15:K16"/>
    <mergeCell ref="H2:K2"/>
    <mergeCell ref="H3:N3"/>
    <mergeCell ref="N4:N5"/>
    <mergeCell ref="L4:M4"/>
    <mergeCell ref="F13:F14"/>
    <mergeCell ref="K38:K39"/>
    <mergeCell ref="J6:J8"/>
    <mergeCell ref="N6:N8"/>
    <mergeCell ref="N9:N10"/>
    <mergeCell ref="N11:N12"/>
    <mergeCell ref="N13:N14"/>
    <mergeCell ref="M13:M14"/>
    <mergeCell ref="M15:M16"/>
    <mergeCell ref="N38:N39"/>
    <mergeCell ref="F3:G3"/>
    <mergeCell ref="F32:F33"/>
    <mergeCell ref="F34:F35"/>
    <mergeCell ref="J34:J35"/>
    <mergeCell ref="J36:J37"/>
    <mergeCell ref="K32:K33"/>
    <mergeCell ref="K34:K35"/>
    <mergeCell ref="H10:I10"/>
    <mergeCell ref="H11:I11"/>
    <mergeCell ref="H12:I12"/>
    <mergeCell ref="B4:C5"/>
    <mergeCell ref="D4:D5"/>
    <mergeCell ref="E4:E5"/>
    <mergeCell ref="F4:F5"/>
    <mergeCell ref="J4:K4"/>
    <mergeCell ref="J13:J14"/>
    <mergeCell ref="F11:F12"/>
    <mergeCell ref="J11:J12"/>
    <mergeCell ref="K11:K12"/>
    <mergeCell ref="K6:K8"/>
    <mergeCell ref="E9:E10"/>
    <mergeCell ref="F9:F10"/>
    <mergeCell ref="J9:J10"/>
    <mergeCell ref="K9:K10"/>
    <mergeCell ref="E11:E12"/>
    <mergeCell ref="D6:D10"/>
    <mergeCell ref="K13:K14"/>
    <mergeCell ref="E13:E14"/>
    <mergeCell ref="G4:I4"/>
    <mergeCell ref="H5:I5"/>
    <mergeCell ref="H6:I6"/>
    <mergeCell ref="H7:I7"/>
    <mergeCell ref="H8:I8"/>
    <mergeCell ref="H9:I9"/>
    <mergeCell ref="A77:N77"/>
    <mergeCell ref="N40:N49"/>
    <mergeCell ref="K40:K49"/>
    <mergeCell ref="J46:J49"/>
    <mergeCell ref="L46:L49"/>
    <mergeCell ref="J41:J42"/>
    <mergeCell ref="J43:J44"/>
    <mergeCell ref="F50:F51"/>
    <mergeCell ref="J50:J51"/>
    <mergeCell ref="F52:F53"/>
    <mergeCell ref="G58:G59"/>
    <mergeCell ref="F40:F49"/>
    <mergeCell ref="D52:D53"/>
    <mergeCell ref="B67:D67"/>
    <mergeCell ref="J57:J61"/>
    <mergeCell ref="K56:K61"/>
    <mergeCell ref="E52:E53"/>
    <mergeCell ref="D56:D61"/>
    <mergeCell ref="J62:J63"/>
    <mergeCell ref="K62:K63"/>
    <mergeCell ref="E62:E63"/>
    <mergeCell ref="F62:F63"/>
    <mergeCell ref="K52:K53"/>
    <mergeCell ref="L62:L63"/>
    <mergeCell ref="C6:C20"/>
    <mergeCell ref="E17:E20"/>
    <mergeCell ref="F17:F20"/>
    <mergeCell ref="H13:I13"/>
    <mergeCell ref="H14:I14"/>
    <mergeCell ref="H15:I15"/>
    <mergeCell ref="H16:I16"/>
    <mergeCell ref="H17:I17"/>
    <mergeCell ref="H18:I18"/>
    <mergeCell ref="H19:I19"/>
    <mergeCell ref="H20:I20"/>
    <mergeCell ref="E6:E8"/>
    <mergeCell ref="F6:F8"/>
    <mergeCell ref="D11:D20"/>
    <mergeCell ref="F15:F16"/>
    <mergeCell ref="E15:E16"/>
    <mergeCell ref="N17:N20"/>
    <mergeCell ref="H66:I66"/>
    <mergeCell ref="H24:I24"/>
    <mergeCell ref="H25:I25"/>
    <mergeCell ref="H26:I26"/>
    <mergeCell ref="H27:I27"/>
    <mergeCell ref="H28:I28"/>
    <mergeCell ref="H29:I29"/>
    <mergeCell ref="H30:I30"/>
    <mergeCell ref="H31:I31"/>
    <mergeCell ref="H46:I48"/>
    <mergeCell ref="H49:I49"/>
    <mergeCell ref="H50:I50"/>
    <mergeCell ref="H51:I51"/>
    <mergeCell ref="H52:I52"/>
    <mergeCell ref="H53:I53"/>
    <mergeCell ref="H54:I54"/>
    <mergeCell ref="M40:M49"/>
    <mergeCell ref="L21:L26"/>
    <mergeCell ref="M21:M26"/>
    <mergeCell ref="K36:K37"/>
    <mergeCell ref="H32:I32"/>
    <mergeCell ref="H33:I33"/>
    <mergeCell ref="H34:I34"/>
  </mergeCells>
  <phoneticPr fontId="2"/>
  <conditionalFormatting sqref="J6:J8">
    <cfRule type="cellIs" dxfId="33" priority="18" stopIfTrue="1" operator="equal">
      <formula>$F$6</formula>
    </cfRule>
  </conditionalFormatting>
  <conditionalFormatting sqref="J9:J10">
    <cfRule type="cellIs" dxfId="32" priority="33" stopIfTrue="1" operator="equal">
      <formula>$F$9</formula>
    </cfRule>
  </conditionalFormatting>
  <conditionalFormatting sqref="J11:J12">
    <cfRule type="cellIs" dxfId="31" priority="60" stopIfTrue="1" operator="equal">
      <formula>$F$11</formula>
    </cfRule>
  </conditionalFormatting>
  <conditionalFormatting sqref="J13:J14">
    <cfRule type="cellIs" dxfId="30" priority="59" stopIfTrue="1" operator="equal">
      <formula>$F$13</formula>
    </cfRule>
  </conditionalFormatting>
  <conditionalFormatting sqref="J15:J16">
    <cfRule type="cellIs" dxfId="29" priority="58" stopIfTrue="1" operator="equal">
      <formula>$F$15</formula>
    </cfRule>
  </conditionalFormatting>
  <conditionalFormatting sqref="J17">
    <cfRule type="cellIs" dxfId="28" priority="57" stopIfTrue="1" operator="equal">
      <formula>$F$17</formula>
    </cfRule>
  </conditionalFormatting>
  <conditionalFormatting sqref="J21:J26 L21:L26">
    <cfRule type="cellIs" dxfId="27" priority="55" stopIfTrue="1" operator="equal">
      <formula>$F$21</formula>
    </cfRule>
  </conditionalFormatting>
  <conditionalFormatting sqref="J27:J28">
    <cfRule type="cellIs" dxfId="26" priority="62" stopIfTrue="1" operator="equal">
      <formula>$F$27</formula>
    </cfRule>
  </conditionalFormatting>
  <conditionalFormatting sqref="J29:J32 J34 L34 J36 L36">
    <cfRule type="cellIs" dxfId="25" priority="32" stopIfTrue="1" operator="equal">
      <formula>$F$29</formula>
    </cfRule>
  </conditionalFormatting>
  <conditionalFormatting sqref="J38:J39 L38:L39">
    <cfRule type="cellIs" dxfId="24" priority="52" stopIfTrue="1" operator="equal">
      <formula>$F$38</formula>
    </cfRule>
  </conditionalFormatting>
  <conditionalFormatting sqref="J40:J41">
    <cfRule type="cellIs" dxfId="23" priority="12" stopIfTrue="1" operator="equal">
      <formula>#REF!</formula>
    </cfRule>
  </conditionalFormatting>
  <conditionalFormatting sqref="J46">
    <cfRule type="cellIs" dxfId="22" priority="14" stopIfTrue="1" operator="equal">
      <formula>#REF!</formula>
    </cfRule>
  </conditionalFormatting>
  <conditionalFormatting sqref="J50:J51">
    <cfRule type="cellIs" dxfId="21" priority="53" stopIfTrue="1" operator="equal">
      <formula>$F$50</formula>
    </cfRule>
  </conditionalFormatting>
  <conditionalFormatting sqref="J52:J55">
    <cfRule type="cellIs" dxfId="20" priority="56" stopIfTrue="1" operator="equal">
      <formula>$F$52</formula>
    </cfRule>
  </conditionalFormatting>
  <conditionalFormatting sqref="J62:J63 L62:L63">
    <cfRule type="cellIs" dxfId="19" priority="27" stopIfTrue="1" operator="equal">
      <formula>$F$62</formula>
    </cfRule>
  </conditionalFormatting>
  <conditionalFormatting sqref="J64:J66">
    <cfRule type="cellIs" dxfId="18" priority="51" stopIfTrue="1" operator="equal">
      <formula>$F$64</formula>
    </cfRule>
  </conditionalFormatting>
  <conditionalFormatting sqref="L6">
    <cfRule type="cellIs" dxfId="17" priority="38" stopIfTrue="1" operator="equal">
      <formula>$F$6</formula>
    </cfRule>
  </conditionalFormatting>
  <conditionalFormatting sqref="L9:L10">
    <cfRule type="cellIs" dxfId="16" priority="24" stopIfTrue="1" operator="equal">
      <formula>$F$9</formula>
    </cfRule>
  </conditionalFormatting>
  <conditionalFormatting sqref="L11:L12">
    <cfRule type="cellIs" dxfId="15" priority="48" stopIfTrue="1" operator="equal">
      <formula>$F$11</formula>
    </cfRule>
  </conditionalFormatting>
  <conditionalFormatting sqref="L13:L14">
    <cfRule type="cellIs" dxfId="14" priority="47" stopIfTrue="1" operator="equal">
      <formula>$F$13</formula>
    </cfRule>
  </conditionalFormatting>
  <conditionalFormatting sqref="L15:L16">
    <cfRule type="cellIs" dxfId="13" priority="46" stopIfTrue="1" operator="equal">
      <formula>$F$15</formula>
    </cfRule>
  </conditionalFormatting>
  <conditionalFormatting sqref="L17">
    <cfRule type="cellIs" dxfId="12" priority="1" stopIfTrue="1" operator="equal">
      <formula>$F$17</formula>
    </cfRule>
  </conditionalFormatting>
  <conditionalFormatting sqref="L27:L31">
    <cfRule type="cellIs" dxfId="11" priority="34" stopIfTrue="1" operator="equal">
      <formula>$F$27</formula>
    </cfRule>
  </conditionalFormatting>
  <conditionalFormatting sqref="L32">
    <cfRule type="cellIs" dxfId="10" priority="2" stopIfTrue="1" operator="equal">
      <formula>$F$29</formula>
    </cfRule>
  </conditionalFormatting>
  <conditionalFormatting sqref="L40:L41">
    <cfRule type="cellIs" dxfId="9" priority="11" stopIfTrue="1" operator="equal">
      <formula>#REF!</formula>
    </cfRule>
  </conditionalFormatting>
  <conditionalFormatting sqref="L46">
    <cfRule type="cellIs" dxfId="8" priority="13" stopIfTrue="1" operator="equal">
      <formula>#REF!</formula>
    </cfRule>
  </conditionalFormatting>
  <conditionalFormatting sqref="L50:L51">
    <cfRule type="cellIs" dxfId="7" priority="41" stopIfTrue="1" operator="equal">
      <formula>$F$50</formula>
    </cfRule>
  </conditionalFormatting>
  <conditionalFormatting sqref="L52:L55">
    <cfRule type="cellIs" dxfId="6" priority="5" stopIfTrue="1" operator="equal">
      <formula>$F$52</formula>
    </cfRule>
  </conditionalFormatting>
  <conditionalFormatting sqref="L64:L66">
    <cfRule type="cellIs" dxfId="5" priority="39" stopIfTrue="1" operator="equal">
      <formula>$F$64</formula>
    </cfRule>
  </conditionalFormatting>
  <dataValidations count="19">
    <dataValidation type="list" allowBlank="1" showInputMessage="1" showErrorMessage="1" sqref="J9:J10 L9:L10" xr:uid="{00000000-0002-0000-0400-000000000000}">
      <formula1>$H$9:$H$10</formula1>
    </dataValidation>
    <dataValidation type="list" allowBlank="1" showInputMessage="1" showErrorMessage="1" sqref="J6:J8" xr:uid="{00000000-0002-0000-0400-000001000000}">
      <formula1>$H$6:$H$8</formula1>
    </dataValidation>
    <dataValidation type="list" allowBlank="1" showInputMessage="1" showErrorMessage="1" sqref="J50:J51 L50:L51" xr:uid="{00000000-0002-0000-0400-000004000000}">
      <formula1>$H$50:$H$51</formula1>
    </dataValidation>
    <dataValidation type="list" allowBlank="1" showInputMessage="1" showErrorMessage="1" sqref="J29:J31" xr:uid="{00000000-0002-0000-0400-000005000000}">
      <formula1>$H$29:$H$31</formula1>
    </dataValidation>
    <dataValidation type="list" allowBlank="1" showInputMessage="1" showErrorMessage="1" sqref="J27:J28" xr:uid="{00000000-0002-0000-0400-000006000000}">
      <formula1>$H$27:$H$28</formula1>
    </dataValidation>
    <dataValidation type="list" allowBlank="1" showInputMessage="1" showErrorMessage="1" sqref="J52:J53 L52:L53" xr:uid="{00000000-0002-0000-0400-000007000000}">
      <formula1>$H$52:$H$53</formula1>
    </dataValidation>
    <dataValidation type="list" allowBlank="1" showInputMessage="1" showErrorMessage="1" sqref="J15:J16 L15:L16" xr:uid="{00000000-0002-0000-0400-000008000000}">
      <formula1>$H$15:$H$16</formula1>
    </dataValidation>
    <dataValidation type="list" allowBlank="1" showInputMessage="1" showErrorMessage="1" sqref="J13:J14 L13:L14" xr:uid="{00000000-0002-0000-0400-000009000000}">
      <formula1>$H$13:$H$14</formula1>
    </dataValidation>
    <dataValidation type="list" allowBlank="1" showInputMessage="1" showErrorMessage="1" sqref="J11:J12 L11:L12" xr:uid="{00000000-0002-0000-0400-00000A000000}">
      <formula1>$H$11:$H$12</formula1>
    </dataValidation>
    <dataValidation type="list" allowBlank="1" showInputMessage="1" showErrorMessage="1" sqref="J64:J66 L64:L66" xr:uid="{00000000-0002-0000-0400-00000C000000}">
      <formula1>$H$64:$H$66</formula1>
    </dataValidation>
    <dataValidation type="list" allowBlank="1" showInputMessage="1" showErrorMessage="1" sqref="J41 L41"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6:J49 L46:L49" xr:uid="{00000000-0002-0000-0400-00000F000000}">
      <formula1>0</formula1>
    </dataValidation>
    <dataValidation type="list" allowBlank="1" showInputMessage="1" showErrorMessage="1" sqref="J54:J55 L54:L55" xr:uid="{00000000-0002-0000-0400-000010000000}">
      <formula1>$H$54:$H$55</formula1>
    </dataValidation>
    <dataValidation type="list" allowBlank="1" showInputMessage="1" showErrorMessage="1" sqref="J21:J26 L21:L26" xr:uid="{00000000-0002-0000-0400-000011000000}">
      <formula1>$H$22:$H$26</formula1>
    </dataValidation>
    <dataValidation type="decimal" allowBlank="1" showInputMessage="1" showErrorMessage="1" sqref="J43:J44 L43:L44" xr:uid="{00000000-0002-0000-0400-000012000000}">
      <formula1>1</formula1>
      <formula2>100</formula2>
    </dataValidation>
    <dataValidation type="list" allowBlank="1" showInputMessage="1" showErrorMessage="1" sqref="L32:L37 J32:J37" xr:uid="{00000000-0002-0000-0400-000013000000}">
      <formula1>$H$32:$H$33</formula1>
    </dataValidation>
    <dataValidation type="list" allowBlank="1" showInputMessage="1" showErrorMessage="1" sqref="J17:J20 L17:L20" xr:uid="{2C52DFEB-0E84-4B44-9AD3-E9CD110DF20D}">
      <formula1>$H$17:$H$20</formula1>
    </dataValidation>
    <dataValidation type="list" allowBlank="1" showInputMessage="1" showErrorMessage="1" sqref="L38:L39 J38:J39" xr:uid="{00000000-0002-0000-0400-000003000000}">
      <formula1>$H$38:$H$39</formula1>
    </dataValidation>
    <dataValidation type="list" allowBlank="1" showInputMessage="1" showErrorMessage="1" sqref="L62:L63 J62:J63" xr:uid="{00000000-0002-0000-0400-000002000000}">
      <formula1>$H$62:$H$63</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8"/>
  <sheetViews>
    <sheetView showGridLines="0" view="pageBreakPreview" topLeftCell="A60" zoomScale="85" zoomScaleNormal="60" zoomScaleSheetLayoutView="85" workbookViewId="0">
      <selection activeCell="AA73" sqref="AA73"/>
    </sheetView>
  </sheetViews>
  <sheetFormatPr defaultColWidth="3.1796875" defaultRowHeight="18" customHeight="1" x14ac:dyDescent="0.2"/>
  <cols>
    <col min="1" max="34" width="3.81640625" style="38" customWidth="1"/>
    <col min="35" max="35" width="4.26953125" style="38" customWidth="1"/>
    <col min="36" max="86" width="3.81640625" style="38" customWidth="1"/>
    <col min="87" max="16384" width="3.1796875" style="38"/>
  </cols>
  <sheetData>
    <row r="1" spans="1:71" ht="22.5" customHeight="1" x14ac:dyDescent="0.2">
      <c r="A1" s="101" t="s">
        <v>175</v>
      </c>
      <c r="O1" s="39"/>
      <c r="P1" s="39"/>
      <c r="Q1" s="39"/>
      <c r="R1" s="40"/>
      <c r="S1" s="40"/>
      <c r="T1" s="40"/>
      <c r="U1" s="40"/>
      <c r="V1" s="40"/>
      <c r="W1" s="40"/>
      <c r="X1" s="40"/>
      <c r="Y1" s="40"/>
      <c r="Z1" s="40"/>
      <c r="AA1" s="40"/>
      <c r="AB1" s="40"/>
      <c r="AC1" s="40"/>
      <c r="AD1" s="40"/>
      <c r="AE1" s="40"/>
      <c r="AF1" s="40"/>
      <c r="AG1" s="40"/>
      <c r="AH1" s="40"/>
      <c r="AI1" s="40"/>
      <c r="AJ1" s="633" t="s">
        <v>176</v>
      </c>
      <c r="AK1" s="634"/>
      <c r="AL1" s="634"/>
      <c r="AM1" s="634"/>
      <c r="AN1" s="634"/>
      <c r="AO1" s="634"/>
      <c r="AP1" s="634"/>
      <c r="AQ1" s="634"/>
      <c r="AR1" s="634"/>
      <c r="AS1" s="634"/>
      <c r="AT1" s="634"/>
      <c r="AU1" s="634"/>
      <c r="AV1" s="634"/>
      <c r="AW1" s="634"/>
      <c r="AX1" s="634"/>
      <c r="AY1" s="634"/>
      <c r="AZ1" s="634"/>
      <c r="BA1" s="634"/>
      <c r="BB1" s="634"/>
      <c r="BC1" s="634"/>
      <c r="BD1" s="634"/>
      <c r="BE1" s="634"/>
      <c r="BF1" s="634"/>
      <c r="BG1" s="634"/>
      <c r="BH1" s="634"/>
      <c r="BI1" s="634"/>
      <c r="BJ1" s="634"/>
      <c r="BK1" s="634"/>
      <c r="BL1" s="634"/>
      <c r="BM1" s="634"/>
      <c r="BN1" s="634"/>
      <c r="BO1" s="634"/>
      <c r="BP1" s="634"/>
      <c r="BQ1" s="634"/>
      <c r="BR1" s="634"/>
    </row>
    <row r="2" spans="1:71" ht="22.5" customHeight="1" thickBot="1" x14ac:dyDescent="0.25">
      <c r="O2" s="636" t="s">
        <v>177</v>
      </c>
      <c r="P2" s="637"/>
      <c r="Q2" s="638"/>
      <c r="R2" s="639"/>
      <c r="S2" s="640"/>
      <c r="T2" s="640"/>
      <c r="U2" s="640"/>
      <c r="V2" s="640"/>
      <c r="W2" s="640"/>
      <c r="X2" s="640"/>
      <c r="Y2" s="640"/>
      <c r="Z2" s="640"/>
      <c r="AA2" s="640"/>
      <c r="AB2" s="640"/>
      <c r="AC2" s="640"/>
      <c r="AD2" s="640"/>
      <c r="AE2" s="640"/>
      <c r="AF2" s="640"/>
      <c r="AG2" s="640"/>
      <c r="AH2" s="640"/>
      <c r="AI2" s="641"/>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row>
    <row r="3" spans="1:71" ht="15" customHeight="1" x14ac:dyDescent="0.2">
      <c r="A3" s="642" t="s">
        <v>178</v>
      </c>
      <c r="B3" s="643"/>
      <c r="C3" s="643"/>
      <c r="D3" s="643"/>
      <c r="E3" s="643"/>
      <c r="F3" s="643"/>
      <c r="G3" s="643"/>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3"/>
      <c r="AI3" s="644"/>
      <c r="AJ3" s="642" t="s">
        <v>179</v>
      </c>
      <c r="AK3" s="643"/>
      <c r="AL3" s="643"/>
      <c r="AM3" s="643"/>
      <c r="AN3" s="643"/>
      <c r="AO3" s="643"/>
      <c r="AP3" s="643"/>
      <c r="AQ3" s="643"/>
      <c r="AR3" s="643"/>
      <c r="AS3" s="643"/>
      <c r="AT3" s="643"/>
      <c r="AU3" s="643"/>
      <c r="AV3" s="643"/>
      <c r="AW3" s="643"/>
      <c r="AX3" s="643"/>
      <c r="AY3" s="643"/>
      <c r="AZ3" s="643"/>
      <c r="BA3" s="643"/>
      <c r="BB3" s="643"/>
      <c r="BC3" s="643"/>
      <c r="BD3" s="643"/>
      <c r="BE3" s="643"/>
      <c r="BF3" s="643"/>
      <c r="BG3" s="643"/>
      <c r="BH3" s="643"/>
      <c r="BI3" s="643"/>
      <c r="BJ3" s="643"/>
      <c r="BK3" s="643"/>
      <c r="BL3" s="643"/>
      <c r="BM3" s="643"/>
      <c r="BN3" s="643"/>
      <c r="BO3" s="643"/>
      <c r="BP3" s="643"/>
      <c r="BQ3" s="643"/>
      <c r="BR3" s="644"/>
    </row>
    <row r="4" spans="1:71" ht="15" customHeight="1" x14ac:dyDescent="0.2">
      <c r="A4" s="534"/>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6"/>
      <c r="AJ4" s="534"/>
      <c r="AK4" s="535"/>
      <c r="AL4" s="535"/>
      <c r="AM4" s="535"/>
      <c r="AN4" s="535"/>
      <c r="AO4" s="535"/>
      <c r="AP4" s="535"/>
      <c r="AQ4" s="535"/>
      <c r="AR4" s="535"/>
      <c r="AS4" s="535"/>
      <c r="AT4" s="535"/>
      <c r="AU4" s="535"/>
      <c r="AV4" s="535"/>
      <c r="AW4" s="535"/>
      <c r="AX4" s="535"/>
      <c r="AY4" s="535"/>
      <c r="AZ4" s="535"/>
      <c r="BA4" s="535"/>
      <c r="BB4" s="535"/>
      <c r="BC4" s="535"/>
      <c r="BD4" s="535"/>
      <c r="BE4" s="535"/>
      <c r="BF4" s="535"/>
      <c r="BG4" s="535"/>
      <c r="BH4" s="535"/>
      <c r="BI4" s="535"/>
      <c r="BJ4" s="535"/>
      <c r="BK4" s="535"/>
      <c r="BL4" s="535"/>
      <c r="BM4" s="535"/>
      <c r="BN4" s="535"/>
      <c r="BO4" s="535"/>
      <c r="BP4" s="535"/>
      <c r="BQ4" s="535"/>
      <c r="BR4" s="536"/>
    </row>
    <row r="5" spans="1:71" ht="16.149999999999999" customHeight="1" x14ac:dyDescent="0.2">
      <c r="A5" s="655" t="s">
        <v>15</v>
      </c>
      <c r="B5" s="656"/>
      <c r="C5" s="656"/>
      <c r="D5" s="657"/>
      <c r="E5" s="660" t="s">
        <v>180</v>
      </c>
      <c r="F5" s="661"/>
      <c r="G5" s="661"/>
      <c r="H5" s="661"/>
      <c r="I5" s="662"/>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5"/>
      <c r="AJ5" s="523" t="s">
        <v>181</v>
      </c>
      <c r="AK5" s="524"/>
      <c r="AL5" s="543" t="s">
        <v>182</v>
      </c>
      <c r="AM5" s="527"/>
      <c r="AN5" s="527"/>
      <c r="AO5" s="527"/>
      <c r="AP5" s="527"/>
      <c r="AQ5" s="527"/>
      <c r="AR5" s="527"/>
      <c r="AS5" s="527"/>
      <c r="AT5" s="527"/>
      <c r="AU5" s="527"/>
      <c r="AV5" s="527"/>
      <c r="AW5" s="527"/>
      <c r="AX5" s="527"/>
      <c r="AY5" s="527"/>
      <c r="AZ5" s="527"/>
      <c r="BA5" s="527"/>
      <c r="BB5" s="527"/>
      <c r="BC5" s="527"/>
      <c r="BD5" s="527"/>
      <c r="BE5" s="527"/>
      <c r="BF5" s="527"/>
      <c r="BG5" s="527"/>
      <c r="BH5" s="527"/>
      <c r="BI5" s="527"/>
      <c r="BJ5" s="527"/>
      <c r="BK5" s="527"/>
      <c r="BL5" s="527"/>
      <c r="BM5" s="527"/>
      <c r="BN5" s="527"/>
      <c r="BO5" s="527"/>
      <c r="BP5" s="527"/>
      <c r="BQ5" s="527"/>
      <c r="BR5" s="528"/>
    </row>
    <row r="6" spans="1:71" ht="16.149999999999999" customHeight="1" x14ac:dyDescent="0.2">
      <c r="A6" s="658"/>
      <c r="B6" s="554"/>
      <c r="C6" s="554"/>
      <c r="D6" s="555"/>
      <c r="E6" s="550"/>
      <c r="F6" s="551"/>
      <c r="G6" s="551"/>
      <c r="H6" s="551"/>
      <c r="I6" s="552"/>
      <c r="J6" s="582"/>
      <c r="K6" s="582"/>
      <c r="L6" s="582"/>
      <c r="M6" s="582"/>
      <c r="N6" s="582"/>
      <c r="O6" s="582"/>
      <c r="P6" s="582"/>
      <c r="Q6" s="582"/>
      <c r="R6" s="582"/>
      <c r="S6" s="582"/>
      <c r="T6" s="582"/>
      <c r="U6" s="582"/>
      <c r="V6" s="582"/>
      <c r="W6" s="582"/>
      <c r="X6" s="582"/>
      <c r="Y6" s="582"/>
      <c r="Z6" s="582"/>
      <c r="AA6" s="582"/>
      <c r="AB6" s="582"/>
      <c r="AC6" s="582"/>
      <c r="AD6" s="582"/>
      <c r="AE6" s="582"/>
      <c r="AF6" s="582"/>
      <c r="AG6" s="582"/>
      <c r="AH6" s="582"/>
      <c r="AI6" s="583"/>
      <c r="AJ6" s="525"/>
      <c r="AK6" s="526"/>
      <c r="AL6" s="529"/>
      <c r="AM6" s="529"/>
      <c r="AN6" s="529"/>
      <c r="AO6" s="529"/>
      <c r="AP6" s="529"/>
      <c r="AQ6" s="529"/>
      <c r="AR6" s="529"/>
      <c r="AS6" s="529"/>
      <c r="AT6" s="529"/>
      <c r="AU6" s="529"/>
      <c r="AV6" s="529"/>
      <c r="AW6" s="529"/>
      <c r="AX6" s="529"/>
      <c r="AY6" s="529"/>
      <c r="AZ6" s="529"/>
      <c r="BA6" s="529"/>
      <c r="BB6" s="529"/>
      <c r="BC6" s="529"/>
      <c r="BD6" s="529"/>
      <c r="BE6" s="529"/>
      <c r="BF6" s="529"/>
      <c r="BG6" s="529"/>
      <c r="BH6" s="529"/>
      <c r="BI6" s="529"/>
      <c r="BJ6" s="529"/>
      <c r="BK6" s="529"/>
      <c r="BL6" s="529"/>
      <c r="BM6" s="529"/>
      <c r="BN6" s="529"/>
      <c r="BO6" s="529"/>
      <c r="BP6" s="529"/>
      <c r="BQ6" s="529"/>
      <c r="BR6" s="530"/>
    </row>
    <row r="7" spans="1:71" ht="16.149999999999999" customHeight="1" x14ac:dyDescent="0.2">
      <c r="A7" s="658"/>
      <c r="B7" s="554"/>
      <c r="C7" s="554"/>
      <c r="D7" s="555"/>
      <c r="E7" s="519" t="s">
        <v>183</v>
      </c>
      <c r="F7" s="520"/>
      <c r="G7" s="520"/>
      <c r="H7" s="520"/>
      <c r="I7" s="522"/>
      <c r="J7" s="588" t="s">
        <v>184</v>
      </c>
      <c r="K7" s="589"/>
      <c r="L7" s="589"/>
      <c r="M7" s="589"/>
      <c r="N7" s="589"/>
      <c r="O7" s="589"/>
      <c r="P7" s="589"/>
      <c r="Q7" s="589"/>
      <c r="R7" s="589"/>
      <c r="S7" s="589"/>
      <c r="T7" s="589"/>
      <c r="U7" s="589"/>
      <c r="V7" s="589"/>
      <c r="W7" s="589"/>
      <c r="X7" s="589"/>
      <c r="Y7" s="589"/>
      <c r="Z7" s="589"/>
      <c r="AA7" s="589"/>
      <c r="AB7" s="589"/>
      <c r="AC7" s="589"/>
      <c r="AD7" s="589"/>
      <c r="AE7" s="589"/>
      <c r="AF7" s="589"/>
      <c r="AG7" s="589"/>
      <c r="AH7" s="589"/>
      <c r="AI7" s="590"/>
      <c r="AJ7" s="544" t="s">
        <v>185</v>
      </c>
      <c r="AK7" s="526"/>
      <c r="AL7" s="545" t="s">
        <v>186</v>
      </c>
      <c r="AM7" s="545"/>
      <c r="AN7" s="545"/>
      <c r="AO7" s="545"/>
      <c r="AP7" s="545"/>
      <c r="AQ7" s="545"/>
      <c r="AR7" s="545"/>
      <c r="AS7" s="545"/>
      <c r="AT7" s="545"/>
      <c r="AU7" s="545"/>
      <c r="AV7" s="545"/>
      <c r="AW7" s="545"/>
      <c r="AX7" s="545"/>
      <c r="AY7" s="545"/>
      <c r="AZ7" s="545"/>
      <c r="BA7" s="545"/>
      <c r="BB7" s="545"/>
      <c r="BC7" s="545"/>
      <c r="BD7" s="545"/>
      <c r="BE7" s="545"/>
      <c r="BF7" s="545"/>
      <c r="BG7" s="545"/>
      <c r="BH7" s="545"/>
      <c r="BI7" s="545"/>
      <c r="BJ7" s="545"/>
      <c r="BK7" s="545"/>
      <c r="BL7" s="545"/>
      <c r="BM7" s="545"/>
      <c r="BN7" s="545"/>
      <c r="BO7" s="545"/>
      <c r="BP7" s="545"/>
      <c r="BQ7" s="545"/>
      <c r="BR7" s="546"/>
    </row>
    <row r="8" spans="1:71" ht="16.149999999999999" customHeight="1" x14ac:dyDescent="0.2">
      <c r="A8" s="658"/>
      <c r="B8" s="554"/>
      <c r="C8" s="554"/>
      <c r="D8" s="555"/>
      <c r="E8" s="547" t="s">
        <v>187</v>
      </c>
      <c r="F8" s="548"/>
      <c r="G8" s="548"/>
      <c r="H8" s="548"/>
      <c r="I8" s="549"/>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c r="AI8" s="581"/>
      <c r="AJ8" s="525"/>
      <c r="AK8" s="526"/>
      <c r="AL8" s="545"/>
      <c r="AM8" s="545"/>
      <c r="AN8" s="545"/>
      <c r="AO8" s="545"/>
      <c r="AP8" s="545"/>
      <c r="AQ8" s="545"/>
      <c r="AR8" s="545"/>
      <c r="AS8" s="545"/>
      <c r="AT8" s="545"/>
      <c r="AU8" s="545"/>
      <c r="AV8" s="545"/>
      <c r="AW8" s="545"/>
      <c r="AX8" s="545"/>
      <c r="AY8" s="545"/>
      <c r="AZ8" s="545"/>
      <c r="BA8" s="545"/>
      <c r="BB8" s="545"/>
      <c r="BC8" s="545"/>
      <c r="BD8" s="545"/>
      <c r="BE8" s="545"/>
      <c r="BF8" s="545"/>
      <c r="BG8" s="545"/>
      <c r="BH8" s="545"/>
      <c r="BI8" s="545"/>
      <c r="BJ8" s="545"/>
      <c r="BK8" s="545"/>
      <c r="BL8" s="545"/>
      <c r="BM8" s="545"/>
      <c r="BN8" s="545"/>
      <c r="BO8" s="545"/>
      <c r="BP8" s="545"/>
      <c r="BQ8" s="545"/>
      <c r="BR8" s="546"/>
    </row>
    <row r="9" spans="1:71" ht="16.149999999999999" customHeight="1" x14ac:dyDescent="0.2">
      <c r="A9" s="658"/>
      <c r="B9" s="554"/>
      <c r="C9" s="554"/>
      <c r="D9" s="555"/>
      <c r="E9" s="550"/>
      <c r="F9" s="551"/>
      <c r="G9" s="551"/>
      <c r="H9" s="551"/>
      <c r="I9" s="552"/>
      <c r="J9" s="582"/>
      <c r="K9" s="582"/>
      <c r="L9" s="582"/>
      <c r="M9" s="582"/>
      <c r="N9" s="582"/>
      <c r="O9" s="582"/>
      <c r="P9" s="582"/>
      <c r="Q9" s="582"/>
      <c r="R9" s="582"/>
      <c r="S9" s="582"/>
      <c r="T9" s="582"/>
      <c r="U9" s="582"/>
      <c r="V9" s="582"/>
      <c r="W9" s="582"/>
      <c r="X9" s="582"/>
      <c r="Y9" s="582"/>
      <c r="Z9" s="582"/>
      <c r="AA9" s="582"/>
      <c r="AB9" s="582"/>
      <c r="AC9" s="582"/>
      <c r="AD9" s="582"/>
      <c r="AE9" s="582"/>
      <c r="AF9" s="582"/>
      <c r="AG9" s="582"/>
      <c r="AH9" s="582"/>
      <c r="AI9" s="583"/>
      <c r="AJ9" s="525"/>
      <c r="AK9" s="526"/>
      <c r="AL9" s="545"/>
      <c r="AM9" s="545"/>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6"/>
    </row>
    <row r="10" spans="1:71" ht="16.149999999999999" customHeight="1" x14ac:dyDescent="0.2">
      <c r="A10" s="658"/>
      <c r="B10" s="554"/>
      <c r="C10" s="554"/>
      <c r="D10" s="555"/>
      <c r="E10" s="553" t="s">
        <v>188</v>
      </c>
      <c r="F10" s="554"/>
      <c r="G10" s="554"/>
      <c r="H10" s="554"/>
      <c r="I10" s="555"/>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30"/>
      <c r="AJ10" s="525" t="s">
        <v>189</v>
      </c>
      <c r="AK10" s="526"/>
      <c r="AL10" s="545" t="s">
        <v>190</v>
      </c>
      <c r="AM10" s="529"/>
      <c r="AN10" s="529"/>
      <c r="AO10" s="529"/>
      <c r="AP10" s="529"/>
      <c r="AQ10" s="529"/>
      <c r="AR10" s="529"/>
      <c r="AS10" s="529"/>
      <c r="AT10" s="529"/>
      <c r="AU10" s="529"/>
      <c r="AV10" s="529"/>
      <c r="AW10" s="529"/>
      <c r="AX10" s="529"/>
      <c r="AY10" s="529"/>
      <c r="AZ10" s="529"/>
      <c r="BA10" s="529"/>
      <c r="BB10" s="529"/>
      <c r="BC10" s="529"/>
      <c r="BD10" s="529"/>
      <c r="BE10" s="529"/>
      <c r="BF10" s="529"/>
      <c r="BG10" s="529"/>
      <c r="BH10" s="529"/>
      <c r="BI10" s="529"/>
      <c r="BJ10" s="529"/>
      <c r="BK10" s="529"/>
      <c r="BL10" s="529"/>
      <c r="BM10" s="529"/>
      <c r="BN10" s="529"/>
      <c r="BO10" s="529"/>
      <c r="BP10" s="529"/>
      <c r="BQ10" s="529"/>
      <c r="BR10" s="530"/>
    </row>
    <row r="11" spans="1:71" ht="16.149999999999999" customHeight="1" x14ac:dyDescent="0.2">
      <c r="A11" s="659"/>
      <c r="B11" s="557"/>
      <c r="C11" s="557"/>
      <c r="D11" s="558"/>
      <c r="E11" s="556"/>
      <c r="F11" s="557"/>
      <c r="G11" s="557"/>
      <c r="H11" s="557"/>
      <c r="I11" s="558"/>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7"/>
      <c r="AJ11" s="525"/>
      <c r="AK11" s="526"/>
      <c r="AL11" s="529"/>
      <c r="AM11" s="529"/>
      <c r="AN11" s="529"/>
      <c r="AO11" s="529"/>
      <c r="AP11" s="529"/>
      <c r="AQ11" s="529"/>
      <c r="AR11" s="529"/>
      <c r="AS11" s="529"/>
      <c r="AT11" s="529"/>
      <c r="AU11" s="529"/>
      <c r="AV11" s="529"/>
      <c r="AW11" s="529"/>
      <c r="AX11" s="529"/>
      <c r="AY11" s="529"/>
      <c r="AZ11" s="529"/>
      <c r="BA11" s="529"/>
      <c r="BB11" s="529"/>
      <c r="BC11" s="529"/>
      <c r="BD11" s="529"/>
      <c r="BE11" s="529"/>
      <c r="BF11" s="529"/>
      <c r="BG11" s="529"/>
      <c r="BH11" s="529"/>
      <c r="BI11" s="529"/>
      <c r="BJ11" s="529"/>
      <c r="BK11" s="529"/>
      <c r="BL11" s="529"/>
      <c r="BM11" s="529"/>
      <c r="BN11" s="529"/>
      <c r="BO11" s="529"/>
      <c r="BP11" s="529"/>
      <c r="BQ11" s="529"/>
      <c r="BR11" s="530"/>
    </row>
    <row r="12" spans="1:71" ht="16.149999999999999" customHeight="1" x14ac:dyDescent="0.2">
      <c r="A12" s="655" t="s">
        <v>191</v>
      </c>
      <c r="B12" s="656"/>
      <c r="C12" s="656"/>
      <c r="D12" s="657"/>
      <c r="E12" s="519" t="s">
        <v>192</v>
      </c>
      <c r="F12" s="520"/>
      <c r="G12" s="520"/>
      <c r="H12" s="520"/>
      <c r="I12" s="522"/>
      <c r="J12" s="648"/>
      <c r="K12" s="648"/>
      <c r="L12" s="648"/>
      <c r="M12" s="648"/>
      <c r="N12" s="648"/>
      <c r="O12" s="648"/>
      <c r="P12" s="648"/>
      <c r="Q12" s="648"/>
      <c r="R12" s="648"/>
      <c r="S12" s="648"/>
      <c r="T12" s="648"/>
      <c r="U12" s="648"/>
      <c r="V12" s="648"/>
      <c r="W12" s="648"/>
      <c r="X12" s="648"/>
      <c r="Y12" s="648"/>
      <c r="Z12" s="648"/>
      <c r="AA12" s="648"/>
      <c r="AB12" s="648"/>
      <c r="AC12" s="648"/>
      <c r="AD12" s="648"/>
      <c r="AE12" s="648"/>
      <c r="AF12" s="648"/>
      <c r="AG12" s="648"/>
      <c r="AH12" s="648"/>
      <c r="AI12" s="649"/>
      <c r="AJ12" s="41"/>
      <c r="AK12" s="42"/>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4"/>
    </row>
    <row r="13" spans="1:71" ht="16.149999999999999" customHeight="1" x14ac:dyDescent="0.2">
      <c r="A13" s="658"/>
      <c r="B13" s="554"/>
      <c r="C13" s="554"/>
      <c r="D13" s="555"/>
      <c r="E13" s="553" t="s">
        <v>193</v>
      </c>
      <c r="F13" s="554"/>
      <c r="G13" s="554"/>
      <c r="H13" s="554"/>
      <c r="I13" s="555"/>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30"/>
      <c r="AJ13" s="45"/>
      <c r="AK13" s="46"/>
      <c r="AL13" s="40"/>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4"/>
    </row>
    <row r="14" spans="1:71" ht="16.149999999999999" customHeight="1" x14ac:dyDescent="0.2">
      <c r="A14" s="658"/>
      <c r="B14" s="554"/>
      <c r="C14" s="554"/>
      <c r="D14" s="555"/>
      <c r="E14" s="553"/>
      <c r="F14" s="554"/>
      <c r="G14" s="554"/>
      <c r="H14" s="554"/>
      <c r="I14" s="555"/>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30"/>
      <c r="AJ14" s="41"/>
      <c r="AK14" s="42"/>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4"/>
    </row>
    <row r="15" spans="1:71" ht="16.149999999999999" customHeight="1" thickBot="1" x14ac:dyDescent="0.25">
      <c r="A15" s="658"/>
      <c r="B15" s="554"/>
      <c r="C15" s="554"/>
      <c r="D15" s="555"/>
      <c r="E15" s="680"/>
      <c r="F15" s="681"/>
      <c r="G15" s="681"/>
      <c r="H15" s="681"/>
      <c r="I15" s="682"/>
      <c r="J15" s="650"/>
      <c r="K15" s="650"/>
      <c r="L15" s="650"/>
      <c r="M15" s="650"/>
      <c r="N15" s="650"/>
      <c r="O15" s="650"/>
      <c r="P15" s="650"/>
      <c r="Q15" s="650"/>
      <c r="R15" s="650"/>
      <c r="S15" s="650"/>
      <c r="T15" s="650"/>
      <c r="U15" s="650"/>
      <c r="V15" s="650"/>
      <c r="W15" s="650"/>
      <c r="X15" s="650"/>
      <c r="Y15" s="650"/>
      <c r="Z15" s="650"/>
      <c r="AA15" s="650"/>
      <c r="AB15" s="650"/>
      <c r="AC15" s="650"/>
      <c r="AD15" s="650"/>
      <c r="AE15" s="650"/>
      <c r="AF15" s="650"/>
      <c r="AG15" s="650"/>
      <c r="AH15" s="650"/>
      <c r="AI15" s="651"/>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2">
      <c r="A16" s="105"/>
      <c r="B16" s="106"/>
      <c r="C16" s="106"/>
      <c r="D16" s="106"/>
      <c r="E16" s="106"/>
      <c r="F16" s="106"/>
      <c r="G16" s="513" t="s">
        <v>194</v>
      </c>
      <c r="H16" s="513"/>
      <c r="I16" s="513"/>
      <c r="J16" s="513"/>
      <c r="K16" s="513"/>
      <c r="L16" s="513"/>
      <c r="M16" s="513"/>
      <c r="N16" s="513"/>
      <c r="O16" s="513"/>
      <c r="P16" s="513"/>
      <c r="Q16" s="513"/>
      <c r="R16" s="513"/>
      <c r="S16" s="513"/>
      <c r="T16" s="513"/>
      <c r="U16" s="513"/>
      <c r="V16" s="513"/>
      <c r="W16" s="513"/>
      <c r="X16" s="513"/>
      <c r="Y16" s="513"/>
      <c r="Z16" s="513"/>
      <c r="AA16" s="513"/>
      <c r="AB16" s="513"/>
      <c r="AC16" s="513"/>
      <c r="AD16" s="51"/>
      <c r="AE16" s="51"/>
      <c r="AF16" s="51"/>
      <c r="AG16" s="51"/>
      <c r="AH16" s="51"/>
      <c r="AI16" s="52"/>
      <c r="AJ16" s="512" t="s">
        <v>195</v>
      </c>
      <c r="AK16" s="513"/>
      <c r="AL16" s="513"/>
      <c r="AM16" s="513"/>
      <c r="AN16" s="513"/>
      <c r="AO16" s="513"/>
      <c r="AP16" s="513"/>
      <c r="AQ16" s="513"/>
      <c r="AR16" s="513"/>
      <c r="AS16" s="513"/>
      <c r="AT16" s="513"/>
      <c r="AU16" s="513"/>
      <c r="AV16" s="513"/>
      <c r="AW16" s="513"/>
      <c r="AX16" s="513"/>
      <c r="AY16" s="513"/>
      <c r="AZ16" s="513"/>
      <c r="BA16" s="513"/>
      <c r="BB16" s="513"/>
      <c r="BC16" s="513"/>
      <c r="BD16" s="513"/>
      <c r="BE16" s="513"/>
      <c r="BF16" s="513"/>
      <c r="BG16" s="513"/>
      <c r="BH16" s="513"/>
      <c r="BI16" s="513"/>
      <c r="BJ16" s="513"/>
      <c r="BK16" s="513"/>
      <c r="BL16" s="513"/>
      <c r="BM16" s="513"/>
      <c r="BN16" s="513"/>
      <c r="BO16" s="513"/>
      <c r="BP16" s="513"/>
      <c r="BQ16" s="513"/>
      <c r="BR16" s="514"/>
      <c r="BS16" s="40"/>
    </row>
    <row r="17" spans="1:77" ht="15" customHeight="1" x14ac:dyDescent="0.2">
      <c r="A17" s="107"/>
      <c r="B17" s="108"/>
      <c r="C17" s="108"/>
      <c r="D17" s="108"/>
      <c r="E17" s="108"/>
      <c r="F17" s="108"/>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518" t="s">
        <v>196</v>
      </c>
      <c r="AE17" s="518"/>
      <c r="AF17" s="518"/>
      <c r="AG17" s="519" t="s">
        <v>197</v>
      </c>
      <c r="AH17" s="520"/>
      <c r="AI17" s="521"/>
      <c r="AJ17" s="515"/>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7"/>
      <c r="BS17" s="40"/>
      <c r="BU17" s="53"/>
      <c r="BV17" s="53"/>
      <c r="BW17" s="53"/>
      <c r="BX17" s="53"/>
      <c r="BY17" s="53"/>
    </row>
    <row r="18" spans="1:77" ht="22.5" customHeight="1" x14ac:dyDescent="0.2">
      <c r="A18" s="683" t="s">
        <v>33</v>
      </c>
      <c r="B18" s="646"/>
      <c r="C18" s="646"/>
      <c r="D18" s="646"/>
      <c r="E18" s="202" t="s">
        <v>198</v>
      </c>
      <c r="F18" s="55" t="s">
        <v>199</v>
      </c>
      <c r="G18" s="55"/>
      <c r="H18" s="54"/>
      <c r="I18" s="54"/>
      <c r="J18" s="54"/>
      <c r="K18" s="54"/>
      <c r="L18" s="54"/>
      <c r="M18" s="54"/>
      <c r="N18" s="54"/>
      <c r="O18" s="54"/>
      <c r="P18" s="54"/>
      <c r="Q18" s="54"/>
      <c r="R18" s="54"/>
      <c r="S18" s="54"/>
      <c r="T18" s="54"/>
      <c r="U18" s="54"/>
      <c r="V18" s="54"/>
      <c r="W18" s="54"/>
      <c r="X18" s="54"/>
      <c r="Y18" s="54"/>
      <c r="Z18" s="54"/>
      <c r="AA18" s="54"/>
      <c r="AB18" s="54"/>
      <c r="AC18" s="54"/>
      <c r="AD18" s="519"/>
      <c r="AE18" s="520"/>
      <c r="AF18" s="522"/>
      <c r="AG18" s="519"/>
      <c r="AH18" s="520"/>
      <c r="AI18" s="521"/>
      <c r="AJ18" s="523" t="s">
        <v>181</v>
      </c>
      <c r="AK18" s="524"/>
      <c r="AL18" s="527" t="s">
        <v>200</v>
      </c>
      <c r="AM18" s="527"/>
      <c r="AN18" s="527"/>
      <c r="AO18" s="527"/>
      <c r="AP18" s="527"/>
      <c r="AQ18" s="527"/>
      <c r="AR18" s="527"/>
      <c r="AS18" s="527"/>
      <c r="AT18" s="527"/>
      <c r="AU18" s="527"/>
      <c r="AV18" s="527"/>
      <c r="AW18" s="527"/>
      <c r="AX18" s="527"/>
      <c r="AY18" s="527"/>
      <c r="AZ18" s="527"/>
      <c r="BA18" s="527"/>
      <c r="BB18" s="527"/>
      <c r="BC18" s="527"/>
      <c r="BD18" s="527"/>
      <c r="BE18" s="527"/>
      <c r="BF18" s="527"/>
      <c r="BG18" s="527"/>
      <c r="BH18" s="527"/>
      <c r="BI18" s="527"/>
      <c r="BJ18" s="527"/>
      <c r="BK18" s="527"/>
      <c r="BL18" s="527"/>
      <c r="BM18" s="527"/>
      <c r="BN18" s="527"/>
      <c r="BO18" s="527"/>
      <c r="BP18" s="527"/>
      <c r="BQ18" s="527"/>
      <c r="BR18" s="528"/>
      <c r="BS18" s="39"/>
      <c r="BW18" s="53"/>
      <c r="BX18" s="53"/>
      <c r="BY18" s="53"/>
    </row>
    <row r="19" spans="1:77" ht="22.5" customHeight="1" x14ac:dyDescent="0.2">
      <c r="A19" s="684"/>
      <c r="B19" s="663"/>
      <c r="C19" s="663"/>
      <c r="D19" s="663"/>
      <c r="E19" s="202" t="s">
        <v>201</v>
      </c>
      <c r="F19" s="55" t="s">
        <v>202</v>
      </c>
      <c r="G19" s="55"/>
      <c r="H19" s="54"/>
      <c r="I19" s="54"/>
      <c r="J19" s="54"/>
      <c r="K19" s="54"/>
      <c r="L19" s="54"/>
      <c r="M19" s="54"/>
      <c r="N19" s="54"/>
      <c r="O19" s="54"/>
      <c r="P19" s="54"/>
      <c r="Q19" s="54"/>
      <c r="R19" s="54"/>
      <c r="S19" s="54"/>
      <c r="T19" s="54"/>
      <c r="U19" s="54"/>
      <c r="V19" s="54"/>
      <c r="W19" s="54"/>
      <c r="X19" s="54"/>
      <c r="Y19" s="54"/>
      <c r="Z19" s="54"/>
      <c r="AA19" s="54"/>
      <c r="AB19" s="54"/>
      <c r="AC19" s="54"/>
      <c r="AD19" s="519"/>
      <c r="AE19" s="520"/>
      <c r="AF19" s="522"/>
      <c r="AG19" s="519"/>
      <c r="AH19" s="520"/>
      <c r="AI19" s="521"/>
      <c r="AJ19" s="525"/>
      <c r="AK19" s="526"/>
      <c r="AL19" s="529"/>
      <c r="AM19" s="529"/>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30"/>
      <c r="BS19" s="39"/>
      <c r="BW19" s="53"/>
      <c r="BX19" s="53"/>
      <c r="BY19" s="53"/>
    </row>
    <row r="20" spans="1:77" ht="22.5" customHeight="1" x14ac:dyDescent="0.2">
      <c r="A20" s="684"/>
      <c r="B20" s="663"/>
      <c r="C20" s="663"/>
      <c r="D20" s="663"/>
      <c r="E20" s="202" t="s">
        <v>203</v>
      </c>
      <c r="F20" s="55" t="s">
        <v>204</v>
      </c>
      <c r="G20" s="55"/>
      <c r="H20" s="54"/>
      <c r="I20" s="54"/>
      <c r="J20" s="54"/>
      <c r="K20" s="54"/>
      <c r="L20" s="54"/>
      <c r="M20" s="54"/>
      <c r="N20" s="54"/>
      <c r="O20" s="54"/>
      <c r="P20" s="54"/>
      <c r="Q20" s="54"/>
      <c r="R20" s="54"/>
      <c r="S20" s="54"/>
      <c r="T20" s="54"/>
      <c r="U20" s="54"/>
      <c r="V20" s="54"/>
      <c r="W20" s="54"/>
      <c r="X20" s="54"/>
      <c r="Y20" s="54"/>
      <c r="Z20" s="54"/>
      <c r="AA20" s="54"/>
      <c r="AB20" s="54"/>
      <c r="AC20" s="54"/>
      <c r="AD20" s="519"/>
      <c r="AE20" s="520"/>
      <c r="AF20" s="522"/>
      <c r="AG20" s="652"/>
      <c r="AH20" s="653"/>
      <c r="AI20" s="654"/>
      <c r="AJ20" s="525" t="s">
        <v>205</v>
      </c>
      <c r="AK20" s="526"/>
      <c r="AL20" s="545" t="s">
        <v>206</v>
      </c>
      <c r="AM20" s="529"/>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30"/>
      <c r="BW20" s="53"/>
      <c r="BX20" s="53"/>
      <c r="BY20" s="53"/>
    </row>
    <row r="21" spans="1:77" ht="22.5" customHeight="1" x14ac:dyDescent="0.2">
      <c r="A21" s="684"/>
      <c r="B21" s="663"/>
      <c r="C21" s="663"/>
      <c r="D21" s="663"/>
      <c r="E21" s="202" t="s">
        <v>207</v>
      </c>
      <c r="F21" s="55" t="s">
        <v>208</v>
      </c>
      <c r="G21" s="55"/>
      <c r="H21" s="56"/>
      <c r="I21" s="56"/>
      <c r="J21" s="56"/>
      <c r="K21" s="56"/>
      <c r="L21" s="56"/>
      <c r="M21" s="203"/>
      <c r="N21" s="203"/>
      <c r="O21" s="203"/>
      <c r="P21" s="203"/>
      <c r="Q21" s="203"/>
      <c r="R21" s="203"/>
      <c r="S21" s="203"/>
      <c r="T21" s="203"/>
      <c r="U21" s="203"/>
      <c r="V21" s="203"/>
      <c r="W21" s="203"/>
      <c r="X21" s="203"/>
      <c r="Y21" s="203"/>
      <c r="Z21" s="203"/>
      <c r="AA21" s="203"/>
      <c r="AB21" s="203"/>
      <c r="AC21" s="203"/>
      <c r="AD21" s="519"/>
      <c r="AE21" s="520"/>
      <c r="AF21" s="522"/>
      <c r="AG21" s="519"/>
      <c r="AH21" s="520"/>
      <c r="AI21" s="521"/>
      <c r="AJ21" s="525"/>
      <c r="AK21" s="526"/>
      <c r="AL21" s="529"/>
      <c r="AM21" s="529"/>
      <c r="AN21" s="529"/>
      <c r="AO21" s="529"/>
      <c r="AP21" s="529"/>
      <c r="AQ21" s="529"/>
      <c r="AR21" s="529"/>
      <c r="AS21" s="529"/>
      <c r="AT21" s="529"/>
      <c r="AU21" s="529"/>
      <c r="AV21" s="529"/>
      <c r="AW21" s="529"/>
      <c r="AX21" s="529"/>
      <c r="AY21" s="529"/>
      <c r="AZ21" s="529"/>
      <c r="BA21" s="529"/>
      <c r="BB21" s="529"/>
      <c r="BC21" s="529"/>
      <c r="BD21" s="529"/>
      <c r="BE21" s="529"/>
      <c r="BF21" s="529"/>
      <c r="BG21" s="529"/>
      <c r="BH21" s="529"/>
      <c r="BI21" s="529"/>
      <c r="BJ21" s="529"/>
      <c r="BK21" s="529"/>
      <c r="BL21" s="529"/>
      <c r="BM21" s="529"/>
      <c r="BN21" s="529"/>
      <c r="BO21" s="529"/>
      <c r="BP21" s="529"/>
      <c r="BQ21" s="529"/>
      <c r="BR21" s="530"/>
      <c r="BW21" s="53"/>
      <c r="BX21" s="53"/>
      <c r="BY21" s="53"/>
    </row>
    <row r="22" spans="1:77" ht="22.5" customHeight="1" x14ac:dyDescent="0.2">
      <c r="A22" s="684"/>
      <c r="B22" s="663"/>
      <c r="C22" s="663"/>
      <c r="D22" s="663"/>
      <c r="E22" s="202" t="s">
        <v>209</v>
      </c>
      <c r="F22" s="55" t="s">
        <v>210</v>
      </c>
      <c r="G22" s="55"/>
      <c r="H22" s="56"/>
      <c r="I22" s="56"/>
      <c r="J22" s="56"/>
      <c r="K22" s="56"/>
      <c r="L22" s="56"/>
      <c r="M22" s="203"/>
      <c r="N22" s="203"/>
      <c r="O22" s="203"/>
      <c r="P22" s="203"/>
      <c r="Q22" s="203"/>
      <c r="R22" s="203"/>
      <c r="S22" s="203"/>
      <c r="T22" s="203"/>
      <c r="U22" s="203"/>
      <c r="V22" s="203"/>
      <c r="W22" s="203"/>
      <c r="X22" s="203"/>
      <c r="Y22" s="203"/>
      <c r="Z22" s="203"/>
      <c r="AA22" s="203"/>
      <c r="AB22" s="203"/>
      <c r="AC22" s="203"/>
      <c r="AD22" s="519"/>
      <c r="AE22" s="520"/>
      <c r="AF22" s="522"/>
      <c r="AG22" s="519"/>
      <c r="AH22" s="520"/>
      <c r="AI22" s="521"/>
      <c r="AJ22" s="57"/>
      <c r="AK22" s="46"/>
      <c r="AL22" s="40"/>
      <c r="BR22" s="58"/>
      <c r="BW22" s="53"/>
      <c r="BX22" s="53"/>
      <c r="BY22" s="53"/>
    </row>
    <row r="23" spans="1:77" ht="22.5" customHeight="1" x14ac:dyDescent="0.2">
      <c r="A23" s="684"/>
      <c r="B23" s="663"/>
      <c r="C23" s="663"/>
      <c r="D23" s="663"/>
      <c r="E23" s="202" t="s">
        <v>211</v>
      </c>
      <c r="F23" s="55" t="s">
        <v>212</v>
      </c>
      <c r="G23" s="55"/>
      <c r="H23" s="56"/>
      <c r="I23" s="56"/>
      <c r="J23" s="56"/>
      <c r="K23" s="56"/>
      <c r="L23" s="56"/>
      <c r="M23" s="203"/>
      <c r="N23" s="203"/>
      <c r="O23" s="203"/>
      <c r="P23" s="203"/>
      <c r="Q23" s="203"/>
      <c r="R23" s="203"/>
      <c r="S23" s="203"/>
      <c r="T23" s="203"/>
      <c r="U23" s="203"/>
      <c r="V23" s="203"/>
      <c r="W23" s="203"/>
      <c r="X23" s="203"/>
      <c r="Y23" s="203"/>
      <c r="Z23" s="203"/>
      <c r="AA23" s="203"/>
      <c r="AB23" s="203"/>
      <c r="AC23" s="203"/>
      <c r="AD23" s="519"/>
      <c r="AE23" s="520"/>
      <c r="AF23" s="522"/>
      <c r="AG23" s="519"/>
      <c r="AH23" s="520"/>
      <c r="AI23" s="521"/>
      <c r="AJ23" s="57"/>
      <c r="AK23" s="46"/>
      <c r="AL23" s="40"/>
      <c r="BR23" s="58"/>
      <c r="BW23" s="53"/>
      <c r="BX23" s="53"/>
      <c r="BY23" s="53"/>
    </row>
    <row r="24" spans="1:77" ht="22.5" customHeight="1" x14ac:dyDescent="0.2">
      <c r="A24" s="684"/>
      <c r="B24" s="663"/>
      <c r="C24" s="663"/>
      <c r="D24" s="663"/>
      <c r="E24" s="645" t="s">
        <v>213</v>
      </c>
      <c r="F24" s="54" t="s">
        <v>214</v>
      </c>
      <c r="G24" s="54"/>
      <c r="H24" s="56"/>
      <c r="I24" s="56"/>
      <c r="J24" s="56"/>
      <c r="K24" s="56"/>
      <c r="L24" s="56"/>
      <c r="M24" s="203"/>
      <c r="N24" s="203"/>
      <c r="O24" s="203"/>
      <c r="P24" s="203"/>
      <c r="Q24" s="203"/>
      <c r="R24" s="203"/>
      <c r="S24" s="203"/>
      <c r="T24" s="203"/>
      <c r="U24" s="203"/>
      <c r="V24" s="203"/>
      <c r="W24" s="203"/>
      <c r="X24" s="203"/>
      <c r="Y24" s="203"/>
      <c r="Z24" s="203"/>
      <c r="AA24" s="203"/>
      <c r="AB24" s="203"/>
      <c r="AC24" s="203"/>
      <c r="AD24" s="519"/>
      <c r="AE24" s="520"/>
      <c r="AF24" s="522"/>
      <c r="AG24" s="519"/>
      <c r="AH24" s="520"/>
      <c r="AI24" s="521"/>
      <c r="AJ24" s="57"/>
      <c r="AK24" s="46"/>
      <c r="AL24" s="40"/>
      <c r="BR24" s="58"/>
      <c r="BW24" s="53"/>
      <c r="BX24" s="53"/>
      <c r="BY24" s="53"/>
    </row>
    <row r="25" spans="1:77" ht="22.5" customHeight="1" thickBot="1" x14ac:dyDescent="0.25">
      <c r="A25" s="684"/>
      <c r="B25" s="663"/>
      <c r="C25" s="663"/>
      <c r="D25" s="663"/>
      <c r="E25" s="685"/>
      <c r="F25" s="63" t="s">
        <v>215</v>
      </c>
      <c r="G25" s="63"/>
      <c r="H25" s="205"/>
      <c r="I25" s="56"/>
      <c r="J25" s="56"/>
      <c r="K25" s="56"/>
      <c r="L25" s="56"/>
      <c r="M25" s="203"/>
      <c r="N25" s="203"/>
      <c r="O25" s="203"/>
      <c r="P25" s="203"/>
      <c r="Q25" s="203"/>
      <c r="R25" s="203"/>
      <c r="S25" s="203"/>
      <c r="T25" s="203"/>
      <c r="U25" s="203"/>
      <c r="V25" s="203"/>
      <c r="W25" s="203"/>
      <c r="X25" s="203"/>
      <c r="Y25" s="203"/>
      <c r="Z25" s="203"/>
      <c r="AA25" s="203"/>
      <c r="AB25" s="203"/>
      <c r="AC25" s="203"/>
      <c r="AD25" s="645"/>
      <c r="AE25" s="646"/>
      <c r="AF25" s="647"/>
      <c r="AG25" s="519"/>
      <c r="AH25" s="520"/>
      <c r="AI25" s="521"/>
      <c r="AJ25" s="60"/>
      <c r="AK25" s="61"/>
      <c r="AL25" s="62"/>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4"/>
      <c r="BW25" s="53"/>
      <c r="BX25" s="53"/>
      <c r="BY25" s="53"/>
    </row>
    <row r="26" spans="1:77" ht="15" customHeight="1" thickTop="1" x14ac:dyDescent="0.2">
      <c r="A26" s="105"/>
      <c r="B26" s="106"/>
      <c r="C26" s="106"/>
      <c r="D26" s="106"/>
      <c r="E26" s="106"/>
      <c r="F26" s="106"/>
      <c r="G26" s="604" t="s">
        <v>216</v>
      </c>
      <c r="H26" s="513"/>
      <c r="I26" s="513"/>
      <c r="J26" s="513"/>
      <c r="K26" s="513"/>
      <c r="L26" s="513"/>
      <c r="M26" s="513"/>
      <c r="N26" s="513"/>
      <c r="O26" s="513"/>
      <c r="P26" s="513"/>
      <c r="Q26" s="513"/>
      <c r="R26" s="513"/>
      <c r="S26" s="513"/>
      <c r="T26" s="513"/>
      <c r="U26" s="513"/>
      <c r="V26" s="513"/>
      <c r="W26" s="513"/>
      <c r="X26" s="513"/>
      <c r="Y26" s="513"/>
      <c r="Z26" s="513"/>
      <c r="AA26" s="513"/>
      <c r="AB26" s="513"/>
      <c r="AC26" s="513"/>
      <c r="AD26" s="51"/>
      <c r="AE26" s="51"/>
      <c r="AF26" s="51"/>
      <c r="AG26" s="51"/>
      <c r="AH26" s="51"/>
      <c r="AI26" s="52"/>
      <c r="AJ26" s="512" t="s">
        <v>216</v>
      </c>
      <c r="AK26" s="513"/>
      <c r="AL26" s="513"/>
      <c r="AM26" s="513"/>
      <c r="AN26" s="513"/>
      <c r="AO26" s="513"/>
      <c r="AP26" s="513"/>
      <c r="AQ26" s="513"/>
      <c r="AR26" s="513"/>
      <c r="AS26" s="513"/>
      <c r="AT26" s="513"/>
      <c r="AU26" s="513"/>
      <c r="AV26" s="513"/>
      <c r="AW26" s="513"/>
      <c r="AX26" s="513"/>
      <c r="AY26" s="513"/>
      <c r="AZ26" s="513"/>
      <c r="BA26" s="513"/>
      <c r="BB26" s="513"/>
      <c r="BC26" s="513"/>
      <c r="BD26" s="513"/>
      <c r="BE26" s="513"/>
      <c r="BF26" s="513"/>
      <c r="BG26" s="513"/>
      <c r="BH26" s="513"/>
      <c r="BI26" s="513"/>
      <c r="BJ26" s="513"/>
      <c r="BK26" s="513"/>
      <c r="BL26" s="513"/>
      <c r="BM26" s="513"/>
      <c r="BN26" s="513"/>
      <c r="BO26" s="513"/>
      <c r="BP26" s="513"/>
      <c r="BQ26" s="513"/>
      <c r="BR26" s="514"/>
    </row>
    <row r="27" spans="1:77" ht="15" customHeight="1" x14ac:dyDescent="0.2">
      <c r="A27" s="107"/>
      <c r="B27" s="108"/>
      <c r="C27" s="108"/>
      <c r="D27" s="108"/>
      <c r="E27" s="108"/>
      <c r="F27" s="108"/>
      <c r="G27" s="516"/>
      <c r="H27" s="516"/>
      <c r="I27" s="516"/>
      <c r="J27" s="516"/>
      <c r="K27" s="516"/>
      <c r="L27" s="516"/>
      <c r="M27" s="516"/>
      <c r="N27" s="516"/>
      <c r="O27" s="516"/>
      <c r="P27" s="516"/>
      <c r="Q27" s="516"/>
      <c r="R27" s="516"/>
      <c r="S27" s="516"/>
      <c r="T27" s="516"/>
      <c r="U27" s="516"/>
      <c r="V27" s="516"/>
      <c r="W27" s="516"/>
      <c r="X27" s="516"/>
      <c r="Y27" s="516"/>
      <c r="Z27" s="516"/>
      <c r="AA27" s="516"/>
      <c r="AB27" s="516"/>
      <c r="AC27" s="516"/>
      <c r="AD27" s="518" t="s">
        <v>196</v>
      </c>
      <c r="AE27" s="518"/>
      <c r="AF27" s="518"/>
      <c r="AG27" s="519" t="s">
        <v>197</v>
      </c>
      <c r="AH27" s="520"/>
      <c r="AI27" s="521"/>
      <c r="AJ27" s="515"/>
      <c r="AK27" s="516"/>
      <c r="AL27" s="516"/>
      <c r="AM27" s="516"/>
      <c r="AN27" s="516"/>
      <c r="AO27" s="516"/>
      <c r="AP27" s="516"/>
      <c r="AQ27" s="516"/>
      <c r="AR27" s="516"/>
      <c r="AS27" s="516"/>
      <c r="AT27" s="516"/>
      <c r="AU27" s="516"/>
      <c r="AV27" s="516"/>
      <c r="AW27" s="516"/>
      <c r="AX27" s="516"/>
      <c r="AY27" s="516"/>
      <c r="AZ27" s="516"/>
      <c r="BA27" s="516"/>
      <c r="BB27" s="516"/>
      <c r="BC27" s="516"/>
      <c r="BD27" s="516"/>
      <c r="BE27" s="516"/>
      <c r="BF27" s="516"/>
      <c r="BG27" s="516"/>
      <c r="BH27" s="516"/>
      <c r="BI27" s="516"/>
      <c r="BJ27" s="516"/>
      <c r="BK27" s="516"/>
      <c r="BL27" s="516"/>
      <c r="BM27" s="516"/>
      <c r="BN27" s="516"/>
      <c r="BO27" s="516"/>
      <c r="BP27" s="516"/>
      <c r="BQ27" s="516"/>
      <c r="BR27" s="517"/>
    </row>
    <row r="28" spans="1:77" ht="20.65" customHeight="1" x14ac:dyDescent="0.2">
      <c r="A28" s="655" t="s">
        <v>217</v>
      </c>
      <c r="B28" s="646"/>
      <c r="C28" s="646"/>
      <c r="D28" s="647"/>
      <c r="E28" s="202" t="s">
        <v>198</v>
      </c>
      <c r="F28" s="55" t="s">
        <v>218</v>
      </c>
      <c r="G28" s="208"/>
      <c r="H28" s="209"/>
      <c r="I28" s="209"/>
      <c r="J28" s="209"/>
      <c r="K28" s="209"/>
      <c r="L28" s="209"/>
      <c r="M28" s="209"/>
      <c r="N28" s="209"/>
      <c r="O28" s="209"/>
      <c r="P28" s="209"/>
      <c r="Q28" s="209"/>
      <c r="R28" s="209"/>
      <c r="S28" s="209"/>
      <c r="T28" s="209"/>
      <c r="U28" s="209"/>
      <c r="V28" s="209"/>
      <c r="W28" s="209"/>
      <c r="X28" s="209"/>
      <c r="Y28" s="209"/>
      <c r="Z28" s="209"/>
      <c r="AA28" s="209"/>
      <c r="AB28" s="209"/>
      <c r="AC28" s="54"/>
      <c r="AD28" s="519"/>
      <c r="AE28" s="520"/>
      <c r="AF28" s="522"/>
      <c r="AG28" s="519"/>
      <c r="AH28" s="520"/>
      <c r="AI28" s="521"/>
      <c r="AJ28" s="523" t="s">
        <v>181</v>
      </c>
      <c r="AK28" s="524"/>
      <c r="AL28" s="527" t="s">
        <v>219</v>
      </c>
      <c r="AM28" s="527"/>
      <c r="AN28" s="527"/>
      <c r="AO28" s="527"/>
      <c r="AP28" s="527"/>
      <c r="AQ28" s="527"/>
      <c r="AR28" s="527"/>
      <c r="AS28" s="527"/>
      <c r="AT28" s="527"/>
      <c r="AU28" s="527"/>
      <c r="AV28" s="527"/>
      <c r="AW28" s="527"/>
      <c r="AX28" s="527"/>
      <c r="AY28" s="527"/>
      <c r="AZ28" s="527"/>
      <c r="BA28" s="527"/>
      <c r="BB28" s="527"/>
      <c r="BC28" s="527"/>
      <c r="BD28" s="527"/>
      <c r="BE28" s="527"/>
      <c r="BF28" s="527"/>
      <c r="BG28" s="527"/>
      <c r="BH28" s="527"/>
      <c r="BI28" s="527"/>
      <c r="BJ28" s="527"/>
      <c r="BK28" s="527"/>
      <c r="BL28" s="527"/>
      <c r="BM28" s="527"/>
      <c r="BN28" s="527"/>
      <c r="BO28" s="527"/>
      <c r="BP28" s="527"/>
      <c r="BQ28" s="527"/>
      <c r="BR28" s="528"/>
    </row>
    <row r="29" spans="1:77" ht="20.65" customHeight="1" x14ac:dyDescent="0.2">
      <c r="A29" s="684"/>
      <c r="B29" s="663"/>
      <c r="C29" s="663"/>
      <c r="D29" s="691"/>
      <c r="E29" s="202" t="s">
        <v>201</v>
      </c>
      <c r="F29" s="55" t="s">
        <v>220</v>
      </c>
      <c r="G29" s="208"/>
      <c r="H29" s="209"/>
      <c r="I29" s="209"/>
      <c r="J29" s="209"/>
      <c r="K29" s="209"/>
      <c r="L29" s="209"/>
      <c r="M29" s="209"/>
      <c r="N29" s="209"/>
      <c r="O29" s="209"/>
      <c r="P29" s="209"/>
      <c r="Q29" s="209"/>
      <c r="R29" s="209"/>
      <c r="S29" s="209"/>
      <c r="T29" s="209"/>
      <c r="U29" s="209"/>
      <c r="V29" s="209"/>
      <c r="W29" s="209"/>
      <c r="X29" s="209"/>
      <c r="Y29" s="209"/>
      <c r="Z29" s="209"/>
      <c r="AA29" s="209"/>
      <c r="AB29" s="209"/>
      <c r="AC29" s="54"/>
      <c r="AD29" s="519"/>
      <c r="AE29" s="520"/>
      <c r="AF29" s="522"/>
      <c r="AG29" s="519"/>
      <c r="AH29" s="520"/>
      <c r="AI29" s="521"/>
      <c r="AJ29" s="525"/>
      <c r="AK29" s="526"/>
      <c r="AL29" s="529"/>
      <c r="AM29" s="529"/>
      <c r="AN29" s="529"/>
      <c r="AO29" s="529"/>
      <c r="AP29" s="529"/>
      <c r="AQ29" s="529"/>
      <c r="AR29" s="529"/>
      <c r="AS29" s="529"/>
      <c r="AT29" s="529"/>
      <c r="AU29" s="529"/>
      <c r="AV29" s="529"/>
      <c r="AW29" s="529"/>
      <c r="AX29" s="529"/>
      <c r="AY29" s="529"/>
      <c r="AZ29" s="529"/>
      <c r="BA29" s="529"/>
      <c r="BB29" s="529"/>
      <c r="BC29" s="529"/>
      <c r="BD29" s="529"/>
      <c r="BE29" s="529"/>
      <c r="BF29" s="529"/>
      <c r="BG29" s="529"/>
      <c r="BH29" s="529"/>
      <c r="BI29" s="529"/>
      <c r="BJ29" s="529"/>
      <c r="BK29" s="529"/>
      <c r="BL29" s="529"/>
      <c r="BM29" s="529"/>
      <c r="BN29" s="529"/>
      <c r="BO29" s="529"/>
      <c r="BP29" s="529"/>
      <c r="BQ29" s="529"/>
      <c r="BR29" s="530"/>
    </row>
    <row r="30" spans="1:77" ht="20.65" customHeight="1" x14ac:dyDescent="0.2">
      <c r="A30" s="684"/>
      <c r="B30" s="663"/>
      <c r="C30" s="663"/>
      <c r="D30" s="691"/>
      <c r="E30" s="202" t="s">
        <v>203</v>
      </c>
      <c r="F30" s="55" t="s">
        <v>221</v>
      </c>
      <c r="G30" s="208"/>
      <c r="H30" s="209"/>
      <c r="I30" s="209"/>
      <c r="J30" s="209"/>
      <c r="K30" s="209"/>
      <c r="L30" s="209"/>
      <c r="M30" s="209"/>
      <c r="N30" s="209"/>
      <c r="O30" s="209"/>
      <c r="P30" s="209"/>
      <c r="Q30" s="209"/>
      <c r="R30" s="209"/>
      <c r="S30" s="209"/>
      <c r="T30" s="209"/>
      <c r="U30" s="209"/>
      <c r="V30" s="209"/>
      <c r="W30" s="209"/>
      <c r="X30" s="209"/>
      <c r="Y30" s="209"/>
      <c r="Z30" s="209"/>
      <c r="AA30" s="209"/>
      <c r="AB30" s="209"/>
      <c r="AC30" s="54"/>
      <c r="AD30" s="519"/>
      <c r="AE30" s="520"/>
      <c r="AF30" s="522"/>
      <c r="AG30" s="519"/>
      <c r="AH30" s="520"/>
      <c r="AI30" s="521"/>
      <c r="AJ30" s="525" t="s">
        <v>205</v>
      </c>
      <c r="AK30" s="526"/>
      <c r="AL30" s="545" t="s">
        <v>206</v>
      </c>
      <c r="AM30" s="529"/>
      <c r="AN30" s="529"/>
      <c r="AO30" s="529"/>
      <c r="AP30" s="529"/>
      <c r="AQ30" s="529"/>
      <c r="AR30" s="529"/>
      <c r="AS30" s="529"/>
      <c r="AT30" s="529"/>
      <c r="AU30" s="529"/>
      <c r="AV30" s="529"/>
      <c r="AW30" s="529"/>
      <c r="AX30" s="529"/>
      <c r="AY30" s="529"/>
      <c r="AZ30" s="529"/>
      <c r="BA30" s="529"/>
      <c r="BB30" s="529"/>
      <c r="BC30" s="529"/>
      <c r="BD30" s="529"/>
      <c r="BE30" s="529"/>
      <c r="BF30" s="529"/>
      <c r="BG30" s="529"/>
      <c r="BH30" s="529"/>
      <c r="BI30" s="529"/>
      <c r="BJ30" s="529"/>
      <c r="BK30" s="529"/>
      <c r="BL30" s="529"/>
      <c r="BM30" s="529"/>
      <c r="BN30" s="529"/>
      <c r="BO30" s="529"/>
      <c r="BP30" s="529"/>
      <c r="BQ30" s="529"/>
      <c r="BR30" s="530"/>
    </row>
    <row r="31" spans="1:77" ht="20.65" customHeight="1" thickBot="1" x14ac:dyDescent="0.25">
      <c r="A31" s="692"/>
      <c r="B31" s="693"/>
      <c r="C31" s="693"/>
      <c r="D31" s="694"/>
      <c r="E31" s="202" t="s">
        <v>207</v>
      </c>
      <c r="F31" s="55" t="s">
        <v>222</v>
      </c>
      <c r="G31" s="208"/>
      <c r="H31" s="210"/>
      <c r="I31" s="210"/>
      <c r="J31" s="210"/>
      <c r="K31" s="210"/>
      <c r="L31" s="210"/>
      <c r="M31" s="211"/>
      <c r="N31" s="211"/>
      <c r="O31" s="211"/>
      <c r="P31" s="211"/>
      <c r="Q31" s="211"/>
      <c r="R31" s="211"/>
      <c r="S31" s="211"/>
      <c r="T31" s="211"/>
      <c r="U31" s="211"/>
      <c r="V31" s="211"/>
      <c r="W31" s="211"/>
      <c r="X31" s="211"/>
      <c r="Y31" s="211"/>
      <c r="Z31" s="211"/>
      <c r="AA31" s="211"/>
      <c r="AB31" s="211"/>
      <c r="AC31" s="203"/>
      <c r="AD31" s="519"/>
      <c r="AE31" s="520"/>
      <c r="AF31" s="522"/>
      <c r="AG31" s="519"/>
      <c r="AH31" s="520"/>
      <c r="AI31" s="521"/>
      <c r="AJ31" s="525"/>
      <c r="AK31" s="526"/>
      <c r="AL31" s="529"/>
      <c r="AM31" s="529"/>
      <c r="AN31" s="529"/>
      <c r="AO31" s="529"/>
      <c r="AP31" s="529"/>
      <c r="AQ31" s="529"/>
      <c r="AR31" s="529"/>
      <c r="AS31" s="529"/>
      <c r="AT31" s="529"/>
      <c r="AU31" s="529"/>
      <c r="AV31" s="529"/>
      <c r="AW31" s="529"/>
      <c r="AX31" s="529"/>
      <c r="AY31" s="529"/>
      <c r="AZ31" s="529"/>
      <c r="BA31" s="529"/>
      <c r="BB31" s="529"/>
      <c r="BC31" s="529"/>
      <c r="BD31" s="529"/>
      <c r="BE31" s="529"/>
      <c r="BF31" s="529"/>
      <c r="BG31" s="529"/>
      <c r="BH31" s="529"/>
      <c r="BI31" s="529"/>
      <c r="BJ31" s="529"/>
      <c r="BK31" s="529"/>
      <c r="BL31" s="529"/>
      <c r="BM31" s="529"/>
      <c r="BN31" s="529"/>
      <c r="BO31" s="529"/>
      <c r="BP31" s="529"/>
      <c r="BQ31" s="529"/>
      <c r="BR31" s="530"/>
    </row>
    <row r="32" spans="1:77" ht="15" customHeight="1" thickTop="1" thickBot="1" x14ac:dyDescent="0.25">
      <c r="A32" s="537" t="s">
        <v>223</v>
      </c>
      <c r="B32" s="538"/>
      <c r="C32" s="538"/>
      <c r="D32" s="538"/>
      <c r="E32" s="538"/>
      <c r="F32" s="538"/>
      <c r="G32" s="538"/>
      <c r="H32" s="538"/>
      <c r="I32" s="538"/>
      <c r="J32" s="538"/>
      <c r="K32" s="538"/>
      <c r="L32" s="538"/>
      <c r="M32" s="538"/>
      <c r="N32" s="538"/>
      <c r="O32" s="538"/>
      <c r="P32" s="538"/>
      <c r="Q32" s="538"/>
      <c r="R32" s="538"/>
      <c r="S32" s="538"/>
      <c r="T32" s="538"/>
      <c r="U32" s="538"/>
      <c r="V32" s="538"/>
      <c r="W32" s="538"/>
      <c r="X32" s="538"/>
      <c r="Y32" s="538"/>
      <c r="Z32" s="538"/>
      <c r="AA32" s="538"/>
      <c r="AB32" s="538"/>
      <c r="AC32" s="538"/>
      <c r="AD32" s="538"/>
      <c r="AE32" s="538"/>
      <c r="AF32" s="538"/>
      <c r="AG32" s="538"/>
      <c r="AH32" s="538"/>
      <c r="AI32" s="539"/>
      <c r="AJ32" s="531" t="s">
        <v>224</v>
      </c>
      <c r="AK32" s="532"/>
      <c r="AL32" s="532"/>
      <c r="AM32" s="532"/>
      <c r="AN32" s="532"/>
      <c r="AO32" s="532"/>
      <c r="AP32" s="532"/>
      <c r="AQ32" s="532"/>
      <c r="AR32" s="532"/>
      <c r="AS32" s="532"/>
      <c r="AT32" s="532"/>
      <c r="AU32" s="532"/>
      <c r="AV32" s="532"/>
      <c r="AW32" s="532"/>
      <c r="AX32" s="532"/>
      <c r="AY32" s="532"/>
      <c r="AZ32" s="532"/>
      <c r="BA32" s="532"/>
      <c r="BB32" s="532"/>
      <c r="BC32" s="532"/>
      <c r="BD32" s="532"/>
      <c r="BE32" s="532"/>
      <c r="BF32" s="532"/>
      <c r="BG32" s="532"/>
      <c r="BH32" s="532"/>
      <c r="BI32" s="532"/>
      <c r="BJ32" s="532"/>
      <c r="BK32" s="532"/>
      <c r="BL32" s="532"/>
      <c r="BM32" s="532"/>
      <c r="BN32" s="532"/>
      <c r="BO32" s="532"/>
      <c r="BP32" s="532"/>
      <c r="BQ32" s="532"/>
      <c r="BR32" s="533"/>
    </row>
    <row r="33" spans="1:70" ht="15" customHeight="1" thickTop="1" x14ac:dyDescent="0.2">
      <c r="A33" s="540"/>
      <c r="B33" s="541"/>
      <c r="C33" s="541"/>
      <c r="D33" s="541"/>
      <c r="E33" s="541"/>
      <c r="F33" s="541"/>
      <c r="G33" s="541"/>
      <c r="H33" s="541"/>
      <c r="I33" s="541"/>
      <c r="J33" s="541"/>
      <c r="K33" s="541"/>
      <c r="L33" s="541"/>
      <c r="M33" s="541"/>
      <c r="N33" s="541"/>
      <c r="O33" s="541"/>
      <c r="P33" s="541"/>
      <c r="Q33" s="541"/>
      <c r="R33" s="541"/>
      <c r="S33" s="541"/>
      <c r="T33" s="541"/>
      <c r="U33" s="541"/>
      <c r="V33" s="541"/>
      <c r="W33" s="541"/>
      <c r="X33" s="541"/>
      <c r="Y33" s="541"/>
      <c r="Z33" s="541"/>
      <c r="AA33" s="541"/>
      <c r="AB33" s="541"/>
      <c r="AC33" s="541"/>
      <c r="AD33" s="541"/>
      <c r="AE33" s="541"/>
      <c r="AF33" s="541"/>
      <c r="AG33" s="541"/>
      <c r="AH33" s="541"/>
      <c r="AI33" s="542"/>
      <c r="AJ33" s="534"/>
      <c r="AK33" s="535"/>
      <c r="AL33" s="535"/>
      <c r="AM33" s="535"/>
      <c r="AN33" s="535"/>
      <c r="AO33" s="535"/>
      <c r="AP33" s="535"/>
      <c r="AQ33" s="535"/>
      <c r="AR33" s="535"/>
      <c r="AS33" s="535"/>
      <c r="AT33" s="535"/>
      <c r="AU33" s="535"/>
      <c r="AV33" s="535"/>
      <c r="AW33" s="535"/>
      <c r="AX33" s="535"/>
      <c r="AY33" s="535"/>
      <c r="AZ33" s="535"/>
      <c r="BA33" s="535"/>
      <c r="BB33" s="535"/>
      <c r="BC33" s="535"/>
      <c r="BD33" s="535"/>
      <c r="BE33" s="535"/>
      <c r="BF33" s="535"/>
      <c r="BG33" s="535"/>
      <c r="BH33" s="535"/>
      <c r="BI33" s="535"/>
      <c r="BJ33" s="535"/>
      <c r="BK33" s="535"/>
      <c r="BL33" s="535"/>
      <c r="BM33" s="535"/>
      <c r="BN33" s="535"/>
      <c r="BO33" s="535"/>
      <c r="BP33" s="535"/>
      <c r="BQ33" s="535"/>
      <c r="BR33" s="536"/>
    </row>
    <row r="34" spans="1:70" ht="15" customHeight="1" x14ac:dyDescent="0.2">
      <c r="A34" s="655" t="s">
        <v>55</v>
      </c>
      <c r="B34" s="656"/>
      <c r="C34" s="656"/>
      <c r="D34" s="656"/>
      <c r="E34" s="686" t="s">
        <v>192</v>
      </c>
      <c r="F34" s="686"/>
      <c r="G34" s="686"/>
      <c r="H34" s="686"/>
      <c r="I34" s="686"/>
      <c r="J34" s="622"/>
      <c r="K34" s="622"/>
      <c r="L34" s="622"/>
      <c r="M34" s="622"/>
      <c r="N34" s="622"/>
      <c r="O34" s="622"/>
      <c r="P34" s="622"/>
      <c r="Q34" s="622"/>
      <c r="R34" s="622"/>
      <c r="S34" s="622"/>
      <c r="T34" s="622"/>
      <c r="U34" s="622"/>
      <c r="V34" s="622"/>
      <c r="W34" s="622"/>
      <c r="X34" s="622"/>
      <c r="Y34" s="622"/>
      <c r="Z34" s="622"/>
      <c r="AA34" s="622"/>
      <c r="AB34" s="622"/>
      <c r="AC34" s="622"/>
      <c r="AD34" s="622"/>
      <c r="AE34" s="622"/>
      <c r="AF34" s="622"/>
      <c r="AG34" s="622"/>
      <c r="AH34" s="622"/>
      <c r="AI34" s="623"/>
      <c r="AJ34" s="65"/>
      <c r="AK34" s="66"/>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67"/>
    </row>
    <row r="35" spans="1:70" ht="15" customHeight="1" x14ac:dyDescent="0.2">
      <c r="A35" s="658"/>
      <c r="B35" s="554"/>
      <c r="C35" s="554"/>
      <c r="D35" s="554"/>
      <c r="E35" s="686" t="s">
        <v>193</v>
      </c>
      <c r="F35" s="686"/>
      <c r="G35" s="686"/>
      <c r="H35" s="686"/>
      <c r="I35" s="686"/>
      <c r="J35" s="624"/>
      <c r="K35" s="624"/>
      <c r="L35" s="624"/>
      <c r="M35" s="624"/>
      <c r="N35" s="624"/>
      <c r="O35" s="624"/>
      <c r="P35" s="624"/>
      <c r="Q35" s="624"/>
      <c r="R35" s="624"/>
      <c r="S35" s="624"/>
      <c r="T35" s="624"/>
      <c r="U35" s="624"/>
      <c r="V35" s="624"/>
      <c r="W35" s="624"/>
      <c r="X35" s="624"/>
      <c r="Y35" s="624"/>
      <c r="Z35" s="624"/>
      <c r="AA35" s="624"/>
      <c r="AB35" s="624"/>
      <c r="AC35" s="624"/>
      <c r="AD35" s="624"/>
      <c r="AE35" s="624"/>
      <c r="AF35" s="624"/>
      <c r="AG35" s="624"/>
      <c r="AH35" s="624"/>
      <c r="AI35" s="625"/>
      <c r="AJ35" s="41"/>
      <c r="AK35" s="68"/>
      <c r="AL35" s="619" t="s">
        <v>225</v>
      </c>
      <c r="AM35" s="619"/>
      <c r="AN35" s="619"/>
      <c r="AO35" s="619"/>
      <c r="AP35" s="619"/>
      <c r="AQ35" s="619"/>
      <c r="AR35" s="619"/>
      <c r="AS35" s="619"/>
      <c r="AT35" s="619"/>
      <c r="AU35" s="619"/>
      <c r="AV35" s="619"/>
      <c r="AW35" s="619"/>
      <c r="AX35" s="619"/>
      <c r="AY35" s="619"/>
      <c r="AZ35" s="619"/>
      <c r="BA35" s="619"/>
      <c r="BB35" s="619"/>
      <c r="BC35" s="619"/>
      <c r="BD35" s="619"/>
      <c r="BE35" s="619"/>
      <c r="BF35" s="619"/>
      <c r="BG35" s="619"/>
      <c r="BH35" s="619"/>
      <c r="BI35" s="619"/>
      <c r="BJ35" s="619"/>
      <c r="BK35" s="619"/>
      <c r="BL35" s="619"/>
      <c r="BM35" s="619"/>
      <c r="BN35" s="619"/>
      <c r="BO35" s="619"/>
      <c r="BP35" s="619"/>
      <c r="BQ35" s="619"/>
      <c r="BR35" s="620"/>
    </row>
    <row r="36" spans="1:70" ht="15" customHeight="1" x14ac:dyDescent="0.2">
      <c r="A36" s="658"/>
      <c r="B36" s="554"/>
      <c r="C36" s="554"/>
      <c r="D36" s="554"/>
      <c r="E36" s="686"/>
      <c r="F36" s="686"/>
      <c r="G36" s="686"/>
      <c r="H36" s="686"/>
      <c r="I36" s="686"/>
      <c r="J36" s="624"/>
      <c r="K36" s="624"/>
      <c r="L36" s="624"/>
      <c r="M36" s="624"/>
      <c r="N36" s="624"/>
      <c r="O36" s="624"/>
      <c r="P36" s="624"/>
      <c r="Q36" s="624"/>
      <c r="R36" s="624"/>
      <c r="S36" s="624"/>
      <c r="T36" s="624"/>
      <c r="U36" s="624"/>
      <c r="V36" s="624"/>
      <c r="W36" s="624"/>
      <c r="X36" s="624"/>
      <c r="Y36" s="624"/>
      <c r="Z36" s="624"/>
      <c r="AA36" s="624"/>
      <c r="AB36" s="624"/>
      <c r="AC36" s="624"/>
      <c r="AD36" s="624"/>
      <c r="AE36" s="624"/>
      <c r="AF36" s="624"/>
      <c r="AG36" s="624"/>
      <c r="AH36" s="624"/>
      <c r="AI36" s="625"/>
      <c r="AJ36" s="41"/>
      <c r="AK36" s="42"/>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4"/>
    </row>
    <row r="37" spans="1:70" ht="15" customHeight="1" x14ac:dyDescent="0.2">
      <c r="A37" s="659"/>
      <c r="B37" s="557"/>
      <c r="C37" s="557"/>
      <c r="D37" s="557"/>
      <c r="E37" s="686"/>
      <c r="F37" s="686"/>
      <c r="G37" s="686"/>
      <c r="H37" s="686"/>
      <c r="I37" s="686"/>
      <c r="J37" s="624"/>
      <c r="K37" s="624"/>
      <c r="L37" s="624"/>
      <c r="M37" s="624"/>
      <c r="N37" s="624"/>
      <c r="O37" s="624"/>
      <c r="P37" s="624"/>
      <c r="Q37" s="624"/>
      <c r="R37" s="624"/>
      <c r="S37" s="624"/>
      <c r="T37" s="624"/>
      <c r="U37" s="624"/>
      <c r="V37" s="624"/>
      <c r="W37" s="624"/>
      <c r="X37" s="624"/>
      <c r="Y37" s="624"/>
      <c r="Z37" s="624"/>
      <c r="AA37" s="624"/>
      <c r="AB37" s="624"/>
      <c r="AC37" s="624"/>
      <c r="AD37" s="624"/>
      <c r="AE37" s="624"/>
      <c r="AF37" s="624"/>
      <c r="AG37" s="624"/>
      <c r="AH37" s="624"/>
      <c r="AI37" s="625"/>
      <c r="AJ37" s="69" t="s">
        <v>226</v>
      </c>
      <c r="AK37" s="42"/>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4"/>
    </row>
    <row r="38" spans="1:70" ht="19.899999999999999" customHeight="1" x14ac:dyDescent="0.2">
      <c r="A38" s="655" t="s">
        <v>59</v>
      </c>
      <c r="B38" s="656"/>
      <c r="C38" s="656"/>
      <c r="D38" s="656"/>
      <c r="E38" s="687" t="s">
        <v>227</v>
      </c>
      <c r="F38" s="687"/>
      <c r="G38" s="687"/>
      <c r="H38" s="689" t="s">
        <v>228</v>
      </c>
      <c r="I38" s="689"/>
      <c r="J38" s="689"/>
      <c r="K38" s="689"/>
      <c r="L38" s="689"/>
      <c r="M38" s="689"/>
      <c r="N38" s="689"/>
      <c r="O38" s="689"/>
      <c r="P38" s="689"/>
      <c r="Q38" s="689"/>
      <c r="R38" s="689"/>
      <c r="S38" s="689"/>
      <c r="T38" s="608"/>
      <c r="U38" s="628"/>
      <c r="V38" s="629"/>
      <c r="W38" s="629"/>
      <c r="X38" s="511"/>
      <c r="Y38" s="511"/>
      <c r="Z38" s="511"/>
      <c r="AA38" s="511"/>
      <c r="AB38" s="607"/>
      <c r="AC38" s="608"/>
      <c r="AD38" s="609" t="s">
        <v>229</v>
      </c>
      <c r="AE38" s="609"/>
      <c r="AF38" s="609"/>
      <c r="AG38" s="609"/>
      <c r="AH38" s="609"/>
      <c r="AI38" s="610"/>
      <c r="AJ38" s="544" t="s">
        <v>230</v>
      </c>
      <c r="AK38" s="526"/>
      <c r="AL38" s="545" t="s">
        <v>231</v>
      </c>
      <c r="AM38" s="529"/>
      <c r="AN38" s="529"/>
      <c r="AO38" s="529"/>
      <c r="AP38" s="529"/>
      <c r="AQ38" s="529"/>
      <c r="AR38" s="529"/>
      <c r="AS38" s="529"/>
      <c r="AT38" s="529"/>
      <c r="AU38" s="529"/>
      <c r="AV38" s="529"/>
      <c r="AW38" s="529"/>
      <c r="AX38" s="529"/>
      <c r="AY38" s="529"/>
      <c r="AZ38" s="529"/>
      <c r="BA38" s="529"/>
      <c r="BB38" s="529"/>
      <c r="BC38" s="529"/>
      <c r="BD38" s="529"/>
      <c r="BE38" s="529"/>
      <c r="BF38" s="529"/>
      <c r="BG38" s="529"/>
      <c r="BH38" s="529"/>
      <c r="BI38" s="529"/>
      <c r="BJ38" s="529"/>
      <c r="BK38" s="529"/>
      <c r="BL38" s="529"/>
      <c r="BM38" s="529"/>
      <c r="BN38" s="529"/>
      <c r="BO38" s="529"/>
      <c r="BP38" s="529"/>
      <c r="BQ38" s="529"/>
      <c r="BR38" s="530"/>
    </row>
    <row r="39" spans="1:70" ht="19.899999999999999" customHeight="1" x14ac:dyDescent="0.2">
      <c r="A39" s="659"/>
      <c r="B39" s="557"/>
      <c r="C39" s="557"/>
      <c r="D39" s="557"/>
      <c r="E39" s="688"/>
      <c r="F39" s="688"/>
      <c r="G39" s="688"/>
      <c r="H39" s="690"/>
      <c r="I39" s="690"/>
      <c r="J39" s="690"/>
      <c r="K39" s="690"/>
      <c r="L39" s="690"/>
      <c r="M39" s="690"/>
      <c r="N39" s="690"/>
      <c r="O39" s="690"/>
      <c r="P39" s="690"/>
      <c r="Q39" s="690"/>
      <c r="R39" s="690"/>
      <c r="S39" s="690"/>
      <c r="T39" s="606"/>
      <c r="U39" s="618"/>
      <c r="V39" s="621"/>
      <c r="W39" s="621"/>
      <c r="X39" s="621"/>
      <c r="Y39" s="621"/>
      <c r="Z39" s="621"/>
      <c r="AA39" s="621"/>
      <c r="AB39" s="605"/>
      <c r="AC39" s="606"/>
      <c r="AD39" s="631" t="str">
        <f>IF(COUNTA(T38:AC39)=0,"",ROUNDDOWN(((SUM(T38:AC39)+75))/(COUNTA(T38:AC39)+1),1))</f>
        <v/>
      </c>
      <c r="AE39" s="631"/>
      <c r="AF39" s="631"/>
      <c r="AG39" s="631"/>
      <c r="AH39" s="632"/>
      <c r="AI39" s="70" t="s">
        <v>232</v>
      </c>
      <c r="AJ39" s="525"/>
      <c r="AK39" s="526"/>
      <c r="AL39" s="529"/>
      <c r="AM39" s="529"/>
      <c r="AN39" s="529"/>
      <c r="AO39" s="529"/>
      <c r="AP39" s="529"/>
      <c r="AQ39" s="529"/>
      <c r="AR39" s="529"/>
      <c r="AS39" s="529"/>
      <c r="AT39" s="529"/>
      <c r="AU39" s="529"/>
      <c r="AV39" s="529"/>
      <c r="AW39" s="529"/>
      <c r="AX39" s="529"/>
      <c r="AY39" s="529"/>
      <c r="AZ39" s="529"/>
      <c r="BA39" s="529"/>
      <c r="BB39" s="529"/>
      <c r="BC39" s="529"/>
      <c r="BD39" s="529"/>
      <c r="BE39" s="529"/>
      <c r="BF39" s="529"/>
      <c r="BG39" s="529"/>
      <c r="BH39" s="529"/>
      <c r="BI39" s="529"/>
      <c r="BJ39" s="529"/>
      <c r="BK39" s="529"/>
      <c r="BL39" s="529"/>
      <c r="BM39" s="529"/>
      <c r="BN39" s="529"/>
      <c r="BO39" s="529"/>
      <c r="BP39" s="529"/>
      <c r="BQ39" s="529"/>
      <c r="BR39" s="530"/>
    </row>
    <row r="40" spans="1:70" ht="15" customHeight="1" x14ac:dyDescent="0.2">
      <c r="A40" s="674" t="s">
        <v>233</v>
      </c>
      <c r="B40" s="675"/>
      <c r="C40" s="675"/>
      <c r="D40" s="675"/>
      <c r="E40" s="519" t="s">
        <v>234</v>
      </c>
      <c r="F40" s="520"/>
      <c r="G40" s="520"/>
      <c r="H40" s="520"/>
      <c r="I40" s="520"/>
      <c r="J40" s="520"/>
      <c r="K40" s="520"/>
      <c r="L40" s="520"/>
      <c r="M40" s="520"/>
      <c r="N40" s="520"/>
      <c r="O40" s="520"/>
      <c r="P40" s="520"/>
      <c r="Q40" s="520"/>
      <c r="R40" s="520"/>
      <c r="S40" s="522"/>
      <c r="T40" s="602" t="s">
        <v>235</v>
      </c>
      <c r="U40" s="602"/>
      <c r="V40" s="602"/>
      <c r="W40" s="602"/>
      <c r="X40" s="602"/>
      <c r="Y40" s="602"/>
      <c r="Z40" s="602" t="s">
        <v>236</v>
      </c>
      <c r="AA40" s="603"/>
      <c r="AB40" s="603"/>
      <c r="AC40" s="603"/>
      <c r="AD40" s="627" t="s">
        <v>237</v>
      </c>
      <c r="AE40" s="627"/>
      <c r="AF40" s="630"/>
      <c r="AG40" s="630"/>
      <c r="AH40" s="602" t="s">
        <v>238</v>
      </c>
      <c r="AI40" s="626"/>
      <c r="AJ40" s="71"/>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3"/>
    </row>
    <row r="41" spans="1:70" ht="32.65" customHeight="1" x14ac:dyDescent="0.2">
      <c r="A41" s="676"/>
      <c r="B41" s="677"/>
      <c r="C41" s="677"/>
      <c r="D41" s="677"/>
      <c r="E41" s="519"/>
      <c r="F41" s="520"/>
      <c r="G41" s="520"/>
      <c r="H41" s="520"/>
      <c r="I41" s="520"/>
      <c r="J41" s="520"/>
      <c r="K41" s="520"/>
      <c r="L41" s="520"/>
      <c r="M41" s="520"/>
      <c r="N41" s="520"/>
      <c r="O41" s="520"/>
      <c r="P41" s="520"/>
      <c r="Q41" s="520"/>
      <c r="R41" s="520"/>
      <c r="S41" s="522"/>
      <c r="T41" s="627" t="s">
        <v>239</v>
      </c>
      <c r="U41" s="627"/>
      <c r="V41" s="627"/>
      <c r="W41" s="627" t="s">
        <v>240</v>
      </c>
      <c r="X41" s="627"/>
      <c r="Y41" s="627"/>
      <c r="Z41" s="603"/>
      <c r="AA41" s="603"/>
      <c r="AB41" s="603"/>
      <c r="AC41" s="603"/>
      <c r="AD41" s="630"/>
      <c r="AE41" s="630"/>
      <c r="AF41" s="630"/>
      <c r="AG41" s="630"/>
      <c r="AH41" s="603"/>
      <c r="AI41" s="626"/>
      <c r="AJ41" s="74"/>
      <c r="AK41" s="75"/>
      <c r="AL41" s="76" t="s">
        <v>241</v>
      </c>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8"/>
    </row>
    <row r="42" spans="1:70" ht="15" customHeight="1" x14ac:dyDescent="0.2">
      <c r="A42" s="676"/>
      <c r="B42" s="677"/>
      <c r="C42" s="677"/>
      <c r="D42" s="677"/>
      <c r="E42" s="615"/>
      <c r="F42" s="616"/>
      <c r="G42" s="616"/>
      <c r="H42" s="616"/>
      <c r="I42" s="616"/>
      <c r="J42" s="616"/>
      <c r="K42" s="616"/>
      <c r="L42" s="616"/>
      <c r="M42" s="616"/>
      <c r="N42" s="616"/>
      <c r="O42" s="616"/>
      <c r="P42" s="616"/>
      <c r="Q42" s="616"/>
      <c r="R42" s="616"/>
      <c r="S42" s="617"/>
      <c r="T42" s="568"/>
      <c r="U42" s="569"/>
      <c r="V42" s="570"/>
      <c r="W42" s="568"/>
      <c r="X42" s="569"/>
      <c r="Y42" s="570"/>
      <c r="Z42" s="559"/>
      <c r="AA42" s="560"/>
      <c r="AB42" s="560"/>
      <c r="AC42" s="561"/>
      <c r="AD42" s="571" t="str">
        <f>IF(Z42=0,"",ROUNDDOWN(Z42*W44/T44*IF(AH42=0,1,AH42/100),0))</f>
        <v/>
      </c>
      <c r="AE42" s="572"/>
      <c r="AF42" s="572"/>
      <c r="AG42" s="573"/>
      <c r="AH42" s="591"/>
      <c r="AI42" s="592"/>
      <c r="AJ42" s="79"/>
      <c r="AK42" s="75"/>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8"/>
    </row>
    <row r="43" spans="1:70" ht="15" customHeight="1" x14ac:dyDescent="0.2">
      <c r="A43" s="676"/>
      <c r="B43" s="677"/>
      <c r="C43" s="677"/>
      <c r="D43" s="677"/>
      <c r="E43" s="615"/>
      <c r="F43" s="616"/>
      <c r="G43" s="616"/>
      <c r="H43" s="616"/>
      <c r="I43" s="616"/>
      <c r="J43" s="616"/>
      <c r="K43" s="616"/>
      <c r="L43" s="616"/>
      <c r="M43" s="616"/>
      <c r="N43" s="616"/>
      <c r="O43" s="616"/>
      <c r="P43" s="616"/>
      <c r="Q43" s="616"/>
      <c r="R43" s="616"/>
      <c r="S43" s="617"/>
      <c r="T43" s="80" t="s">
        <v>64</v>
      </c>
      <c r="U43" s="597"/>
      <c r="V43" s="598"/>
      <c r="W43" s="80" t="s">
        <v>64</v>
      </c>
      <c r="X43" s="597"/>
      <c r="Y43" s="598"/>
      <c r="Z43" s="562"/>
      <c r="AA43" s="563"/>
      <c r="AB43" s="563"/>
      <c r="AC43" s="564"/>
      <c r="AD43" s="574"/>
      <c r="AE43" s="575"/>
      <c r="AF43" s="575"/>
      <c r="AG43" s="576"/>
      <c r="AH43" s="593"/>
      <c r="AI43" s="594"/>
      <c r="AJ43" s="74"/>
      <c r="AK43" s="75"/>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8"/>
    </row>
    <row r="44" spans="1:70" ht="15" customHeight="1" x14ac:dyDescent="0.2">
      <c r="A44" s="676"/>
      <c r="B44" s="677"/>
      <c r="C44" s="677"/>
      <c r="D44" s="677"/>
      <c r="E44" s="206"/>
      <c r="F44" s="55"/>
      <c r="G44" s="55"/>
      <c r="H44" s="203" t="s">
        <v>242</v>
      </c>
      <c r="I44" s="203" t="s">
        <v>243</v>
      </c>
      <c r="J44" s="520" t="s">
        <v>244</v>
      </c>
      <c r="K44" s="520"/>
      <c r="L44" s="203" t="s">
        <v>156</v>
      </c>
      <c r="M44" s="203" t="s">
        <v>243</v>
      </c>
      <c r="N44" s="520" t="s">
        <v>245</v>
      </c>
      <c r="O44" s="520"/>
      <c r="P44" s="520"/>
      <c r="Q44" s="520"/>
      <c r="R44" s="520"/>
      <c r="S44" s="204" t="s">
        <v>246</v>
      </c>
      <c r="T44" s="599" t="str">
        <f>IF(U43=0,"",U43-T42+1)</f>
        <v/>
      </c>
      <c r="U44" s="600"/>
      <c r="V44" s="601"/>
      <c r="W44" s="599" t="str">
        <f>IF(X43=0,"",X43-W42+1)</f>
        <v/>
      </c>
      <c r="X44" s="600"/>
      <c r="Y44" s="601"/>
      <c r="Z44" s="565"/>
      <c r="AA44" s="566"/>
      <c r="AB44" s="566"/>
      <c r="AC44" s="567"/>
      <c r="AD44" s="577"/>
      <c r="AE44" s="578"/>
      <c r="AF44" s="578"/>
      <c r="AG44" s="579"/>
      <c r="AH44" s="595"/>
      <c r="AI44" s="596"/>
      <c r="AJ44" s="79"/>
      <c r="AK44" s="75"/>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8"/>
    </row>
    <row r="45" spans="1:70" ht="15" customHeight="1" x14ac:dyDescent="0.2">
      <c r="A45" s="676"/>
      <c r="B45" s="677"/>
      <c r="C45" s="677"/>
      <c r="D45" s="677"/>
      <c r="E45" s="615"/>
      <c r="F45" s="616"/>
      <c r="G45" s="616"/>
      <c r="H45" s="616"/>
      <c r="I45" s="616"/>
      <c r="J45" s="616"/>
      <c r="K45" s="616"/>
      <c r="L45" s="616"/>
      <c r="M45" s="616"/>
      <c r="N45" s="616"/>
      <c r="O45" s="616"/>
      <c r="P45" s="616"/>
      <c r="Q45" s="616"/>
      <c r="R45" s="616"/>
      <c r="S45" s="617"/>
      <c r="T45" s="568"/>
      <c r="U45" s="569"/>
      <c r="V45" s="570"/>
      <c r="W45" s="568"/>
      <c r="X45" s="569"/>
      <c r="Y45" s="570"/>
      <c r="Z45" s="559"/>
      <c r="AA45" s="560"/>
      <c r="AB45" s="560"/>
      <c r="AC45" s="561"/>
      <c r="AD45" s="571" t="str">
        <f>IF(Z45=0,"",ROUNDDOWN(Z45*W47/T47*IF(AH45=0,1,AH45/100),0))</f>
        <v/>
      </c>
      <c r="AE45" s="572"/>
      <c r="AF45" s="572"/>
      <c r="AG45" s="573"/>
      <c r="AH45" s="591"/>
      <c r="AI45" s="592"/>
      <c r="AJ45" s="81"/>
      <c r="AK45" s="82"/>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8"/>
    </row>
    <row r="46" spans="1:70" ht="15" customHeight="1" x14ac:dyDescent="0.2">
      <c r="A46" s="676"/>
      <c r="B46" s="677"/>
      <c r="C46" s="677"/>
      <c r="D46" s="677"/>
      <c r="E46" s="615"/>
      <c r="F46" s="616"/>
      <c r="G46" s="616"/>
      <c r="H46" s="616"/>
      <c r="I46" s="616"/>
      <c r="J46" s="616"/>
      <c r="K46" s="616"/>
      <c r="L46" s="616"/>
      <c r="M46" s="616"/>
      <c r="N46" s="616"/>
      <c r="O46" s="616"/>
      <c r="P46" s="616"/>
      <c r="Q46" s="616"/>
      <c r="R46" s="616"/>
      <c r="S46" s="617"/>
      <c r="T46" s="80" t="s">
        <v>64</v>
      </c>
      <c r="U46" s="597"/>
      <c r="V46" s="598"/>
      <c r="W46" s="80" t="s">
        <v>64</v>
      </c>
      <c r="X46" s="597"/>
      <c r="Y46" s="598"/>
      <c r="Z46" s="562"/>
      <c r="AA46" s="563"/>
      <c r="AB46" s="563"/>
      <c r="AC46" s="564"/>
      <c r="AD46" s="574"/>
      <c r="AE46" s="575"/>
      <c r="AF46" s="575"/>
      <c r="AG46" s="576"/>
      <c r="AH46" s="593"/>
      <c r="AI46" s="594"/>
      <c r="AJ46" s="83"/>
      <c r="AK46" s="84"/>
      <c r="AL46" s="76"/>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6"/>
    </row>
    <row r="47" spans="1:70" ht="15" customHeight="1" x14ac:dyDescent="0.2">
      <c r="A47" s="676"/>
      <c r="B47" s="677"/>
      <c r="C47" s="677"/>
      <c r="D47" s="677"/>
      <c r="E47" s="206"/>
      <c r="F47" s="55"/>
      <c r="G47" s="55"/>
      <c r="H47" s="203" t="s">
        <v>242</v>
      </c>
      <c r="I47" s="203" t="s">
        <v>243</v>
      </c>
      <c r="J47" s="520" t="s">
        <v>244</v>
      </c>
      <c r="K47" s="520"/>
      <c r="L47" s="203" t="s">
        <v>156</v>
      </c>
      <c r="M47" s="203" t="s">
        <v>243</v>
      </c>
      <c r="N47" s="520" t="s">
        <v>245</v>
      </c>
      <c r="O47" s="520"/>
      <c r="P47" s="520"/>
      <c r="Q47" s="520"/>
      <c r="R47" s="520"/>
      <c r="S47" s="204" t="s">
        <v>246</v>
      </c>
      <c r="T47" s="599" t="str">
        <f>IF(U46=0,"",U46-T45+1)</f>
        <v/>
      </c>
      <c r="U47" s="600"/>
      <c r="V47" s="601"/>
      <c r="W47" s="599" t="str">
        <f>IF(X46=0,"",X46-W45+1)</f>
        <v/>
      </c>
      <c r="X47" s="600"/>
      <c r="Y47" s="601"/>
      <c r="Z47" s="565"/>
      <c r="AA47" s="566"/>
      <c r="AB47" s="566"/>
      <c r="AC47" s="567"/>
      <c r="AD47" s="577"/>
      <c r="AE47" s="578"/>
      <c r="AF47" s="578"/>
      <c r="AG47" s="579"/>
      <c r="AH47" s="595"/>
      <c r="AI47" s="596"/>
      <c r="AJ47" s="57"/>
      <c r="BR47" s="58"/>
    </row>
    <row r="48" spans="1:70" ht="15" customHeight="1" x14ac:dyDescent="0.2">
      <c r="A48" s="676"/>
      <c r="B48" s="677"/>
      <c r="C48" s="677"/>
      <c r="D48" s="677"/>
      <c r="E48" s="615"/>
      <c r="F48" s="616"/>
      <c r="G48" s="616"/>
      <c r="H48" s="616"/>
      <c r="I48" s="616"/>
      <c r="J48" s="616"/>
      <c r="K48" s="616"/>
      <c r="L48" s="616"/>
      <c r="M48" s="616"/>
      <c r="N48" s="616"/>
      <c r="O48" s="616"/>
      <c r="P48" s="616"/>
      <c r="Q48" s="616"/>
      <c r="R48" s="616"/>
      <c r="S48" s="617"/>
      <c r="T48" s="568"/>
      <c r="U48" s="569"/>
      <c r="V48" s="570"/>
      <c r="W48" s="568"/>
      <c r="X48" s="569"/>
      <c r="Y48" s="570"/>
      <c r="Z48" s="559"/>
      <c r="AA48" s="560"/>
      <c r="AB48" s="560"/>
      <c r="AC48" s="561"/>
      <c r="AD48" s="571" t="str">
        <f>IF(Z48=0,"",ROUNDDOWN(Z48*W50/T50*IF(AH48=0,1,AH48/100),0))</f>
        <v/>
      </c>
      <c r="AE48" s="572"/>
      <c r="AF48" s="572"/>
      <c r="AG48" s="573"/>
      <c r="AH48" s="591"/>
      <c r="AI48" s="592"/>
      <c r="AJ48" s="57"/>
      <c r="BR48" s="58"/>
    </row>
    <row r="49" spans="1:70" ht="15" customHeight="1" x14ac:dyDescent="0.2">
      <c r="A49" s="676"/>
      <c r="B49" s="677"/>
      <c r="C49" s="677"/>
      <c r="D49" s="677"/>
      <c r="E49" s="615"/>
      <c r="F49" s="616"/>
      <c r="G49" s="616"/>
      <c r="H49" s="616"/>
      <c r="I49" s="616"/>
      <c r="J49" s="616"/>
      <c r="K49" s="616"/>
      <c r="L49" s="616"/>
      <c r="M49" s="616"/>
      <c r="N49" s="616"/>
      <c r="O49" s="616"/>
      <c r="P49" s="616"/>
      <c r="Q49" s="616"/>
      <c r="R49" s="616"/>
      <c r="S49" s="617"/>
      <c r="T49" s="80" t="s">
        <v>64</v>
      </c>
      <c r="U49" s="597"/>
      <c r="V49" s="598"/>
      <c r="W49" s="80" t="s">
        <v>64</v>
      </c>
      <c r="X49" s="597"/>
      <c r="Y49" s="598"/>
      <c r="Z49" s="562"/>
      <c r="AA49" s="563"/>
      <c r="AB49" s="563"/>
      <c r="AC49" s="564"/>
      <c r="AD49" s="574"/>
      <c r="AE49" s="575"/>
      <c r="AF49" s="575"/>
      <c r="AG49" s="576"/>
      <c r="AH49" s="593"/>
      <c r="AI49" s="594"/>
      <c r="AJ49" s="57"/>
      <c r="BR49" s="58"/>
    </row>
    <row r="50" spans="1:70" ht="15" customHeight="1" x14ac:dyDescent="0.2">
      <c r="A50" s="676"/>
      <c r="B50" s="677"/>
      <c r="C50" s="677"/>
      <c r="D50" s="677"/>
      <c r="E50" s="206"/>
      <c r="F50" s="55"/>
      <c r="G50" s="55"/>
      <c r="H50" s="203" t="s">
        <v>242</v>
      </c>
      <c r="I50" s="203" t="s">
        <v>243</v>
      </c>
      <c r="J50" s="520" t="s">
        <v>244</v>
      </c>
      <c r="K50" s="520"/>
      <c r="L50" s="203" t="s">
        <v>156</v>
      </c>
      <c r="M50" s="203" t="s">
        <v>243</v>
      </c>
      <c r="N50" s="520" t="s">
        <v>245</v>
      </c>
      <c r="O50" s="520"/>
      <c r="P50" s="520"/>
      <c r="Q50" s="520"/>
      <c r="R50" s="520"/>
      <c r="S50" s="204" t="s">
        <v>246</v>
      </c>
      <c r="T50" s="599" t="str">
        <f>IF(U49=0,"",U49-T48+1)</f>
        <v/>
      </c>
      <c r="U50" s="600"/>
      <c r="V50" s="601"/>
      <c r="W50" s="599" t="str">
        <f>IF(X49=0,"",X49-W48+1)</f>
        <v/>
      </c>
      <c r="X50" s="600"/>
      <c r="Y50" s="601"/>
      <c r="Z50" s="565"/>
      <c r="AA50" s="566"/>
      <c r="AB50" s="566"/>
      <c r="AC50" s="567"/>
      <c r="AD50" s="577"/>
      <c r="AE50" s="578"/>
      <c r="AF50" s="578"/>
      <c r="AG50" s="579"/>
      <c r="AH50" s="595"/>
      <c r="AI50" s="596"/>
      <c r="AJ50" s="45"/>
      <c r="AK50" s="46"/>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6"/>
    </row>
    <row r="51" spans="1:70" ht="15" customHeight="1" x14ac:dyDescent="0.2">
      <c r="A51" s="676"/>
      <c r="B51" s="677"/>
      <c r="C51" s="677"/>
      <c r="D51" s="677"/>
      <c r="E51" s="615"/>
      <c r="F51" s="616"/>
      <c r="G51" s="616"/>
      <c r="H51" s="616"/>
      <c r="I51" s="616"/>
      <c r="J51" s="616"/>
      <c r="K51" s="616"/>
      <c r="L51" s="616"/>
      <c r="M51" s="616"/>
      <c r="N51" s="616"/>
      <c r="O51" s="616"/>
      <c r="P51" s="616"/>
      <c r="Q51" s="616"/>
      <c r="R51" s="616"/>
      <c r="S51" s="617"/>
      <c r="T51" s="568"/>
      <c r="U51" s="569"/>
      <c r="V51" s="570"/>
      <c r="W51" s="568"/>
      <c r="X51" s="569"/>
      <c r="Y51" s="570"/>
      <c r="Z51" s="559"/>
      <c r="AA51" s="560"/>
      <c r="AB51" s="560"/>
      <c r="AC51" s="561"/>
      <c r="AD51" s="571" t="str">
        <f>IF(Z51=0,"",ROUNDDOWN(Z51*W53/T53*IF(AH51=0,1,AH51/100),0))</f>
        <v/>
      </c>
      <c r="AE51" s="572"/>
      <c r="AF51" s="572"/>
      <c r="AG51" s="573"/>
      <c r="AH51" s="591"/>
      <c r="AI51" s="592"/>
      <c r="AJ51" s="41"/>
      <c r="AK51" s="46"/>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4"/>
    </row>
    <row r="52" spans="1:70" ht="15" customHeight="1" x14ac:dyDescent="0.2">
      <c r="A52" s="676"/>
      <c r="B52" s="677"/>
      <c r="C52" s="677"/>
      <c r="D52" s="677"/>
      <c r="E52" s="615"/>
      <c r="F52" s="616"/>
      <c r="G52" s="616"/>
      <c r="H52" s="616"/>
      <c r="I52" s="616"/>
      <c r="J52" s="616"/>
      <c r="K52" s="616"/>
      <c r="L52" s="616"/>
      <c r="M52" s="616"/>
      <c r="N52" s="616"/>
      <c r="O52" s="616"/>
      <c r="P52" s="616"/>
      <c r="Q52" s="616"/>
      <c r="R52" s="616"/>
      <c r="S52" s="617"/>
      <c r="T52" s="80" t="s">
        <v>64</v>
      </c>
      <c r="U52" s="597"/>
      <c r="V52" s="598"/>
      <c r="W52" s="80" t="s">
        <v>64</v>
      </c>
      <c r="X52" s="597"/>
      <c r="Y52" s="598"/>
      <c r="Z52" s="562"/>
      <c r="AA52" s="563"/>
      <c r="AB52" s="563"/>
      <c r="AC52" s="564"/>
      <c r="AD52" s="574"/>
      <c r="AE52" s="575"/>
      <c r="AF52" s="575"/>
      <c r="AG52" s="576"/>
      <c r="AH52" s="593"/>
      <c r="AI52" s="594"/>
      <c r="AJ52" s="83" t="s">
        <v>247</v>
      </c>
      <c r="AK52" s="46"/>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6"/>
    </row>
    <row r="53" spans="1:70" ht="15" customHeight="1" x14ac:dyDescent="0.2">
      <c r="A53" s="676"/>
      <c r="B53" s="677"/>
      <c r="C53" s="677"/>
      <c r="D53" s="677"/>
      <c r="E53" s="206"/>
      <c r="F53" s="55"/>
      <c r="G53" s="55"/>
      <c r="H53" s="203" t="s">
        <v>242</v>
      </c>
      <c r="I53" s="203" t="s">
        <v>243</v>
      </c>
      <c r="J53" s="520" t="s">
        <v>244</v>
      </c>
      <c r="K53" s="520"/>
      <c r="L53" s="203" t="s">
        <v>156</v>
      </c>
      <c r="M53" s="203" t="s">
        <v>243</v>
      </c>
      <c r="N53" s="520" t="s">
        <v>245</v>
      </c>
      <c r="O53" s="520"/>
      <c r="P53" s="520"/>
      <c r="Q53" s="520"/>
      <c r="R53" s="520"/>
      <c r="S53" s="204" t="s">
        <v>246</v>
      </c>
      <c r="T53" s="599" t="str">
        <f>IF(U52=0,"",U52-T51+1)</f>
        <v/>
      </c>
      <c r="U53" s="600"/>
      <c r="V53" s="601"/>
      <c r="W53" s="599" t="str">
        <f>IF(X52=0,"",X52-W51+1)</f>
        <v/>
      </c>
      <c r="X53" s="600"/>
      <c r="Y53" s="601"/>
      <c r="Z53" s="565"/>
      <c r="AA53" s="566"/>
      <c r="AB53" s="566"/>
      <c r="AC53" s="567"/>
      <c r="AD53" s="577"/>
      <c r="AE53" s="578"/>
      <c r="AF53" s="578"/>
      <c r="AG53" s="579"/>
      <c r="AH53" s="595"/>
      <c r="AI53" s="596"/>
      <c r="AJ53" s="544" t="s">
        <v>185</v>
      </c>
      <c r="AK53" s="526"/>
      <c r="AL53" s="611" t="s">
        <v>248</v>
      </c>
      <c r="AM53" s="611"/>
      <c r="AN53" s="611"/>
      <c r="AO53" s="611"/>
      <c r="AP53" s="611"/>
      <c r="AQ53" s="611"/>
      <c r="AR53" s="611"/>
      <c r="AS53" s="611"/>
      <c r="AT53" s="611"/>
      <c r="AU53" s="611"/>
      <c r="AV53" s="611"/>
      <c r="AW53" s="611"/>
      <c r="AX53" s="611"/>
      <c r="AY53" s="611"/>
      <c r="AZ53" s="611"/>
      <c r="BA53" s="611"/>
      <c r="BB53" s="611"/>
      <c r="BC53" s="611"/>
      <c r="BD53" s="611"/>
      <c r="BE53" s="611"/>
      <c r="BF53" s="611"/>
      <c r="BG53" s="611"/>
      <c r="BH53" s="611"/>
      <c r="BI53" s="611"/>
      <c r="BJ53" s="611"/>
      <c r="BK53" s="611"/>
      <c r="BL53" s="611"/>
      <c r="BM53" s="611"/>
      <c r="BN53" s="611"/>
      <c r="BO53" s="611"/>
      <c r="BP53" s="611"/>
      <c r="BQ53" s="611"/>
      <c r="BR53" s="612"/>
    </row>
    <row r="54" spans="1:70" ht="15" customHeight="1" x14ac:dyDescent="0.2">
      <c r="A54" s="676"/>
      <c r="B54" s="677"/>
      <c r="C54" s="677"/>
      <c r="D54" s="677"/>
      <c r="E54" s="615"/>
      <c r="F54" s="616"/>
      <c r="G54" s="616"/>
      <c r="H54" s="616"/>
      <c r="I54" s="616"/>
      <c r="J54" s="616"/>
      <c r="K54" s="616"/>
      <c r="L54" s="616"/>
      <c r="M54" s="616"/>
      <c r="N54" s="616"/>
      <c r="O54" s="616"/>
      <c r="P54" s="616"/>
      <c r="Q54" s="616"/>
      <c r="R54" s="616"/>
      <c r="S54" s="617"/>
      <c r="T54" s="568"/>
      <c r="U54" s="569"/>
      <c r="V54" s="570"/>
      <c r="W54" s="568"/>
      <c r="X54" s="569"/>
      <c r="Y54" s="570"/>
      <c r="Z54" s="559"/>
      <c r="AA54" s="560"/>
      <c r="AB54" s="560"/>
      <c r="AC54" s="561"/>
      <c r="AD54" s="571" t="str">
        <f>IF(Z54=0,"",ROUNDDOWN(Z54*W56/T56*IF(AH54=0,1,AH54/100),0))</f>
        <v/>
      </c>
      <c r="AE54" s="572"/>
      <c r="AF54" s="572"/>
      <c r="AG54" s="573"/>
      <c r="AH54" s="591"/>
      <c r="AI54" s="592"/>
      <c r="AJ54" s="525"/>
      <c r="AK54" s="526"/>
      <c r="AL54" s="611"/>
      <c r="AM54" s="611"/>
      <c r="AN54" s="611"/>
      <c r="AO54" s="611"/>
      <c r="AP54" s="611"/>
      <c r="AQ54" s="611"/>
      <c r="AR54" s="611"/>
      <c r="AS54" s="611"/>
      <c r="AT54" s="611"/>
      <c r="AU54" s="611"/>
      <c r="AV54" s="611"/>
      <c r="AW54" s="611"/>
      <c r="AX54" s="611"/>
      <c r="AY54" s="611"/>
      <c r="AZ54" s="611"/>
      <c r="BA54" s="611"/>
      <c r="BB54" s="611"/>
      <c r="BC54" s="611"/>
      <c r="BD54" s="611"/>
      <c r="BE54" s="611"/>
      <c r="BF54" s="611"/>
      <c r="BG54" s="611"/>
      <c r="BH54" s="611"/>
      <c r="BI54" s="611"/>
      <c r="BJ54" s="611"/>
      <c r="BK54" s="611"/>
      <c r="BL54" s="611"/>
      <c r="BM54" s="611"/>
      <c r="BN54" s="611"/>
      <c r="BO54" s="611"/>
      <c r="BP54" s="611"/>
      <c r="BQ54" s="611"/>
      <c r="BR54" s="612"/>
    </row>
    <row r="55" spans="1:70" ht="15" customHeight="1" x14ac:dyDescent="0.2">
      <c r="A55" s="676"/>
      <c r="B55" s="677"/>
      <c r="C55" s="677"/>
      <c r="D55" s="677"/>
      <c r="E55" s="615"/>
      <c r="F55" s="616"/>
      <c r="G55" s="616"/>
      <c r="H55" s="616"/>
      <c r="I55" s="616"/>
      <c r="J55" s="616"/>
      <c r="K55" s="616"/>
      <c r="L55" s="616"/>
      <c r="M55" s="616"/>
      <c r="N55" s="616"/>
      <c r="O55" s="616"/>
      <c r="P55" s="616"/>
      <c r="Q55" s="616"/>
      <c r="R55" s="616"/>
      <c r="S55" s="617"/>
      <c r="T55" s="80" t="s">
        <v>64</v>
      </c>
      <c r="U55" s="597"/>
      <c r="V55" s="598"/>
      <c r="W55" s="80" t="s">
        <v>64</v>
      </c>
      <c r="X55" s="597"/>
      <c r="Y55" s="598"/>
      <c r="Z55" s="562"/>
      <c r="AA55" s="563"/>
      <c r="AB55" s="563"/>
      <c r="AC55" s="564"/>
      <c r="AD55" s="574"/>
      <c r="AE55" s="575"/>
      <c r="AF55" s="575"/>
      <c r="AG55" s="576"/>
      <c r="AH55" s="593"/>
      <c r="AI55" s="594"/>
      <c r="AJ55" s="87"/>
      <c r="AK55" s="88"/>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90"/>
    </row>
    <row r="56" spans="1:70" ht="15" customHeight="1" x14ac:dyDescent="0.2">
      <c r="A56" s="676"/>
      <c r="B56" s="677"/>
      <c r="C56" s="677"/>
      <c r="D56" s="677"/>
      <c r="E56" s="206"/>
      <c r="F56" s="55"/>
      <c r="G56" s="55"/>
      <c r="H56" s="203" t="s">
        <v>242</v>
      </c>
      <c r="I56" s="203" t="s">
        <v>243</v>
      </c>
      <c r="J56" s="520" t="s">
        <v>244</v>
      </c>
      <c r="K56" s="520"/>
      <c r="L56" s="203" t="s">
        <v>156</v>
      </c>
      <c r="M56" s="203" t="s">
        <v>243</v>
      </c>
      <c r="N56" s="520" t="s">
        <v>245</v>
      </c>
      <c r="O56" s="520"/>
      <c r="P56" s="520"/>
      <c r="Q56" s="520"/>
      <c r="R56" s="520"/>
      <c r="S56" s="204" t="s">
        <v>246</v>
      </c>
      <c r="T56" s="599" t="str">
        <f>IF(U55=0,"",U55-T54+1)</f>
        <v/>
      </c>
      <c r="U56" s="600"/>
      <c r="V56" s="601"/>
      <c r="W56" s="599" t="str">
        <f>IF(X55=0,"",X55-W54+1)</f>
        <v/>
      </c>
      <c r="X56" s="600"/>
      <c r="Y56" s="601"/>
      <c r="Z56" s="565"/>
      <c r="AA56" s="566"/>
      <c r="AB56" s="566"/>
      <c r="AC56" s="567"/>
      <c r="AD56" s="577"/>
      <c r="AE56" s="578"/>
      <c r="AF56" s="578"/>
      <c r="AG56" s="579"/>
      <c r="AH56" s="595"/>
      <c r="AI56" s="596"/>
      <c r="AJ56" s="91"/>
      <c r="AK56" s="88"/>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90"/>
    </row>
    <row r="57" spans="1:70" ht="15" customHeight="1" x14ac:dyDescent="0.2">
      <c r="A57" s="676"/>
      <c r="B57" s="677"/>
      <c r="C57" s="677"/>
      <c r="D57" s="677"/>
      <c r="E57" s="615"/>
      <c r="F57" s="616"/>
      <c r="G57" s="616"/>
      <c r="H57" s="616"/>
      <c r="I57" s="616"/>
      <c r="J57" s="616"/>
      <c r="K57" s="616"/>
      <c r="L57" s="616"/>
      <c r="M57" s="616"/>
      <c r="N57" s="616"/>
      <c r="O57" s="616"/>
      <c r="P57" s="616"/>
      <c r="Q57" s="616"/>
      <c r="R57" s="616"/>
      <c r="S57" s="617"/>
      <c r="T57" s="568"/>
      <c r="U57" s="569"/>
      <c r="V57" s="570"/>
      <c r="W57" s="568"/>
      <c r="X57" s="569"/>
      <c r="Y57" s="570"/>
      <c r="Z57" s="559"/>
      <c r="AA57" s="560"/>
      <c r="AB57" s="560"/>
      <c r="AC57" s="561"/>
      <c r="AD57" s="571" t="str">
        <f>IF(Z57=0,"",ROUNDDOWN(Z57*W59/T59*IF(AH57=0,1,AH57/100),0))</f>
        <v/>
      </c>
      <c r="AE57" s="572"/>
      <c r="AF57" s="572"/>
      <c r="AG57" s="573"/>
      <c r="AH57" s="591"/>
      <c r="AI57" s="592"/>
      <c r="AJ57" s="69"/>
      <c r="AK57" s="42"/>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6"/>
    </row>
    <row r="58" spans="1:70" ht="15" customHeight="1" x14ac:dyDescent="0.2">
      <c r="A58" s="676"/>
      <c r="B58" s="677"/>
      <c r="C58" s="677"/>
      <c r="D58" s="677"/>
      <c r="E58" s="615"/>
      <c r="F58" s="616"/>
      <c r="G58" s="616"/>
      <c r="H58" s="616"/>
      <c r="I58" s="616"/>
      <c r="J58" s="616"/>
      <c r="K58" s="616"/>
      <c r="L58" s="616"/>
      <c r="M58" s="616"/>
      <c r="N58" s="616"/>
      <c r="O58" s="616"/>
      <c r="P58" s="616"/>
      <c r="Q58" s="616"/>
      <c r="R58" s="616"/>
      <c r="S58" s="617"/>
      <c r="T58" s="80" t="s">
        <v>64</v>
      </c>
      <c r="U58" s="597"/>
      <c r="V58" s="598"/>
      <c r="W58" s="80" t="s">
        <v>64</v>
      </c>
      <c r="X58" s="597"/>
      <c r="Y58" s="598"/>
      <c r="Z58" s="562"/>
      <c r="AA58" s="563"/>
      <c r="AB58" s="563"/>
      <c r="AC58" s="564"/>
      <c r="AD58" s="574"/>
      <c r="AE58" s="575"/>
      <c r="AF58" s="575"/>
      <c r="AG58" s="576"/>
      <c r="AH58" s="593"/>
      <c r="AI58" s="594"/>
      <c r="AJ58" s="41"/>
      <c r="AK58" s="42"/>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6"/>
    </row>
    <row r="59" spans="1:70" ht="15" customHeight="1" x14ac:dyDescent="0.2">
      <c r="A59" s="676"/>
      <c r="B59" s="677"/>
      <c r="C59" s="677"/>
      <c r="D59" s="677"/>
      <c r="E59" s="206"/>
      <c r="F59" s="55"/>
      <c r="G59" s="55"/>
      <c r="H59" s="203" t="s">
        <v>242</v>
      </c>
      <c r="I59" s="203" t="s">
        <v>243</v>
      </c>
      <c r="J59" s="520" t="s">
        <v>244</v>
      </c>
      <c r="K59" s="520"/>
      <c r="L59" s="203" t="s">
        <v>156</v>
      </c>
      <c r="M59" s="203" t="s">
        <v>243</v>
      </c>
      <c r="N59" s="520" t="s">
        <v>245</v>
      </c>
      <c r="O59" s="520"/>
      <c r="P59" s="520"/>
      <c r="Q59" s="520"/>
      <c r="R59" s="520"/>
      <c r="S59" s="204" t="s">
        <v>246</v>
      </c>
      <c r="T59" s="599" t="str">
        <f>IF(U58=0,"",U58-T57+1)</f>
        <v/>
      </c>
      <c r="U59" s="600"/>
      <c r="V59" s="601"/>
      <c r="W59" s="599" t="str">
        <f>IF(X58=0,"",X58-W57+1)</f>
        <v/>
      </c>
      <c r="X59" s="600"/>
      <c r="Y59" s="601"/>
      <c r="Z59" s="565"/>
      <c r="AA59" s="566"/>
      <c r="AB59" s="566"/>
      <c r="AC59" s="567"/>
      <c r="AD59" s="577"/>
      <c r="AE59" s="578"/>
      <c r="AF59" s="578"/>
      <c r="AG59" s="579"/>
      <c r="AH59" s="595"/>
      <c r="AI59" s="596"/>
      <c r="AJ59" s="83"/>
      <c r="AK59" s="46"/>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6"/>
    </row>
    <row r="60" spans="1:70" ht="15" customHeight="1" x14ac:dyDescent="0.2">
      <c r="A60" s="676"/>
      <c r="B60" s="677"/>
      <c r="C60" s="677"/>
      <c r="D60" s="677"/>
      <c r="E60" s="615"/>
      <c r="F60" s="616"/>
      <c r="G60" s="616"/>
      <c r="H60" s="616"/>
      <c r="I60" s="616"/>
      <c r="J60" s="616"/>
      <c r="K60" s="616"/>
      <c r="L60" s="616"/>
      <c r="M60" s="616"/>
      <c r="N60" s="616"/>
      <c r="O60" s="616"/>
      <c r="P60" s="616"/>
      <c r="Q60" s="616"/>
      <c r="R60" s="616"/>
      <c r="S60" s="617"/>
      <c r="T60" s="568"/>
      <c r="U60" s="569"/>
      <c r="V60" s="570"/>
      <c r="W60" s="568"/>
      <c r="X60" s="569"/>
      <c r="Y60" s="570"/>
      <c r="Z60" s="559"/>
      <c r="AA60" s="560"/>
      <c r="AB60" s="560"/>
      <c r="AC60" s="561"/>
      <c r="AD60" s="571" t="str">
        <f>IF(Z60=0,"",ROUNDDOWN(Z60*W62/T62*IF(AH60=0,1,AH60/100),0))</f>
        <v/>
      </c>
      <c r="AE60" s="572"/>
      <c r="AF60" s="572"/>
      <c r="AG60" s="573"/>
      <c r="AH60" s="591"/>
      <c r="AI60" s="592"/>
      <c r="AJ60" s="92"/>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4"/>
    </row>
    <row r="61" spans="1:70" ht="15" customHeight="1" x14ac:dyDescent="0.2">
      <c r="A61" s="676"/>
      <c r="B61" s="677"/>
      <c r="C61" s="677"/>
      <c r="D61" s="677"/>
      <c r="E61" s="615"/>
      <c r="F61" s="616"/>
      <c r="G61" s="616"/>
      <c r="H61" s="616"/>
      <c r="I61" s="616"/>
      <c r="J61" s="616"/>
      <c r="K61" s="616"/>
      <c r="L61" s="616"/>
      <c r="M61" s="616"/>
      <c r="N61" s="616"/>
      <c r="O61" s="616"/>
      <c r="P61" s="616"/>
      <c r="Q61" s="616"/>
      <c r="R61" s="616"/>
      <c r="S61" s="617"/>
      <c r="T61" s="80" t="s">
        <v>64</v>
      </c>
      <c r="U61" s="597"/>
      <c r="V61" s="598"/>
      <c r="W61" s="80" t="s">
        <v>64</v>
      </c>
      <c r="X61" s="597"/>
      <c r="Y61" s="598"/>
      <c r="Z61" s="562"/>
      <c r="AA61" s="563"/>
      <c r="AB61" s="563"/>
      <c r="AC61" s="564"/>
      <c r="AD61" s="574"/>
      <c r="AE61" s="575"/>
      <c r="AF61" s="575"/>
      <c r="AG61" s="576"/>
      <c r="AH61" s="593"/>
      <c r="AI61" s="594"/>
      <c r="AJ61" s="57"/>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4"/>
    </row>
    <row r="62" spans="1:70" ht="15" customHeight="1" x14ac:dyDescent="0.2">
      <c r="A62" s="676"/>
      <c r="B62" s="677"/>
      <c r="C62" s="677"/>
      <c r="D62" s="677"/>
      <c r="E62" s="206"/>
      <c r="F62" s="55"/>
      <c r="G62" s="55"/>
      <c r="H62" s="203" t="s">
        <v>242</v>
      </c>
      <c r="I62" s="203" t="s">
        <v>243</v>
      </c>
      <c r="J62" s="520" t="s">
        <v>244</v>
      </c>
      <c r="K62" s="520"/>
      <c r="L62" s="203" t="s">
        <v>156</v>
      </c>
      <c r="M62" s="203" t="s">
        <v>243</v>
      </c>
      <c r="N62" s="520" t="s">
        <v>245</v>
      </c>
      <c r="O62" s="520"/>
      <c r="P62" s="520"/>
      <c r="Q62" s="520"/>
      <c r="R62" s="520"/>
      <c r="S62" s="204" t="s">
        <v>246</v>
      </c>
      <c r="T62" s="599" t="str">
        <f>IF(U61=0,"",U61-T60+1)</f>
        <v/>
      </c>
      <c r="U62" s="600"/>
      <c r="V62" s="601"/>
      <c r="W62" s="599" t="str">
        <f>IF(X61=0,"",X61-W60+1)</f>
        <v/>
      </c>
      <c r="X62" s="600"/>
      <c r="Y62" s="601"/>
      <c r="Z62" s="565"/>
      <c r="AA62" s="566"/>
      <c r="AB62" s="566"/>
      <c r="AC62" s="567"/>
      <c r="AD62" s="577"/>
      <c r="AE62" s="578"/>
      <c r="AF62" s="578"/>
      <c r="AG62" s="579"/>
      <c r="AH62" s="595"/>
      <c r="AI62" s="596"/>
      <c r="AJ62" s="87"/>
      <c r="AK62" s="88"/>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90"/>
    </row>
    <row r="63" spans="1:70" ht="15" customHeight="1" x14ac:dyDescent="0.2">
      <c r="A63" s="676"/>
      <c r="B63" s="677"/>
      <c r="C63" s="677"/>
      <c r="D63" s="677"/>
      <c r="E63" s="615" t="s">
        <v>249</v>
      </c>
      <c r="F63" s="616"/>
      <c r="G63" s="616"/>
      <c r="H63" s="616"/>
      <c r="I63" s="616"/>
      <c r="J63" s="617"/>
      <c r="K63" s="695"/>
      <c r="L63" s="696"/>
      <c r="M63" s="696"/>
      <c r="N63" s="696"/>
      <c r="O63" s="520" t="s">
        <v>250</v>
      </c>
      <c r="P63" s="520"/>
      <c r="Q63" s="615" t="s">
        <v>251</v>
      </c>
      <c r="R63" s="616"/>
      <c r="S63" s="616"/>
      <c r="T63" s="616"/>
      <c r="U63" s="616"/>
      <c r="V63" s="616"/>
      <c r="W63" s="616"/>
      <c r="X63" s="616"/>
      <c r="Y63" s="616"/>
      <c r="Z63" s="616"/>
      <c r="AA63" s="616"/>
      <c r="AB63" s="616"/>
      <c r="AC63" s="617"/>
      <c r="AD63" s="613" t="str">
        <f>IF(SUM(AD42:AG62)=0,"",SUM(AD42:AG62))</f>
        <v/>
      </c>
      <c r="AE63" s="613"/>
      <c r="AF63" s="613"/>
      <c r="AG63" s="613"/>
      <c r="AH63" s="670"/>
      <c r="AI63" s="671"/>
      <c r="AJ63" s="57"/>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6"/>
    </row>
    <row r="64" spans="1:70" ht="15" customHeight="1" x14ac:dyDescent="0.2">
      <c r="A64" s="676"/>
      <c r="B64" s="677"/>
      <c r="C64" s="677"/>
      <c r="D64" s="677"/>
      <c r="E64" s="615"/>
      <c r="F64" s="616"/>
      <c r="G64" s="616"/>
      <c r="H64" s="616"/>
      <c r="I64" s="616"/>
      <c r="J64" s="617"/>
      <c r="K64" s="695"/>
      <c r="L64" s="696"/>
      <c r="M64" s="696"/>
      <c r="N64" s="696"/>
      <c r="O64" s="520"/>
      <c r="P64" s="520"/>
      <c r="Q64" s="615"/>
      <c r="R64" s="616"/>
      <c r="S64" s="616"/>
      <c r="T64" s="616"/>
      <c r="U64" s="616"/>
      <c r="V64" s="616"/>
      <c r="W64" s="616"/>
      <c r="X64" s="616"/>
      <c r="Y64" s="616"/>
      <c r="Z64" s="616"/>
      <c r="AA64" s="616"/>
      <c r="AB64" s="616"/>
      <c r="AC64" s="617"/>
      <c r="AD64" s="614"/>
      <c r="AE64" s="614"/>
      <c r="AF64" s="614"/>
      <c r="AG64" s="614"/>
      <c r="AH64" s="672"/>
      <c r="AI64" s="673"/>
      <c r="AJ64" s="57"/>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6"/>
    </row>
    <row r="65" spans="1:70" ht="8.25" customHeight="1" x14ac:dyDescent="0.2">
      <c r="A65" s="676"/>
      <c r="B65" s="677"/>
      <c r="C65" s="677"/>
      <c r="D65" s="677"/>
      <c r="E65" s="615" t="s">
        <v>252</v>
      </c>
      <c r="F65" s="616"/>
      <c r="G65" s="616"/>
      <c r="H65" s="616"/>
      <c r="I65" s="616"/>
      <c r="J65" s="616"/>
      <c r="K65" s="616"/>
      <c r="L65" s="616"/>
      <c r="M65" s="616"/>
      <c r="N65" s="616"/>
      <c r="O65" s="616"/>
      <c r="P65" s="616"/>
      <c r="Q65" s="616"/>
      <c r="R65" s="616"/>
      <c r="S65" s="616"/>
      <c r="T65" s="616"/>
      <c r="U65" s="616"/>
      <c r="V65" s="616"/>
      <c r="W65" s="616"/>
      <c r="X65" s="616"/>
      <c r="Y65" s="616"/>
      <c r="Z65" s="616"/>
      <c r="AA65" s="616"/>
      <c r="AB65" s="616"/>
      <c r="AC65" s="617"/>
      <c r="AD65" s="664" t="str">
        <f>IF(AND(AD63="",K63&gt;=1),0,IF(K63="","0",IF(K63=0,"0",ROUNDDOWN(AD63/K63,0))))</f>
        <v>0</v>
      </c>
      <c r="AE65" s="665"/>
      <c r="AF65" s="665"/>
      <c r="AG65" s="665"/>
      <c r="AH65" s="665"/>
      <c r="AI65" s="666"/>
      <c r="AJ65" s="57"/>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6"/>
    </row>
    <row r="66" spans="1:70" ht="18" customHeight="1" thickBot="1" x14ac:dyDescent="0.25">
      <c r="A66" s="678"/>
      <c r="B66" s="679"/>
      <c r="C66" s="679"/>
      <c r="D66" s="679"/>
      <c r="E66" s="615"/>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7"/>
      <c r="AD66" s="667"/>
      <c r="AE66" s="668"/>
      <c r="AF66" s="668"/>
      <c r="AG66" s="668"/>
      <c r="AH66" s="668"/>
      <c r="AI66" s="669"/>
      <c r="AJ66" s="57"/>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5"/>
      <c r="BR66" s="86"/>
    </row>
    <row r="67" spans="1:70" ht="7.9" customHeight="1" x14ac:dyDescent="0.2">
      <c r="A67" s="663"/>
      <c r="B67" s="663"/>
      <c r="C67" s="663"/>
      <c r="D67" s="663"/>
      <c r="E67" s="663"/>
      <c r="F67" s="663"/>
      <c r="G67" s="663"/>
      <c r="H67" s="663"/>
      <c r="I67" s="663"/>
      <c r="J67" s="663"/>
      <c r="K67" s="663"/>
      <c r="L67" s="663"/>
      <c r="M67" s="663"/>
      <c r="N67" s="663"/>
      <c r="O67" s="663"/>
      <c r="P67" s="663"/>
      <c r="Q67" s="663"/>
      <c r="R67" s="663"/>
      <c r="S67" s="663"/>
      <c r="T67" s="663"/>
      <c r="U67" s="663"/>
      <c r="V67" s="663"/>
      <c r="W67" s="663"/>
      <c r="X67" s="663"/>
      <c r="Y67" s="663"/>
      <c r="Z67" s="663"/>
      <c r="AA67" s="663"/>
      <c r="AB67" s="663"/>
      <c r="AC67" s="663"/>
      <c r="AD67" s="663"/>
      <c r="AE67" s="663"/>
      <c r="AF67" s="663"/>
      <c r="AG67" s="663"/>
      <c r="AH67" s="663"/>
      <c r="AI67" s="663"/>
      <c r="AJ67" s="97"/>
      <c r="AK67" s="97"/>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row>
    <row r="68" spans="1:70" ht="18" customHeight="1" x14ac:dyDescent="0.2">
      <c r="AJ68" s="99"/>
      <c r="AK68" s="99"/>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row>
  </sheetData>
  <sheetProtection selectLockedCells="1"/>
  <mergeCells count="196">
    <mergeCell ref="E65:AC66"/>
    <mergeCell ref="J47:K47"/>
    <mergeCell ref="W59:Y59"/>
    <mergeCell ref="U61:V61"/>
    <mergeCell ref="K63:N64"/>
    <mergeCell ref="O63:P64"/>
    <mergeCell ref="Q63:AC64"/>
    <mergeCell ref="Z45:AC47"/>
    <mergeCell ref="U52:V52"/>
    <mergeCell ref="X61:Y61"/>
    <mergeCell ref="U46:V46"/>
    <mergeCell ref="X46:Y46"/>
    <mergeCell ref="T47:V47"/>
    <mergeCell ref="W48:Y48"/>
    <mergeCell ref="X52:Y52"/>
    <mergeCell ref="Z57:AC59"/>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T39:U39"/>
    <mergeCell ref="T44:V44"/>
    <mergeCell ref="AL35:BR35"/>
    <mergeCell ref="Z39:AA39"/>
    <mergeCell ref="J34:AI34"/>
    <mergeCell ref="J35:AI37"/>
    <mergeCell ref="AH40:AI41"/>
    <mergeCell ref="Z42:AC44"/>
    <mergeCell ref="T41:V41"/>
    <mergeCell ref="W41:Y41"/>
    <mergeCell ref="N44:R44"/>
    <mergeCell ref="T38:U38"/>
    <mergeCell ref="V38:W38"/>
    <mergeCell ref="X38:Y38"/>
    <mergeCell ref="V39:W39"/>
    <mergeCell ref="AD42:AG44"/>
    <mergeCell ref="AJ38:AK39"/>
    <mergeCell ref="AD40:AG41"/>
    <mergeCell ref="X43:Y43"/>
    <mergeCell ref="T42:V42"/>
    <mergeCell ref="W42:Y42"/>
    <mergeCell ref="U43:V43"/>
    <mergeCell ref="AD39:AH39"/>
    <mergeCell ref="X39:Y39"/>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Z54:AC56"/>
    <mergeCell ref="AD60:AG62"/>
    <mergeCell ref="AD51:AG53"/>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Z38:AA38"/>
    <mergeCell ref="AJ26:BR27"/>
    <mergeCell ref="AD27:AF27"/>
    <mergeCell ref="AG27:AI27"/>
    <mergeCell ref="AD28:AF28"/>
    <mergeCell ref="AG28:AI28"/>
    <mergeCell ref="AJ28:AK29"/>
    <mergeCell ref="AL28:BR29"/>
    <mergeCell ref="AD29:AF29"/>
    <mergeCell ref="AG29:AI29"/>
    <mergeCell ref="AJ32:BR33"/>
    <mergeCell ref="A32:AI33"/>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AN12" sqref="AN12"/>
    </sheetView>
  </sheetViews>
  <sheetFormatPr defaultColWidth="3.1796875" defaultRowHeight="18" customHeight="1" x14ac:dyDescent="0.2"/>
  <cols>
    <col min="1" max="50" width="3.81640625" style="38" customWidth="1"/>
    <col min="51" max="16384" width="3.1796875" style="38"/>
  </cols>
  <sheetData>
    <row r="1" spans="1:37" ht="23.25" customHeight="1" x14ac:dyDescent="0.2">
      <c r="A1" s="101" t="s">
        <v>253</v>
      </c>
      <c r="N1" s="39"/>
      <c r="O1" s="39"/>
      <c r="P1" s="39"/>
      <c r="Q1" s="40"/>
      <c r="R1" s="40"/>
      <c r="S1" s="40"/>
      <c r="T1" s="40"/>
      <c r="U1" s="40"/>
      <c r="V1" s="40"/>
      <c r="W1" s="40"/>
      <c r="X1" s="40"/>
      <c r="Y1" s="40"/>
      <c r="Z1" s="40"/>
      <c r="AA1" s="40"/>
      <c r="AB1" s="40"/>
      <c r="AC1" s="40"/>
      <c r="AD1" s="40"/>
      <c r="AE1" s="40"/>
      <c r="AF1" s="40"/>
      <c r="AG1" s="40"/>
      <c r="AH1" s="40"/>
    </row>
    <row r="2" spans="1:37" ht="26.25" customHeight="1" thickBot="1" x14ac:dyDescent="0.25">
      <c r="N2" s="645" t="s">
        <v>177</v>
      </c>
      <c r="O2" s="646"/>
      <c r="P2" s="647"/>
      <c r="Q2" s="728"/>
      <c r="R2" s="527"/>
      <c r="S2" s="527"/>
      <c r="T2" s="527"/>
      <c r="U2" s="527"/>
      <c r="V2" s="527"/>
      <c r="W2" s="527"/>
      <c r="X2" s="527"/>
      <c r="Y2" s="527"/>
      <c r="Z2" s="527"/>
      <c r="AA2" s="527"/>
      <c r="AB2" s="527"/>
      <c r="AC2" s="527"/>
      <c r="AD2" s="527"/>
      <c r="AE2" s="527"/>
      <c r="AF2" s="527"/>
      <c r="AG2" s="527"/>
      <c r="AH2" s="729"/>
    </row>
    <row r="3" spans="1:37" ht="15" customHeight="1" x14ac:dyDescent="0.2">
      <c r="A3" s="642" t="s">
        <v>254</v>
      </c>
      <c r="B3" s="643"/>
      <c r="C3" s="643"/>
      <c r="D3" s="643"/>
      <c r="E3" s="643"/>
      <c r="F3" s="643"/>
      <c r="G3" s="643"/>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4"/>
    </row>
    <row r="4" spans="1:37" ht="15" customHeight="1" thickBot="1" x14ac:dyDescent="0.25">
      <c r="A4" s="730"/>
      <c r="B4" s="731"/>
      <c r="C4" s="731"/>
      <c r="D4" s="731"/>
      <c r="E4" s="731"/>
      <c r="F4" s="731"/>
      <c r="G4" s="731"/>
      <c r="H4" s="731"/>
      <c r="I4" s="731"/>
      <c r="J4" s="731"/>
      <c r="K4" s="731"/>
      <c r="L4" s="731"/>
      <c r="M4" s="731"/>
      <c r="N4" s="731"/>
      <c r="O4" s="731"/>
      <c r="P4" s="731"/>
      <c r="Q4" s="731"/>
      <c r="R4" s="731"/>
      <c r="S4" s="731"/>
      <c r="T4" s="731"/>
      <c r="U4" s="731"/>
      <c r="V4" s="731"/>
      <c r="W4" s="731"/>
      <c r="X4" s="731"/>
      <c r="Y4" s="731"/>
      <c r="Z4" s="731"/>
      <c r="AA4" s="731"/>
      <c r="AB4" s="731"/>
      <c r="AC4" s="731"/>
      <c r="AD4" s="731"/>
      <c r="AE4" s="731"/>
      <c r="AF4" s="731"/>
      <c r="AG4" s="731"/>
      <c r="AH4" s="732"/>
    </row>
    <row r="5" spans="1:37" ht="26.25" customHeight="1" x14ac:dyDescent="0.2">
      <c r="A5" s="735" t="s">
        <v>255</v>
      </c>
      <c r="B5" s="736"/>
      <c r="C5" s="733" t="s">
        <v>256</v>
      </c>
      <c r="D5" s="733"/>
      <c r="E5" s="733"/>
      <c r="F5" s="733"/>
      <c r="G5" s="733"/>
      <c r="H5" s="733"/>
      <c r="I5" s="733"/>
      <c r="J5" s="733"/>
      <c r="K5" s="733"/>
      <c r="L5" s="733"/>
      <c r="M5" s="733"/>
      <c r="N5" s="733"/>
      <c r="O5" s="733"/>
      <c r="P5" s="733"/>
      <c r="Q5" s="733"/>
      <c r="R5" s="733"/>
      <c r="S5" s="733"/>
      <c r="T5" s="733"/>
      <c r="U5" s="733"/>
      <c r="V5" s="733"/>
      <c r="W5" s="733" t="s">
        <v>257</v>
      </c>
      <c r="X5" s="733"/>
      <c r="Y5" s="733"/>
      <c r="Z5" s="733"/>
      <c r="AA5" s="733"/>
      <c r="AB5" s="733" t="s">
        <v>258</v>
      </c>
      <c r="AC5" s="733"/>
      <c r="AD5" s="733"/>
      <c r="AE5" s="733"/>
      <c r="AF5" s="733"/>
      <c r="AG5" s="733"/>
      <c r="AH5" s="734"/>
    </row>
    <row r="6" spans="1:37" ht="26.25" customHeight="1" x14ac:dyDescent="0.2">
      <c r="A6" s="737"/>
      <c r="B6" s="738"/>
      <c r="C6" s="686" t="s">
        <v>55</v>
      </c>
      <c r="D6" s="686"/>
      <c r="E6" s="686"/>
      <c r="F6" s="686" t="s">
        <v>192</v>
      </c>
      <c r="G6" s="686"/>
      <c r="H6" s="686"/>
      <c r="I6" s="686"/>
      <c r="J6" s="686"/>
      <c r="K6" s="622"/>
      <c r="L6" s="622"/>
      <c r="M6" s="622"/>
      <c r="N6" s="622"/>
      <c r="O6" s="622"/>
      <c r="P6" s="622"/>
      <c r="Q6" s="622"/>
      <c r="R6" s="622"/>
      <c r="S6" s="622"/>
      <c r="T6" s="622"/>
      <c r="U6" s="622"/>
      <c r="V6" s="622"/>
      <c r="W6" s="622"/>
      <c r="X6" s="622"/>
      <c r="Y6" s="622"/>
      <c r="Z6" s="622"/>
      <c r="AA6" s="622"/>
      <c r="AB6" s="622"/>
      <c r="AC6" s="622"/>
      <c r="AD6" s="622"/>
      <c r="AE6" s="622"/>
      <c r="AF6" s="622"/>
      <c r="AG6" s="622"/>
      <c r="AH6" s="623"/>
    </row>
    <row r="7" spans="1:37" ht="26.25" customHeight="1" x14ac:dyDescent="0.2">
      <c r="A7" s="737"/>
      <c r="B7" s="738"/>
      <c r="C7" s="686"/>
      <c r="D7" s="686"/>
      <c r="E7" s="686"/>
      <c r="F7" s="686" t="s">
        <v>193</v>
      </c>
      <c r="G7" s="686"/>
      <c r="H7" s="686"/>
      <c r="I7" s="686"/>
      <c r="J7" s="686"/>
      <c r="K7" s="624"/>
      <c r="L7" s="624"/>
      <c r="M7" s="624"/>
      <c r="N7" s="624"/>
      <c r="O7" s="624"/>
      <c r="P7" s="624"/>
      <c r="Q7" s="624"/>
      <c r="R7" s="624"/>
      <c r="S7" s="624"/>
      <c r="T7" s="624"/>
      <c r="U7" s="624"/>
      <c r="V7" s="624"/>
      <c r="W7" s="624"/>
      <c r="X7" s="624"/>
      <c r="Y7" s="624"/>
      <c r="Z7" s="624"/>
      <c r="AA7" s="624"/>
      <c r="AB7" s="624"/>
      <c r="AC7" s="624"/>
      <c r="AD7" s="624"/>
      <c r="AE7" s="624"/>
      <c r="AF7" s="624"/>
      <c r="AG7" s="624"/>
      <c r="AH7" s="625"/>
      <c r="AK7" s="100"/>
    </row>
    <row r="8" spans="1:37" ht="25.9" customHeight="1" x14ac:dyDescent="0.2">
      <c r="A8" s="737"/>
      <c r="B8" s="738"/>
      <c r="C8" s="686"/>
      <c r="D8" s="686"/>
      <c r="E8" s="686"/>
      <c r="F8" s="686"/>
      <c r="G8" s="686"/>
      <c r="H8" s="686"/>
      <c r="I8" s="686"/>
      <c r="J8" s="686"/>
      <c r="K8" s="624"/>
      <c r="L8" s="624"/>
      <c r="M8" s="624"/>
      <c r="N8" s="624"/>
      <c r="O8" s="624"/>
      <c r="P8" s="624"/>
      <c r="Q8" s="624"/>
      <c r="R8" s="624"/>
      <c r="S8" s="624"/>
      <c r="T8" s="624"/>
      <c r="U8" s="624"/>
      <c r="V8" s="624"/>
      <c r="W8" s="624"/>
      <c r="X8" s="624"/>
      <c r="Y8" s="624"/>
      <c r="Z8" s="624"/>
      <c r="AA8" s="624"/>
      <c r="AB8" s="624"/>
      <c r="AC8" s="624"/>
      <c r="AD8" s="624"/>
      <c r="AE8" s="624"/>
      <c r="AF8" s="624"/>
      <c r="AG8" s="624"/>
      <c r="AH8" s="625"/>
    </row>
    <row r="9" spans="1:37" ht="26.25" customHeight="1" x14ac:dyDescent="0.2">
      <c r="A9" s="737"/>
      <c r="B9" s="738"/>
      <c r="C9" s="713" t="s">
        <v>259</v>
      </c>
      <c r="D9" s="656"/>
      <c r="E9" s="656"/>
      <c r="F9" s="656"/>
      <c r="G9" s="656"/>
      <c r="H9" s="656"/>
      <c r="I9" s="656"/>
      <c r="J9" s="657"/>
      <c r="K9" s="702" t="s">
        <v>260</v>
      </c>
      <c r="L9" s="703"/>
      <c r="M9" s="703"/>
      <c r="N9" s="703"/>
      <c r="O9" s="703"/>
      <c r="P9" s="714"/>
      <c r="Q9" s="697" t="s">
        <v>261</v>
      </c>
      <c r="R9" s="698"/>
      <c r="S9" s="698"/>
      <c r="T9" s="698"/>
      <c r="U9" s="698"/>
      <c r="V9" s="104" t="s">
        <v>243</v>
      </c>
      <c r="W9" s="697" t="s">
        <v>262</v>
      </c>
      <c r="X9" s="698"/>
      <c r="Y9" s="698"/>
      <c r="Z9" s="698"/>
      <c r="AA9" s="698"/>
      <c r="AB9" s="104" t="s">
        <v>243</v>
      </c>
      <c r="AC9" s="697" t="s">
        <v>263</v>
      </c>
      <c r="AD9" s="698"/>
      <c r="AE9" s="698"/>
      <c r="AF9" s="698"/>
      <c r="AG9" s="698"/>
      <c r="AH9" s="109" t="s">
        <v>243</v>
      </c>
    </row>
    <row r="10" spans="1:37" ht="25.9" customHeight="1" x14ac:dyDescent="0.2">
      <c r="A10" s="737"/>
      <c r="B10" s="738"/>
      <c r="C10" s="556"/>
      <c r="D10" s="557"/>
      <c r="E10" s="557"/>
      <c r="F10" s="557"/>
      <c r="G10" s="557"/>
      <c r="H10" s="557"/>
      <c r="I10" s="557"/>
      <c r="J10" s="558"/>
      <c r="K10" s="519" t="s">
        <v>264</v>
      </c>
      <c r="L10" s="520"/>
      <c r="M10" s="520"/>
      <c r="N10" s="520"/>
      <c r="O10" s="520"/>
      <c r="P10" s="522"/>
      <c r="Q10" s="699"/>
      <c r="R10" s="699"/>
      <c r="S10" s="699"/>
      <c r="T10" s="699"/>
      <c r="U10" s="699"/>
      <c r="V10" s="699"/>
      <c r="W10" s="699"/>
      <c r="X10" s="699"/>
      <c r="Y10" s="699"/>
      <c r="Z10" s="699"/>
      <c r="AA10" s="699"/>
      <c r="AB10" s="699"/>
      <c r="AC10" s="699"/>
      <c r="AD10" s="699"/>
      <c r="AE10" s="699"/>
      <c r="AF10" s="699"/>
      <c r="AG10" s="699"/>
      <c r="AH10" s="700"/>
    </row>
    <row r="11" spans="1:37" ht="26.25" customHeight="1" x14ac:dyDescent="0.2">
      <c r="A11" s="737"/>
      <c r="B11" s="738"/>
      <c r="C11" s="743" t="s">
        <v>265</v>
      </c>
      <c r="D11" s="738"/>
      <c r="E11" s="726" t="s">
        <v>266</v>
      </c>
      <c r="F11" s="699"/>
      <c r="G11" s="699"/>
      <c r="H11" s="699"/>
      <c r="I11" s="699"/>
      <c r="J11" s="699"/>
      <c r="K11" s="699"/>
      <c r="L11" s="699"/>
      <c r="M11" s="699"/>
      <c r="N11" s="556" t="s">
        <v>267</v>
      </c>
      <c r="O11" s="557"/>
      <c r="P11" s="557"/>
      <c r="Q11" s="557"/>
      <c r="R11" s="557"/>
      <c r="S11" s="557"/>
      <c r="T11" s="557"/>
      <c r="U11" s="557"/>
      <c r="V11" s="557"/>
      <c r="W11" s="557"/>
      <c r="X11" s="558"/>
      <c r="Y11" s="556" t="s">
        <v>268</v>
      </c>
      <c r="Z11" s="557"/>
      <c r="AA11" s="557"/>
      <c r="AB11" s="557"/>
      <c r="AC11" s="558"/>
      <c r="AD11" s="556"/>
      <c r="AE11" s="557"/>
      <c r="AF11" s="557"/>
      <c r="AG11" s="705" t="s">
        <v>269</v>
      </c>
      <c r="AH11" s="706"/>
    </row>
    <row r="12" spans="1:37" ht="25.9" customHeight="1" x14ac:dyDescent="0.2">
      <c r="A12" s="737"/>
      <c r="B12" s="738"/>
      <c r="C12" s="743"/>
      <c r="D12" s="738"/>
      <c r="E12" s="718"/>
      <c r="F12" s="719"/>
      <c r="G12" s="719"/>
      <c r="H12" s="719"/>
      <c r="I12" s="719"/>
      <c r="J12" s="719"/>
      <c r="K12" s="719"/>
      <c r="L12" s="719"/>
      <c r="M12" s="719"/>
      <c r="N12" s="686" t="s">
        <v>270</v>
      </c>
      <c r="O12" s="686"/>
      <c r="P12" s="686"/>
      <c r="Q12" s="686"/>
      <c r="R12" s="686"/>
      <c r="S12" s="720" t="s">
        <v>271</v>
      </c>
      <c r="T12" s="721"/>
      <c r="U12" s="703" t="s">
        <v>272</v>
      </c>
      <c r="V12" s="703"/>
      <c r="W12" s="703"/>
      <c r="X12" s="703"/>
      <c r="Y12" s="702" t="s">
        <v>273</v>
      </c>
      <c r="Z12" s="703"/>
      <c r="AA12" s="703"/>
      <c r="AB12" s="703"/>
      <c r="AC12" s="703"/>
      <c r="AD12" s="703"/>
      <c r="AE12" s="703"/>
      <c r="AF12" s="703"/>
      <c r="AG12" s="703"/>
      <c r="AH12" s="704"/>
    </row>
    <row r="13" spans="1:37" ht="25.9" customHeight="1" x14ac:dyDescent="0.2">
      <c r="A13" s="737"/>
      <c r="B13" s="738"/>
      <c r="C13" s="743"/>
      <c r="D13" s="738"/>
      <c r="E13" s="702" t="s">
        <v>274</v>
      </c>
      <c r="F13" s="703"/>
      <c r="G13" s="703"/>
      <c r="H13" s="703"/>
      <c r="I13" s="703"/>
      <c r="J13" s="703"/>
      <c r="K13" s="703"/>
      <c r="L13" s="703"/>
      <c r="M13" s="714"/>
      <c r="N13" s="715"/>
      <c r="O13" s="715"/>
      <c r="P13" s="716"/>
      <c r="Q13" s="714" t="s">
        <v>275</v>
      </c>
      <c r="R13" s="686"/>
      <c r="S13" s="741">
        <v>1</v>
      </c>
      <c r="T13" s="742"/>
      <c r="U13" s="724" t="str">
        <f>IF(N13="","",ROUNDDOWN(N13*S13,3))</f>
        <v/>
      </c>
      <c r="V13" s="724"/>
      <c r="W13" s="703" t="s">
        <v>275</v>
      </c>
      <c r="X13" s="703"/>
      <c r="Y13" s="707" t="str">
        <f>IF(SUM(U13:V16)=0,"",SUM(U13:V16))</f>
        <v/>
      </c>
      <c r="Z13" s="708"/>
      <c r="AA13" s="708"/>
      <c r="AB13" s="708"/>
      <c r="AC13" s="708"/>
      <c r="AD13" s="656" t="s">
        <v>276</v>
      </c>
      <c r="AE13" s="656"/>
      <c r="AF13" s="656"/>
      <c r="AG13" s="656"/>
      <c r="AH13" s="746"/>
    </row>
    <row r="14" spans="1:37" ht="26.25" customHeight="1" x14ac:dyDescent="0.2">
      <c r="A14" s="737"/>
      <c r="B14" s="738"/>
      <c r="C14" s="743"/>
      <c r="D14" s="738"/>
      <c r="E14" s="702" t="s">
        <v>277</v>
      </c>
      <c r="F14" s="703"/>
      <c r="G14" s="703"/>
      <c r="H14" s="703"/>
      <c r="I14" s="703"/>
      <c r="J14" s="703"/>
      <c r="K14" s="703"/>
      <c r="L14" s="703"/>
      <c r="M14" s="714"/>
      <c r="N14" s="715"/>
      <c r="O14" s="715"/>
      <c r="P14" s="716"/>
      <c r="Q14" s="714" t="s">
        <v>275</v>
      </c>
      <c r="R14" s="686"/>
      <c r="S14" s="741">
        <v>1</v>
      </c>
      <c r="T14" s="742"/>
      <c r="U14" s="724" t="str">
        <f>IF(N14="","",ROUNDDOWN(N14*S14,3))</f>
        <v/>
      </c>
      <c r="V14" s="724"/>
      <c r="W14" s="703" t="s">
        <v>275</v>
      </c>
      <c r="X14" s="703"/>
      <c r="Y14" s="709"/>
      <c r="Z14" s="710"/>
      <c r="AA14" s="710"/>
      <c r="AB14" s="710"/>
      <c r="AC14" s="710"/>
      <c r="AD14" s="554"/>
      <c r="AE14" s="554"/>
      <c r="AF14" s="554"/>
      <c r="AG14" s="554"/>
      <c r="AH14" s="747"/>
    </row>
    <row r="15" spans="1:37" ht="25.9" customHeight="1" x14ac:dyDescent="0.2">
      <c r="A15" s="737"/>
      <c r="B15" s="738"/>
      <c r="C15" s="743"/>
      <c r="D15" s="738"/>
      <c r="E15" s="702" t="s">
        <v>278</v>
      </c>
      <c r="F15" s="703"/>
      <c r="G15" s="703"/>
      <c r="H15" s="703"/>
      <c r="I15" s="703"/>
      <c r="J15" s="703"/>
      <c r="K15" s="703"/>
      <c r="L15" s="703"/>
      <c r="M15" s="714"/>
      <c r="N15" s="715"/>
      <c r="O15" s="715"/>
      <c r="P15" s="716"/>
      <c r="Q15" s="714" t="s">
        <v>275</v>
      </c>
      <c r="R15" s="686"/>
      <c r="S15" s="745">
        <v>0.5</v>
      </c>
      <c r="T15" s="745"/>
      <c r="U15" s="724" t="str">
        <f>IF(N15="","",ROUNDDOWN(N15*(1/2),3))</f>
        <v/>
      </c>
      <c r="V15" s="724"/>
      <c r="W15" s="703" t="s">
        <v>275</v>
      </c>
      <c r="X15" s="703"/>
      <c r="Y15" s="709"/>
      <c r="Z15" s="710"/>
      <c r="AA15" s="710"/>
      <c r="AB15" s="710"/>
      <c r="AC15" s="710"/>
      <c r="AD15" s="554"/>
      <c r="AE15" s="554"/>
      <c r="AF15" s="554"/>
      <c r="AG15" s="554"/>
      <c r="AH15" s="747"/>
    </row>
    <row r="16" spans="1:37" ht="25.9" customHeight="1" thickBot="1" x14ac:dyDescent="0.25">
      <c r="A16" s="739"/>
      <c r="B16" s="740"/>
      <c r="C16" s="744"/>
      <c r="D16" s="740"/>
      <c r="E16" s="722" t="s">
        <v>279</v>
      </c>
      <c r="F16" s="717"/>
      <c r="G16" s="717"/>
      <c r="H16" s="717"/>
      <c r="I16" s="717"/>
      <c r="J16" s="717"/>
      <c r="K16" s="717"/>
      <c r="L16" s="717"/>
      <c r="M16" s="723"/>
      <c r="N16" s="756"/>
      <c r="O16" s="756"/>
      <c r="P16" s="757"/>
      <c r="Q16" s="723" t="s">
        <v>275</v>
      </c>
      <c r="R16" s="727"/>
      <c r="S16" s="701">
        <v>0.25</v>
      </c>
      <c r="T16" s="701"/>
      <c r="U16" s="725" t="str">
        <f>IF(N16="","",ROUNDDOWN(N16*(1/4),3))</f>
        <v/>
      </c>
      <c r="V16" s="725"/>
      <c r="W16" s="717" t="s">
        <v>275</v>
      </c>
      <c r="X16" s="717"/>
      <c r="Y16" s="711"/>
      <c r="Z16" s="712"/>
      <c r="AA16" s="712"/>
      <c r="AB16" s="712"/>
      <c r="AC16" s="712"/>
      <c r="AD16" s="748"/>
      <c r="AE16" s="748"/>
      <c r="AF16" s="748"/>
      <c r="AG16" s="748"/>
      <c r="AH16" s="749"/>
    </row>
    <row r="17" spans="1:34" ht="25.9" customHeight="1" x14ac:dyDescent="0.2">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row>
    <row r="18" spans="1:34" ht="11.25" customHeight="1" x14ac:dyDescent="0.2">
      <c r="A18" s="111"/>
      <c r="B18" s="111"/>
      <c r="C18" s="111"/>
      <c r="D18" s="111"/>
      <c r="E18" s="102"/>
      <c r="F18" s="102"/>
      <c r="G18" s="102"/>
      <c r="H18" s="102"/>
      <c r="I18" s="102"/>
      <c r="J18" s="102"/>
      <c r="K18" s="102"/>
      <c r="L18" s="102"/>
      <c r="M18" s="102"/>
      <c r="N18" s="112"/>
      <c r="O18" s="112"/>
      <c r="P18" s="112"/>
      <c r="Q18" s="102"/>
      <c r="R18" s="102"/>
      <c r="S18" s="113"/>
      <c r="T18" s="113"/>
      <c r="U18" s="114"/>
      <c r="V18" s="114"/>
      <c r="W18" s="102"/>
      <c r="X18" s="102"/>
      <c r="Y18" s="115"/>
      <c r="Z18" s="115"/>
      <c r="AA18" s="115"/>
      <c r="AB18" s="115"/>
      <c r="AC18" s="115"/>
      <c r="AD18" s="102"/>
      <c r="AE18" s="102"/>
      <c r="AF18" s="102"/>
      <c r="AG18" s="102"/>
      <c r="AH18" s="102"/>
    </row>
    <row r="19" spans="1:34" ht="11.25" customHeight="1" x14ac:dyDescent="0.2">
      <c r="A19" s="111"/>
      <c r="B19" s="111"/>
      <c r="C19" s="111"/>
      <c r="D19" s="111"/>
      <c r="E19" s="102"/>
      <c r="F19" s="102"/>
      <c r="G19" s="102"/>
      <c r="H19" s="102"/>
      <c r="I19" s="102"/>
      <c r="J19" s="102"/>
      <c r="K19" s="102"/>
      <c r="L19" s="102"/>
      <c r="M19" s="102"/>
      <c r="N19" s="112"/>
      <c r="O19" s="112"/>
      <c r="P19" s="112"/>
      <c r="Q19" s="102"/>
      <c r="R19" s="102"/>
      <c r="S19" s="113"/>
      <c r="T19" s="113"/>
      <c r="U19" s="114"/>
      <c r="V19" s="114"/>
      <c r="W19" s="102"/>
      <c r="X19" s="102"/>
      <c r="Y19" s="115"/>
      <c r="Z19" s="115"/>
      <c r="AA19" s="115"/>
      <c r="AB19" s="115"/>
      <c r="AC19" s="115"/>
      <c r="AD19" s="102"/>
      <c r="AE19" s="102"/>
      <c r="AF19" s="102"/>
      <c r="AG19" s="102"/>
      <c r="AH19" s="102"/>
    </row>
    <row r="20" spans="1:34" ht="11.25" customHeight="1" thickBot="1" x14ac:dyDescent="0.25">
      <c r="C20" s="111"/>
      <c r="D20" s="111"/>
      <c r="E20" s="102"/>
      <c r="F20" s="102"/>
      <c r="G20" s="102"/>
      <c r="H20" s="102"/>
      <c r="I20" s="102"/>
      <c r="J20" s="102"/>
      <c r="K20" s="102"/>
      <c r="L20" s="102"/>
      <c r="M20" s="102"/>
      <c r="N20" s="112"/>
      <c r="O20" s="112"/>
      <c r="P20" s="112"/>
      <c r="Q20" s="102"/>
      <c r="R20" s="102"/>
      <c r="S20" s="113"/>
      <c r="T20" s="113"/>
      <c r="U20" s="116"/>
      <c r="V20" s="116"/>
      <c r="W20" s="102"/>
      <c r="X20" s="102"/>
      <c r="Y20" s="117"/>
      <c r="Z20" s="117"/>
      <c r="AA20" s="117"/>
      <c r="AB20" s="117"/>
      <c r="AC20" s="117"/>
      <c r="AD20" s="102"/>
      <c r="AE20" s="102"/>
      <c r="AF20" s="102"/>
      <c r="AG20" s="102"/>
      <c r="AH20" s="102"/>
    </row>
    <row r="21" spans="1:34" ht="18.75" customHeight="1" x14ac:dyDescent="0.2">
      <c r="A21" s="642" t="s">
        <v>280</v>
      </c>
      <c r="B21" s="643"/>
      <c r="C21" s="643"/>
      <c r="D21" s="643"/>
      <c r="E21" s="643"/>
      <c r="F21" s="643"/>
      <c r="G21" s="643"/>
      <c r="H21" s="643"/>
      <c r="I21" s="643"/>
      <c r="J21" s="643"/>
      <c r="K21" s="643"/>
      <c r="L21" s="643"/>
      <c r="M21" s="643"/>
      <c r="N21" s="643"/>
      <c r="O21" s="643"/>
      <c r="P21" s="643"/>
      <c r="Q21" s="643"/>
      <c r="R21" s="643"/>
      <c r="S21" s="643"/>
      <c r="T21" s="643"/>
      <c r="U21" s="643"/>
      <c r="V21" s="643"/>
      <c r="W21" s="643"/>
      <c r="X21" s="643"/>
      <c r="Y21" s="643"/>
      <c r="Z21" s="643"/>
      <c r="AA21" s="643"/>
      <c r="AB21" s="643"/>
      <c r="AC21" s="643"/>
      <c r="AD21" s="643"/>
      <c r="AE21" s="643"/>
      <c r="AF21" s="643"/>
      <c r="AG21" s="643"/>
      <c r="AH21" s="644"/>
    </row>
    <row r="22" spans="1:34" ht="18.399999999999999" customHeight="1" x14ac:dyDescent="0.2">
      <c r="A22" s="534"/>
      <c r="B22" s="535"/>
      <c r="C22" s="535"/>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5"/>
      <c r="AF22" s="535"/>
      <c r="AG22" s="535"/>
      <c r="AH22" s="536"/>
    </row>
    <row r="23" spans="1:34" ht="18.75" customHeight="1" x14ac:dyDescent="0.2">
      <c r="A23" s="750" t="s">
        <v>281</v>
      </c>
      <c r="B23" s="751"/>
      <c r="C23" s="543" t="s">
        <v>282</v>
      </c>
      <c r="D23" s="543"/>
      <c r="E23" s="543"/>
      <c r="F23" s="543"/>
      <c r="G23" s="543"/>
      <c r="H23" s="543"/>
      <c r="I23" s="543"/>
      <c r="J23" s="543"/>
      <c r="K23" s="543"/>
      <c r="L23" s="543"/>
      <c r="M23" s="543"/>
      <c r="N23" s="543"/>
      <c r="O23" s="543"/>
      <c r="P23" s="543"/>
      <c r="Q23" s="543"/>
      <c r="R23" s="543"/>
      <c r="S23" s="543"/>
      <c r="T23" s="543"/>
      <c r="U23" s="543"/>
      <c r="V23" s="543"/>
      <c r="W23" s="543"/>
      <c r="X23" s="543"/>
      <c r="Y23" s="543"/>
      <c r="Z23" s="543"/>
      <c r="AA23" s="543"/>
      <c r="AB23" s="543"/>
      <c r="AC23" s="543"/>
      <c r="AD23" s="543"/>
      <c r="AE23" s="543"/>
      <c r="AF23" s="543"/>
      <c r="AG23" s="543"/>
      <c r="AH23" s="753"/>
    </row>
    <row r="24" spans="1:34" ht="18.75" customHeight="1" x14ac:dyDescent="0.2">
      <c r="A24" s="544"/>
      <c r="B24" s="752"/>
      <c r="C24" s="545"/>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6"/>
    </row>
    <row r="25" spans="1:34" ht="18.75" customHeight="1" x14ac:dyDescent="0.2">
      <c r="A25" s="525" t="s">
        <v>283</v>
      </c>
      <c r="B25" s="526"/>
      <c r="C25" s="754" t="s">
        <v>284</v>
      </c>
      <c r="D25" s="754"/>
      <c r="E25" s="754"/>
      <c r="F25" s="754"/>
      <c r="G25" s="754"/>
      <c r="H25" s="754"/>
      <c r="I25" s="754"/>
      <c r="J25" s="754"/>
      <c r="K25" s="754"/>
      <c r="L25" s="754"/>
      <c r="M25" s="754"/>
      <c r="N25" s="754"/>
      <c r="O25" s="754"/>
      <c r="P25" s="754"/>
      <c r="Q25" s="754"/>
      <c r="R25" s="754"/>
      <c r="S25" s="754"/>
      <c r="T25" s="754"/>
      <c r="U25" s="754"/>
      <c r="V25" s="754"/>
      <c r="W25" s="754"/>
      <c r="X25" s="754"/>
      <c r="Y25" s="754"/>
      <c r="Z25" s="754"/>
      <c r="AA25" s="754"/>
      <c r="AB25" s="754"/>
      <c r="AC25" s="754"/>
      <c r="AD25" s="754"/>
      <c r="AE25" s="754"/>
      <c r="AF25" s="754"/>
      <c r="AG25" s="754"/>
      <c r="AH25" s="755"/>
    </row>
    <row r="26" spans="1:34" ht="18.75" customHeight="1" x14ac:dyDescent="0.2">
      <c r="A26" s="525"/>
      <c r="B26" s="526"/>
      <c r="C26" s="754"/>
      <c r="D26" s="754"/>
      <c r="E26" s="754"/>
      <c r="F26" s="754"/>
      <c r="G26" s="754"/>
      <c r="H26" s="754"/>
      <c r="I26" s="754"/>
      <c r="J26" s="754"/>
      <c r="K26" s="754"/>
      <c r="L26" s="754"/>
      <c r="M26" s="754"/>
      <c r="N26" s="754"/>
      <c r="O26" s="754"/>
      <c r="P26" s="754"/>
      <c r="Q26" s="754"/>
      <c r="R26" s="754"/>
      <c r="S26" s="754"/>
      <c r="T26" s="754"/>
      <c r="U26" s="754"/>
      <c r="V26" s="754"/>
      <c r="W26" s="754"/>
      <c r="X26" s="754"/>
      <c r="Y26" s="754"/>
      <c r="Z26" s="754"/>
      <c r="AA26" s="754"/>
      <c r="AB26" s="754"/>
      <c r="AC26" s="754"/>
      <c r="AD26" s="754"/>
      <c r="AE26" s="754"/>
      <c r="AF26" s="754"/>
      <c r="AG26" s="754"/>
      <c r="AH26" s="755"/>
    </row>
    <row r="27" spans="1:34" ht="18.75" customHeight="1" x14ac:dyDescent="0.2">
      <c r="A27" s="544" t="s">
        <v>285</v>
      </c>
      <c r="B27" s="526"/>
      <c r="C27" s="545" t="s">
        <v>286</v>
      </c>
      <c r="D27" s="545"/>
      <c r="E27" s="545"/>
      <c r="F27" s="545"/>
      <c r="G27" s="545"/>
      <c r="H27" s="545"/>
      <c r="I27" s="545"/>
      <c r="J27" s="545"/>
      <c r="K27" s="545"/>
      <c r="L27" s="545"/>
      <c r="M27" s="545"/>
      <c r="N27" s="545"/>
      <c r="O27" s="545"/>
      <c r="P27" s="545"/>
      <c r="Q27" s="545"/>
      <c r="R27" s="545"/>
      <c r="S27" s="545"/>
      <c r="T27" s="545"/>
      <c r="U27" s="545"/>
      <c r="V27" s="545"/>
      <c r="W27" s="545"/>
      <c r="X27" s="545"/>
      <c r="Y27" s="545"/>
      <c r="Z27" s="545"/>
      <c r="AA27" s="545"/>
      <c r="AB27" s="545"/>
      <c r="AC27" s="545"/>
      <c r="AD27" s="545"/>
      <c r="AE27" s="545"/>
      <c r="AF27" s="545"/>
      <c r="AG27" s="545"/>
      <c r="AH27" s="546"/>
    </row>
    <row r="28" spans="1:34" ht="18.399999999999999" customHeight="1" x14ac:dyDescent="0.2">
      <c r="A28" s="525"/>
      <c r="B28" s="526"/>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c r="AG28" s="545"/>
      <c r="AH28" s="546"/>
    </row>
    <row r="29" spans="1:34" ht="18.399999999999999" customHeight="1" x14ac:dyDescent="0.2">
      <c r="A29" s="92"/>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18"/>
    </row>
    <row r="30" spans="1:34" ht="18.399999999999999" customHeight="1" x14ac:dyDescent="0.2">
      <c r="A30" s="57"/>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18"/>
    </row>
    <row r="31" spans="1:34" ht="18.75" customHeight="1" x14ac:dyDescent="0.2">
      <c r="A31" s="95"/>
      <c r="B31" s="99"/>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18"/>
    </row>
    <row r="32" spans="1:34" ht="18.75" customHeight="1" x14ac:dyDescent="0.2">
      <c r="A32" s="95"/>
      <c r="B32" s="99"/>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18"/>
    </row>
    <row r="33" spans="1:34" ht="18.75" customHeight="1" x14ac:dyDescent="0.2">
      <c r="A33" s="95"/>
      <c r="B33" s="99"/>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18"/>
    </row>
    <row r="34" spans="1:34" ht="18.75" customHeight="1" x14ac:dyDescent="0.2">
      <c r="A34" s="95"/>
      <c r="B34" s="99"/>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19"/>
    </row>
    <row r="35" spans="1:34" ht="18.75" customHeight="1" thickBot="1" x14ac:dyDescent="0.25">
      <c r="A35" s="96"/>
      <c r="B35" s="120"/>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2"/>
    </row>
    <row r="36" spans="1:34" ht="7.5" customHeight="1" x14ac:dyDescent="0.2">
      <c r="C36" s="111"/>
      <c r="D36" s="111"/>
      <c r="E36" s="39"/>
      <c r="F36" s="39"/>
      <c r="G36" s="39"/>
      <c r="H36" s="39"/>
      <c r="I36" s="39"/>
      <c r="J36" s="39"/>
      <c r="K36" s="39"/>
      <c r="L36" s="39"/>
      <c r="M36" s="39"/>
      <c r="N36" s="39"/>
      <c r="O36" s="39"/>
      <c r="P36" s="39"/>
      <c r="Q36" s="39"/>
      <c r="R36" s="123"/>
      <c r="S36" s="123"/>
      <c r="T36" s="123"/>
      <c r="U36" s="123"/>
      <c r="V36" s="123"/>
      <c r="W36" s="39"/>
      <c r="X36" s="123"/>
      <c r="Y36" s="123"/>
      <c r="Z36" s="123"/>
      <c r="AA36" s="123"/>
      <c r="AB36" s="123"/>
      <c r="AC36" s="39"/>
      <c r="AD36" s="123"/>
      <c r="AE36" s="123"/>
      <c r="AF36" s="123"/>
      <c r="AG36" s="123"/>
      <c r="AH36" s="123"/>
    </row>
    <row r="37" spans="1:34" ht="29.25" customHeight="1" x14ac:dyDescent="0.2">
      <c r="C37" s="111"/>
      <c r="D37" s="111"/>
      <c r="E37" s="39"/>
      <c r="F37" s="39"/>
      <c r="G37" s="39"/>
      <c r="H37" s="39"/>
      <c r="I37" s="39"/>
      <c r="J37" s="39"/>
      <c r="K37" s="39"/>
      <c r="L37" s="39"/>
      <c r="M37" s="39"/>
      <c r="N37" s="39"/>
      <c r="O37" s="39"/>
      <c r="P37" s="39"/>
      <c r="Q37" s="39"/>
      <c r="R37" s="123"/>
      <c r="S37" s="123"/>
      <c r="T37" s="123"/>
      <c r="U37" s="123"/>
      <c r="V37" s="123"/>
      <c r="W37" s="39"/>
      <c r="X37" s="123"/>
      <c r="Y37" s="123"/>
      <c r="Z37" s="123"/>
      <c r="AA37" s="123"/>
      <c r="AB37" s="123"/>
      <c r="AC37" s="39"/>
      <c r="AD37" s="123"/>
      <c r="AE37" s="123"/>
      <c r="AF37" s="123"/>
      <c r="AG37" s="123"/>
      <c r="AH37" s="123"/>
    </row>
    <row r="38" spans="1:34" ht="29.25" customHeight="1" x14ac:dyDescent="0.2">
      <c r="C38" s="111"/>
      <c r="D38" s="111"/>
      <c r="E38" s="39"/>
      <c r="F38" s="39"/>
      <c r="G38" s="39"/>
      <c r="H38" s="39"/>
      <c r="I38" s="39"/>
      <c r="J38" s="39"/>
      <c r="K38" s="39"/>
      <c r="L38" s="39"/>
      <c r="M38" s="39"/>
      <c r="N38" s="39"/>
      <c r="O38" s="39"/>
      <c r="P38" s="39"/>
      <c r="Q38" s="39"/>
      <c r="R38" s="123"/>
      <c r="S38" s="123"/>
      <c r="T38" s="123"/>
      <c r="U38" s="123"/>
      <c r="V38" s="123"/>
      <c r="W38" s="39"/>
      <c r="X38" s="123"/>
      <c r="Y38" s="123"/>
      <c r="Z38" s="123"/>
      <c r="AA38" s="123"/>
      <c r="AB38" s="123"/>
      <c r="AC38" s="39"/>
      <c r="AD38" s="123"/>
      <c r="AE38" s="123"/>
      <c r="AF38" s="123"/>
      <c r="AG38" s="123"/>
      <c r="AH38" s="123"/>
    </row>
    <row r="39" spans="1:34" ht="29.25" customHeight="1" x14ac:dyDescent="0.2">
      <c r="C39" s="111"/>
      <c r="D39" s="111"/>
      <c r="E39" s="39"/>
      <c r="F39" s="39"/>
      <c r="G39" s="39"/>
      <c r="H39" s="39"/>
      <c r="I39" s="39"/>
      <c r="J39" s="39"/>
      <c r="K39" s="39"/>
      <c r="L39" s="39"/>
      <c r="M39" s="39"/>
      <c r="N39" s="39"/>
      <c r="O39" s="39"/>
      <c r="P39" s="39"/>
      <c r="Q39" s="39"/>
      <c r="R39" s="123"/>
      <c r="S39" s="123"/>
      <c r="T39" s="123"/>
      <c r="U39" s="123"/>
      <c r="V39" s="123"/>
      <c r="W39" s="39"/>
      <c r="X39" s="123"/>
      <c r="Y39" s="123"/>
      <c r="Z39" s="123"/>
      <c r="AA39" s="123"/>
      <c r="AB39" s="123"/>
      <c r="AC39" s="39"/>
      <c r="AD39" s="123"/>
      <c r="AE39" s="123"/>
      <c r="AF39" s="123"/>
      <c r="AG39" s="123"/>
      <c r="AH39" s="123"/>
    </row>
    <row r="40" spans="1:34" ht="29.25" customHeight="1" x14ac:dyDescent="0.2">
      <c r="C40" s="111"/>
      <c r="D40" s="111"/>
      <c r="E40" s="39"/>
      <c r="F40" s="39"/>
      <c r="G40" s="39"/>
      <c r="H40" s="39"/>
      <c r="I40" s="39"/>
      <c r="J40" s="39"/>
      <c r="K40" s="39"/>
      <c r="L40" s="39"/>
      <c r="M40" s="39"/>
      <c r="N40" s="39"/>
      <c r="O40" s="39"/>
      <c r="P40" s="39"/>
      <c r="Q40" s="39"/>
      <c r="R40" s="123"/>
      <c r="S40" s="123"/>
      <c r="T40" s="123"/>
      <c r="U40" s="123"/>
      <c r="V40" s="123"/>
      <c r="W40" s="39"/>
      <c r="X40" s="123"/>
      <c r="Y40" s="123"/>
      <c r="Z40" s="123"/>
      <c r="AA40" s="123"/>
      <c r="AB40" s="123"/>
      <c r="AC40" s="39"/>
      <c r="AD40" s="123"/>
      <c r="AE40" s="123"/>
      <c r="AF40" s="123"/>
      <c r="AG40" s="123"/>
      <c r="AH40" s="123"/>
    </row>
    <row r="41" spans="1:34" ht="29.25" customHeight="1" x14ac:dyDescent="0.2">
      <c r="C41" s="111"/>
      <c r="D41" s="111"/>
      <c r="E41" s="39"/>
      <c r="F41" s="39"/>
      <c r="G41" s="39"/>
      <c r="H41" s="39"/>
      <c r="I41" s="39"/>
      <c r="J41" s="39"/>
      <c r="K41" s="39"/>
      <c r="L41" s="39"/>
      <c r="M41" s="39"/>
      <c r="N41" s="39"/>
      <c r="O41" s="39"/>
      <c r="P41" s="39"/>
      <c r="Q41" s="39"/>
      <c r="R41" s="123"/>
      <c r="S41" s="123"/>
      <c r="T41" s="123"/>
      <c r="U41" s="123"/>
      <c r="V41" s="123"/>
      <c r="W41" s="39"/>
      <c r="X41" s="123"/>
      <c r="Y41" s="123"/>
      <c r="Z41" s="123"/>
      <c r="AA41" s="123"/>
      <c r="AB41" s="123"/>
      <c r="AC41" s="39"/>
      <c r="AD41" s="123"/>
      <c r="AE41" s="123"/>
      <c r="AF41" s="123"/>
      <c r="AG41" s="123"/>
      <c r="AH41" s="123"/>
    </row>
    <row r="42" spans="1:34" ht="29.25" customHeight="1" x14ac:dyDescent="0.2">
      <c r="C42" s="111"/>
      <c r="D42" s="111"/>
      <c r="E42" s="39"/>
      <c r="F42" s="39"/>
      <c r="G42" s="39"/>
      <c r="H42" s="39"/>
      <c r="I42" s="39"/>
      <c r="J42" s="39"/>
      <c r="K42" s="39"/>
      <c r="L42" s="39"/>
      <c r="M42" s="39"/>
      <c r="N42" s="39"/>
      <c r="O42" s="39"/>
      <c r="P42" s="39"/>
      <c r="Q42" s="39"/>
      <c r="R42" s="123"/>
      <c r="S42" s="123"/>
      <c r="T42" s="123"/>
      <c r="U42" s="123"/>
      <c r="V42" s="123"/>
      <c r="W42" s="39"/>
      <c r="X42" s="123"/>
      <c r="Y42" s="123"/>
      <c r="Z42" s="123"/>
      <c r="AA42" s="123"/>
      <c r="AB42" s="123"/>
      <c r="AC42" s="39"/>
      <c r="AD42" s="123"/>
      <c r="AE42" s="123"/>
      <c r="AF42" s="123"/>
      <c r="AG42" s="123"/>
      <c r="AH42" s="123"/>
    </row>
    <row r="43" spans="1:34" ht="29.25" customHeight="1" x14ac:dyDescent="0.2">
      <c r="C43" s="111"/>
      <c r="D43" s="111"/>
      <c r="E43" s="39"/>
      <c r="F43" s="39"/>
      <c r="G43" s="39"/>
      <c r="H43" s="39"/>
      <c r="I43" s="39"/>
      <c r="J43" s="39"/>
      <c r="K43" s="39"/>
      <c r="L43" s="39"/>
      <c r="M43" s="39"/>
      <c r="N43" s="39"/>
      <c r="O43" s="39"/>
      <c r="P43" s="39"/>
      <c r="Q43" s="39"/>
      <c r="R43" s="123"/>
      <c r="S43" s="123"/>
      <c r="T43" s="123"/>
      <c r="U43" s="123"/>
      <c r="V43" s="123"/>
      <c r="W43" s="39"/>
      <c r="X43" s="123"/>
      <c r="Y43" s="123"/>
      <c r="Z43" s="123"/>
      <c r="AA43" s="123"/>
      <c r="AB43" s="123"/>
      <c r="AC43" s="39"/>
      <c r="AD43" s="123"/>
      <c r="AE43" s="123"/>
      <c r="AF43" s="123"/>
      <c r="AG43" s="123"/>
      <c r="AH43" s="123"/>
    </row>
    <row r="44" spans="1:34" ht="29.25" customHeight="1" x14ac:dyDescent="0.2">
      <c r="C44" s="111"/>
      <c r="D44" s="111"/>
      <c r="E44" s="39"/>
      <c r="F44" s="39"/>
      <c r="G44" s="39"/>
      <c r="H44" s="39"/>
      <c r="I44" s="39"/>
      <c r="J44" s="39"/>
      <c r="K44" s="39"/>
      <c r="L44" s="39"/>
      <c r="M44" s="39"/>
      <c r="N44" s="39"/>
      <c r="O44" s="39"/>
      <c r="P44" s="39"/>
      <c r="Q44" s="39"/>
      <c r="R44" s="123"/>
      <c r="S44" s="123"/>
      <c r="T44" s="123"/>
      <c r="U44" s="123"/>
      <c r="V44" s="123"/>
      <c r="W44" s="39"/>
      <c r="X44" s="123"/>
      <c r="Y44" s="123"/>
      <c r="Z44" s="123"/>
      <c r="AA44" s="123"/>
      <c r="AB44" s="123"/>
      <c r="AC44" s="39"/>
      <c r="AD44" s="123"/>
      <c r="AE44" s="123"/>
      <c r="AF44" s="123"/>
      <c r="AG44" s="123"/>
      <c r="AH44" s="123"/>
    </row>
    <row r="45" spans="1:34" ht="29.25" customHeight="1" x14ac:dyDescent="0.2">
      <c r="C45" s="111"/>
      <c r="D45" s="111"/>
      <c r="E45" s="39"/>
      <c r="F45" s="39"/>
      <c r="G45" s="39"/>
      <c r="H45" s="39"/>
      <c r="I45" s="39"/>
      <c r="J45" s="39"/>
      <c r="K45" s="39"/>
      <c r="L45" s="39"/>
      <c r="M45" s="39"/>
      <c r="N45" s="39"/>
      <c r="O45" s="39"/>
      <c r="P45" s="39"/>
      <c r="Q45" s="39"/>
      <c r="R45" s="123"/>
      <c r="S45" s="123"/>
      <c r="T45" s="123"/>
      <c r="U45" s="123"/>
      <c r="V45" s="123"/>
      <c r="W45" s="39"/>
      <c r="X45" s="123"/>
      <c r="Y45" s="123"/>
      <c r="Z45" s="123"/>
      <c r="AA45" s="123"/>
      <c r="AB45" s="123"/>
      <c r="AC45" s="39"/>
      <c r="AD45" s="123"/>
      <c r="AE45" s="123"/>
      <c r="AF45" s="123"/>
      <c r="AG45" s="123"/>
      <c r="AH45" s="123"/>
    </row>
    <row r="46" spans="1:34" ht="29.25" customHeight="1" x14ac:dyDescent="0.2">
      <c r="C46" s="111"/>
      <c r="D46" s="111"/>
      <c r="E46" s="39"/>
      <c r="F46" s="39"/>
      <c r="G46" s="39"/>
      <c r="H46" s="39"/>
      <c r="I46" s="39"/>
      <c r="J46" s="39"/>
      <c r="K46" s="39"/>
      <c r="L46" s="39"/>
      <c r="M46" s="39"/>
      <c r="N46" s="39"/>
      <c r="O46" s="39"/>
      <c r="P46" s="39"/>
      <c r="Q46" s="39"/>
      <c r="R46" s="123"/>
      <c r="S46" s="123"/>
      <c r="T46" s="123"/>
      <c r="U46" s="123"/>
      <c r="V46" s="123"/>
      <c r="W46" s="39"/>
      <c r="X46" s="123"/>
      <c r="Y46" s="123"/>
      <c r="Z46" s="123"/>
      <c r="AA46" s="123"/>
      <c r="AB46" s="123"/>
      <c r="AC46" s="39"/>
      <c r="AD46" s="123"/>
      <c r="AE46" s="123"/>
      <c r="AF46" s="123"/>
      <c r="AG46" s="123"/>
      <c r="AH46" s="123"/>
    </row>
    <row r="47" spans="1:34" ht="29.25" customHeight="1" x14ac:dyDescent="0.2">
      <c r="C47" s="111"/>
      <c r="D47" s="111"/>
      <c r="E47" s="39"/>
      <c r="F47" s="39"/>
      <c r="G47" s="39"/>
      <c r="H47" s="39"/>
      <c r="I47" s="39"/>
      <c r="J47" s="39"/>
      <c r="K47" s="39"/>
      <c r="L47" s="39"/>
      <c r="M47" s="39"/>
      <c r="N47" s="39"/>
      <c r="O47" s="39"/>
      <c r="P47" s="39"/>
      <c r="Q47" s="39"/>
      <c r="R47" s="123"/>
      <c r="S47" s="123"/>
      <c r="T47" s="123"/>
      <c r="U47" s="123"/>
      <c r="V47" s="123"/>
      <c r="W47" s="39"/>
      <c r="X47" s="123"/>
      <c r="Y47" s="123"/>
      <c r="Z47" s="123"/>
      <c r="AA47" s="123"/>
      <c r="AB47" s="123"/>
      <c r="AC47" s="39"/>
      <c r="AD47" s="123"/>
      <c r="AE47" s="123"/>
      <c r="AF47" s="123"/>
      <c r="AG47" s="123"/>
      <c r="AH47" s="123"/>
    </row>
    <row r="48" spans="1:34" ht="29.25" customHeight="1" x14ac:dyDescent="0.2">
      <c r="C48" s="111"/>
      <c r="D48" s="111"/>
      <c r="E48" s="39"/>
      <c r="F48" s="39"/>
      <c r="G48" s="39"/>
      <c r="H48" s="39"/>
      <c r="I48" s="39"/>
      <c r="J48" s="39"/>
      <c r="K48" s="39"/>
      <c r="L48" s="39"/>
      <c r="M48" s="39"/>
      <c r="N48" s="39"/>
      <c r="O48" s="39"/>
      <c r="P48" s="39"/>
      <c r="Q48" s="39"/>
      <c r="R48" s="123"/>
      <c r="S48" s="123"/>
      <c r="T48" s="123"/>
      <c r="U48" s="123"/>
      <c r="V48" s="123"/>
      <c r="W48" s="39"/>
      <c r="X48" s="123"/>
      <c r="Y48" s="123"/>
      <c r="Z48" s="123"/>
      <c r="AA48" s="123"/>
      <c r="AB48" s="123"/>
      <c r="AC48" s="39"/>
      <c r="AD48" s="123"/>
      <c r="AE48" s="123"/>
      <c r="AF48" s="123"/>
      <c r="AG48" s="123"/>
      <c r="AH48" s="123"/>
    </row>
    <row r="49" spans="1:34" ht="29.25" customHeight="1" x14ac:dyDescent="0.2">
      <c r="C49" s="111"/>
      <c r="D49" s="111"/>
      <c r="E49" s="39"/>
      <c r="F49" s="39"/>
      <c r="G49" s="39"/>
      <c r="H49" s="39"/>
      <c r="I49" s="39"/>
      <c r="J49" s="39"/>
      <c r="K49" s="39"/>
      <c r="L49" s="39"/>
      <c r="M49" s="39"/>
      <c r="N49" s="39"/>
      <c r="O49" s="39"/>
      <c r="P49" s="39"/>
      <c r="Q49" s="39"/>
      <c r="R49" s="123"/>
      <c r="S49" s="123"/>
      <c r="T49" s="123"/>
      <c r="U49" s="123"/>
      <c r="V49" s="123"/>
      <c r="W49" s="39"/>
      <c r="X49" s="123"/>
      <c r="Y49" s="123"/>
      <c r="Z49" s="123"/>
      <c r="AA49" s="123"/>
      <c r="AB49" s="123"/>
      <c r="AC49" s="39"/>
      <c r="AD49" s="123"/>
      <c r="AE49" s="123"/>
      <c r="AF49" s="123"/>
      <c r="AG49" s="123"/>
      <c r="AH49" s="123"/>
    </row>
    <row r="50" spans="1:34" ht="29.25" customHeight="1" x14ac:dyDescent="0.2">
      <c r="C50" s="111"/>
      <c r="D50" s="111"/>
      <c r="E50" s="39"/>
      <c r="F50" s="39"/>
      <c r="G50" s="39"/>
      <c r="H50" s="39"/>
      <c r="I50" s="39"/>
      <c r="J50" s="39"/>
      <c r="K50" s="39"/>
      <c r="L50" s="39"/>
      <c r="M50" s="39"/>
      <c r="N50" s="39"/>
      <c r="O50" s="39"/>
      <c r="P50" s="39"/>
      <c r="Q50" s="39"/>
      <c r="R50" s="123"/>
      <c r="S50" s="123"/>
      <c r="T50" s="123"/>
      <c r="U50" s="123"/>
      <c r="V50" s="123"/>
      <c r="W50" s="39"/>
      <c r="X50" s="123"/>
      <c r="Y50" s="123"/>
      <c r="Z50" s="123"/>
      <c r="AA50" s="123"/>
      <c r="AB50" s="123"/>
      <c r="AC50" s="39"/>
      <c r="AD50" s="123"/>
      <c r="AE50" s="123"/>
      <c r="AF50" s="123"/>
      <c r="AG50" s="123"/>
      <c r="AH50" s="123"/>
    </row>
    <row r="51" spans="1:34" ht="15" customHeight="1" x14ac:dyDescent="0.2">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138" spans="7:34" ht="15" customHeight="1" x14ac:dyDescent="0.2">
      <c r="G138" s="53"/>
      <c r="H138" s="53"/>
      <c r="I138" s="53"/>
      <c r="J138" s="53"/>
      <c r="K138" s="53"/>
      <c r="L138" s="53"/>
      <c r="M138" s="53"/>
      <c r="N138" s="53"/>
      <c r="O138" s="124"/>
      <c r="P138" s="124"/>
      <c r="Q138" s="124"/>
      <c r="R138" s="124"/>
      <c r="S138" s="125"/>
      <c r="T138" s="125"/>
      <c r="U138" s="125"/>
      <c r="V138" s="125"/>
      <c r="W138" s="125"/>
      <c r="X138" s="125"/>
      <c r="Y138" s="126"/>
      <c r="Z138" s="126"/>
      <c r="AA138" s="126"/>
      <c r="AB138" s="126"/>
      <c r="AC138" s="126"/>
      <c r="AD138" s="126"/>
      <c r="AE138" s="126"/>
      <c r="AF138" s="126"/>
      <c r="AG138" s="127"/>
      <c r="AH138" s="127"/>
    </row>
    <row r="139" spans="7:34" ht="15" customHeight="1" x14ac:dyDescent="0.2">
      <c r="G139" s="53"/>
      <c r="H139" s="53"/>
      <c r="I139" s="53"/>
      <c r="J139" s="53"/>
      <c r="K139" s="53"/>
      <c r="L139" s="53"/>
      <c r="M139" s="53"/>
      <c r="N139" s="53"/>
      <c r="O139" s="124"/>
      <c r="P139" s="124"/>
      <c r="Q139" s="124"/>
      <c r="R139" s="124"/>
      <c r="S139" s="128"/>
      <c r="T139" s="128"/>
      <c r="U139" s="128"/>
      <c r="V139" s="128"/>
      <c r="W139" s="128"/>
      <c r="X139" s="128"/>
      <c r="Y139" s="126"/>
      <c r="Z139" s="126"/>
      <c r="AA139" s="126"/>
      <c r="AB139" s="126"/>
      <c r="AC139" s="126"/>
      <c r="AD139" s="126"/>
      <c r="AE139" s="126"/>
      <c r="AF139" s="126"/>
      <c r="AG139" s="127"/>
      <c r="AH139" s="127"/>
    </row>
    <row r="140" spans="7:34" ht="15" customHeight="1" x14ac:dyDescent="0.2">
      <c r="G140" s="53"/>
      <c r="H140" s="53"/>
      <c r="I140" s="53"/>
      <c r="J140" s="53"/>
      <c r="K140" s="53"/>
      <c r="L140" s="53"/>
      <c r="M140" s="53"/>
      <c r="N140" s="103"/>
      <c r="O140" s="124"/>
      <c r="P140" s="124"/>
      <c r="Q140" s="124"/>
      <c r="R140" s="103"/>
      <c r="S140" s="129"/>
      <c r="T140" s="129"/>
      <c r="U140" s="129"/>
      <c r="V140" s="129"/>
      <c r="W140" s="129"/>
      <c r="X140" s="129"/>
      <c r="Y140" s="126"/>
      <c r="Z140" s="126"/>
      <c r="AA140" s="126"/>
      <c r="AB140" s="126"/>
      <c r="AC140" s="126"/>
      <c r="AD140" s="126"/>
      <c r="AE140" s="126"/>
      <c r="AF140" s="126"/>
      <c r="AG140" s="127"/>
      <c r="AH140" s="127"/>
    </row>
    <row r="141" spans="7:34" ht="15" customHeight="1" x14ac:dyDescent="0.2">
      <c r="G141" s="53"/>
      <c r="H141" s="53"/>
      <c r="I141" s="53"/>
      <c r="J141" s="53"/>
      <c r="K141" s="53"/>
      <c r="L141" s="53"/>
      <c r="M141" s="53"/>
      <c r="N141" s="53"/>
      <c r="O141" s="124"/>
      <c r="P141" s="124"/>
      <c r="Q141" s="124"/>
      <c r="R141" s="124"/>
      <c r="S141" s="125"/>
      <c r="T141" s="125"/>
      <c r="U141" s="125"/>
      <c r="V141" s="125"/>
      <c r="W141" s="125"/>
      <c r="X141" s="125"/>
      <c r="Y141" s="126"/>
      <c r="Z141" s="126"/>
      <c r="AA141" s="126"/>
      <c r="AB141" s="126"/>
      <c r="AC141" s="126"/>
      <c r="AD141" s="126"/>
      <c r="AE141" s="126"/>
      <c r="AF141" s="126"/>
      <c r="AG141" s="127"/>
      <c r="AH141" s="127"/>
    </row>
    <row r="142" spans="7:34" ht="15" customHeight="1" x14ac:dyDescent="0.2">
      <c r="G142" s="53"/>
      <c r="H142" s="53"/>
      <c r="I142" s="53"/>
      <c r="J142" s="53"/>
      <c r="K142" s="53"/>
      <c r="L142" s="53"/>
      <c r="M142" s="53"/>
      <c r="N142" s="53"/>
      <c r="O142" s="124"/>
      <c r="P142" s="124"/>
      <c r="Q142" s="124"/>
      <c r="R142" s="124"/>
      <c r="S142" s="128"/>
      <c r="T142" s="128"/>
      <c r="U142" s="128"/>
      <c r="V142" s="128"/>
      <c r="W142" s="128"/>
      <c r="X142" s="128"/>
      <c r="Y142" s="126"/>
      <c r="Z142" s="126"/>
      <c r="AA142" s="126"/>
      <c r="AB142" s="126"/>
      <c r="AC142" s="126"/>
      <c r="AD142" s="126"/>
      <c r="AE142" s="126"/>
      <c r="AF142" s="126"/>
      <c r="AG142" s="127"/>
      <c r="AH142" s="127"/>
    </row>
    <row r="143" spans="7:34" ht="15" customHeight="1" x14ac:dyDescent="0.2">
      <c r="G143" s="53"/>
      <c r="H143" s="53"/>
      <c r="I143" s="53"/>
      <c r="J143" s="53"/>
      <c r="K143" s="53"/>
      <c r="L143" s="53"/>
      <c r="M143" s="53"/>
      <c r="N143" s="103"/>
      <c r="O143" s="124"/>
      <c r="P143" s="124"/>
      <c r="Q143" s="124"/>
      <c r="R143" s="103"/>
      <c r="S143" s="129"/>
      <c r="T143" s="129"/>
      <c r="U143" s="129"/>
      <c r="V143" s="129"/>
      <c r="W143" s="129"/>
      <c r="X143" s="129"/>
      <c r="Y143" s="126"/>
      <c r="Z143" s="126"/>
      <c r="AA143" s="126"/>
      <c r="AB143" s="126"/>
      <c r="AC143" s="126"/>
      <c r="AD143" s="126"/>
      <c r="AE143" s="126"/>
      <c r="AF143" s="126"/>
      <c r="AG143" s="127"/>
      <c r="AH143" s="127"/>
    </row>
    <row r="144" spans="7:34" ht="15" customHeight="1" x14ac:dyDescent="0.2">
      <c r="G144" s="53"/>
      <c r="H144" s="53"/>
      <c r="I144" s="53"/>
      <c r="J144" s="53"/>
      <c r="K144" s="53"/>
      <c r="L144" s="53"/>
      <c r="M144" s="53"/>
      <c r="N144" s="53"/>
      <c r="O144" s="124"/>
      <c r="P144" s="124"/>
      <c r="Q144" s="124"/>
      <c r="R144" s="124"/>
      <c r="S144" s="125"/>
      <c r="T144" s="125"/>
      <c r="U144" s="125"/>
      <c r="V144" s="125"/>
      <c r="W144" s="125"/>
      <c r="X144" s="125"/>
      <c r="Y144" s="126"/>
      <c r="Z144" s="126"/>
      <c r="AA144" s="126"/>
      <c r="AB144" s="126"/>
      <c r="AC144" s="126"/>
      <c r="AD144" s="126"/>
      <c r="AE144" s="126"/>
      <c r="AF144" s="126"/>
      <c r="AG144" s="127"/>
      <c r="AH144" s="127"/>
    </row>
    <row r="145" spans="7:34" ht="15" customHeight="1" x14ac:dyDescent="0.2">
      <c r="G145" s="53"/>
      <c r="H145" s="53"/>
      <c r="I145" s="53"/>
      <c r="J145" s="53"/>
      <c r="K145" s="53"/>
      <c r="L145" s="53"/>
      <c r="M145" s="53"/>
      <c r="N145" s="53"/>
      <c r="O145" s="124"/>
      <c r="P145" s="124"/>
      <c r="Q145" s="124"/>
      <c r="R145" s="124"/>
      <c r="S145" s="128"/>
      <c r="T145" s="128"/>
      <c r="U145" s="128"/>
      <c r="V145" s="128"/>
      <c r="W145" s="128"/>
      <c r="X145" s="128"/>
      <c r="Y145" s="126"/>
      <c r="Z145" s="126"/>
      <c r="AA145" s="126"/>
      <c r="AB145" s="126"/>
      <c r="AC145" s="126"/>
      <c r="AD145" s="126"/>
      <c r="AE145" s="126"/>
      <c r="AF145" s="126"/>
      <c r="AG145" s="127"/>
      <c r="AH145" s="127"/>
    </row>
    <row r="146" spans="7:34" ht="15" customHeight="1" x14ac:dyDescent="0.2">
      <c r="G146" s="53"/>
      <c r="H146" s="53"/>
      <c r="I146" s="53"/>
      <c r="J146" s="53"/>
      <c r="K146" s="53"/>
      <c r="L146" s="53"/>
      <c r="M146" s="53"/>
      <c r="N146" s="103"/>
      <c r="O146" s="124"/>
      <c r="P146" s="124"/>
      <c r="Q146" s="124"/>
      <c r="R146" s="103"/>
      <c r="S146" s="129"/>
      <c r="T146" s="129"/>
      <c r="U146" s="129"/>
      <c r="V146" s="129"/>
      <c r="W146" s="129"/>
      <c r="X146" s="129"/>
      <c r="Y146" s="126"/>
      <c r="Z146" s="126"/>
      <c r="AA146" s="126"/>
      <c r="AB146" s="126"/>
      <c r="AC146" s="126"/>
      <c r="AD146" s="126"/>
      <c r="AE146" s="126"/>
      <c r="AF146" s="126"/>
      <c r="AG146" s="127"/>
      <c r="AH146" s="127"/>
    </row>
    <row r="147" spans="7:34" ht="15" customHeight="1" x14ac:dyDescent="0.2">
      <c r="G147" s="53"/>
      <c r="H147" s="53"/>
      <c r="I147" s="53"/>
      <c r="J147" s="53"/>
      <c r="K147" s="53"/>
      <c r="L147" s="53"/>
      <c r="M147" s="53"/>
      <c r="N147" s="53"/>
      <c r="O147" s="124"/>
      <c r="P147" s="124"/>
      <c r="Q147" s="124"/>
      <c r="R147" s="124"/>
      <c r="S147" s="125"/>
      <c r="T147" s="125"/>
      <c r="U147" s="125"/>
      <c r="V147" s="125"/>
      <c r="W147" s="125"/>
      <c r="X147" s="125"/>
      <c r="Y147" s="126"/>
      <c r="Z147" s="126"/>
      <c r="AA147" s="126"/>
      <c r="AB147" s="126"/>
      <c r="AC147" s="126"/>
      <c r="AD147" s="126"/>
      <c r="AE147" s="126"/>
      <c r="AF147" s="126"/>
      <c r="AG147" s="127"/>
      <c r="AH147" s="127"/>
    </row>
    <row r="148" spans="7:34" ht="15" customHeight="1" x14ac:dyDescent="0.2">
      <c r="G148" s="53"/>
      <c r="H148" s="53"/>
      <c r="I148" s="53"/>
      <c r="J148" s="53"/>
      <c r="K148" s="53"/>
      <c r="L148" s="53"/>
      <c r="M148" s="53"/>
      <c r="N148" s="53"/>
      <c r="O148" s="124"/>
      <c r="P148" s="124"/>
      <c r="Q148" s="124"/>
      <c r="R148" s="124"/>
      <c r="S148" s="128"/>
      <c r="T148" s="128"/>
      <c r="U148" s="128"/>
      <c r="V148" s="128"/>
      <c r="W148" s="128"/>
      <c r="X148" s="128"/>
      <c r="Y148" s="126"/>
      <c r="Z148" s="126"/>
      <c r="AA148" s="126"/>
      <c r="AB148" s="126"/>
      <c r="AC148" s="126"/>
      <c r="AD148" s="126"/>
      <c r="AE148" s="126"/>
      <c r="AF148" s="126"/>
      <c r="AG148" s="127"/>
      <c r="AH148" s="127"/>
    </row>
    <row r="149" spans="7:34" ht="15" customHeight="1" x14ac:dyDescent="0.2">
      <c r="G149" s="53"/>
      <c r="H149" s="53"/>
      <c r="I149" s="53"/>
      <c r="J149" s="53"/>
      <c r="K149" s="53"/>
      <c r="L149" s="53"/>
      <c r="M149" s="53"/>
      <c r="N149" s="103"/>
      <c r="O149" s="124"/>
      <c r="P149" s="124"/>
      <c r="Q149" s="124"/>
      <c r="R149" s="103"/>
      <c r="S149" s="129"/>
      <c r="T149" s="129"/>
      <c r="U149" s="129"/>
      <c r="V149" s="129"/>
      <c r="W149" s="129"/>
      <c r="X149" s="129"/>
      <c r="Y149" s="126"/>
      <c r="Z149" s="126"/>
      <c r="AA149" s="126"/>
      <c r="AB149" s="126"/>
      <c r="AC149" s="126"/>
      <c r="AD149" s="126"/>
      <c r="AE149" s="126"/>
      <c r="AF149" s="126"/>
      <c r="AG149" s="127"/>
      <c r="AH149" s="127"/>
    </row>
  </sheetData>
  <sheetProtection selectLockedCells="1"/>
  <mergeCells count="6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C6:E8"/>
    <mergeCell ref="F6:J6"/>
    <mergeCell ref="F7:J8"/>
    <mergeCell ref="C9:J10"/>
    <mergeCell ref="K9:P9"/>
    <mergeCell ref="K10:P10"/>
    <mergeCell ref="S16:T16"/>
    <mergeCell ref="Y12:AH12"/>
    <mergeCell ref="AD11:AF11"/>
    <mergeCell ref="AG11:AH11"/>
    <mergeCell ref="Y13:AC16"/>
    <mergeCell ref="W9:AA9"/>
    <mergeCell ref="AC9:AG9"/>
    <mergeCell ref="Q10:AH10"/>
    <mergeCell ref="Q9:U9"/>
    <mergeCell ref="N11:X11"/>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144" zoomScaleNormal="100" zoomScaleSheetLayoutView="144" workbookViewId="0">
      <selection activeCell="AO7" sqref="AO7"/>
    </sheetView>
  </sheetViews>
  <sheetFormatPr defaultColWidth="3.1796875" defaultRowHeight="13" x14ac:dyDescent="0.2"/>
  <cols>
    <col min="1" max="3" width="1.7265625" style="1" customWidth="1"/>
    <col min="4" max="41" width="2" style="1" customWidth="1"/>
    <col min="42" max="42" width="2.81640625" style="1" customWidth="1"/>
    <col min="43" max="83" width="2" style="1" customWidth="1"/>
    <col min="84" max="84" width="3.7265625" style="1" customWidth="1"/>
    <col min="85" max="16384" width="3.1796875" style="1"/>
  </cols>
  <sheetData>
    <row r="1" spans="1:84" ht="18.75" customHeight="1" x14ac:dyDescent="0.2">
      <c r="A1" s="20" t="s">
        <v>297</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41.5" customHeight="1" x14ac:dyDescent="0.2">
      <c r="A2" s="253" t="s">
        <v>287</v>
      </c>
      <c r="B2" s="253"/>
      <c r="C2" s="253"/>
      <c r="D2" s="253"/>
      <c r="E2" s="253"/>
      <c r="F2" s="253"/>
      <c r="G2" s="254" t="s">
        <v>336</v>
      </c>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256" t="s">
        <v>288</v>
      </c>
      <c r="B3" s="257"/>
      <c r="C3" s="257"/>
      <c r="D3" s="257"/>
      <c r="E3" s="257"/>
      <c r="F3" s="258"/>
      <c r="G3" s="259"/>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1"/>
      <c r="AQ3" s="262" t="s">
        <v>289</v>
      </c>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row>
    <row r="4" spans="1:84" ht="22.5" customHeight="1" thickBot="1" x14ac:dyDescent="0.25">
      <c r="A4" s="263" t="s">
        <v>290</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5"/>
      <c r="AQ4" s="263" t="s">
        <v>291</v>
      </c>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c r="BQ4" s="264"/>
      <c r="BR4" s="264"/>
      <c r="BS4" s="264"/>
      <c r="BT4" s="264"/>
      <c r="BU4" s="264"/>
      <c r="BV4" s="264"/>
      <c r="BW4" s="264"/>
      <c r="BX4" s="264"/>
      <c r="BY4" s="264"/>
      <c r="BZ4" s="264"/>
      <c r="CA4" s="264"/>
      <c r="CB4" s="264"/>
      <c r="CC4" s="264"/>
      <c r="CD4" s="264"/>
      <c r="CE4" s="264"/>
      <c r="CF4" s="265"/>
    </row>
    <row r="5" spans="1:84" ht="13.5" customHeight="1" thickTop="1" x14ac:dyDescent="0.2">
      <c r="A5" s="266" t="s">
        <v>292</v>
      </c>
      <c r="B5" s="267"/>
      <c r="C5" s="268"/>
      <c r="D5" s="29" t="s">
        <v>298</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6" t="s">
        <v>299</v>
      </c>
      <c r="AQ5" s="12"/>
      <c r="AR5" s="22" t="s">
        <v>156</v>
      </c>
      <c r="AS5" s="269" t="s">
        <v>300</v>
      </c>
      <c r="AT5" s="269"/>
      <c r="AU5" s="269"/>
      <c r="AV5" s="269"/>
      <c r="AW5" s="269"/>
      <c r="AX5" s="269"/>
      <c r="AY5" s="269"/>
      <c r="AZ5" s="269"/>
      <c r="BA5" s="269"/>
      <c r="BB5" s="269"/>
      <c r="BC5" s="269"/>
      <c r="BD5" s="269"/>
      <c r="BE5" s="269"/>
      <c r="BF5" s="269"/>
      <c r="BG5" s="269"/>
      <c r="BH5" s="269"/>
      <c r="BI5" s="269"/>
      <c r="BJ5" s="269"/>
      <c r="BK5" s="269"/>
      <c r="BL5" s="269"/>
      <c r="BM5" s="269"/>
      <c r="BN5" s="269"/>
      <c r="BO5" s="269"/>
      <c r="BP5" s="269"/>
      <c r="BQ5" s="269"/>
      <c r="BR5" s="269"/>
      <c r="BS5" s="269"/>
      <c r="BT5" s="269"/>
      <c r="BU5" s="269"/>
      <c r="BV5" s="269"/>
      <c r="BW5" s="269"/>
      <c r="BX5" s="269"/>
      <c r="BY5" s="269"/>
      <c r="BZ5" s="269"/>
      <c r="CA5" s="269"/>
      <c r="CB5" s="269"/>
      <c r="CC5" s="269"/>
      <c r="CD5" s="269"/>
      <c r="CE5" s="269"/>
      <c r="CF5" s="5"/>
    </row>
    <row r="6" spans="1:84" ht="13.5" customHeight="1" x14ac:dyDescent="0.2">
      <c r="A6" s="247"/>
      <c r="B6" s="248"/>
      <c r="C6" s="249"/>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6">
        <v>2</v>
      </c>
      <c r="AQ6" s="13"/>
      <c r="AR6" s="22"/>
      <c r="AS6" s="254"/>
      <c r="AT6" s="254"/>
      <c r="AU6" s="254"/>
      <c r="AV6" s="254"/>
      <c r="AW6" s="254"/>
      <c r="AX6" s="254"/>
      <c r="AY6" s="254"/>
      <c r="AZ6" s="254"/>
      <c r="BA6" s="254"/>
      <c r="BB6" s="254"/>
      <c r="BC6" s="254"/>
      <c r="BD6" s="254"/>
      <c r="BE6" s="254"/>
      <c r="BF6" s="254"/>
      <c r="BG6" s="254"/>
      <c r="BH6" s="254"/>
      <c r="BI6" s="254"/>
      <c r="BJ6" s="254"/>
      <c r="BK6" s="254"/>
      <c r="BL6" s="254"/>
      <c r="BM6" s="254"/>
      <c r="BN6" s="254"/>
      <c r="BO6" s="254"/>
      <c r="BP6" s="254"/>
      <c r="BQ6" s="254"/>
      <c r="BR6" s="254"/>
      <c r="BS6" s="254"/>
      <c r="BT6" s="254"/>
      <c r="BU6" s="254"/>
      <c r="BV6" s="254"/>
      <c r="BW6" s="254"/>
      <c r="BX6" s="254"/>
      <c r="BY6" s="254"/>
      <c r="BZ6" s="254"/>
      <c r="CA6" s="254"/>
      <c r="CB6" s="254"/>
      <c r="CC6" s="254"/>
      <c r="CD6" s="254"/>
      <c r="CE6" s="254"/>
      <c r="CF6" s="3"/>
    </row>
    <row r="7" spans="1:84" ht="13.5" customHeight="1" x14ac:dyDescent="0.2">
      <c r="A7" s="247"/>
      <c r="B7" s="248"/>
      <c r="C7" s="249"/>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6">
        <v>3</v>
      </c>
      <c r="AQ7" s="13"/>
      <c r="AR7" s="22" t="s">
        <v>156</v>
      </c>
      <c r="AS7" s="27" t="s">
        <v>301</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2">
      <c r="A8" s="247"/>
      <c r="B8" s="248"/>
      <c r="C8" s="249"/>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6">
        <v>4</v>
      </c>
      <c r="AQ8" s="13"/>
      <c r="AR8" s="22" t="s">
        <v>156</v>
      </c>
      <c r="AS8" s="27" t="s">
        <v>293</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2">
      <c r="A9" s="247"/>
      <c r="B9" s="248"/>
      <c r="C9" s="249"/>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7">
        <v>5</v>
      </c>
      <c r="AQ9" s="13"/>
      <c r="AR9" s="22" t="s">
        <v>156</v>
      </c>
      <c r="AS9" s="27" t="s">
        <v>302</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2">
      <c r="A10" s="247"/>
      <c r="B10" s="248"/>
      <c r="C10" s="249"/>
      <c r="D10" s="26" t="s">
        <v>303</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6">
        <v>1</v>
      </c>
      <c r="AQ10" s="13"/>
      <c r="AR10" s="22" t="s">
        <v>156</v>
      </c>
      <c r="AS10" s="27" t="s">
        <v>304</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2">
      <c r="A11" s="247"/>
      <c r="B11" s="248"/>
      <c r="C11" s="249"/>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6">
        <v>2</v>
      </c>
      <c r="AQ11" s="13"/>
      <c r="AR11" s="22" t="s">
        <v>156</v>
      </c>
      <c r="AS11" s="27" t="s">
        <v>305</v>
      </c>
      <c r="AT11" s="212"/>
      <c r="AU11" s="212"/>
      <c r="AV11" s="35"/>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6"/>
    </row>
    <row r="12" spans="1:84" ht="13.5" customHeight="1" x14ac:dyDescent="0.2">
      <c r="A12" s="247"/>
      <c r="B12" s="248"/>
      <c r="C12" s="249"/>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6">
        <v>3</v>
      </c>
      <c r="AQ12" s="13"/>
      <c r="AR12" s="22" t="s">
        <v>156</v>
      </c>
      <c r="AS12" s="27" t="s">
        <v>306</v>
      </c>
      <c r="AT12" s="212"/>
      <c r="AU12" s="212"/>
      <c r="AV12" s="35"/>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6"/>
    </row>
    <row r="13" spans="1:84" ht="13.5" customHeight="1" x14ac:dyDescent="0.2">
      <c r="A13" s="247"/>
      <c r="B13" s="248"/>
      <c r="C13" s="249"/>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6">
        <v>4</v>
      </c>
      <c r="AQ13" s="13"/>
      <c r="AR13" s="22" t="s">
        <v>156</v>
      </c>
      <c r="AS13" s="27" t="s">
        <v>307</v>
      </c>
      <c r="AT13" s="212"/>
      <c r="AU13" s="212"/>
      <c r="AV13" s="35"/>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6"/>
    </row>
    <row r="14" spans="1:84" ht="13.5" customHeight="1" x14ac:dyDescent="0.2">
      <c r="A14" s="247"/>
      <c r="B14" s="248"/>
      <c r="C14" s="249"/>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7">
        <v>5</v>
      </c>
      <c r="AQ14" s="13"/>
      <c r="AR14" s="22"/>
      <c r="AS14" s="27" t="s">
        <v>308</v>
      </c>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c r="BP14" s="214"/>
      <c r="BQ14" s="214"/>
      <c r="BR14" s="214"/>
      <c r="BS14" s="214"/>
      <c r="BT14" s="214"/>
      <c r="BU14" s="214"/>
      <c r="BV14" s="214"/>
      <c r="BW14" s="214"/>
      <c r="BX14" s="214"/>
      <c r="BY14" s="214"/>
      <c r="BZ14" s="214"/>
      <c r="CA14" s="214"/>
      <c r="CB14" s="214"/>
      <c r="CC14" s="214"/>
      <c r="CD14" s="214"/>
      <c r="CE14" s="214"/>
      <c r="CF14" s="6"/>
    </row>
    <row r="15" spans="1:84" ht="13.5" customHeight="1" x14ac:dyDescent="0.2">
      <c r="A15" s="247"/>
      <c r="B15" s="248"/>
      <c r="C15" s="249"/>
      <c r="D15" s="26" t="s">
        <v>309</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6">
        <v>1</v>
      </c>
      <c r="AQ15" s="14"/>
      <c r="AR15" s="22" t="s">
        <v>156</v>
      </c>
      <c r="AS15" s="27" t="s">
        <v>294</v>
      </c>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c r="BP15" s="214"/>
      <c r="BQ15" s="214"/>
      <c r="BR15" s="214"/>
      <c r="BS15" s="214"/>
      <c r="BT15" s="214"/>
      <c r="BU15" s="214"/>
      <c r="BV15" s="214"/>
      <c r="BW15" s="214"/>
      <c r="BX15" s="214"/>
      <c r="BY15" s="214"/>
      <c r="BZ15" s="214"/>
      <c r="CA15" s="214"/>
      <c r="CB15" s="214"/>
      <c r="CC15" s="214"/>
      <c r="CD15" s="214"/>
      <c r="CE15" s="214"/>
      <c r="CF15" s="15"/>
    </row>
    <row r="16" spans="1:84" ht="13.5" customHeight="1" x14ac:dyDescent="0.2">
      <c r="A16" s="247"/>
      <c r="B16" s="248"/>
      <c r="C16" s="249"/>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2">
      <c r="A17" s="247"/>
      <c r="B17" s="248"/>
      <c r="C17" s="249"/>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2">
      <c r="A18" s="247"/>
      <c r="B18" s="248"/>
      <c r="C18" s="249"/>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2">
      <c r="A19" s="250"/>
      <c r="B19" s="251"/>
      <c r="C19" s="252"/>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2">
      <c r="A20" s="244" t="s">
        <v>295</v>
      </c>
      <c r="B20" s="245"/>
      <c r="C20" s="246"/>
      <c r="D20" s="29" t="s">
        <v>298</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6" t="s">
        <v>299</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2">
      <c r="A21" s="247"/>
      <c r="B21" s="248"/>
      <c r="C21" s="249"/>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2">
      <c r="A22" s="247"/>
      <c r="B22" s="248"/>
      <c r="C22" s="249"/>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2">
      <c r="A23" s="247"/>
      <c r="B23" s="248"/>
      <c r="C23" s="249"/>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2">
      <c r="A24" s="247"/>
      <c r="B24" s="248"/>
      <c r="C24" s="249"/>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2">
      <c r="A25" s="247"/>
      <c r="B25" s="248"/>
      <c r="C25" s="249"/>
      <c r="D25" s="26" t="s">
        <v>303</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2">
      <c r="A26" s="247"/>
      <c r="B26" s="248"/>
      <c r="C26" s="249"/>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2">
      <c r="A27" s="247"/>
      <c r="B27" s="248"/>
      <c r="C27" s="249"/>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247"/>
      <c r="B28" s="248"/>
      <c r="C28" s="249"/>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247"/>
      <c r="B29" s="248"/>
      <c r="C29" s="249"/>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247"/>
      <c r="B30" s="248"/>
      <c r="C30" s="249"/>
      <c r="D30" s="26" t="s">
        <v>309</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247"/>
      <c r="B31" s="248"/>
      <c r="C31" s="249"/>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247"/>
      <c r="B32" s="248"/>
      <c r="C32" s="249"/>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6">
        <v>3</v>
      </c>
      <c r="AQ32" s="11"/>
      <c r="CF32" s="18"/>
    </row>
    <row r="33" spans="1:84" ht="13.5" customHeight="1" x14ac:dyDescent="0.2">
      <c r="A33" s="247"/>
      <c r="B33" s="248"/>
      <c r="C33" s="249"/>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6">
        <v>4</v>
      </c>
      <c r="AQ33" s="11"/>
      <c r="CF33" s="18"/>
    </row>
    <row r="34" spans="1:84" ht="13.5" customHeight="1" x14ac:dyDescent="0.2">
      <c r="A34" s="250"/>
      <c r="B34" s="251"/>
      <c r="C34" s="252"/>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7">
        <v>5</v>
      </c>
      <c r="AQ34" s="11"/>
      <c r="CF34" s="18"/>
    </row>
    <row r="35" spans="1:84" ht="13.5" customHeight="1" x14ac:dyDescent="0.2">
      <c r="A35" s="244" t="s">
        <v>296</v>
      </c>
      <c r="B35" s="245"/>
      <c r="C35" s="246"/>
      <c r="D35" s="29" t="s">
        <v>298</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6">
        <v>1</v>
      </c>
      <c r="AQ35" s="11"/>
      <c r="CF35" s="18"/>
    </row>
    <row r="36" spans="1:84" ht="13.5" customHeight="1" x14ac:dyDescent="0.2">
      <c r="A36" s="247"/>
      <c r="B36" s="248"/>
      <c r="C36" s="249"/>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6">
        <v>2</v>
      </c>
      <c r="AQ36" s="11"/>
      <c r="CF36" s="18"/>
    </row>
    <row r="37" spans="1:84" ht="13.5" customHeight="1" x14ac:dyDescent="0.2">
      <c r="A37" s="247"/>
      <c r="B37" s="248"/>
      <c r="C37" s="249"/>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6">
        <v>3</v>
      </c>
      <c r="AQ37" s="11"/>
      <c r="CF37" s="18"/>
    </row>
    <row r="38" spans="1:84" ht="13.5" customHeight="1" x14ac:dyDescent="0.2">
      <c r="A38" s="247"/>
      <c r="B38" s="248"/>
      <c r="C38" s="249"/>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6">
        <v>4</v>
      </c>
      <c r="AQ38" s="11"/>
      <c r="CF38" s="18"/>
    </row>
    <row r="39" spans="1:84" ht="13.5" customHeight="1" x14ac:dyDescent="0.2">
      <c r="A39" s="247"/>
      <c r="B39" s="248"/>
      <c r="C39" s="249"/>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7">
        <v>5</v>
      </c>
      <c r="AQ39" s="11"/>
      <c r="CF39" s="18"/>
    </row>
    <row r="40" spans="1:84" ht="13.5" customHeight="1" x14ac:dyDescent="0.2">
      <c r="A40" s="247"/>
      <c r="B40" s="248"/>
      <c r="C40" s="249"/>
      <c r="D40" s="26" t="s">
        <v>303</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6">
        <v>1</v>
      </c>
      <c r="AQ40" s="11"/>
      <c r="CF40" s="18"/>
    </row>
    <row r="41" spans="1:84" ht="13.5" customHeight="1" x14ac:dyDescent="0.2">
      <c r="A41" s="247"/>
      <c r="B41" s="248"/>
      <c r="C41" s="249"/>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6">
        <v>2</v>
      </c>
      <c r="AQ41" s="11"/>
      <c r="CF41" s="18"/>
    </row>
    <row r="42" spans="1:84" ht="13.5" customHeight="1" x14ac:dyDescent="0.2">
      <c r="A42" s="247"/>
      <c r="B42" s="248"/>
      <c r="C42" s="249"/>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6">
        <v>3</v>
      </c>
      <c r="AQ42" s="11"/>
      <c r="CF42" s="18"/>
    </row>
    <row r="43" spans="1:84" ht="13.5" customHeight="1" x14ac:dyDescent="0.2">
      <c r="A43" s="247"/>
      <c r="B43" s="248"/>
      <c r="C43" s="249"/>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6">
        <v>4</v>
      </c>
      <c r="AQ43" s="11"/>
      <c r="CF43" s="18"/>
    </row>
    <row r="44" spans="1:84" ht="13.5" customHeight="1" x14ac:dyDescent="0.2">
      <c r="A44" s="247"/>
      <c r="B44" s="248"/>
      <c r="C44" s="249"/>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7">
        <v>5</v>
      </c>
      <c r="AQ44" s="11"/>
      <c r="CF44" s="18"/>
    </row>
    <row r="45" spans="1:84" ht="13.5" customHeight="1" x14ac:dyDescent="0.2">
      <c r="A45" s="247"/>
      <c r="B45" s="248"/>
      <c r="C45" s="249"/>
      <c r="D45" s="26" t="s">
        <v>309</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6">
        <v>1</v>
      </c>
      <c r="AQ45" s="11"/>
      <c r="CF45" s="18"/>
    </row>
    <row r="46" spans="1:84" ht="13.5" customHeight="1" x14ac:dyDescent="0.2">
      <c r="A46" s="247"/>
      <c r="B46" s="248"/>
      <c r="C46" s="249"/>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6">
        <v>2</v>
      </c>
      <c r="AQ46" s="11"/>
      <c r="CF46" s="18"/>
    </row>
    <row r="47" spans="1:84" ht="13.5" customHeight="1" x14ac:dyDescent="0.2">
      <c r="A47" s="247"/>
      <c r="B47" s="248"/>
      <c r="C47" s="249"/>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6">
        <v>3</v>
      </c>
      <c r="AQ47" s="11"/>
      <c r="CF47" s="18"/>
    </row>
    <row r="48" spans="1:84" ht="13.5" customHeight="1" x14ac:dyDescent="0.2">
      <c r="A48" s="247"/>
      <c r="B48" s="248"/>
      <c r="C48" s="249"/>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6">
        <v>4</v>
      </c>
      <c r="AQ48" s="11"/>
      <c r="CF48" s="18"/>
    </row>
    <row r="49" spans="1:84" ht="13.5" customHeight="1" x14ac:dyDescent="0.2">
      <c r="A49" s="250"/>
      <c r="B49" s="251"/>
      <c r="C49" s="252"/>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7">
        <v>5</v>
      </c>
      <c r="AQ49" s="11"/>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2026-08-27T06:15:49Z</dcterms:modified>
  <cp:category/>
  <cp:contentStatus/>
</cp:coreProperties>
</file>