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13_ncr:1_{069AA587-9BA3-4599-A512-FABACA69A6C7}" xr6:coauthVersionLast="47" xr6:coauthVersionMax="47" xr10:uidLastSave="{00000000-0000-0000-0000-000000000000}"/>
  <bookViews>
    <workbookView xWindow="22932" yWindow="-108" windowWidth="30936" windowHeight="16776"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'評価項目(標準)'!$B$1:$M$40</definedName>
    <definedName name="_xlnm.Print_Area" localSheetId="2">様式１!$B$1:$L$42</definedName>
    <definedName name="_xlnm.Print_Area" localSheetId="3">様式１【経常ＪＶ用】!$B$1:$O$43</definedName>
    <definedName name="_xlnm.Print_Area" localSheetId="4">様式２!$A$1:$AI$53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57" l="1"/>
  <c r="L12" i="74"/>
  <c r="J12" i="74"/>
  <c r="G13" i="74"/>
  <c r="H13" i="74"/>
  <c r="G14" i="74"/>
  <c r="H14" i="74"/>
  <c r="G15" i="74"/>
  <c r="H15" i="74"/>
  <c r="J11" i="66"/>
  <c r="G12" i="66"/>
  <c r="H12" i="66"/>
  <c r="G13" i="66"/>
  <c r="H13" i="66"/>
  <c r="G14" i="66"/>
  <c r="H14" i="66"/>
  <c r="J20" i="66"/>
  <c r="L21" i="74"/>
  <c r="J21" i="74"/>
  <c r="J34" i="66"/>
  <c r="M21" i="74" l="1"/>
  <c r="AD16" i="80"/>
  <c r="M35" i="74" l="1"/>
  <c r="H35" i="74" l="1"/>
  <c r="E35" i="74"/>
  <c r="B35" i="74"/>
  <c r="H34" i="66" l="1"/>
  <c r="E34" i="66"/>
  <c r="B34" i="66"/>
  <c r="D31" i="74" l="1"/>
  <c r="D30" i="66"/>
  <c r="D20" i="66"/>
  <c r="H16" i="74"/>
  <c r="H17" i="74"/>
  <c r="G17" i="74"/>
  <c r="H15" i="66"/>
  <c r="H16" i="66"/>
  <c r="G16" i="66"/>
  <c r="J37" i="57"/>
  <c r="J33" i="66"/>
  <c r="L34" i="74"/>
  <c r="J34" i="74"/>
  <c r="F5" i="66"/>
  <c r="H34" i="74"/>
  <c r="E34" i="74"/>
  <c r="B34" i="74"/>
  <c r="H33" i="66"/>
  <c r="E33" i="66"/>
  <c r="B33" i="66"/>
  <c r="L31" i="74"/>
  <c r="J31" i="74"/>
  <c r="H32" i="74"/>
  <c r="J30" i="66"/>
  <c r="F30" i="66"/>
  <c r="H31" i="66"/>
  <c r="G31" i="66"/>
  <c r="L19" i="74"/>
  <c r="J19" i="74"/>
  <c r="J16" i="74"/>
  <c r="M16" i="74" s="1"/>
  <c r="J18" i="66"/>
  <c r="J15" i="66"/>
  <c r="G21" i="74"/>
  <c r="H21" i="66"/>
  <c r="H20" i="66"/>
  <c r="G20" i="66"/>
  <c r="L10" i="74"/>
  <c r="L8" i="74"/>
  <c r="J10" i="74"/>
  <c r="J8" i="74"/>
  <c r="J9" i="66"/>
  <c r="J7" i="66"/>
  <c r="M29" i="74"/>
  <c r="M27" i="74"/>
  <c r="M25" i="74"/>
  <c r="M23" i="74"/>
  <c r="L6" i="74"/>
  <c r="J6" i="74"/>
  <c r="J5" i="66"/>
  <c r="G30" i="74"/>
  <c r="G29" i="74"/>
  <c r="G28" i="74"/>
  <c r="G27" i="74"/>
  <c r="G26" i="74"/>
  <c r="G25" i="74"/>
  <c r="G24" i="74"/>
  <c r="G23" i="74"/>
  <c r="G22" i="74"/>
  <c r="F21" i="74"/>
  <c r="E21" i="74"/>
  <c r="D21" i="74"/>
  <c r="H30" i="74"/>
  <c r="H27" i="74"/>
  <c r="H26" i="74"/>
  <c r="H25" i="74"/>
  <c r="H22" i="74"/>
  <c r="H21" i="74"/>
  <c r="E26" i="74"/>
  <c r="D26" i="74"/>
  <c r="H29" i="66"/>
  <c r="H26" i="66"/>
  <c r="H25" i="66"/>
  <c r="H24" i="66"/>
  <c r="G21" i="66"/>
  <c r="G22" i="66"/>
  <c r="G23" i="66"/>
  <c r="G24" i="66"/>
  <c r="G25" i="66"/>
  <c r="G26" i="66"/>
  <c r="G27" i="66"/>
  <c r="G28" i="66"/>
  <c r="G29" i="66"/>
  <c r="F20" i="66"/>
  <c r="E20" i="66"/>
  <c r="E25" i="66"/>
  <c r="D25" i="66"/>
  <c r="H33" i="74"/>
  <c r="G33" i="74"/>
  <c r="G32" i="74"/>
  <c r="H31" i="74"/>
  <c r="G31" i="74"/>
  <c r="F31" i="74"/>
  <c r="H30" i="66"/>
  <c r="G30" i="66"/>
  <c r="H32" i="66"/>
  <c r="G32" i="66"/>
  <c r="F6" i="74"/>
  <c r="F8" i="74"/>
  <c r="F10" i="74"/>
  <c r="F12" i="74"/>
  <c r="F16" i="74"/>
  <c r="F19" i="74"/>
  <c r="F7" i="66"/>
  <c r="F9" i="66"/>
  <c r="F11" i="66"/>
  <c r="F15" i="66"/>
  <c r="F18" i="66"/>
  <c r="E16" i="74"/>
  <c r="E31" i="74"/>
  <c r="H20" i="74"/>
  <c r="G20" i="74"/>
  <c r="H19" i="74"/>
  <c r="G19" i="74"/>
  <c r="E19" i="74"/>
  <c r="D19" i="74"/>
  <c r="C19" i="74"/>
  <c r="H18" i="74"/>
  <c r="G18" i="74"/>
  <c r="G16" i="74"/>
  <c r="H12" i="74"/>
  <c r="G12" i="74"/>
  <c r="E12" i="74"/>
  <c r="H11" i="74"/>
  <c r="G11" i="74"/>
  <c r="H10" i="74"/>
  <c r="G10" i="74"/>
  <c r="E10" i="74"/>
  <c r="H9" i="74"/>
  <c r="G9" i="74"/>
  <c r="H8" i="74"/>
  <c r="G8" i="74"/>
  <c r="E8" i="74"/>
  <c r="D8" i="74"/>
  <c r="H7" i="74"/>
  <c r="G7" i="74"/>
  <c r="H6" i="74"/>
  <c r="G6" i="74"/>
  <c r="E6" i="74"/>
  <c r="H5" i="66"/>
  <c r="G5" i="66"/>
  <c r="E5" i="66"/>
  <c r="E7" i="66"/>
  <c r="C18" i="66"/>
  <c r="D7" i="66"/>
  <c r="H19" i="66"/>
  <c r="H18" i="66"/>
  <c r="H17" i="66"/>
  <c r="G19" i="66"/>
  <c r="G18" i="66"/>
  <c r="G17" i="66"/>
  <c r="G15" i="66"/>
  <c r="H11" i="66"/>
  <c r="H10" i="66"/>
  <c r="H9" i="66"/>
  <c r="H8" i="66"/>
  <c r="H7" i="66"/>
  <c r="G11" i="66"/>
  <c r="G10" i="66"/>
  <c r="G9" i="66"/>
  <c r="G8" i="66"/>
  <c r="G7" i="66"/>
  <c r="E11" i="66"/>
  <c r="E30" i="66"/>
  <c r="E18" i="66"/>
  <c r="E15" i="66"/>
  <c r="E9" i="66"/>
  <c r="D18" i="66"/>
  <c r="H6" i="66"/>
  <c r="G6" i="66"/>
  <c r="M34" i="74" l="1"/>
  <c r="M19" i="74"/>
  <c r="M12" i="74"/>
  <c r="M10" i="74"/>
  <c r="M6" i="74"/>
  <c r="M8" i="74"/>
  <c r="J35" i="66"/>
  <c r="M31" i="74"/>
  <c r="M36" i="74" l="1"/>
</calcChain>
</file>

<file path=xl/sharedStrings.xml><?xml version="1.0" encoding="utf-8"?>
<sst xmlns="http://schemas.openxmlformats.org/spreadsheetml/2006/main" count="224" uniqueCount="162">
  <si>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</si>
  <si>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</si>
  <si>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</si>
  <si>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</si>
  <si>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</si>
  <si>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</si>
  <si>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</si>
  <si>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</si>
  <si>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</si>
  <si>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</si>
  <si>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</si>
  <si>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</si>
  <si>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</si>
  <si>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</si>
  <si>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</si>
  <si>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</si>
  <si>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</si>
  <si>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</si>
  <si>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</si>
  <si>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</si>
  <si>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</si>
  <si>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</si>
  <si>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</si>
  <si>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</si>
  <si>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</si>
  <si>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</si>
  <si>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</si>
  <si>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</si>
  <si>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</si>
  <si>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</si>
  <si>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</si>
  <si>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</si>
  <si>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</si>
  <si>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</si>
  <si>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</si>
  <si>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</si>
  <si>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</si>
  <si>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</si>
  <si>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</si>
  <si>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</si>
  <si>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</si>
  <si>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</si>
  <si>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</si>
  <si>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</si>
  <si>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</si>
  <si>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</si>
  <si>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</si>
  <si>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</si>
  <si>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</si>
  <si>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</si>
  <si>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</si>
  <si>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</si>
  <si>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</si>
  <si>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</si>
  <si>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</si>
  <si>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</si>
  <si>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</si>
  <si>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</si>
  <si>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</si>
  <si>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</si>
  <si>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</si>
  <si>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</si>
  <si>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</si>
  <si>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</si>
  <si>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</si>
  <si>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</si>
  <si>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</si>
  <si>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</si>
  <si>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</si>
  <si>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</si>
  <si>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</si>
  <si>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</si>
  <si>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</si>
  <si>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</si>
  <si>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</si>
  <si>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</si>
  <si>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</si>
  <si>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</si>
  <si>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</si>
  <si>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</si>
  <si>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</si>
  <si>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</si>
  <si>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</si>
  <si>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</si>
  <si>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</si>
  <si>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</si>
  <si>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</si>
  <si>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</si>
  <si>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</si>
  <si>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</si>
  <si>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</si>
  <si>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</si>
  <si>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</si>
  <si>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</si>
  <si>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</si>
  <si>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</si>
  <si>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</si>
  <si>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</si>
  <si>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</si>
  <si>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</si>
  <si>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</si>
  <si>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</si>
  <si>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</si>
  <si>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</si>
  <si>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</si>
  <si>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</si>
  <si>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</si>
  <si>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</si>
  <si>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</si>
  <si>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</si>
  <si>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</si>
  <si>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</si>
  <si>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</si>
  <si>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</si>
  <si>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</si>
  <si>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</si>
  <si>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</si>
  <si>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</si>
  <si>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</si>
  <si>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</si>
  <si>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</si>
  <si>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</si>
  <si>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</si>
  <si>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r>
      <t>入札公告日における、</t>
    </r>
    <r>
      <rPr>
        <sz val="11"/>
        <color indexed="40"/>
        <rFont val="BIZ UD明朝 Medium"/>
        <family val="1"/>
        <charset val="128"/>
      </rPr>
      <t>○○発注</t>
    </r>
    <r>
      <rPr>
        <sz val="11"/>
        <rFont val="BIZ UD明朝 Medium"/>
        <family val="1"/>
        <charset val="128"/>
      </rPr>
      <t>の</t>
    </r>
    <r>
      <rPr>
        <sz val="11"/>
        <color indexed="40"/>
        <rFont val="BIZ UD明朝 Medium"/>
        <family val="1"/>
        <charset val="128"/>
      </rPr>
      <t>契約額○○円以上</t>
    </r>
    <r>
      <rPr>
        <sz val="11"/>
        <rFont val="BIZ UD明朝 Medium"/>
        <family val="1"/>
        <charset val="128"/>
      </rPr>
      <t>の土木一式工事の契約件数が３件以上ある場合は、２件まで記載して下さい。</t>
    </r>
    <rPh sb="0" eb="2">
      <t>ニュウサツ</t>
    </rPh>
    <rPh sb="24" eb="26">
      <t>ドボク</t>
    </rPh>
    <rPh sb="26" eb="27">
      <t>イチ</t>
    </rPh>
    <rPh sb="27" eb="28">
      <t>シキ</t>
    </rPh>
    <rPh sb="28" eb="30">
      <t>コウジ</t>
    </rPh>
    <rPh sb="31" eb="33">
      <t>ケイヤク</t>
    </rPh>
    <rPh sb="33" eb="35">
      <t>ケンスウ</t>
    </rPh>
    <rPh sb="37" eb="38">
      <t>ケン</t>
    </rPh>
    <rPh sb="38" eb="40">
      <t>イジョウ</t>
    </rPh>
    <rPh sb="42" eb="44">
      <t>バアイ</t>
    </rPh>
    <rPh sb="47" eb="48">
      <t>ケン</t>
    </rPh>
    <rPh sb="50" eb="52">
      <t>キサイ</t>
    </rPh>
    <rPh sb="54" eb="55">
      <t>クダ</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</si>
  <si>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</si>
  <si>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</si>
  <si>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</si>
  <si>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</si>
  <si>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</si>
  <si>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</si>
  <si>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</si>
  <si>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</si>
  <si>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</si>
  <si>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</si>
  <si>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企　業　の　能　力　等</t>
    <phoneticPr fontId="2"/>
  </si>
  <si>
    <t>地域精通度</t>
    <phoneticPr fontId="2"/>
  </si>
  <si>
    <t>地域精通度・貢献度</t>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</si>
  <si>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</si>
  <si>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</si>
  <si>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r>
      <t>「災害協定に基づく訓練１への参加実績」又は「災害協定に基づく訓練２への参加実績」又は「防災協定の締結実績」の有無により評価します。
【災害協定に基づく訓練１】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・「災害協定に基づく訓練１の参加実績」は、「災害協定」に基づいた災害対応実動訓練及び情報伝達訓練への</t>
    </r>
    <r>
      <rPr>
        <b/>
        <sz val="12"/>
        <rFont val="BIZ UDゴシック"/>
        <family val="3"/>
        <charset val="128"/>
      </rPr>
      <t>令和６年度又は令和７年度</t>
    </r>
    <r>
      <rPr>
        <sz val="12"/>
        <rFont val="BIZ UDゴシック"/>
        <family val="3"/>
        <charset val="128"/>
      </rPr>
      <t>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t>
    </r>
    <r>
      <rPr>
        <b/>
        <sz val="12"/>
        <rFont val="BIZ UDゴシック"/>
        <family val="3"/>
        <charset val="128"/>
      </rPr>
      <t>伊賀建設事務所</t>
    </r>
    <r>
      <rPr>
        <sz val="12"/>
        <rFont val="BIZ UDゴシック"/>
        <family val="3"/>
        <charset val="128"/>
      </rPr>
      <t>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・「災害協定に基づく訓練２の参加実績」は、「災害協定」に基づいた情報伝達訓練への</t>
    </r>
    <r>
      <rPr>
        <b/>
        <sz val="12"/>
        <rFont val="BIZ UDゴシック"/>
        <family val="3"/>
        <charset val="128"/>
      </rPr>
      <t>令和６年度又は令和７年度</t>
    </r>
    <r>
      <rPr>
        <sz val="12"/>
        <rFont val="BIZ UDゴシック"/>
        <family val="3"/>
        <charset val="128"/>
      </rPr>
      <t>の参加実績を指します。
・「情報伝達訓練」は、団体として５年以上の継続した訓練の実績がある場合に評価します。
【防災協定の締結】
・「防災協定」とは、「</t>
    </r>
    <r>
      <rPr>
        <b/>
        <sz val="12"/>
        <rFont val="BIZ UDゴシック"/>
        <family val="3"/>
        <charset val="128"/>
      </rPr>
      <t>伊賀建設事務所</t>
    </r>
    <r>
      <rPr>
        <sz val="12"/>
        <rFont val="BIZ UDゴシック"/>
        <family val="3"/>
        <charset val="128"/>
      </rPr>
      <t>管内の市町との防災協定」又は「三重県との防災協定」をいいます。
・「</t>
    </r>
    <r>
      <rPr>
        <b/>
        <sz val="12"/>
        <rFont val="BIZ UDゴシック"/>
        <family val="3"/>
        <charset val="128"/>
      </rPr>
      <t>伊賀建設事務所</t>
    </r>
    <r>
      <rPr>
        <sz val="12"/>
        <rFont val="BIZ UDゴシック"/>
        <family val="3"/>
        <charset val="128"/>
      </rPr>
      <t>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t>
    </r>
    <r>
      <rPr>
        <b/>
        <sz val="12"/>
        <rFont val="BIZ UDゴシック"/>
        <family val="3"/>
        <charset val="128"/>
      </rPr>
      <t>令和６年度又は令和７年度</t>
    </r>
    <r>
      <rPr>
        <sz val="12"/>
        <rFont val="BIZ UDゴシック"/>
        <family val="3"/>
        <charset val="128"/>
      </rPr>
      <t>の防災協定締結を評価の対象とします。対象期間以前の協定締結で、自動継続している協定は含みます。
・「防災協定の締結」の評価は、</t>
    </r>
    <r>
      <rPr>
        <b/>
        <sz val="12"/>
        <rFont val="BIZ UDゴシック"/>
        <family val="3"/>
        <charset val="128"/>
      </rPr>
      <t>伊賀建設事務所</t>
    </r>
    <r>
      <rPr>
        <sz val="12"/>
        <rFont val="BIZ UDゴシック"/>
        <family val="3"/>
        <charset val="128"/>
      </rPr>
      <t>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イガ</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イガ</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イガ</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イガ</t>
    </rPh>
    <rPh sb="683" eb="685">
      <t>イガ</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イガ</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</si>
  <si>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社会貢献度</t>
    <phoneticPr fontId="2"/>
  </si>
  <si>
    <t>県内企業による施工</t>
    <rPh sb="0" eb="2">
      <t>ケンナイ</t>
    </rPh>
    <rPh sb="2" eb="4">
      <t>キギョウ</t>
    </rPh>
    <rPh sb="7" eb="9">
      <t>セコウ</t>
    </rPh>
    <phoneticPr fontId="2"/>
  </si>
  <si>
    <t>様式１
様式２</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</si>
  <si>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</si>
  <si>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</si>
  <si>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r>
      <t>入札公告日における</t>
    </r>
    <r>
      <rPr>
        <b/>
        <sz val="12"/>
        <rFont val="BIZ UDゴシック"/>
        <family val="3"/>
        <charset val="128"/>
      </rPr>
      <t>三重県発注</t>
    </r>
    <r>
      <rPr>
        <sz val="12"/>
        <rFont val="BIZ UDゴシック"/>
        <family val="3"/>
        <charset val="128"/>
      </rPr>
      <t>の</t>
    </r>
    <r>
      <rPr>
        <b/>
        <sz val="12"/>
        <rFont val="BIZ UDゴシック"/>
        <family val="3"/>
        <charset val="128"/>
      </rPr>
      <t>契約金額２千万円以上</t>
    </r>
    <r>
      <rPr>
        <sz val="12"/>
        <rFont val="BIZ UDゴシック"/>
        <family val="3"/>
        <charset val="128"/>
      </rPr>
      <t>の土木一式工事の契約件数により評価します。なお、共同企業体工事については、出資比率にかかわらず契約件数１件としてカウントします。
・小規模、雪氷、地域維持型維持修繕等の業務委託は、件数に含みません。</t>
    </r>
    <rPh sb="0" eb="2">
      <t>ニュウサツ</t>
    </rPh>
    <rPh sb="4" eb="5">
      <t>ビ</t>
    </rPh>
    <rPh sb="9" eb="12">
      <t>ミエケン</t>
    </rPh>
    <rPh sb="12" eb="14">
      <t>ハッチュウ</t>
    </rPh>
    <rPh sb="17" eb="18">
      <t>キン</t>
    </rPh>
    <rPh sb="20" eb="21">
      <t>セン</t>
    </rPh>
    <rPh sb="26" eb="28">
      <t>ドボク</t>
    </rPh>
    <rPh sb="28" eb="29">
      <t>イチ</t>
    </rPh>
    <rPh sb="29" eb="30">
      <t>シキ</t>
    </rPh>
    <rPh sb="30" eb="32">
      <t>コウジ</t>
    </rPh>
    <rPh sb="49" eb="51">
      <t>キョウドウ</t>
    </rPh>
    <rPh sb="51" eb="54">
      <t>キギョウタイ</t>
    </rPh>
    <rPh sb="54" eb="56">
      <t>コウジ</t>
    </rPh>
    <rPh sb="62" eb="64">
      <t>シュッシ</t>
    </rPh>
    <rPh sb="64" eb="66">
      <t>ヒリツ</t>
    </rPh>
    <rPh sb="72" eb="74">
      <t>ケイヤク</t>
    </rPh>
    <rPh sb="74" eb="76">
      <t>ケンスウ</t>
    </rPh>
    <rPh sb="77" eb="78">
      <t>ケン</t>
    </rPh>
    <rPh sb="91" eb="94">
      <t>ショウキボ</t>
    </rPh>
    <rPh sb="95" eb="96">
      <t>ユキ</t>
    </rPh>
    <rPh sb="96" eb="97">
      <t>コオリ</t>
    </rPh>
    <rPh sb="98" eb="103">
      <t>チイキイジガタ</t>
    </rPh>
    <rPh sb="103" eb="107">
      <t>イジシュウゼン</t>
    </rPh>
    <rPh sb="107" eb="108">
      <t>トウ</t>
    </rPh>
    <rPh sb="115" eb="117">
      <t>ケンスウ</t>
    </rPh>
    <rPh sb="118" eb="119">
      <t>フク</t>
    </rPh>
    <phoneticPr fontId="2"/>
  </si>
  <si>
    <t>一級河川河合川河川維持修繕（河床掘削）工事（その１）</t>
    <phoneticPr fontId="2"/>
  </si>
  <si>
    <t>一級河川河合川河川維持修繕（河床掘削）工事（その２）</t>
    <phoneticPr fontId="2"/>
  </si>
  <si>
    <t>一級河川鞆田川他１川河川維持修繕（河床掘削）工事</t>
    <phoneticPr fontId="2"/>
  </si>
  <si>
    <t>賀建Ver　土木一式工事（特別簡易型）　【令和８年６月版】</t>
    <phoneticPr fontId="2"/>
  </si>
  <si>
    <r>
      <rPr>
        <b/>
        <sz val="12"/>
        <rFont val="BIZ UDゴシック"/>
        <family val="3"/>
        <charset val="128"/>
      </rPr>
      <t>伊賀市（旧阿山町）内</t>
    </r>
    <r>
      <rPr>
        <sz val="12"/>
        <rFont val="BIZ UDゴシック"/>
        <family val="3"/>
        <charset val="128"/>
      </rPr>
      <t>における工事実績あり</t>
    </r>
    <rPh sb="14" eb="16">
      <t>コウジ</t>
    </rPh>
    <rPh sb="16" eb="18">
      <t>ジッセキ</t>
    </rPh>
    <phoneticPr fontId="2"/>
  </si>
  <si>
    <r>
      <rPr>
        <b/>
        <sz val="12"/>
        <rFont val="BIZ UDゴシック"/>
        <family val="3"/>
        <charset val="128"/>
      </rPr>
      <t>伊賀市（旧阿山町）内</t>
    </r>
    <r>
      <rPr>
        <sz val="12"/>
        <rFont val="BIZ UDゴシック"/>
        <family val="3"/>
        <charset val="128"/>
      </rPr>
      <t>において、単独又は共同企業体構成員（出資比率20％以上に限る）の元請として受注し、</t>
    </r>
    <r>
      <rPr>
        <b/>
        <sz val="12"/>
        <rFont val="BIZ UDゴシック"/>
        <family val="3"/>
        <charset val="128"/>
      </rPr>
      <t>令和５年度</t>
    </r>
    <r>
      <rPr>
        <sz val="12"/>
        <rFont val="BIZ UDゴシック"/>
        <family val="3"/>
        <charset val="128"/>
      </rPr>
      <t>以降に完成し、かつ、引渡しが済んでいる契約金額</t>
    </r>
    <r>
      <rPr>
        <b/>
        <sz val="12"/>
        <rFont val="BIZ UDゴシック"/>
        <family val="3"/>
        <charset val="128"/>
      </rPr>
      <t>５百万円</t>
    </r>
    <r>
      <rPr>
        <sz val="12"/>
        <rFont val="BIZ UDゴシック"/>
        <family val="3"/>
        <charset val="128"/>
      </rPr>
      <t>以上の工事の実績の有無により評価します。
・評価対象の工事実績は１件とし、コリンズに登録された公共機関等発注の工事に限ります。</t>
    </r>
    <rPh sb="19" eb="21">
      <t>キョウドウ</t>
    </rPh>
    <rPh sb="21" eb="24">
      <t>キギョウタイ</t>
    </rPh>
    <rPh sb="51" eb="53">
      <t>レイワ</t>
    </rPh>
    <rPh sb="80" eb="81">
      <t>ヒャク</t>
    </rPh>
    <rPh sb="115" eb="116">
      <t>ケン</t>
    </rPh>
    <phoneticPr fontId="2"/>
  </si>
  <si>
    <t>県内企業による施工の割合90％以上</t>
    <rPh sb="0" eb="2">
      <t>ケンナイ</t>
    </rPh>
    <phoneticPr fontId="2"/>
  </si>
  <si>
    <t>県内企業による施工の割合70％以上</t>
    <phoneticPr fontId="2"/>
  </si>
  <si>
    <r>
      <t>三重県内において、単独又は共同企業体構成員（出資比率20％以上に限る）の元請として受注し、</t>
    </r>
    <r>
      <rPr>
        <b/>
        <sz val="12"/>
        <rFont val="BIZ UDゴシック"/>
        <family val="3"/>
        <charset val="128"/>
      </rPr>
      <t>平成２３年度</t>
    </r>
    <r>
      <rPr>
        <sz val="12"/>
        <rFont val="BIZ UDゴシック"/>
        <family val="3"/>
        <charset val="128"/>
      </rPr>
      <t>以降に完成し、かつ、引渡しが済んでいる契約金額</t>
    </r>
    <r>
      <rPr>
        <b/>
        <sz val="12"/>
        <rFont val="BIZ UDゴシック"/>
        <family val="3"/>
        <charset val="128"/>
      </rPr>
      <t>１千５百万円</t>
    </r>
    <r>
      <rPr>
        <sz val="12"/>
        <rFont val="BIZ UDゴシック"/>
        <family val="3"/>
        <charset val="128"/>
      </rPr>
      <t>以上の評価対象工事の実績の有無により評価します。
・「評価対象工事」とは、</t>
    </r>
    <r>
      <rPr>
        <b/>
        <sz val="12"/>
        <rFont val="BIZ UDゴシック"/>
        <family val="3"/>
        <charset val="128"/>
      </rPr>
      <t>「土木一式工事」で発注された「河川工事（災害復旧工事を含む）」を指します。ただし河川除草等の業務委託は除きます。</t>
    </r>
    <r>
      <rPr>
        <sz val="12"/>
        <rFont val="BIZ UDゴシック"/>
        <family val="3"/>
        <charset val="128"/>
      </rPr>
      <t xml:space="preserve">
・評価対象の工事実績は１件とし、コリンズに登録された公共機関等発注の工事に限ります。</t>
    </r>
    <rPh sb="0" eb="2">
      <t>ミエ</t>
    </rPh>
    <rPh sb="2" eb="4">
      <t>ケンナイ</t>
    </rPh>
    <rPh sb="11" eb="12">
      <t>マタ</t>
    </rPh>
    <rPh sb="75" eb="76">
      <t>セン</t>
    </rPh>
    <rPh sb="77" eb="78">
      <t>ヒャク</t>
    </rPh>
    <rPh sb="175" eb="177">
      <t>ヒョウカ</t>
    </rPh>
    <rPh sb="177" eb="179">
      <t>タイショウ</t>
    </rPh>
    <phoneticPr fontId="2"/>
  </si>
  <si>
    <t>令和8年度　公共土木施設維管　第   30-10分0002号</t>
    <phoneticPr fontId="2"/>
  </si>
  <si>
    <t>（令和８年８月２６日　時点）</t>
    <rPh sb="1" eb="2">
      <t>レイ</t>
    </rPh>
    <rPh sb="2" eb="3">
      <t>ワ</t>
    </rPh>
    <rPh sb="4" eb="5">
      <t>ネン</t>
    </rPh>
    <rPh sb="6" eb="7">
      <t>ガツ</t>
    </rPh>
    <rPh sb="9" eb="10">
      <t>ニチ</t>
    </rPh>
    <rPh sb="11" eb="13">
      <t>ジテン</t>
    </rPh>
    <phoneticPr fontId="2"/>
  </si>
  <si>
    <t>令和8年度　公共土木施設維管　第   30-10分0003号</t>
    <phoneticPr fontId="2"/>
  </si>
  <si>
    <t>一級河川河合川　河川維持修繕（河床掘削）工事（その１）</t>
    <phoneticPr fontId="2"/>
  </si>
  <si>
    <t>一級河川河合川　河川維持修繕（河床掘削）工事（その２）　</t>
    <phoneticPr fontId="2"/>
  </si>
  <si>
    <t>令和8年度　公共土木施設維管　第   31-10分0001号</t>
    <phoneticPr fontId="2"/>
  </si>
  <si>
    <t>一級河川鞆田川他１川　河川維持修繕（河床掘削）工事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</si>
</sst>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9" formatCode="0.00;&quot;△ &quot;0.00"/>
    <numFmt numFmtId="180" formatCode="0.0"/>
  </numFmts>
  <fonts count="32"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rgb="FFFF000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1"/>
      <color indexed="40"/>
      <name val="BIZ UD明朝 Medium"/>
      <family val="1"/>
      <charset val="128"/>
    </font>
    <font>
      <sz val="14"/>
      <color rgb="FFFF0000"/>
      <name val="BIZ UDゴシック"/>
      <family val="3"/>
      <charset val="128"/>
    </font>
    <font>
      <sz val="11"/>
      <color rgb="FF1F497D"/>
      <name val="BIZ UD明朝 Medium"/>
      <family val="1"/>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18">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8" fillId="0" borderId="0" xfId="0" applyFont="1">
      <alignment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19" xfId="0" applyFont="1" applyBorder="1" applyAlignment="1">
      <alignment horizontal="center" vertical="center" textRotation="180"/>
    </xf>
    <xf numFmtId="0" fontId="7" fillId="0" borderId="29" xfId="1" applyNumberFormat="1" applyFont="1" applyFill="1" applyBorder="1" applyAlignment="1" applyProtection="1">
      <alignment horizontal="center" vertical="center"/>
    </xf>
    <xf numFmtId="0" fontId="7" fillId="0" borderId="68"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179" fontId="11" fillId="0" borderId="2" xfId="1" applyNumberFormat="1" applyFont="1" applyFill="1" applyBorder="1" applyAlignment="1" applyProtection="1">
      <alignment horizontal="center"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7"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1" fillId="0" borderId="2" xfId="0" applyFont="1" applyBorder="1" applyAlignment="1">
      <alignment horizontal="center" vertical="center"/>
    </xf>
    <xf numFmtId="0" fontId="19" fillId="0" borderId="2"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5"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4" fillId="0" borderId="3" xfId="0" applyFont="1" applyBorder="1" applyAlignment="1">
      <alignment horizontal="center" vertical="center" wrapText="1"/>
    </xf>
    <xf numFmtId="0" fontId="9" fillId="0" borderId="1" xfId="0" applyFont="1" applyBorder="1" applyAlignment="1">
      <alignment horizontal="center" vertical="center" textRotation="255"/>
    </xf>
    <xf numFmtId="0" fontId="4" fillId="0" borderId="19" xfId="0" applyFont="1" applyBorder="1" applyAlignment="1">
      <alignment horizontal="center"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176" fontId="23"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20" fillId="0" borderId="4" xfId="1" applyNumberFormat="1" applyFont="1" applyBorder="1" applyAlignment="1">
      <alignment horizontal="center" vertical="center"/>
    </xf>
    <xf numFmtId="0" fontId="4" fillId="0" borderId="2" xfId="0" applyFont="1" applyBorder="1" applyAlignment="1">
      <alignment vertical="center" wrapText="1"/>
    </xf>
    <xf numFmtId="0" fontId="13" fillId="0" borderId="11" xfId="0" applyFont="1" applyBorder="1" applyAlignment="1">
      <alignment vertical="center" wrapText="1"/>
    </xf>
    <xf numFmtId="176" fontId="23" fillId="0" borderId="2" xfId="0" quotePrefix="1" applyNumberFormat="1" applyFont="1" applyBorder="1" applyAlignment="1">
      <alignment horizontal="right" vertical="center" wrapText="1"/>
    </xf>
    <xf numFmtId="0" fontId="4" fillId="0" borderId="11" xfId="0" applyFont="1" applyBorder="1" applyAlignment="1">
      <alignment horizontal="center" vertical="center" wrapText="1"/>
    </xf>
    <xf numFmtId="176" fontId="9" fillId="2" borderId="2" xfId="0" quotePrefix="1" applyNumberFormat="1" applyFont="1" applyFill="1" applyBorder="1" applyAlignment="1" applyProtection="1">
      <alignment horizontal="center" vertical="center" wrapText="1"/>
      <protection locked="0"/>
    </xf>
    <xf numFmtId="0" fontId="20" fillId="0" borderId="2" xfId="1" applyNumberFormat="1" applyFont="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24" fillId="0" borderId="2" xfId="0" applyFont="1" applyBorder="1" applyAlignment="1">
      <alignment horizontal="center" vertical="center"/>
    </xf>
    <xf numFmtId="0" fontId="20" fillId="0" borderId="6" xfId="0" applyFont="1" applyBorder="1">
      <alignment vertical="center"/>
    </xf>
    <xf numFmtId="0" fontId="20"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21" fillId="0" borderId="16" xfId="0" applyFont="1" applyBorder="1" applyAlignment="1">
      <alignment horizontal="right" vertical="center"/>
    </xf>
    <xf numFmtId="0" fontId="21" fillId="2" borderId="1" xfId="0" applyFont="1" applyFill="1" applyBorder="1">
      <alignment vertical="center"/>
    </xf>
    <xf numFmtId="0" fontId="21" fillId="3" borderId="1" xfId="0" applyFont="1" applyFill="1" applyBorder="1">
      <alignment vertical="center"/>
    </xf>
    <xf numFmtId="0" fontId="21" fillId="0" borderId="18" xfId="0" applyFont="1" applyBorder="1" applyAlignment="1">
      <alignment horizontal="right" vertical="center"/>
    </xf>
    <xf numFmtId="0" fontId="21" fillId="0" borderId="0" xfId="0" applyFont="1">
      <alignment vertical="center"/>
    </xf>
    <xf numFmtId="0" fontId="21" fillId="0" borderId="0" xfId="0" applyFont="1" applyAlignment="1">
      <alignment vertical="top" wrapText="1"/>
    </xf>
    <xf numFmtId="0" fontId="21" fillId="0" borderId="13" xfId="0" applyFont="1" applyBorder="1" applyAlignment="1">
      <alignment vertical="top" wrapText="1"/>
    </xf>
    <xf numFmtId="0" fontId="9" fillId="0" borderId="21" xfId="0" applyFont="1" applyBorder="1" applyAlignment="1">
      <alignment horizontal="right" vertical="center"/>
    </xf>
    <xf numFmtId="0" fontId="9" fillId="0" borderId="9" xfId="0" applyFont="1" applyBorder="1">
      <alignment vertical="center"/>
    </xf>
    <xf numFmtId="0" fontId="21" fillId="0" borderId="9" xfId="0" applyFont="1" applyBorder="1" applyAlignment="1">
      <alignment vertical="top" wrapText="1"/>
    </xf>
    <xf numFmtId="0" fontId="21" fillId="0" borderId="10" xfId="0" applyFont="1" applyBorder="1" applyAlignment="1">
      <alignment vertical="top" wrapText="1"/>
    </xf>
    <xf numFmtId="0" fontId="21" fillId="0" borderId="7" xfId="0" applyFont="1" applyBorder="1">
      <alignment vertical="center"/>
    </xf>
    <xf numFmtId="0" fontId="9" fillId="0" borderId="7" xfId="0" applyFont="1" applyBorder="1">
      <alignment vertical="center"/>
    </xf>
    <xf numFmtId="0" fontId="21" fillId="0" borderId="0" xfId="0" applyFont="1" applyAlignment="1">
      <alignment horizontal="left" vertical="top" wrapText="1"/>
    </xf>
    <xf numFmtId="0" fontId="21" fillId="0" borderId="13" xfId="0" applyFont="1" applyBorder="1" applyAlignment="1">
      <alignment horizontal="left" vertical="top" wrapText="1"/>
    </xf>
    <xf numFmtId="0" fontId="21" fillId="0" borderId="0" xfId="0" applyFont="1" applyAlignment="1">
      <alignment vertical="center" wrapText="1"/>
    </xf>
    <xf numFmtId="0" fontId="21" fillId="0" borderId="13" xfId="0" applyFont="1" applyBorder="1" applyAlignment="1">
      <alignment vertical="center" wrapText="1"/>
    </xf>
    <xf numFmtId="0" fontId="21" fillId="0" borderId="9" xfId="0" applyFont="1" applyBorder="1" applyAlignment="1">
      <alignment vertical="center" wrapText="1"/>
    </xf>
    <xf numFmtId="0" fontId="21" fillId="0" borderId="10" xfId="0" applyFont="1" applyBorder="1" applyAlignment="1">
      <alignment vertical="center" wrapText="1"/>
    </xf>
    <xf numFmtId="0" fontId="4" fillId="0" borderId="14" xfId="0"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21" fillId="0" borderId="3" xfId="0" applyFont="1" applyBorder="1" applyAlignment="1">
      <alignment vertical="center" shrinkToFit="1"/>
    </xf>
    <xf numFmtId="0" fontId="21" fillId="0" borderId="19" xfId="0" applyFont="1" applyBorder="1" applyAlignment="1">
      <alignment horizontal="left" vertical="center"/>
    </xf>
    <xf numFmtId="0" fontId="13" fillId="0" borderId="23" xfId="0" applyFont="1" applyBorder="1" applyAlignment="1">
      <alignment vertical="center" wrapText="1"/>
    </xf>
    <xf numFmtId="0" fontId="4" fillId="0" borderId="41" xfId="0" applyFont="1" applyBorder="1" applyAlignment="1">
      <alignment horizontal="center" vertical="center" wrapText="1"/>
    </xf>
    <xf numFmtId="0" fontId="20" fillId="0" borderId="1" xfId="1" applyNumberFormat="1" applyFont="1" applyBorder="1" applyAlignment="1">
      <alignment horizontal="center" vertical="center"/>
    </xf>
    <xf numFmtId="0" fontId="20" fillId="0" borderId="19" xfId="1" applyNumberFormat="1" applyFont="1" applyBorder="1" applyAlignment="1">
      <alignment horizontal="center" vertical="center"/>
    </xf>
    <xf numFmtId="176" fontId="9" fillId="0" borderId="34" xfId="1" applyNumberFormat="1" applyFont="1" applyBorder="1" applyAlignment="1">
      <alignment horizontal="center" vertical="center"/>
    </xf>
    <xf numFmtId="0" fontId="25" fillId="0" borderId="34" xfId="0" applyFont="1" applyBorder="1" applyAlignment="1">
      <alignment horizontal="center" vertical="center"/>
    </xf>
    <xf numFmtId="176" fontId="9" fillId="0" borderId="43" xfId="1" applyNumberFormat="1" applyFont="1" applyBorder="1" applyAlignment="1">
      <alignment horizontal="center" vertical="center"/>
    </xf>
    <xf numFmtId="0" fontId="26" fillId="0" borderId="2" xfId="0" applyFont="1" applyBorder="1" applyAlignment="1">
      <alignment horizontal="center" vertical="center"/>
    </xf>
    <xf numFmtId="0" fontId="25" fillId="0" borderId="17" xfId="0"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7" fillId="0" borderId="35" xfId="0" applyFont="1" applyBorder="1" applyAlignment="1" applyProtection="1">
      <alignment horizontal="center"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6" xfId="0" applyFont="1" applyBorder="1" applyAlignment="1" applyProtection="1">
      <alignment horizontal="right" vertical="center" wrapText="1"/>
      <protection locked="0"/>
    </xf>
    <xf numFmtId="0" fontId="14" fillId="0" borderId="27" xfId="0" applyFont="1" applyBorder="1" applyAlignment="1" applyProtection="1">
      <alignment horizontal="right" vertical="center" wrapText="1"/>
      <protection locked="0"/>
    </xf>
    <xf numFmtId="0" fontId="14" fillId="0" borderId="27"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8" fillId="0" borderId="18" xfId="0" applyFont="1" applyBorder="1" applyAlignment="1" applyProtection="1">
      <alignment vertical="center" wrapText="1"/>
      <protection locked="0"/>
    </xf>
    <xf numFmtId="0" fontId="28" fillId="0" borderId="0" xfId="0" applyFont="1" applyProtection="1">
      <alignment vertical="center"/>
      <protection locked="0"/>
    </xf>
    <xf numFmtId="0" fontId="28" fillId="0" borderId="0" xfId="0" applyFont="1" applyAlignment="1" applyProtection="1">
      <alignment vertical="center" wrapText="1"/>
      <protection locked="0"/>
    </xf>
    <xf numFmtId="0" fontId="28" fillId="0" borderId="13" xfId="0" applyFont="1" applyBorder="1" applyAlignment="1" applyProtection="1">
      <alignment vertical="center" wrapText="1"/>
      <protection locked="0"/>
    </xf>
    <xf numFmtId="0" fontId="28"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1" xfId="0" applyFont="1" applyBorder="1" applyAlignment="1" applyProtection="1">
      <alignment vertical="center"/>
      <protection locked="0"/>
    </xf>
    <xf numFmtId="0" fontId="30" fillId="0" borderId="3" xfId="0" applyFont="1" applyBorder="1" applyAlignment="1">
      <alignment horizontal="center" vertical="center"/>
    </xf>
    <xf numFmtId="0" fontId="4" fillId="0" borderId="0" xfId="0" applyFont="1">
      <alignment vertical="center"/>
    </xf>
    <xf numFmtId="0" fontId="30" fillId="0" borderId="1" xfId="0" applyFont="1" applyBorder="1" applyAlignment="1">
      <alignment horizontal="center" vertical="center"/>
    </xf>
    <xf numFmtId="0" fontId="18" fillId="0" borderId="1" xfId="0" applyFont="1" applyBorder="1" applyAlignment="1">
      <alignment horizontal="center" vertical="center" wrapText="1"/>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xf>
    <xf numFmtId="0" fontId="6" fillId="0" borderId="0" xfId="0" applyFont="1" applyFill="1" applyAlignment="1">
      <alignment horizontal="right" vertical="center"/>
    </xf>
    <xf numFmtId="0" fontId="8" fillId="0" borderId="0" xfId="0" applyFont="1" applyFill="1">
      <alignment vertical="center"/>
    </xf>
    <xf numFmtId="0" fontId="5" fillId="0" borderId="0" xfId="0" applyFont="1" applyFill="1">
      <alignment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10" fillId="0" borderId="0" xfId="0" applyFont="1" applyFill="1" applyBorder="1" applyAlignment="1">
      <alignment horizontal="center" vertical="center"/>
    </xf>
    <xf numFmtId="0" fontId="7" fillId="0" borderId="0" xfId="0" applyFont="1" applyFill="1">
      <alignment vertical="center"/>
    </xf>
    <xf numFmtId="0" fontId="4" fillId="0" borderId="12"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37" fontId="9" fillId="0" borderId="1" xfId="0" quotePrefix="1" applyNumberFormat="1" applyFont="1" applyFill="1" applyBorder="1" applyAlignment="1">
      <alignment horizontal="center" vertical="center" wrapText="1"/>
    </xf>
    <xf numFmtId="0" fontId="9" fillId="0" borderId="19" xfId="0" applyFont="1" applyFill="1" applyBorder="1" applyAlignment="1">
      <alignment horizontal="center" vertical="center" textRotation="180"/>
    </xf>
    <xf numFmtId="0" fontId="9" fillId="0" borderId="2" xfId="0" quotePrefix="1" applyFont="1" applyFill="1" applyBorder="1" applyAlignment="1">
      <alignment horizontal="center" vertical="center"/>
    </xf>
    <xf numFmtId="0" fontId="9" fillId="0" borderId="3" xfId="0" applyFont="1" applyFill="1" applyBorder="1" applyAlignment="1">
      <alignment horizontal="center" vertical="center"/>
    </xf>
    <xf numFmtId="177" fontId="9" fillId="0" borderId="14" xfId="0" applyNumberFormat="1" applyFont="1" applyFill="1" applyBorder="1" applyAlignment="1">
      <alignment horizontal="center" vertical="center" wrapText="1"/>
    </xf>
    <xf numFmtId="176" fontId="4" fillId="0" borderId="4" xfId="0" quotePrefix="1" applyNumberFormat="1" applyFont="1" applyFill="1" applyBorder="1" applyAlignment="1">
      <alignment horizontal="center" vertical="center" wrapText="1"/>
    </xf>
    <xf numFmtId="176" fontId="9" fillId="0" borderId="4" xfId="0" quotePrefix="1"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Fill="1" applyBorder="1" applyAlignment="1">
      <alignment vertical="center" wrapText="1"/>
    </xf>
    <xf numFmtId="176" fontId="4" fillId="0" borderId="2" xfId="0" quotePrefix="1" applyNumberFormat="1" applyFont="1" applyFill="1" applyBorder="1" applyAlignment="1">
      <alignment horizontal="center" vertical="center" wrapText="1"/>
    </xf>
    <xf numFmtId="176" fontId="9" fillId="0" borderId="2" xfId="0" quotePrefix="1"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Alignment="1">
      <alignment horizontal="center" vertical="center"/>
    </xf>
    <xf numFmtId="0" fontId="10" fillId="0" borderId="0" xfId="0" applyFont="1" applyFill="1" applyAlignment="1">
      <alignment horizontal="left" vertical="center"/>
    </xf>
    <xf numFmtId="0" fontId="7" fillId="0" borderId="0" xfId="0" applyFont="1" applyFill="1" applyAlignment="1">
      <alignment horizontal="right" vertical="center"/>
    </xf>
    <xf numFmtId="0" fontId="4" fillId="0" borderId="0" xfId="0" applyFont="1" applyAlignment="1">
      <alignment horizontal="left" vertical="center"/>
    </xf>
    <xf numFmtId="0" fontId="7" fillId="0" borderId="33" xfId="0" applyFont="1" applyFill="1" applyBorder="1" applyAlignment="1">
      <alignment horizontal="left" vertical="center" wrapText="1"/>
    </xf>
    <xf numFmtId="0" fontId="7" fillId="0" borderId="42" xfId="0" quotePrefix="1" applyFont="1" applyFill="1" applyBorder="1" applyAlignment="1">
      <alignment horizontal="left" vertical="center" wrapText="1"/>
    </xf>
    <xf numFmtId="0" fontId="7" fillId="0" borderId="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0" fillId="0" borderId="38" xfId="0" applyFont="1" applyFill="1" applyBorder="1" applyAlignment="1">
      <alignment horizontal="center" vertical="center"/>
    </xf>
    <xf numFmtId="0" fontId="10" fillId="0" borderId="3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9" xfId="0" quotePrefix="1" applyFont="1" applyFill="1" applyBorder="1" applyAlignment="1">
      <alignment horizontal="center" vertical="center" textRotation="255" wrapText="1"/>
    </xf>
    <xf numFmtId="0" fontId="7" fillId="0" borderId="2" xfId="0" quotePrefix="1" applyFont="1" applyFill="1" applyBorder="1" applyAlignment="1">
      <alignment horizontal="center" vertical="center" textRotation="255" wrapText="1"/>
    </xf>
    <xf numFmtId="0" fontId="7" fillId="0" borderId="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19" xfId="0" applyFont="1" applyFill="1" applyBorder="1" applyAlignment="1">
      <alignment horizontal="center" vertical="center" textRotation="255" wrapText="1"/>
    </xf>
    <xf numFmtId="0" fontId="7" fillId="0" borderId="14" xfId="0" applyFont="1" applyFill="1" applyBorder="1" applyAlignment="1">
      <alignment horizontal="center" vertical="center" textRotation="255" wrapText="1"/>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3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5" xfId="0" quotePrefix="1"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42" xfId="0" applyFont="1" applyFill="1" applyBorder="1" applyAlignment="1">
      <alignment vertical="center" wrapText="1"/>
    </xf>
    <xf numFmtId="0" fontId="7" fillId="0" borderId="14" xfId="0" applyFont="1" applyFill="1" applyBorder="1" applyAlignment="1">
      <alignment horizontal="center" vertical="center" wrapText="1"/>
    </xf>
    <xf numFmtId="0" fontId="7" fillId="0" borderId="43" xfId="0" applyFont="1" applyFill="1" applyBorder="1" applyAlignment="1">
      <alignment horizontal="left" vertical="center" wrapText="1"/>
    </xf>
    <xf numFmtId="0" fontId="7" fillId="0" borderId="42" xfId="0" applyFont="1" applyFill="1" applyBorder="1" applyAlignment="1">
      <alignment horizontal="left" vertical="center" wrapText="1"/>
    </xf>
    <xf numFmtId="0" fontId="9" fillId="0" borderId="2" xfId="0" applyFont="1" applyFill="1" applyBorder="1" applyAlignment="1">
      <alignment horizontal="center" vertical="center"/>
    </xf>
    <xf numFmtId="0" fontId="7" fillId="0" borderId="37" xfId="0" applyFont="1" applyFill="1" applyBorder="1" applyAlignment="1">
      <alignment vertical="center" wrapText="1"/>
    </xf>
    <xf numFmtId="0" fontId="7" fillId="0" borderId="44" xfId="0" applyFont="1" applyFill="1" applyBorder="1" applyAlignment="1">
      <alignment vertical="center" wrapText="1"/>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7" fillId="0" borderId="43" xfId="0" applyFont="1" applyFill="1" applyBorder="1" applyAlignment="1">
      <alignment vertical="center" wrapText="1"/>
    </xf>
    <xf numFmtId="0" fontId="7" fillId="0" borderId="33" xfId="0" applyFont="1" applyFill="1" applyBorder="1" applyAlignment="1">
      <alignment vertical="center" wrapText="1"/>
    </xf>
    <xf numFmtId="0" fontId="7" fillId="0" borderId="3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0"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1" xfId="0" applyFont="1" applyFill="1" applyBorder="1" applyAlignment="1">
      <alignment vertical="center"/>
    </xf>
    <xf numFmtId="0" fontId="7" fillId="0" borderId="31"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33" xfId="0" applyFont="1" applyFill="1" applyBorder="1" applyAlignment="1">
      <alignment horizontal="center" vertical="center" wrapText="1"/>
    </xf>
    <xf numFmtId="0" fontId="7" fillId="0" borderId="3" xfId="0" quotePrefix="1" applyFont="1" applyFill="1" applyBorder="1" applyAlignment="1">
      <alignment horizontal="center" vertical="center" textRotation="255" wrapText="1"/>
    </xf>
    <xf numFmtId="0" fontId="7" fillId="0" borderId="14" xfId="0" quotePrefix="1" applyFont="1" applyFill="1" applyBorder="1" applyAlignment="1">
      <alignment horizontal="center" vertical="center" textRotation="255" wrapText="1"/>
    </xf>
    <xf numFmtId="0" fontId="7" fillId="0" borderId="14" xfId="0" quotePrefix="1" applyFont="1" applyFill="1" applyBorder="1" applyAlignment="1">
      <alignment horizontal="center" vertical="center" wrapText="1"/>
    </xf>
    <xf numFmtId="0" fontId="7" fillId="0" borderId="31" xfId="0" quotePrefix="1" applyFont="1" applyFill="1" applyBorder="1" applyAlignment="1">
      <alignment horizontal="center" vertical="center" wrapText="1"/>
    </xf>
    <xf numFmtId="0" fontId="7" fillId="0" borderId="15" xfId="0" quotePrefix="1"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0" fontId="9" fillId="0" borderId="14" xfId="0" applyFont="1" applyFill="1" applyBorder="1" applyAlignment="1">
      <alignment horizontal="center" vertical="center"/>
    </xf>
    <xf numFmtId="0" fontId="4" fillId="0" borderId="0" xfId="0" applyFont="1" applyFill="1" applyAlignment="1">
      <alignment vertical="center"/>
    </xf>
    <xf numFmtId="0" fontId="7" fillId="0" borderId="23" xfId="0" applyFont="1" applyFill="1" applyBorder="1" applyAlignment="1">
      <alignment vertical="center" wrapText="1"/>
    </xf>
    <xf numFmtId="0" fontId="7" fillId="0" borderId="22" xfId="0" applyFont="1" applyFill="1" applyBorder="1" applyAlignment="1">
      <alignment vertical="center" wrapText="1"/>
    </xf>
    <xf numFmtId="0" fontId="7" fillId="0" borderId="41" xfId="0" applyFont="1" applyFill="1" applyBorder="1" applyAlignment="1">
      <alignment vertical="center" wrapText="1"/>
    </xf>
    <xf numFmtId="0" fontId="15" fillId="0" borderId="0" xfId="0" applyFont="1" applyAlignment="1">
      <alignment horizontal="center" vertical="center"/>
    </xf>
    <xf numFmtId="0" fontId="14" fillId="0" borderId="0" xfId="0" applyFont="1" applyAlignment="1">
      <alignment horizontal="distributed" vertical="center"/>
    </xf>
    <xf numFmtId="0" fontId="13" fillId="0" borderId="3"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13" fillId="0" borderId="2" xfId="1" quotePrefix="1" applyNumberFormat="1" applyFont="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1" xfId="0" applyFont="1" applyBorder="1" applyAlignment="1">
      <alignment horizontal="center" vertical="center" wrapText="1"/>
    </xf>
    <xf numFmtId="0" fontId="7" fillId="3" borderId="2" xfId="0"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 xfId="0" applyFont="1" applyBorder="1" applyAlignment="1">
      <alignment horizontal="center" vertical="center" wrapText="1"/>
    </xf>
    <xf numFmtId="0" fontId="9" fillId="0" borderId="0" xfId="0" applyFont="1" applyAlignment="1">
      <alignment horizontal="center" vertical="center"/>
    </xf>
    <xf numFmtId="0" fontId="13" fillId="0" borderId="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 xfId="0" applyFont="1" applyBorder="1" applyAlignment="1">
      <alignment horizontal="center" vertical="center" wrapText="1"/>
    </xf>
    <xf numFmtId="180" fontId="13" fillId="0" borderId="3" xfId="0" applyNumberFormat="1" applyFont="1" applyBorder="1" applyAlignment="1">
      <alignment horizontal="center" vertical="center" wrapText="1"/>
    </xf>
    <xf numFmtId="180" fontId="13" fillId="0" borderId="19" xfId="0" applyNumberFormat="1" applyFont="1" applyBorder="1" applyAlignment="1">
      <alignment horizontal="center" vertical="center" wrapText="1"/>
    </xf>
    <xf numFmtId="180" fontId="13" fillId="0" borderId="2" xfId="0" applyNumberFormat="1" applyFont="1" applyBorder="1" applyAlignment="1">
      <alignment horizontal="center" vertical="center" wrapText="1"/>
    </xf>
    <xf numFmtId="0" fontId="4" fillId="0" borderId="3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2" xfId="0" applyFont="1" applyBorder="1" applyAlignment="1">
      <alignment horizontal="center" vertical="center" wrapText="1"/>
    </xf>
    <xf numFmtId="0" fontId="22" fillId="2" borderId="19" xfId="0" applyFont="1" applyFill="1" applyBorder="1" applyAlignment="1" applyProtection="1">
      <alignment horizontal="center" vertical="center"/>
      <protection locked="0"/>
    </xf>
    <xf numFmtId="0" fontId="22" fillId="2" borderId="2" xfId="0" applyFont="1" applyFill="1" applyBorder="1" applyAlignment="1" applyProtection="1">
      <alignment horizontal="center" vertical="center"/>
      <protection locked="0"/>
    </xf>
    <xf numFmtId="180" fontId="22" fillId="2" borderId="19" xfId="0" applyNumberFormat="1" applyFont="1" applyFill="1" applyBorder="1" applyAlignment="1" applyProtection="1">
      <alignment horizontal="center" vertical="center"/>
      <protection locked="0"/>
    </xf>
    <xf numFmtId="180" fontId="22" fillId="2" borderId="2" xfId="0" applyNumberFormat="1" applyFont="1" applyFill="1" applyBorder="1" applyAlignment="1" applyProtection="1">
      <alignment horizontal="center" vertical="center"/>
      <protection locked="0"/>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7" fillId="0" borderId="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7" fillId="0" borderId="37"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3" xfId="1" quotePrefix="1" applyNumberFormat="1" applyFont="1" applyBorder="1" applyAlignment="1">
      <alignment horizontal="center" vertical="center" wrapText="1"/>
    </xf>
    <xf numFmtId="0" fontId="4" fillId="0" borderId="40" xfId="1" quotePrefix="1" applyNumberFormat="1" applyFont="1" applyBorder="1" applyAlignment="1">
      <alignment horizontal="center" vertical="center" wrapText="1"/>
    </xf>
    <xf numFmtId="0" fontId="13" fillId="0" borderId="19" xfId="0" applyFont="1" applyBorder="1" applyAlignment="1">
      <alignment horizontal="center" vertical="center"/>
    </xf>
    <xf numFmtId="0" fontId="13" fillId="0" borderId="2" xfId="0" applyFont="1" applyBorder="1" applyAlignment="1">
      <alignment horizontal="center"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 xfId="0" quotePrefix="1" applyFont="1" applyBorder="1" applyAlignment="1">
      <alignment horizontal="center" vertical="center" wrapText="1"/>
    </xf>
    <xf numFmtId="0" fontId="9" fillId="0" borderId="5" xfId="0" applyFont="1" applyBorder="1" applyAlignment="1">
      <alignment horizontal="center" vertical="center"/>
    </xf>
    <xf numFmtId="0" fontId="9" fillId="0" borderId="37" xfId="0" applyFont="1" applyBorder="1" applyAlignment="1">
      <alignment horizontal="center" vertical="center"/>
    </xf>
    <xf numFmtId="0" fontId="13" fillId="0" borderId="3"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4" fillId="0" borderId="20" xfId="0" applyFont="1" applyBorder="1" applyAlignment="1">
      <alignment horizontal="center" vertical="center"/>
    </xf>
    <xf numFmtId="0" fontId="4" fillId="0" borderId="43" xfId="0" applyFont="1" applyBorder="1" applyAlignment="1">
      <alignment horizontal="center" vertical="center"/>
    </xf>
    <xf numFmtId="0" fontId="4" fillId="0" borderId="15" xfId="0" applyFont="1" applyBorder="1" applyAlignment="1">
      <alignment horizontal="center" vertical="center"/>
    </xf>
    <xf numFmtId="0" fontId="4" fillId="0" borderId="40" xfId="0" applyFont="1" applyBorder="1" applyAlignment="1">
      <alignment horizontal="center" vertical="center"/>
    </xf>
    <xf numFmtId="0" fontId="4" fillId="0" borderId="19" xfId="0" applyFont="1" applyBorder="1" applyAlignment="1">
      <alignment horizontal="center" vertical="center" textRotation="255" wrapText="1"/>
    </xf>
    <xf numFmtId="0" fontId="4" fillId="0" borderId="19"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24" xfId="0" quotePrefix="1"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24"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20" fillId="0" borderId="3" xfId="0" applyFont="1" applyBorder="1" applyAlignment="1">
      <alignment horizontal="center" vertical="center" wrapText="1"/>
    </xf>
    <xf numFmtId="0" fontId="20" fillId="0" borderId="19" xfId="0" applyFont="1" applyBorder="1" applyAlignment="1">
      <alignment horizontal="center" vertical="center" wrapText="1"/>
    </xf>
    <xf numFmtId="0" fontId="13" fillId="0" borderId="1" xfId="0" applyFont="1" applyBorder="1" applyAlignment="1">
      <alignment horizontal="center" vertical="center"/>
    </xf>
    <xf numFmtId="0" fontId="4" fillId="0" borderId="2" xfId="0" quotePrefix="1" applyFont="1" applyBorder="1" applyAlignment="1">
      <alignment horizontal="center" vertical="center" textRotation="255" wrapText="1"/>
    </xf>
    <xf numFmtId="0" fontId="4" fillId="0" borderId="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6"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1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3" fillId="0" borderId="20" xfId="0" applyFont="1" applyBorder="1" applyAlignment="1">
      <alignment horizontal="center" vertical="center"/>
    </xf>
    <xf numFmtId="0" fontId="13" fillId="0" borderId="32" xfId="0" applyFont="1" applyBorder="1" applyAlignment="1">
      <alignment horizontal="center" vertical="center"/>
    </xf>
    <xf numFmtId="0" fontId="13" fillId="0" borderId="31" xfId="0" applyFont="1" applyBorder="1" applyAlignment="1">
      <alignment horizontal="center" vertical="center"/>
    </xf>
    <xf numFmtId="0" fontId="14" fillId="0" borderId="47"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50"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49" fontId="14" fillId="0" borderId="70" xfId="0" applyNumberFormat="1" applyFont="1" applyBorder="1" applyAlignment="1" applyProtection="1">
      <alignment horizontal="left" vertical="center" indent="2"/>
      <protection locked="0"/>
    </xf>
    <xf numFmtId="49" fontId="14" fillId="0" borderId="36" xfId="0" applyNumberFormat="1" applyFont="1" applyBorder="1" applyAlignment="1" applyProtection="1">
      <alignment horizontal="left" vertical="center" indent="2"/>
      <protection locked="0"/>
    </xf>
    <xf numFmtId="49" fontId="14" fillId="0" borderId="65" xfId="0" applyNumberFormat="1" applyFont="1" applyBorder="1" applyAlignment="1" applyProtection="1">
      <alignment horizontal="left" vertical="center" indent="2"/>
      <protection locked="0"/>
    </xf>
    <xf numFmtId="0" fontId="27" fillId="0" borderId="51" xfId="0" applyFont="1" applyBorder="1" applyAlignment="1" applyProtection="1">
      <alignment horizontal="center" vertical="center"/>
      <protection locked="0"/>
    </xf>
    <xf numFmtId="0" fontId="27" fillId="0" borderId="52" xfId="0" applyFont="1" applyBorder="1" applyAlignment="1" applyProtection="1">
      <alignment horizontal="center" vertical="center"/>
      <protection locked="0"/>
    </xf>
    <xf numFmtId="0" fontId="27" fillId="0" borderId="49" xfId="0" applyFont="1" applyBorder="1" applyAlignment="1" applyProtection="1">
      <alignment horizontal="center"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9" xfId="0" applyFont="1" applyBorder="1" applyAlignment="1" applyProtection="1">
      <alignment horizontal="left" vertical="center"/>
      <protection locked="0"/>
    </xf>
    <xf numFmtId="0" fontId="14" fillId="0" borderId="57"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4" fillId="4" borderId="18" xfId="0" quotePrefix="1"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4" fillId="4" borderId="60"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14" fillId="0" borderId="27" xfId="0" applyFont="1" applyBorder="1" applyAlignment="1" applyProtection="1">
      <alignment horizontal="left" vertical="center"/>
      <protection locked="0"/>
    </xf>
    <xf numFmtId="0" fontId="14" fillId="0" borderId="28" xfId="0" applyFont="1" applyBorder="1" applyAlignment="1" applyProtection="1">
      <alignment horizontal="left" vertical="center"/>
      <protection locked="0"/>
    </xf>
    <xf numFmtId="0" fontId="14" fillId="0" borderId="36" xfId="0" applyFont="1" applyBorder="1" applyAlignment="1" applyProtection="1">
      <alignment horizontal="left" vertical="center"/>
      <protection locked="0"/>
    </xf>
    <xf numFmtId="0" fontId="14" fillId="0" borderId="65" xfId="0" applyFont="1" applyBorder="1" applyAlignment="1" applyProtection="1">
      <alignment horizontal="left" vertical="center"/>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35" xfId="0" applyFont="1" applyFill="1" applyBorder="1" applyAlignment="1" applyProtection="1">
      <alignment horizontal="center" vertical="center"/>
      <protection locked="0"/>
    </xf>
    <xf numFmtId="0" fontId="14" fillId="0" borderId="53"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14" fillId="0" borderId="0" xfId="0" applyFont="1" applyBorder="1" applyAlignment="1" applyProtection="1">
      <alignment horizontal="center" vertical="center" wrapText="1"/>
      <protection locked="0"/>
    </xf>
    <xf numFmtId="0" fontId="14" fillId="0" borderId="60"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protection locked="0"/>
    </xf>
    <xf numFmtId="0" fontId="14" fillId="0" borderId="70" xfId="0" applyFont="1" applyBorder="1" applyAlignment="1" applyProtection="1">
      <alignment horizontal="left" vertical="center"/>
      <protection locked="0"/>
    </xf>
    <xf numFmtId="0" fontId="27" fillId="0" borderId="34" xfId="0" applyFont="1" applyBorder="1" applyAlignment="1" applyProtection="1">
      <alignment horizontal="center" vertical="center"/>
      <protection locked="0"/>
    </xf>
    <xf numFmtId="0" fontId="27" fillId="0" borderId="56" xfId="0" applyFont="1" applyBorder="1" applyAlignment="1" applyProtection="1">
      <alignment horizontal="center" vertical="center"/>
      <protection locked="0"/>
    </xf>
    <xf numFmtId="0" fontId="27" fillId="0" borderId="61" xfId="0" applyFont="1" applyBorder="1" applyAlignment="1" applyProtection="1">
      <alignment horizontal="center" vertical="center"/>
      <protection locked="0"/>
    </xf>
    <xf numFmtId="0" fontId="27" fillId="0" borderId="55" xfId="0" applyFont="1" applyBorder="1" applyAlignment="1" applyProtection="1">
      <alignment horizontal="center" vertical="center"/>
      <protection locked="0"/>
    </xf>
    <xf numFmtId="0" fontId="27" fillId="0" borderId="46" xfId="0" applyFont="1" applyBorder="1" applyAlignment="1" applyProtection="1">
      <alignment horizontal="center" vertical="center"/>
      <protection locked="0"/>
    </xf>
    <xf numFmtId="180" fontId="27" fillId="0" borderId="11" xfId="0" applyNumberFormat="1" applyFont="1" applyBorder="1" applyAlignment="1">
      <alignment horizontal="center" vertical="center" wrapText="1"/>
    </xf>
    <xf numFmtId="0" fontId="27" fillId="0" borderId="48" xfId="0" applyFont="1" applyBorder="1" applyAlignment="1" applyProtection="1">
      <alignment horizontal="center" vertical="center"/>
      <protection locked="0"/>
    </xf>
    <xf numFmtId="0" fontId="14" fillId="0" borderId="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7"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66" xfId="0" applyFont="1" applyBorder="1" applyAlignment="1" applyProtection="1">
      <alignment horizontal="center" vertical="center" wrapText="1"/>
      <protection locked="0"/>
    </xf>
    <xf numFmtId="0" fontId="14" fillId="0" borderId="67"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27" fillId="0" borderId="64" xfId="0" applyFont="1" applyBorder="1" applyAlignment="1" applyProtection="1">
      <alignment horizontal="center" vertical="center"/>
      <protection locked="0"/>
    </xf>
    <xf numFmtId="0" fontId="14" fillId="0" borderId="11" xfId="0" applyFont="1" applyBorder="1" applyAlignment="1" applyProtection="1">
      <alignment horizontal="left" vertical="center"/>
      <protection locked="0"/>
    </xf>
    <xf numFmtId="0" fontId="14" fillId="0" borderId="35" xfId="0" applyFont="1" applyBorder="1" applyAlignment="1" applyProtection="1">
      <alignment horizontal="left" vertical="center"/>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14" fillId="0" borderId="53" xfId="0" applyFont="1" applyBorder="1" applyAlignment="1" applyProtection="1">
      <alignment horizontal="right" vertical="center"/>
      <protection locked="0"/>
    </xf>
    <xf numFmtId="0" fontId="14" fillId="0" borderId="34"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0" xfId="0" applyFont="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4" fillId="4" borderId="62" xfId="0" quotePrefix="1" applyFont="1" applyFill="1" applyBorder="1" applyAlignment="1" applyProtection="1">
      <alignment horizontal="center" vertical="center"/>
      <protection locked="0"/>
    </xf>
    <xf numFmtId="0" fontId="4" fillId="4" borderId="30" xfId="0" applyFont="1" applyFill="1" applyBorder="1" applyAlignment="1" applyProtection="1">
      <alignment horizontal="center" vertical="center"/>
      <protection locked="0"/>
    </xf>
    <xf numFmtId="0" fontId="4" fillId="4" borderId="63" xfId="0" applyFont="1" applyFill="1" applyBorder="1" applyAlignment="1" applyProtection="1">
      <alignment horizontal="center" vertical="center"/>
      <protection locked="0"/>
    </xf>
    <xf numFmtId="0" fontId="14" fillId="0" borderId="34" xfId="0" applyFont="1" applyBorder="1" applyAlignment="1" applyProtection="1">
      <alignment horizontal="left" vertical="center" wrapText="1"/>
      <protection locked="0"/>
    </xf>
    <xf numFmtId="0" fontId="14" fillId="0" borderId="56"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0" xfId="0" quotePrefix="1" applyFont="1" applyAlignment="1" applyProtection="1">
      <alignment horizontal="left" vertical="top" wrapText="1"/>
      <protection locked="0"/>
    </xf>
    <xf numFmtId="0" fontId="14" fillId="0" borderId="13" xfId="0" quotePrefix="1" applyFont="1" applyBorder="1" applyAlignment="1" applyProtection="1">
      <alignment horizontal="left" vertical="top" wrapText="1"/>
      <protection locked="0"/>
    </xf>
    <xf numFmtId="0" fontId="14" fillId="0" borderId="9" xfId="0" quotePrefix="1" applyFont="1" applyBorder="1" applyAlignment="1" applyProtection="1">
      <alignment horizontal="left" vertical="top" wrapText="1"/>
      <protection locked="0"/>
    </xf>
    <xf numFmtId="0" fontId="14" fillId="0" borderId="10" xfId="0" quotePrefix="1" applyFont="1" applyBorder="1" applyAlignment="1" applyProtection="1">
      <alignment horizontal="left" vertical="top" wrapText="1"/>
      <protection locked="0"/>
    </xf>
    <xf numFmtId="0" fontId="14" fillId="0" borderId="53"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60" xfId="0" applyFont="1" applyBorder="1" applyAlignment="1" applyProtection="1">
      <alignment horizontal="center" vertical="center"/>
      <protection locked="0"/>
    </xf>
    <xf numFmtId="0" fontId="14" fillId="0" borderId="53" xfId="0" quotePrefix="1" applyFont="1" applyBorder="1" applyAlignment="1" applyProtection="1">
      <alignment horizontal="center" vertical="center" wrapText="1"/>
      <protection locked="0"/>
    </xf>
    <xf numFmtId="0" fontId="14" fillId="0" borderId="34"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Border="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14" fillId="0" borderId="5" xfId="0" applyFont="1" applyBorder="1" applyAlignment="1" applyProtection="1">
      <alignment horizontal="left" vertical="center"/>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0" fontId="14" fillId="0" borderId="54" xfId="0" applyFont="1" applyBorder="1" applyAlignment="1" applyProtection="1">
      <alignment horizontal="center" vertical="center" wrapText="1"/>
      <protection locked="0"/>
    </xf>
    <xf numFmtId="0" fontId="14" fillId="0" borderId="11" xfId="0" applyFont="1" applyBorder="1" applyAlignment="1" applyProtection="1">
      <alignment horizontal="left" vertical="center" wrapText="1"/>
      <protection locked="0"/>
    </xf>
    <xf numFmtId="0" fontId="31" fillId="0" borderId="0" xfId="0" applyFont="1">
      <alignment vertical="center"/>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23</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fPrintsWithSheet="0"/>
  </xdr:oneCellAnchor>
  <xdr:twoCellAnchor>
    <xdr:from>
      <xdr:col>10</xdr:col>
      <xdr:colOff>40912</xdr:colOff>
      <xdr:row>14</xdr:row>
      <xdr:rowOff>0</xdr:rowOff>
    </xdr:from>
    <xdr:to>
      <xdr:col>11</xdr:col>
      <xdr:colOff>669924</xdr:colOff>
      <xdr:row>20</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fPrintsWithSheet="0"/>
  </xdr:twoCellAnchor>
  <xdr:twoCellAnchor>
    <xdr:from>
      <xdr:col>9</xdr:col>
      <xdr:colOff>1064170</xdr:colOff>
      <xdr:row>4</xdr:row>
      <xdr:rowOff>0</xdr:rowOff>
    </xdr:from>
    <xdr:to>
      <xdr:col>11</xdr:col>
      <xdr:colOff>576850</xdr:colOff>
      <xdr:row>13</xdr:row>
      <xdr:rowOff>20501</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63741" y="2184762"/>
          <a:ext cx="1363252" cy="402971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oneCellAnchor>
    <xdr:from>
      <xdr:col>10</xdr:col>
      <xdr:colOff>62138</xdr:colOff>
      <xdr:row>29</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fPrintsWithSheet="0"/>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oneCellAnchor>
    <xdr:from>
      <xdr:col>13</xdr:col>
      <xdr:colOff>45086</xdr:colOff>
      <xdr:row>24</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fPrintsWithSheet="0"/>
  </xdr:oneCellAnchor>
  <xdr:twoCellAnchor>
    <xdr:from>
      <xdr:col>13</xdr:col>
      <xdr:colOff>45288</xdr:colOff>
      <xdr:row>17</xdr:row>
      <xdr:rowOff>190047</xdr:rowOff>
    </xdr:from>
    <xdr:to>
      <xdr:col>14</xdr:col>
      <xdr:colOff>674301</xdr:colOff>
      <xdr:row>24</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fPrintsWithSheet="0"/>
  </xdr:twoCellAnchor>
  <xdr:oneCellAnchor>
    <xdr:from>
      <xdr:col>13</xdr:col>
      <xdr:colOff>66515</xdr:colOff>
      <xdr:row>31</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fPrintsWithSheet="0"/>
  </xdr:oneCellAnchor>
  <xdr:twoCellAnchor>
    <xdr:from>
      <xdr:col>13</xdr:col>
      <xdr:colOff>63228</xdr:colOff>
      <xdr:row>5</xdr:row>
      <xdr:rowOff>199118</xdr:rowOff>
    </xdr:from>
    <xdr:to>
      <xdr:col>14</xdr:col>
      <xdr:colOff>674097</xdr:colOff>
      <xdr:row>15</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135168</xdr:colOff>
      <xdr:row>43</xdr:row>
      <xdr:rowOff>58469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11</xdr:row>
      <xdr:rowOff>0</xdr:rowOff>
    </xdr:from>
    <xdr:to>
      <xdr:col>33</xdr:col>
      <xdr:colOff>251472</xdr:colOff>
      <xdr:row>12</xdr:row>
      <xdr:rowOff>213185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44</xdr:row>
      <xdr:rowOff>16207</xdr:rowOff>
    </xdr:from>
    <xdr:to>
      <xdr:col>34</xdr:col>
      <xdr:colOff>139806</xdr:colOff>
      <xdr:row>46</xdr:row>
      <xdr:rowOff>25503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5"/>
  <sheetViews>
    <sheetView tabSelected="1" view="pageBreakPreview" zoomScale="70" zoomScaleNormal="75" zoomScaleSheetLayoutView="70" workbookViewId="0">
      <selection activeCell="H3" sqref="H3"/>
    </sheetView>
  </sheetViews>
  <sheetFormatPr defaultColWidth="8.7265625" defaultRowHeight="13" x14ac:dyDescent="0.2"/>
  <cols>
    <col min="1" max="1" width="2.453125" style="128" customWidth="1"/>
    <col min="2" max="3" width="8.54296875" style="128" customWidth="1"/>
    <col min="4" max="4" width="18.7265625" style="128" customWidth="1"/>
    <col min="5" max="5" width="64.7265625" style="128" customWidth="1"/>
    <col min="6" max="6" width="36.7265625" style="128" customWidth="1"/>
    <col min="7" max="9" width="10.26953125" style="128" customWidth="1"/>
    <col min="10" max="10" width="10.26953125" style="130" customWidth="1"/>
    <col min="11" max="11" width="10.26953125" style="128" customWidth="1"/>
    <col min="12" max="12" width="12.453125" style="130" customWidth="1"/>
    <col min="13" max="13" width="250.7265625" style="128" customWidth="1"/>
    <col min="14" max="16384" width="8.7265625" style="128"/>
  </cols>
  <sheetData>
    <row r="1" spans="2:14" ht="20" customHeight="1" thickBot="1" x14ac:dyDescent="0.25">
      <c r="E1" s="129"/>
      <c r="M1" s="131" t="s">
        <v>149</v>
      </c>
    </row>
    <row r="2" spans="2:14" ht="41.25" customHeight="1" thickBot="1" x14ac:dyDescent="0.25">
      <c r="B2" s="166" t="s">
        <v>0</v>
      </c>
      <c r="C2" s="167"/>
      <c r="D2" s="132" t="s">
        <v>1</v>
      </c>
      <c r="F2" s="133"/>
      <c r="G2" s="132" t="s">
        <v>2</v>
      </c>
      <c r="H2" s="133"/>
      <c r="I2" s="134" t="s">
        <v>146</v>
      </c>
      <c r="J2" s="135"/>
      <c r="K2" s="135"/>
      <c r="M2" s="132"/>
      <c r="N2" s="132"/>
    </row>
    <row r="3" spans="2:14" ht="41.25" customHeight="1" x14ac:dyDescent="0.2">
      <c r="B3" s="136"/>
      <c r="C3" s="136"/>
      <c r="D3" s="132"/>
      <c r="F3" s="133"/>
      <c r="G3" s="132"/>
      <c r="H3" s="133"/>
      <c r="I3" s="134" t="s">
        <v>147</v>
      </c>
      <c r="J3" s="135"/>
      <c r="K3" s="135"/>
      <c r="M3" s="132"/>
      <c r="N3" s="132"/>
    </row>
    <row r="4" spans="2:14" ht="41.25" customHeight="1" x14ac:dyDescent="0.2">
      <c r="B4" s="136"/>
      <c r="C4" s="136"/>
      <c r="D4" s="132"/>
      <c r="F4" s="133"/>
      <c r="G4" s="132"/>
      <c r="H4" s="133"/>
      <c r="I4" s="134" t="s">
        <v>148</v>
      </c>
      <c r="J4" s="135"/>
      <c r="K4" s="135"/>
      <c r="M4" s="132"/>
      <c r="N4" s="132"/>
    </row>
    <row r="5" spans="2:14" s="137" customFormat="1" ht="20.149999999999999" customHeight="1" x14ac:dyDescent="0.2">
      <c r="B5" s="168" t="s">
        <v>3</v>
      </c>
      <c r="C5" s="169"/>
      <c r="D5" s="162" t="s">
        <v>4</v>
      </c>
      <c r="E5" s="162" t="s">
        <v>5</v>
      </c>
      <c r="F5" s="168" t="s">
        <v>6</v>
      </c>
      <c r="G5" s="196"/>
      <c r="H5" s="169"/>
      <c r="I5" s="193" t="s">
        <v>7</v>
      </c>
      <c r="J5" s="188"/>
      <c r="K5" s="189"/>
      <c r="L5" s="175" t="s">
        <v>8</v>
      </c>
      <c r="M5" s="162" t="s">
        <v>9</v>
      </c>
    </row>
    <row r="6" spans="2:14" s="137" customFormat="1" ht="30" customHeight="1" thickBot="1" x14ac:dyDescent="0.25">
      <c r="B6" s="170"/>
      <c r="C6" s="171"/>
      <c r="D6" s="163"/>
      <c r="E6" s="163"/>
      <c r="F6" s="170"/>
      <c r="G6" s="197"/>
      <c r="H6" s="171"/>
      <c r="I6" s="138" t="s">
        <v>10</v>
      </c>
      <c r="J6" s="138" t="s">
        <v>11</v>
      </c>
      <c r="K6" s="7" t="s">
        <v>12</v>
      </c>
      <c r="L6" s="199"/>
      <c r="M6" s="163"/>
    </row>
    <row r="7" spans="2:14" s="137" customFormat="1" ht="30" customHeight="1" thickTop="1" x14ac:dyDescent="0.2">
      <c r="B7" s="181" t="s">
        <v>134</v>
      </c>
      <c r="C7" s="173" t="s">
        <v>136</v>
      </c>
      <c r="D7" s="176" t="s">
        <v>135</v>
      </c>
      <c r="E7" s="162" t="s">
        <v>13</v>
      </c>
      <c r="F7" s="187" t="s">
        <v>150</v>
      </c>
      <c r="G7" s="188"/>
      <c r="H7" s="189"/>
      <c r="I7" s="139">
        <v>5</v>
      </c>
      <c r="J7" s="194">
        <v>5</v>
      </c>
      <c r="K7" s="205">
        <f>SUM(J7:J34)</f>
        <v>69</v>
      </c>
      <c r="L7" s="176" t="s">
        <v>142</v>
      </c>
      <c r="M7" s="200" t="s">
        <v>151</v>
      </c>
    </row>
    <row r="8" spans="2:14" s="137" customFormat="1" ht="30" customHeight="1" x14ac:dyDescent="0.2">
      <c r="B8" s="181"/>
      <c r="C8" s="173"/>
      <c r="D8" s="177"/>
      <c r="E8" s="183"/>
      <c r="F8" s="187" t="s">
        <v>14</v>
      </c>
      <c r="G8" s="188"/>
      <c r="H8" s="189"/>
      <c r="I8" s="140">
        <v>0</v>
      </c>
      <c r="J8" s="202"/>
      <c r="K8" s="205"/>
      <c r="L8" s="176"/>
      <c r="M8" s="201"/>
    </row>
    <row r="9" spans="2:14" s="137" customFormat="1" ht="30" customHeight="1" x14ac:dyDescent="0.2">
      <c r="B9" s="181"/>
      <c r="C9" s="173"/>
      <c r="D9" s="176" t="s">
        <v>15</v>
      </c>
      <c r="E9" s="172" t="s">
        <v>16</v>
      </c>
      <c r="F9" s="190" t="s">
        <v>17</v>
      </c>
      <c r="G9" s="191"/>
      <c r="H9" s="192"/>
      <c r="I9" s="140">
        <v>5</v>
      </c>
      <c r="J9" s="195">
        <v>5</v>
      </c>
      <c r="K9" s="205"/>
      <c r="L9" s="176"/>
      <c r="M9" s="198" t="s">
        <v>137</v>
      </c>
    </row>
    <row r="10" spans="2:14" s="137" customFormat="1" ht="30" customHeight="1" x14ac:dyDescent="0.2">
      <c r="B10" s="181"/>
      <c r="C10" s="173"/>
      <c r="D10" s="176"/>
      <c r="E10" s="172"/>
      <c r="F10" s="184" t="s">
        <v>18</v>
      </c>
      <c r="G10" s="185"/>
      <c r="H10" s="186"/>
      <c r="I10" s="139">
        <v>0</v>
      </c>
      <c r="J10" s="195"/>
      <c r="K10" s="205"/>
      <c r="L10" s="176"/>
      <c r="M10" s="198"/>
    </row>
    <row r="11" spans="2:14" s="137" customFormat="1" ht="30" customHeight="1" x14ac:dyDescent="0.2">
      <c r="B11" s="181"/>
      <c r="C11" s="173"/>
      <c r="D11" s="176"/>
      <c r="E11" s="162" t="s">
        <v>19</v>
      </c>
      <c r="F11" s="184" t="s">
        <v>20</v>
      </c>
      <c r="G11" s="185"/>
      <c r="H11" s="186"/>
      <c r="I11" s="139">
        <v>5</v>
      </c>
      <c r="J11" s="194">
        <v>5</v>
      </c>
      <c r="K11" s="205"/>
      <c r="L11" s="176"/>
      <c r="M11" s="198" t="s">
        <v>138</v>
      </c>
    </row>
    <row r="12" spans="2:14" s="137" customFormat="1" ht="30" customHeight="1" x14ac:dyDescent="0.2">
      <c r="B12" s="181"/>
      <c r="C12" s="173"/>
      <c r="D12" s="176"/>
      <c r="E12" s="172"/>
      <c r="F12" s="184" t="s">
        <v>18</v>
      </c>
      <c r="G12" s="185"/>
      <c r="H12" s="186"/>
      <c r="I12" s="139">
        <v>0</v>
      </c>
      <c r="J12" s="195"/>
      <c r="K12" s="205"/>
      <c r="L12" s="176"/>
      <c r="M12" s="198"/>
    </row>
    <row r="13" spans="2:14" s="137" customFormat="1" ht="90" customHeight="1" x14ac:dyDescent="0.2">
      <c r="B13" s="181"/>
      <c r="C13" s="173"/>
      <c r="D13" s="176"/>
      <c r="E13" s="175" t="s">
        <v>21</v>
      </c>
      <c r="F13" s="187" t="s">
        <v>132</v>
      </c>
      <c r="G13" s="188"/>
      <c r="H13" s="189"/>
      <c r="I13" s="140">
        <v>9</v>
      </c>
      <c r="J13" s="194">
        <v>9</v>
      </c>
      <c r="K13" s="205"/>
      <c r="L13" s="176"/>
      <c r="M13" s="212" t="s">
        <v>139</v>
      </c>
    </row>
    <row r="14" spans="2:14" s="137" customFormat="1" ht="90" customHeight="1" x14ac:dyDescent="0.2">
      <c r="B14" s="181"/>
      <c r="C14" s="173"/>
      <c r="D14" s="176"/>
      <c r="E14" s="176"/>
      <c r="F14" s="187" t="s">
        <v>133</v>
      </c>
      <c r="G14" s="188"/>
      <c r="H14" s="189"/>
      <c r="I14" s="140">
        <v>7</v>
      </c>
      <c r="J14" s="195"/>
      <c r="K14" s="205"/>
      <c r="L14" s="176"/>
      <c r="M14" s="213"/>
    </row>
    <row r="15" spans="2:14" s="137" customFormat="1" ht="90" customHeight="1" x14ac:dyDescent="0.2">
      <c r="B15" s="181"/>
      <c r="C15" s="173"/>
      <c r="D15" s="176"/>
      <c r="E15" s="176"/>
      <c r="F15" s="187" t="s">
        <v>131</v>
      </c>
      <c r="G15" s="188"/>
      <c r="H15" s="189"/>
      <c r="I15" s="140">
        <v>3</v>
      </c>
      <c r="J15" s="195"/>
      <c r="K15" s="205"/>
      <c r="L15" s="176"/>
      <c r="M15" s="213"/>
    </row>
    <row r="16" spans="2:14" s="137" customFormat="1" ht="90" customHeight="1" x14ac:dyDescent="0.2">
      <c r="B16" s="181"/>
      <c r="C16" s="174"/>
      <c r="D16" s="177"/>
      <c r="E16" s="176"/>
      <c r="F16" s="184" t="s">
        <v>22</v>
      </c>
      <c r="G16" s="185"/>
      <c r="H16" s="186"/>
      <c r="I16" s="140">
        <v>0</v>
      </c>
      <c r="J16" s="195"/>
      <c r="K16" s="205"/>
      <c r="L16" s="176"/>
      <c r="M16" s="214"/>
    </row>
    <row r="17" spans="2:13" s="137" customFormat="1" ht="40.15" customHeight="1" x14ac:dyDescent="0.2">
      <c r="B17" s="181"/>
      <c r="C17" s="173" t="s">
        <v>140</v>
      </c>
      <c r="D17" s="172" t="s">
        <v>140</v>
      </c>
      <c r="E17" s="175" t="s">
        <v>141</v>
      </c>
      <c r="F17" s="187" t="s">
        <v>152</v>
      </c>
      <c r="G17" s="185"/>
      <c r="H17" s="186"/>
      <c r="I17" s="139">
        <v>5</v>
      </c>
      <c r="J17" s="194">
        <v>5</v>
      </c>
      <c r="K17" s="205"/>
      <c r="L17" s="176"/>
      <c r="M17" s="207" t="s">
        <v>143</v>
      </c>
    </row>
    <row r="18" spans="2:13" s="137" customFormat="1" ht="40.15" customHeight="1" x14ac:dyDescent="0.2">
      <c r="B18" s="181"/>
      <c r="C18" s="173"/>
      <c r="D18" s="172"/>
      <c r="E18" s="176"/>
      <c r="F18" s="187" t="s">
        <v>153</v>
      </c>
      <c r="G18" s="185"/>
      <c r="H18" s="186"/>
      <c r="I18" s="141">
        <v>3</v>
      </c>
      <c r="J18" s="195"/>
      <c r="K18" s="205"/>
      <c r="L18" s="176"/>
      <c r="M18" s="208"/>
    </row>
    <row r="19" spans="2:13" s="137" customFormat="1" ht="40.15" customHeight="1" x14ac:dyDescent="0.2">
      <c r="B19" s="181"/>
      <c r="C19" s="174"/>
      <c r="D19" s="183"/>
      <c r="E19" s="177"/>
      <c r="F19" s="184" t="s">
        <v>23</v>
      </c>
      <c r="G19" s="185"/>
      <c r="H19" s="186"/>
      <c r="I19" s="139">
        <v>0</v>
      </c>
      <c r="J19" s="202"/>
      <c r="K19" s="205"/>
      <c r="L19" s="176"/>
      <c r="M19" s="198"/>
    </row>
    <row r="20" spans="2:13" s="137" customFormat="1" ht="30" customHeight="1" x14ac:dyDescent="0.2">
      <c r="B20" s="181"/>
      <c r="C20" s="222" t="s">
        <v>24</v>
      </c>
      <c r="D20" s="162" t="s">
        <v>25</v>
      </c>
      <c r="E20" s="175" t="s">
        <v>26</v>
      </c>
      <c r="F20" s="184" t="s">
        <v>144</v>
      </c>
      <c r="G20" s="185"/>
      <c r="H20" s="186"/>
      <c r="I20" s="140">
        <v>20</v>
      </c>
      <c r="J20" s="195">
        <v>20</v>
      </c>
      <c r="K20" s="205"/>
      <c r="L20" s="176"/>
      <c r="M20" s="160" t="s">
        <v>154</v>
      </c>
    </row>
    <row r="21" spans="2:13" s="137" customFormat="1" ht="30" customHeight="1" x14ac:dyDescent="0.2">
      <c r="B21" s="181"/>
      <c r="C21" s="173"/>
      <c r="D21" s="183"/>
      <c r="E21" s="227"/>
      <c r="F21" s="184" t="s">
        <v>27</v>
      </c>
      <c r="G21" s="185"/>
      <c r="H21" s="186"/>
      <c r="I21" s="139">
        <v>0</v>
      </c>
      <c r="J21" s="202"/>
      <c r="K21" s="205"/>
      <c r="L21" s="176"/>
      <c r="M21" s="161"/>
    </row>
    <row r="22" spans="2:13" s="137" customFormat="1" ht="20.149999999999999" customHeight="1" x14ac:dyDescent="0.2">
      <c r="B22" s="181"/>
      <c r="C22" s="173"/>
      <c r="D22" s="162" t="s">
        <v>28</v>
      </c>
      <c r="E22" s="175" t="s">
        <v>29</v>
      </c>
      <c r="F22" s="215" t="s">
        <v>112</v>
      </c>
      <c r="G22" s="216"/>
      <c r="H22" s="217"/>
      <c r="I22" s="139">
        <v>10</v>
      </c>
      <c r="J22" s="194">
        <v>10</v>
      </c>
      <c r="K22" s="205"/>
      <c r="L22" s="176"/>
      <c r="M22" s="200" t="s">
        <v>128</v>
      </c>
    </row>
    <row r="23" spans="2:13" s="137" customFormat="1" ht="20.149999999999999" customHeight="1" x14ac:dyDescent="0.2">
      <c r="B23" s="181"/>
      <c r="C23" s="173"/>
      <c r="D23" s="172"/>
      <c r="E23" s="176"/>
      <c r="F23" s="215" t="s">
        <v>124</v>
      </c>
      <c r="G23" s="216"/>
      <c r="H23" s="217"/>
      <c r="I23" s="144"/>
      <c r="J23" s="195"/>
      <c r="K23" s="205"/>
      <c r="L23" s="176"/>
      <c r="M23" s="160"/>
    </row>
    <row r="24" spans="2:13" s="137" customFormat="1" ht="20.149999999999999" customHeight="1" x14ac:dyDescent="0.2">
      <c r="B24" s="181"/>
      <c r="C24" s="173"/>
      <c r="D24" s="172"/>
      <c r="E24" s="176"/>
      <c r="F24" s="219"/>
      <c r="G24" s="220"/>
      <c r="H24" s="221"/>
      <c r="I24" s="142" t="s">
        <v>30</v>
      </c>
      <c r="J24" s="195"/>
      <c r="K24" s="205"/>
      <c r="L24" s="176"/>
      <c r="M24" s="160"/>
    </row>
    <row r="25" spans="2:13" s="137" customFormat="1" ht="20.149999999999999" customHeight="1" x14ac:dyDescent="0.2">
      <c r="B25" s="181"/>
      <c r="C25" s="173"/>
      <c r="D25" s="172"/>
      <c r="E25" s="176"/>
      <c r="F25" s="209"/>
      <c r="G25" s="210"/>
      <c r="H25" s="211"/>
      <c r="I25" s="143"/>
      <c r="J25" s="195"/>
      <c r="K25" s="205"/>
      <c r="L25" s="176"/>
      <c r="M25" s="160"/>
    </row>
    <row r="26" spans="2:13" s="137" customFormat="1" ht="20.149999999999999" customHeight="1" x14ac:dyDescent="0.2">
      <c r="B26" s="181"/>
      <c r="C26" s="173"/>
      <c r="D26" s="172"/>
      <c r="E26" s="176"/>
      <c r="F26" s="209" t="s">
        <v>113</v>
      </c>
      <c r="G26" s="210"/>
      <c r="H26" s="211"/>
      <c r="I26" s="143">
        <v>5</v>
      </c>
      <c r="J26" s="195"/>
      <c r="K26" s="205"/>
      <c r="L26" s="176"/>
      <c r="M26" s="160"/>
    </row>
    <row r="27" spans="2:13" s="137" customFormat="1" ht="20.149999999999999" customHeight="1" x14ac:dyDescent="0.2">
      <c r="B27" s="181"/>
      <c r="C27" s="173"/>
      <c r="D27" s="172"/>
      <c r="E27" s="176"/>
      <c r="F27" s="215" t="s">
        <v>114</v>
      </c>
      <c r="G27" s="216"/>
      <c r="H27" s="217"/>
      <c r="I27" s="139">
        <v>5</v>
      </c>
      <c r="J27" s="195"/>
      <c r="K27" s="205"/>
      <c r="L27" s="176"/>
      <c r="M27" s="160"/>
    </row>
    <row r="28" spans="2:13" s="137" customFormat="1" ht="20.149999999999999" customHeight="1" x14ac:dyDescent="0.2">
      <c r="B28" s="181"/>
      <c r="C28" s="173"/>
      <c r="D28" s="172"/>
      <c r="E28" s="176"/>
      <c r="F28" s="215" t="s">
        <v>125</v>
      </c>
      <c r="G28" s="216"/>
      <c r="H28" s="217"/>
      <c r="I28" s="144"/>
      <c r="J28" s="195"/>
      <c r="K28" s="205"/>
      <c r="L28" s="176"/>
      <c r="M28" s="160"/>
    </row>
    <row r="29" spans="2:13" s="137" customFormat="1" ht="20.149999999999999" customHeight="1" x14ac:dyDescent="0.2">
      <c r="B29" s="181"/>
      <c r="C29" s="173"/>
      <c r="D29" s="172"/>
      <c r="E29" s="176"/>
      <c r="F29" s="219"/>
      <c r="G29" s="220"/>
      <c r="H29" s="221"/>
      <c r="I29" s="142" t="s">
        <v>30</v>
      </c>
      <c r="J29" s="195"/>
      <c r="K29" s="205"/>
      <c r="L29" s="176"/>
      <c r="M29" s="160"/>
    </row>
    <row r="30" spans="2:13" s="137" customFormat="1" ht="20.149999999999999" customHeight="1" x14ac:dyDescent="0.2">
      <c r="B30" s="181"/>
      <c r="C30" s="173"/>
      <c r="D30" s="172"/>
      <c r="E30" s="176"/>
      <c r="F30" s="209"/>
      <c r="G30" s="210"/>
      <c r="H30" s="211"/>
      <c r="I30" s="143"/>
      <c r="J30" s="195"/>
      <c r="K30" s="205"/>
      <c r="L30" s="176"/>
      <c r="M30" s="160"/>
    </row>
    <row r="31" spans="2:13" s="137" customFormat="1" ht="20.149999999999999" customHeight="1" x14ac:dyDescent="0.2">
      <c r="B31" s="181"/>
      <c r="C31" s="173"/>
      <c r="D31" s="183"/>
      <c r="E31" s="177"/>
      <c r="F31" s="209" t="s">
        <v>115</v>
      </c>
      <c r="G31" s="210"/>
      <c r="H31" s="211"/>
      <c r="I31" s="143">
        <v>0</v>
      </c>
      <c r="J31" s="202"/>
      <c r="K31" s="205"/>
      <c r="L31" s="176"/>
      <c r="M31" s="201"/>
    </row>
    <row r="32" spans="2:13" s="137" customFormat="1" ht="30" customHeight="1" x14ac:dyDescent="0.2">
      <c r="B32" s="181"/>
      <c r="C32" s="173"/>
      <c r="D32" s="176" t="s">
        <v>31</v>
      </c>
      <c r="E32" s="219" t="s">
        <v>32</v>
      </c>
      <c r="F32" s="187" t="s">
        <v>33</v>
      </c>
      <c r="G32" s="188"/>
      <c r="H32" s="189"/>
      <c r="I32" s="144">
        <v>10</v>
      </c>
      <c r="J32" s="194">
        <v>10</v>
      </c>
      <c r="K32" s="205"/>
      <c r="L32" s="176"/>
      <c r="M32" s="198" t="s">
        <v>145</v>
      </c>
    </row>
    <row r="33" spans="1:14" s="137" customFormat="1" ht="30" customHeight="1" x14ac:dyDescent="0.2">
      <c r="B33" s="181"/>
      <c r="C33" s="173"/>
      <c r="D33" s="176"/>
      <c r="E33" s="225"/>
      <c r="F33" s="187" t="s">
        <v>34</v>
      </c>
      <c r="G33" s="188"/>
      <c r="H33" s="189"/>
      <c r="I33" s="139">
        <v>5</v>
      </c>
      <c r="J33" s="195"/>
      <c r="K33" s="205"/>
      <c r="L33" s="176"/>
      <c r="M33" s="203"/>
    </row>
    <row r="34" spans="1:14" s="137" customFormat="1" ht="30" customHeight="1" thickBot="1" x14ac:dyDescent="0.25">
      <c r="B34" s="182"/>
      <c r="C34" s="223"/>
      <c r="D34" s="224"/>
      <c r="E34" s="226"/>
      <c r="F34" s="187" t="s">
        <v>35</v>
      </c>
      <c r="G34" s="188"/>
      <c r="H34" s="189"/>
      <c r="I34" s="145">
        <v>0</v>
      </c>
      <c r="J34" s="228"/>
      <c r="K34" s="206"/>
      <c r="L34" s="199"/>
      <c r="M34" s="204"/>
    </row>
    <row r="35" spans="1:14" s="137" customFormat="1" ht="142.5" customHeight="1" thickTop="1" x14ac:dyDescent="0.2">
      <c r="B35" s="178" t="s">
        <v>116</v>
      </c>
      <c r="C35" s="179"/>
      <c r="D35" s="180"/>
      <c r="E35" s="230" t="s">
        <v>110</v>
      </c>
      <c r="F35" s="231"/>
      <c r="G35" s="231"/>
      <c r="H35" s="232"/>
      <c r="I35" s="146" t="s">
        <v>117</v>
      </c>
      <c r="J35" s="147"/>
      <c r="K35" s="13"/>
      <c r="L35" s="148" t="s">
        <v>36</v>
      </c>
      <c r="M35" s="149" t="s">
        <v>37</v>
      </c>
    </row>
    <row r="36" spans="1:14" s="137" customFormat="1" ht="142.5" customHeight="1" x14ac:dyDescent="0.2">
      <c r="B36" s="164" t="s">
        <v>106</v>
      </c>
      <c r="C36" s="164"/>
      <c r="D36" s="164"/>
      <c r="E36" s="165" t="s">
        <v>108</v>
      </c>
      <c r="F36" s="165"/>
      <c r="G36" s="165"/>
      <c r="H36" s="165"/>
      <c r="I36" s="150" t="s">
        <v>118</v>
      </c>
      <c r="J36" s="151"/>
      <c r="K36" s="14"/>
      <c r="L36" s="152" t="s">
        <v>107</v>
      </c>
      <c r="M36" s="153" t="s">
        <v>109</v>
      </c>
    </row>
    <row r="37" spans="1:14" s="137" customFormat="1" ht="45" customHeight="1" x14ac:dyDescent="0.2">
      <c r="I37" s="154" t="s">
        <v>38</v>
      </c>
      <c r="J37" s="15">
        <f>SUM(K7:K34)</f>
        <v>69</v>
      </c>
      <c r="K37" s="155"/>
      <c r="L37" s="156"/>
      <c r="M37" s="157" t="s">
        <v>39</v>
      </c>
    </row>
    <row r="38" spans="1:14" s="137" customFormat="1" ht="45" customHeight="1" x14ac:dyDescent="0.2">
      <c r="I38" s="154" t="s">
        <v>40</v>
      </c>
      <c r="J38" s="16">
        <v>10</v>
      </c>
      <c r="K38" s="155"/>
      <c r="L38" s="156"/>
    </row>
    <row r="39" spans="1:14" s="137" customFormat="1" ht="14" x14ac:dyDescent="0.2">
      <c r="I39" s="158"/>
      <c r="J39" s="156"/>
      <c r="L39" s="156"/>
    </row>
    <row r="40" spans="1:14" s="137" customFormat="1" ht="65" customHeight="1" x14ac:dyDescent="0.2">
      <c r="B40" s="165" t="s">
        <v>41</v>
      </c>
      <c r="C40" s="165"/>
      <c r="D40" s="165"/>
      <c r="E40" s="165" t="s">
        <v>42</v>
      </c>
      <c r="F40" s="165"/>
      <c r="G40" s="165"/>
      <c r="H40" s="165"/>
      <c r="I40" s="165"/>
      <c r="J40" s="165"/>
      <c r="K40" s="165"/>
      <c r="L40" s="218"/>
      <c r="M40" s="218"/>
    </row>
    <row r="41" spans="1:14" ht="23.25" customHeight="1" x14ac:dyDescent="0.2">
      <c r="C41" s="137"/>
      <c r="D41" s="137"/>
      <c r="E41" s="137"/>
    </row>
    <row r="42" spans="1:14" x14ac:dyDescent="0.2">
      <c r="E42" s="17"/>
      <c r="K42" s="18"/>
    </row>
    <row r="43" spans="1:14" s="130" customFormat="1" x14ac:dyDescent="0.2">
      <c r="A43" s="128"/>
      <c r="B43" s="128"/>
      <c r="C43" s="128"/>
      <c r="D43" s="128"/>
      <c r="E43" s="229"/>
      <c r="F43" s="229"/>
      <c r="G43" s="128"/>
      <c r="H43" s="128"/>
      <c r="I43" s="128"/>
      <c r="J43" s="128"/>
      <c r="K43" s="128"/>
      <c r="M43" s="128"/>
      <c r="N43" s="128"/>
    </row>
    <row r="44" spans="1:14" s="130" customFormat="1" x14ac:dyDescent="0.2">
      <c r="A44" s="128"/>
      <c r="B44" s="128"/>
      <c r="C44" s="128"/>
      <c r="D44" s="128"/>
      <c r="E44" s="128"/>
      <c r="F44" s="128"/>
      <c r="G44" s="128"/>
      <c r="H44" s="128"/>
      <c r="I44" s="128"/>
      <c r="K44" s="128"/>
      <c r="M44" s="128"/>
      <c r="N44" s="128"/>
    </row>
    <row r="45" spans="1:14" s="130" customFormat="1" x14ac:dyDescent="0.2">
      <c r="A45" s="128"/>
      <c r="B45" s="128"/>
      <c r="C45" s="128"/>
      <c r="D45" s="128"/>
      <c r="E45" s="128"/>
      <c r="F45" s="128"/>
      <c r="G45" s="128"/>
      <c r="H45" s="128"/>
      <c r="I45" s="128"/>
      <c r="K45" s="128"/>
      <c r="M45" s="128"/>
      <c r="N45" s="128"/>
    </row>
  </sheetData>
  <sheetProtection sheet="1" selectLockedCells="1" selectUnlockedCells="1"/>
  <mergeCells count="75">
    <mergeCell ref="M22:M31"/>
    <mergeCell ref="J32:J34"/>
    <mergeCell ref="E43:F43"/>
    <mergeCell ref="E35:H35"/>
    <mergeCell ref="F32:H32"/>
    <mergeCell ref="E22:E31"/>
    <mergeCell ref="F34:H34"/>
    <mergeCell ref="F28:H30"/>
    <mergeCell ref="B40:D40"/>
    <mergeCell ref="E40:M40"/>
    <mergeCell ref="J17:J19"/>
    <mergeCell ref="F19:H19"/>
    <mergeCell ref="D20:D21"/>
    <mergeCell ref="D17:D19"/>
    <mergeCell ref="D22:D31"/>
    <mergeCell ref="J20:J21"/>
    <mergeCell ref="J22:J31"/>
    <mergeCell ref="F23:H25"/>
    <mergeCell ref="C17:C19"/>
    <mergeCell ref="C20:C34"/>
    <mergeCell ref="D32:D34"/>
    <mergeCell ref="E32:E34"/>
    <mergeCell ref="F33:H33"/>
    <mergeCell ref="E20:E21"/>
    <mergeCell ref="F20:H20"/>
    <mergeCell ref="F21:H21"/>
    <mergeCell ref="F22:H22"/>
    <mergeCell ref="F26:H26"/>
    <mergeCell ref="F27:H27"/>
    <mergeCell ref="M11:M12"/>
    <mergeCell ref="F8:H8"/>
    <mergeCell ref="L5:L6"/>
    <mergeCell ref="M7:M8"/>
    <mergeCell ref="J7:J8"/>
    <mergeCell ref="L7:L34"/>
    <mergeCell ref="M32:M34"/>
    <mergeCell ref="K7:K34"/>
    <mergeCell ref="M17:M19"/>
    <mergeCell ref="F17:H17"/>
    <mergeCell ref="F11:H11"/>
    <mergeCell ref="F18:H18"/>
    <mergeCell ref="F31:H31"/>
    <mergeCell ref="M13:M16"/>
    <mergeCell ref="M9:M10"/>
    <mergeCell ref="J9:J10"/>
    <mergeCell ref="I5:K5"/>
    <mergeCell ref="J13:J16"/>
    <mergeCell ref="F7:H7"/>
    <mergeCell ref="F5:H6"/>
    <mergeCell ref="J11:J12"/>
    <mergeCell ref="E7:E8"/>
    <mergeCell ref="F10:H10"/>
    <mergeCell ref="F15:H15"/>
    <mergeCell ref="F9:H9"/>
    <mergeCell ref="E13:E16"/>
    <mergeCell ref="F12:H12"/>
    <mergeCell ref="F13:H13"/>
    <mergeCell ref="F16:H16"/>
    <mergeCell ref="F14:H14"/>
    <mergeCell ref="M20:M21"/>
    <mergeCell ref="M5:M6"/>
    <mergeCell ref="B36:D36"/>
    <mergeCell ref="E36:H36"/>
    <mergeCell ref="B2:C2"/>
    <mergeCell ref="B5:C6"/>
    <mergeCell ref="E11:E12"/>
    <mergeCell ref="D5:D6"/>
    <mergeCell ref="E5:E6"/>
    <mergeCell ref="C7:C16"/>
    <mergeCell ref="E9:E10"/>
    <mergeCell ref="E17:E19"/>
    <mergeCell ref="B35:D35"/>
    <mergeCell ref="B7:B34"/>
    <mergeCell ref="D7:D8"/>
    <mergeCell ref="D9:D16"/>
  </mergeCells>
  <phoneticPr fontId="2"/>
  <conditionalFormatting sqref="J38">
    <cfRule type="expression" dxfId="24" priority="1" stopIfTrue="1">
      <formula>$J$38="型選択"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topLeftCell="A13" zoomScaleNormal="100" zoomScaleSheetLayoutView="100" workbookViewId="0">
      <selection activeCell="AO22" sqref="AO22"/>
    </sheetView>
  </sheetViews>
  <sheetFormatPr defaultColWidth="3.08984375" defaultRowHeight="18" customHeight="1" x14ac:dyDescent="0.2"/>
  <cols>
    <col min="1" max="16384" width="3.08984375" style="19"/>
  </cols>
  <sheetData>
    <row r="3" spans="1:27" ht="18" customHeight="1" x14ac:dyDescent="0.2">
      <c r="AA3" s="20" t="s">
        <v>43</v>
      </c>
    </row>
    <row r="5" spans="1:27" ht="18" customHeight="1" x14ac:dyDescent="0.2">
      <c r="A5" s="233" t="s">
        <v>44</v>
      </c>
      <c r="B5" s="233"/>
      <c r="C5" s="233"/>
      <c r="D5" s="233"/>
      <c r="E5" s="233"/>
      <c r="F5" s="233"/>
      <c r="G5" s="233"/>
      <c r="H5" s="233"/>
      <c r="I5" s="233"/>
      <c r="J5" s="233"/>
      <c r="K5" s="233"/>
      <c r="L5" s="233"/>
      <c r="M5" s="233"/>
      <c r="N5" s="233"/>
      <c r="O5" s="233"/>
      <c r="P5" s="233"/>
      <c r="Q5" s="233"/>
      <c r="R5" s="233"/>
      <c r="S5" s="233"/>
      <c r="T5" s="233"/>
      <c r="U5" s="233"/>
      <c r="V5" s="233"/>
      <c r="W5" s="233"/>
      <c r="X5" s="233"/>
      <c r="Y5" s="233"/>
      <c r="Z5" s="233"/>
      <c r="AA5" s="233"/>
    </row>
    <row r="6" spans="1:27" ht="18" customHeight="1" x14ac:dyDescent="0.2">
      <c r="A6" s="233"/>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row>
    <row r="9" spans="1:27" ht="18" customHeight="1" x14ac:dyDescent="0.2">
      <c r="B9" s="234" t="s">
        <v>45</v>
      </c>
      <c r="C9" s="234"/>
      <c r="D9" s="234"/>
      <c r="E9" s="234"/>
      <c r="F9" s="234"/>
      <c r="H9" s="19" t="s">
        <v>46</v>
      </c>
    </row>
    <row r="11" spans="1:27" ht="18" customHeight="1" x14ac:dyDescent="0.2">
      <c r="O11" s="19" t="s">
        <v>47</v>
      </c>
    </row>
    <row r="13" spans="1:27" ht="18" customHeight="1" x14ac:dyDescent="0.2">
      <c r="O13" s="19" t="s">
        <v>48</v>
      </c>
    </row>
    <row r="15" spans="1:27" ht="18" customHeight="1" x14ac:dyDescent="0.2">
      <c r="O15" s="19" t="s">
        <v>49</v>
      </c>
    </row>
    <row r="18" spans="2:20" ht="18" customHeight="1" x14ac:dyDescent="0.2">
      <c r="E18" s="20" t="s">
        <v>50</v>
      </c>
      <c r="F18" s="19" t="s">
        <v>51</v>
      </c>
      <c r="G18" s="21" t="s">
        <v>155</v>
      </c>
      <c r="H18" s="22"/>
      <c r="I18" s="22"/>
      <c r="J18" s="22"/>
      <c r="K18" s="22"/>
      <c r="L18" s="22"/>
      <c r="M18" s="22"/>
      <c r="N18" s="22"/>
      <c r="O18" s="22"/>
      <c r="P18" s="22"/>
      <c r="Q18" s="22"/>
      <c r="R18" s="22"/>
      <c r="S18" s="22"/>
      <c r="T18" s="22"/>
    </row>
    <row r="19" spans="2:20" ht="18" customHeight="1" x14ac:dyDescent="0.2">
      <c r="G19" s="22" t="s">
        <v>158</v>
      </c>
      <c r="H19" s="22"/>
      <c r="I19" s="22"/>
      <c r="J19" s="22"/>
      <c r="K19" s="22"/>
      <c r="L19" s="22"/>
      <c r="M19" s="22"/>
      <c r="N19" s="22"/>
      <c r="O19" s="22"/>
      <c r="P19" s="22"/>
      <c r="Q19" s="22"/>
      <c r="R19" s="22"/>
      <c r="S19" s="22"/>
      <c r="T19" s="22"/>
    </row>
    <row r="20" spans="2:20" ht="18" customHeight="1" x14ac:dyDescent="0.2">
      <c r="E20" s="20" t="s">
        <v>50</v>
      </c>
      <c r="F20" s="19" t="s">
        <v>51</v>
      </c>
      <c r="G20" s="22" t="s">
        <v>157</v>
      </c>
      <c r="H20" s="22"/>
      <c r="I20" s="22"/>
      <c r="J20" s="22"/>
      <c r="K20" s="22"/>
      <c r="L20" s="22"/>
      <c r="M20" s="22"/>
      <c r="N20" s="22"/>
      <c r="O20" s="22"/>
      <c r="P20" s="22"/>
      <c r="Q20" s="22"/>
      <c r="R20" s="22"/>
      <c r="S20" s="22"/>
      <c r="T20" s="22"/>
    </row>
    <row r="21" spans="2:20" ht="18" customHeight="1" x14ac:dyDescent="0.2">
      <c r="E21" s="20"/>
      <c r="G21" s="22" t="s">
        <v>159</v>
      </c>
      <c r="H21" s="22"/>
      <c r="I21" s="22"/>
      <c r="J21" s="22"/>
      <c r="K21" s="22"/>
      <c r="L21" s="22"/>
      <c r="M21" s="22"/>
      <c r="N21" s="22"/>
      <c r="O21" s="22"/>
      <c r="P21" s="22"/>
      <c r="Q21" s="22"/>
      <c r="R21" s="22"/>
      <c r="S21" s="22"/>
      <c r="T21" s="22"/>
    </row>
    <row r="22" spans="2:20" ht="18" customHeight="1" x14ac:dyDescent="0.2">
      <c r="E22" s="20" t="s">
        <v>50</v>
      </c>
      <c r="F22" s="19" t="s">
        <v>51</v>
      </c>
      <c r="G22" s="22" t="s">
        <v>160</v>
      </c>
      <c r="H22" s="22"/>
      <c r="I22" s="22"/>
      <c r="J22" s="22"/>
      <c r="K22" s="22"/>
      <c r="L22" s="22"/>
      <c r="M22" s="22"/>
      <c r="N22" s="22"/>
      <c r="O22" s="22"/>
      <c r="P22" s="22"/>
      <c r="Q22" s="22"/>
      <c r="R22" s="22"/>
      <c r="S22" s="22"/>
      <c r="T22" s="22"/>
    </row>
    <row r="23" spans="2:20" ht="18" customHeight="1" x14ac:dyDescent="0.2">
      <c r="G23" s="417" t="s">
        <v>161</v>
      </c>
    </row>
    <row r="25" spans="2:20" ht="18" customHeight="1" x14ac:dyDescent="0.2">
      <c r="B25" s="19" t="s">
        <v>52</v>
      </c>
    </row>
    <row r="26" spans="2:20" ht="18" customHeight="1" x14ac:dyDescent="0.2">
      <c r="B26" s="19" t="s">
        <v>53</v>
      </c>
    </row>
    <row r="27" spans="2:20" ht="18" customHeight="1" x14ac:dyDescent="0.2">
      <c r="B27" s="19" t="s">
        <v>54</v>
      </c>
    </row>
    <row r="30" spans="2:20" ht="18" customHeight="1" x14ac:dyDescent="0.2">
      <c r="C30" s="19" t="s">
        <v>55</v>
      </c>
    </row>
    <row r="31" spans="2:20" ht="18" customHeight="1" x14ac:dyDescent="0.2">
      <c r="D31" s="19" t="s">
        <v>56</v>
      </c>
      <c r="G31" s="19" t="s">
        <v>51</v>
      </c>
      <c r="H31" s="19" t="s">
        <v>57</v>
      </c>
    </row>
    <row r="32" spans="2:20" ht="18" customHeight="1" x14ac:dyDescent="0.2">
      <c r="D32" s="19" t="s">
        <v>58</v>
      </c>
      <c r="G32" s="19" t="s">
        <v>51</v>
      </c>
      <c r="H32" s="19" t="s">
        <v>59</v>
      </c>
    </row>
    <row r="33" spans="1:27" ht="18" customHeight="1" x14ac:dyDescent="0.2">
      <c r="D33" s="19" t="s">
        <v>47</v>
      </c>
      <c r="G33" s="19" t="s">
        <v>51</v>
      </c>
      <c r="H33" s="19" t="s">
        <v>60</v>
      </c>
    </row>
    <row r="34" spans="1:27" ht="18" customHeight="1" x14ac:dyDescent="0.2">
      <c r="D34" s="19" t="s">
        <v>61</v>
      </c>
      <c r="G34" s="19" t="s">
        <v>51</v>
      </c>
      <c r="H34" s="19" t="s">
        <v>62</v>
      </c>
    </row>
    <row r="35" spans="1:27" ht="18" customHeight="1" x14ac:dyDescent="0.2">
      <c r="D35" s="19" t="s">
        <v>63</v>
      </c>
      <c r="G35" s="19" t="s">
        <v>51</v>
      </c>
      <c r="H35" s="19" t="s">
        <v>62</v>
      </c>
    </row>
    <row r="36" spans="1:27" ht="18" customHeight="1" x14ac:dyDescent="0.2">
      <c r="D36" s="19" t="s">
        <v>64</v>
      </c>
      <c r="G36" s="19" t="s">
        <v>51</v>
      </c>
      <c r="H36" s="23"/>
    </row>
    <row r="44" spans="1:27" ht="18" customHeight="1"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view="pageBreakPreview" zoomScale="70" zoomScaleNormal="71" zoomScaleSheetLayoutView="70" workbookViewId="0">
      <selection activeCell="H2" sqref="H2:J2"/>
    </sheetView>
  </sheetViews>
  <sheetFormatPr defaultColWidth="8.7265625" defaultRowHeight="13" x14ac:dyDescent="0.2"/>
  <cols>
    <col min="1" max="1" width="2.453125" style="1" customWidth="1"/>
    <col min="2" max="3" width="6.26953125" style="1" customWidth="1"/>
    <col min="4" max="4" width="17.7265625" style="1" customWidth="1"/>
    <col min="5" max="5" width="60.08984375" style="1" customWidth="1"/>
    <col min="6" max="7" width="10.7265625" style="1" customWidth="1"/>
    <col min="8" max="8" width="49.26953125" style="1" customWidth="1"/>
    <col min="9" max="9" width="20.7265625" style="4" customWidth="1"/>
    <col min="10" max="10" width="15.7265625" style="1" customWidth="1"/>
    <col min="11" max="13" width="10.7265625" style="1" customWidth="1"/>
    <col min="14" max="15" width="8.7265625" style="1"/>
    <col min="16" max="16" width="10.453125" style="1" bestFit="1" customWidth="1"/>
    <col min="17" max="16384" width="8.7265625" style="1"/>
  </cols>
  <sheetData>
    <row r="1" spans="2:12" ht="30.75" customHeight="1" x14ac:dyDescent="0.2">
      <c r="B1" s="2" t="s">
        <v>119</v>
      </c>
      <c r="C1" s="25"/>
      <c r="D1" s="25"/>
      <c r="G1" s="26"/>
      <c r="H1" s="159"/>
      <c r="I1" s="159"/>
      <c r="J1" s="159"/>
    </row>
    <row r="2" spans="2:12" ht="23" x14ac:dyDescent="0.2">
      <c r="B2" s="27"/>
      <c r="C2" s="27"/>
      <c r="D2" s="27"/>
      <c r="E2" s="27"/>
      <c r="F2" s="274" t="s">
        <v>48</v>
      </c>
      <c r="G2" s="275"/>
      <c r="H2" s="263"/>
      <c r="I2" s="264"/>
      <c r="J2" s="265"/>
      <c r="K2" s="5"/>
      <c r="L2" s="5"/>
    </row>
    <row r="3" spans="2:12" ht="20.149999999999999" customHeight="1" x14ac:dyDescent="0.2">
      <c r="B3" s="279" t="s">
        <v>3</v>
      </c>
      <c r="C3" s="280"/>
      <c r="D3" s="271" t="s">
        <v>4</v>
      </c>
      <c r="E3" s="271" t="s">
        <v>5</v>
      </c>
      <c r="F3" s="271" t="s">
        <v>7</v>
      </c>
      <c r="G3" s="273" t="s">
        <v>65</v>
      </c>
      <c r="H3" s="273"/>
      <c r="I3" s="244" t="s">
        <v>66</v>
      </c>
      <c r="J3" s="267" t="s">
        <v>67</v>
      </c>
    </row>
    <row r="4" spans="2:12" ht="43.5" customHeight="1" thickBot="1" x14ac:dyDescent="0.25">
      <c r="B4" s="281"/>
      <c r="C4" s="282"/>
      <c r="D4" s="272"/>
      <c r="E4" s="272"/>
      <c r="F4" s="272"/>
      <c r="G4" s="6" t="s">
        <v>10</v>
      </c>
      <c r="H4" s="28" t="s">
        <v>68</v>
      </c>
      <c r="I4" s="266"/>
      <c r="J4" s="268"/>
    </row>
    <row r="5" spans="2:12" ht="30.5" customHeight="1" thickTop="1" x14ac:dyDescent="0.2">
      <c r="B5" s="283" t="s">
        <v>134</v>
      </c>
      <c r="C5" s="288" t="s">
        <v>136</v>
      </c>
      <c r="D5" s="290" t="s">
        <v>135</v>
      </c>
      <c r="E5" s="294" t="str">
        <f>IF(+'評価項目(標準)'!E7="","",+'評価項目(標準)'!E7)</f>
        <v>施工箇所地域における工事実績</v>
      </c>
      <c r="F5" s="277">
        <f>+IF(+'評価項目(標準)'!J7="","",+'評価項目(標準)'!J7)</f>
        <v>5</v>
      </c>
      <c r="G5" s="30">
        <f>+IF(+'評価項目(標準)'!I7="","",+'評価項目(標準)'!I7)</f>
        <v>5</v>
      </c>
      <c r="H5" s="31" t="str">
        <f>+IF(+'評価項目(標準)'!F7="","",+'評価項目(標準)'!F7)</f>
        <v>伊賀市（旧阿山町）内における工事実績あり</v>
      </c>
      <c r="I5" s="238"/>
      <c r="J5" s="276" t="str">
        <f>IF(I5="","",IF(I5=H5,G5,IF(I5=H6,G6)))</f>
        <v/>
      </c>
    </row>
    <row r="6" spans="2:12" ht="30.5" customHeight="1" x14ac:dyDescent="0.2">
      <c r="B6" s="283"/>
      <c r="C6" s="289"/>
      <c r="D6" s="292"/>
      <c r="E6" s="295"/>
      <c r="F6" s="278"/>
      <c r="G6" s="30">
        <f>+IF(+'評価項目(標準)'!I8="","",+'評価項目(標準)'!I8)</f>
        <v>0</v>
      </c>
      <c r="H6" s="31" t="str">
        <f>+IF(+'評価項目(標準)'!F8="","",+'評価項目(標準)'!F8)</f>
        <v>工事実績なし</v>
      </c>
      <c r="I6" s="243"/>
      <c r="J6" s="270"/>
    </row>
    <row r="7" spans="2:12" ht="30.5" customHeight="1" x14ac:dyDescent="0.2">
      <c r="B7" s="283"/>
      <c r="C7" s="289"/>
      <c r="D7" s="293" t="str">
        <f>IF(+'評価項目(標準)'!D9="","",+'評価項目(標準)'!D9)</f>
        <v>地域貢献度</v>
      </c>
      <c r="E7" s="284" t="str">
        <f>IF(+'評価項目(標準)'!E9="","",+'評価項目(標準)'!E9)</f>
        <v>地域維持型維持修繕業務委託（雪氷業務）元請実績</v>
      </c>
      <c r="F7" s="269">
        <f>+IF(+'評価項目(標準)'!J9="","",+'評価項目(標準)'!J9)</f>
        <v>5</v>
      </c>
      <c r="G7" s="9">
        <f>+IF(+'評価項目(標準)'!I9="","",+'評価項目(標準)'!I9)</f>
        <v>5</v>
      </c>
      <c r="H7" s="32" t="str">
        <f>+IF(+'評価項目(標準)'!F9="","",+'評価項目(標準)'!F9)</f>
        <v>有</v>
      </c>
      <c r="I7" s="239"/>
      <c r="J7" s="236" t="str">
        <f>IF(I7="","",IF(I7=H7,G7,IF(I7=H8,G8)))</f>
        <v/>
      </c>
    </row>
    <row r="8" spans="2:12" ht="30.5" customHeight="1" x14ac:dyDescent="0.2">
      <c r="B8" s="283"/>
      <c r="C8" s="289"/>
      <c r="D8" s="291"/>
      <c r="E8" s="284"/>
      <c r="F8" s="269"/>
      <c r="G8" s="8">
        <f>+IF(+'評価項目(標準)'!I10="","",+'評価項目(標準)'!I10)</f>
        <v>0</v>
      </c>
      <c r="H8" s="29" t="str">
        <f>+IF(+'評価項目(標準)'!F10="","",+'評価項目(標準)'!F10)</f>
        <v>無</v>
      </c>
      <c r="I8" s="239"/>
      <c r="J8" s="236"/>
    </row>
    <row r="9" spans="2:12" ht="30.5" customHeight="1" x14ac:dyDescent="0.2">
      <c r="B9" s="283"/>
      <c r="C9" s="289"/>
      <c r="D9" s="291"/>
      <c r="E9" s="271" t="str">
        <f>IF(+'評価項目(標準)'!E11="","",+'評価項目(標準)'!E11)</f>
        <v>地域維持型維持修繕業務委託（小規模業務）元請実績</v>
      </c>
      <c r="F9" s="276">
        <f>+IF(+'評価項目(標準)'!J11="","",+'評価項目(標準)'!J11)</f>
        <v>5</v>
      </c>
      <c r="G9" s="8">
        <f>+IF(+'評価項目(標準)'!I11="","",+'評価項目(標準)'!I11)</f>
        <v>5</v>
      </c>
      <c r="H9" s="29" t="str">
        <f>+IF(+'評価項目(標準)'!F11="","",+'評価項目(標準)'!F11)</f>
        <v>有</v>
      </c>
      <c r="I9" s="238"/>
      <c r="J9" s="235" t="str">
        <f>IF(I9="","",IF(I9=H9,G9,IF(I9=H10,G10)))</f>
        <v/>
      </c>
    </row>
    <row r="10" spans="2:12" ht="30.5" customHeight="1" x14ac:dyDescent="0.2">
      <c r="B10" s="283"/>
      <c r="C10" s="289"/>
      <c r="D10" s="291"/>
      <c r="E10" s="284"/>
      <c r="F10" s="269"/>
      <c r="G10" s="8">
        <f>+IF(+'評価項目(標準)'!I12="","",+'評価項目(標準)'!I12)</f>
        <v>0</v>
      </c>
      <c r="H10" s="29" t="str">
        <f>+IF(+'評価項目(標準)'!F12="","",+'評価項目(標準)'!F12)</f>
        <v>無</v>
      </c>
      <c r="I10" s="239"/>
      <c r="J10" s="236"/>
    </row>
    <row r="11" spans="2:12" ht="30.5" customHeight="1" x14ac:dyDescent="0.2">
      <c r="B11" s="283"/>
      <c r="C11" s="289"/>
      <c r="D11" s="291"/>
      <c r="E11" s="244" t="str">
        <f>IF(+'評価項目(標準)'!E13="","",+'評価項目(標準)'!E13)</f>
        <v>災害協定の評価</v>
      </c>
      <c r="F11" s="248">
        <f>+IF(+'評価項目(標準)'!J13="","",+'評価項目(標準)'!J13)</f>
        <v>9</v>
      </c>
      <c r="G11" s="126">
        <f>+IF(+'評価項目(標準)'!I13="","",+'評価項目(標準)'!I13)</f>
        <v>9</v>
      </c>
      <c r="H11" s="127" t="str">
        <f>+IF(+'評価項目(標準)'!F13="","",+'評価項目(標準)'!F13)</f>
        <v>災害協定に基づく訓練１への参加実績あり</v>
      </c>
      <c r="I11" s="238"/>
      <c r="J11" s="235" t="str">
        <f>IF(I11="","",VLOOKUP(I11,'評価項目(標準)'!F13:I16,4,FALSE))</f>
        <v/>
      </c>
    </row>
    <row r="12" spans="2:12" s="125" customFormat="1" ht="30.5" customHeight="1" x14ac:dyDescent="0.2">
      <c r="B12" s="283"/>
      <c r="C12" s="289"/>
      <c r="D12" s="291"/>
      <c r="E12" s="245"/>
      <c r="F12" s="249"/>
      <c r="G12" s="126">
        <f>+IF(+'評価項目(標準)'!I14="","",+'評価項目(標準)'!I14)</f>
        <v>7</v>
      </c>
      <c r="H12" s="127" t="str">
        <f>+IF(+'評価項目(標準)'!F14="","",+'評価項目(標準)'!F14)</f>
        <v>災害協定に基づく訓練２への参加実績あり</v>
      </c>
      <c r="I12" s="239"/>
      <c r="J12" s="236"/>
    </row>
    <row r="13" spans="2:12" ht="30.5" customHeight="1" x14ac:dyDescent="0.2">
      <c r="B13" s="283"/>
      <c r="C13" s="289"/>
      <c r="D13" s="291"/>
      <c r="E13" s="245"/>
      <c r="F13" s="249"/>
      <c r="G13" s="126">
        <f>+IF(+'評価項目(標準)'!I15="","",+'評価項目(標準)'!I15)</f>
        <v>3</v>
      </c>
      <c r="H13" s="127" t="str">
        <f>+IF(+'評価項目(標準)'!F15="","",+'評価項目(標準)'!F15)</f>
        <v>防災協定の締結実績あり</v>
      </c>
      <c r="I13" s="239"/>
      <c r="J13" s="236"/>
    </row>
    <row r="14" spans="2:12" ht="30.5" customHeight="1" x14ac:dyDescent="0.2">
      <c r="B14" s="283"/>
      <c r="C14" s="299"/>
      <c r="D14" s="292"/>
      <c r="E14" s="245"/>
      <c r="F14" s="249"/>
      <c r="G14" s="126">
        <f>+IF(+'評価項目(標準)'!I16="","",+'評価項目(標準)'!I16)</f>
        <v>0</v>
      </c>
      <c r="H14" s="127" t="str">
        <f>+IF(+'評価項目(標準)'!F16="","",+'評価項目(標準)'!F16)</f>
        <v>実績なし</v>
      </c>
      <c r="I14" s="239"/>
      <c r="J14" s="236"/>
    </row>
    <row r="15" spans="2:12" ht="30.5" customHeight="1" x14ac:dyDescent="0.2">
      <c r="B15" s="283"/>
      <c r="C15" s="289" t="s">
        <v>140</v>
      </c>
      <c r="D15" s="284" t="s">
        <v>140</v>
      </c>
      <c r="E15" s="244" t="str">
        <f>IF(+'評価項目(標準)'!E17="","",+'評価項目(標準)'!E17)</f>
        <v>県内企業による施工</v>
      </c>
      <c r="F15" s="248">
        <f>+IF(+'評価項目(標準)'!J17="","",+'評価項目(標準)'!J17)</f>
        <v>5</v>
      </c>
      <c r="G15" s="35">
        <f>+IF(+'評価項目(標準)'!I17="","",+'評価項目(標準)'!I17)</f>
        <v>5</v>
      </c>
      <c r="H15" s="34" t="str">
        <f>+IF(+'評価項目(標準)'!F17="","",+'評価項目(標準)'!F17)</f>
        <v>県内企業による施工の割合90％以上</v>
      </c>
      <c r="I15" s="238"/>
      <c r="J15" s="235" t="str">
        <f>IF(I15="","",VLOOKUP(I15,'評価項目(標準)'!F17:I19,4,FALSE))</f>
        <v/>
      </c>
    </row>
    <row r="16" spans="2:12" ht="30.5" customHeight="1" x14ac:dyDescent="0.2">
      <c r="B16" s="283"/>
      <c r="C16" s="283"/>
      <c r="D16" s="284"/>
      <c r="E16" s="245"/>
      <c r="F16" s="249"/>
      <c r="G16" s="35">
        <f>+IF(+'評価項目(標準)'!I18="","",+'評価項目(標準)'!I18)</f>
        <v>3</v>
      </c>
      <c r="H16" s="34" t="str">
        <f>+IF(+'評価項目(標準)'!F18="","",+'評価項目(標準)'!F18)</f>
        <v>県内企業による施工の割合70％以上</v>
      </c>
      <c r="I16" s="239"/>
      <c r="J16" s="236"/>
    </row>
    <row r="17" spans="2:10" ht="30.5" customHeight="1" x14ac:dyDescent="0.2">
      <c r="B17" s="283"/>
      <c r="C17" s="287"/>
      <c r="D17" s="285"/>
      <c r="E17" s="246"/>
      <c r="F17" s="250"/>
      <c r="G17" s="35">
        <f>+IF(+'評価項目(標準)'!I19="","",+'評価項目(標準)'!I19)</f>
        <v>0</v>
      </c>
      <c r="H17" s="34" t="str">
        <f>+IF(+'評価項目(標準)'!F19="","",+'評価項目(標準)'!F19)</f>
        <v>上記以外</v>
      </c>
      <c r="I17" s="243"/>
      <c r="J17" s="237"/>
    </row>
    <row r="18" spans="2:10" ht="30.5" customHeight="1" x14ac:dyDescent="0.2">
      <c r="B18" s="283"/>
      <c r="C18" s="286" t="str">
        <f>IF(+'評価項目(標準)'!C20="","",+'評価項目(標準)'!C20)</f>
        <v>企業の技術力等</v>
      </c>
      <c r="D18" s="271" t="str">
        <f>IF(+'評価項目(標準)'!D20="","",+'評価項目(標準)'!D20)</f>
        <v>工事実績</v>
      </c>
      <c r="E18" s="244" t="str">
        <f>IF(+'評価項目(標準)'!E20="","",+'評価項目(標準)'!E20)</f>
        <v>企業の工事実績</v>
      </c>
      <c r="F18" s="248">
        <f>+IF(+'評価項目(標準)'!J20="","",+'評価項目(標準)'!J20)</f>
        <v>20</v>
      </c>
      <c r="G18" s="35">
        <f>+IF(+'評価項目(標準)'!I20="","",+'評価項目(標準)'!I20)</f>
        <v>20</v>
      </c>
      <c r="H18" s="34" t="str">
        <f>+IF(+'評価項目(標準)'!F20="","",+'評価項目(標準)'!F20)</f>
        <v>評価対象工事の実績あり</v>
      </c>
      <c r="I18" s="238"/>
      <c r="J18" s="235" t="str">
        <f>IF(I18="","",VLOOKUP(I18,'評価項目(標準)'!F20:I21,4,FALSE))</f>
        <v/>
      </c>
    </row>
    <row r="19" spans="2:10" ht="30.5" customHeight="1" x14ac:dyDescent="0.2">
      <c r="B19" s="283"/>
      <c r="C19" s="283"/>
      <c r="D19" s="285"/>
      <c r="E19" s="246"/>
      <c r="F19" s="250"/>
      <c r="G19" s="35">
        <f>+IF(+'評価項目(標準)'!I21="","",+'評価項目(標準)'!I21)</f>
        <v>0</v>
      </c>
      <c r="H19" s="36" t="str">
        <f>+IF(+'評価項目(標準)'!F21="","",+'評価項目(標準)'!F21)</f>
        <v>評価対象工事の実績なし</v>
      </c>
      <c r="I19" s="243"/>
      <c r="J19" s="237"/>
    </row>
    <row r="20" spans="2:10" ht="30.5" customHeight="1" x14ac:dyDescent="0.2">
      <c r="B20" s="283"/>
      <c r="C20" s="283"/>
      <c r="D20" s="271" t="str">
        <f>IF(+'評価項目(標準)'!D22="","",+'評価項目(標準)'!D22)</f>
        <v>工事成績</v>
      </c>
      <c r="E20" s="244" t="str">
        <f>IF(+'評価項目(標準)'!E22="","",+'評価項目(標準)'!E22)</f>
        <v>申告工事成績点又は総合点</v>
      </c>
      <c r="F20" s="248">
        <f>+IF(+'評価項目(標準)'!J22="","",+'評価項目(標準)'!J22)</f>
        <v>10</v>
      </c>
      <c r="G20" s="8">
        <f>IF(+'評価項目(標準)'!I22="","",+'評価項目(標準)'!I22)</f>
        <v>10</v>
      </c>
      <c r="H20" s="37" t="str">
        <f>IF(+'評価項目(標準)'!F22="","",+'評価項目(標準)'!F22)</f>
        <v xml:space="preserve">申告工事成績点が８５点以上の場合 </v>
      </c>
      <c r="I20" s="38" t="s">
        <v>69</v>
      </c>
      <c r="J20" s="251"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row>
    <row r="21" spans="2:10" ht="30.5" customHeight="1" x14ac:dyDescent="0.2">
      <c r="B21" s="283"/>
      <c r="C21" s="283"/>
      <c r="D21" s="284"/>
      <c r="E21" s="245"/>
      <c r="F21" s="249"/>
      <c r="G21" s="124" t="str">
        <f>IF(+'評価項目(標準)'!I23="","",+'評価項目(標準)'!I23)</f>
        <v/>
      </c>
      <c r="H21" s="244" t="str">
        <f>IF(+'評価項目(標準)'!F23="","",+'評価項目(標準)'!F23)</f>
        <v>申告工事成績点が７５点以上８５点未満の場合
計算式１
（申告工事成績点－７５点）×５／１０＋５点</v>
      </c>
      <c r="I21" s="39"/>
      <c r="J21" s="252"/>
    </row>
    <row r="22" spans="2:10" ht="30.5" customHeight="1" x14ac:dyDescent="0.2">
      <c r="B22" s="283"/>
      <c r="C22" s="283"/>
      <c r="D22" s="284"/>
      <c r="E22" s="245"/>
      <c r="F22" s="249"/>
      <c r="G22" s="12" t="str">
        <f>IF(+'評価項目(標準)'!I24="","",+'評価項目(標準)'!I24)</f>
        <v>～</v>
      </c>
      <c r="H22" s="245"/>
      <c r="I22" s="259"/>
      <c r="J22" s="252"/>
    </row>
    <row r="23" spans="2:10" ht="30.5" customHeight="1" x14ac:dyDescent="0.2">
      <c r="B23" s="283"/>
      <c r="C23" s="283"/>
      <c r="D23" s="284"/>
      <c r="E23" s="245"/>
      <c r="F23" s="249"/>
      <c r="G23" s="9" t="str">
        <f>IF(+'評価項目(標準)'!I25="","",+'評価項目(標準)'!I25)</f>
        <v/>
      </c>
      <c r="H23" s="246"/>
      <c r="I23" s="259"/>
      <c r="J23" s="252"/>
    </row>
    <row r="24" spans="2:10" ht="30.5" customHeight="1" x14ac:dyDescent="0.2">
      <c r="B24" s="283"/>
      <c r="C24" s="283"/>
      <c r="D24" s="284"/>
      <c r="E24" s="245"/>
      <c r="F24" s="249"/>
      <c r="G24" s="8">
        <f>IF(+'評価項目(標準)'!I26="","",+'評価項目(標準)'!I26)</f>
        <v>5</v>
      </c>
      <c r="H24" s="37" t="str">
        <f>IF(+'評価項目(標準)'!F26="","",+'評価項目(標準)'!F26)</f>
        <v>申告工事成績点が７５点未満の場合</v>
      </c>
      <c r="I24" s="260"/>
      <c r="J24" s="252"/>
    </row>
    <row r="25" spans="2:10" ht="30.5" customHeight="1" x14ac:dyDescent="0.2">
      <c r="B25" s="283"/>
      <c r="C25" s="283"/>
      <c r="D25" s="284" t="e">
        <f>IF(+'評価項目(標準)'!#REF!="","",+'評価項目(標準)'!#REF!)</f>
        <v>#REF!</v>
      </c>
      <c r="E25" s="245" t="e">
        <f>IF(+'評価項目(標準)'!#REF!="","",+'評価項目(標準)'!#REF!)</f>
        <v>#REF!</v>
      </c>
      <c r="F25" s="249"/>
      <c r="G25" s="8">
        <f>IF(+'評価項目(標準)'!I27="","",+'評価項目(標準)'!I27)</f>
        <v>5</v>
      </c>
      <c r="H25" s="37" t="str">
        <f>IF(+'評価項目(標準)'!F27="","",+'評価項目(標準)'!F27)</f>
        <v xml:space="preserve">総合点が９７０点以上の場合 </v>
      </c>
      <c r="I25" s="40" t="s">
        <v>70</v>
      </c>
      <c r="J25" s="252"/>
    </row>
    <row r="26" spans="2:10" ht="30.5" customHeight="1" x14ac:dyDescent="0.2">
      <c r="B26" s="283"/>
      <c r="C26" s="283"/>
      <c r="D26" s="284"/>
      <c r="E26" s="245"/>
      <c r="F26" s="249"/>
      <c r="G26" s="11" t="str">
        <f>IF(+'評価項目(標準)'!I28="","",+'評価項目(標準)'!I28)</f>
        <v/>
      </c>
      <c r="H26" s="244" t="str">
        <f>IF(+'評価項目(標準)'!F28="","",+'評価項目(標準)'!F28)</f>
        <v>総合点が８４０点以上９７０点未満の場合
計算式２
（総合点－８４０）／（９７０－８４０）×５</v>
      </c>
      <c r="I26" s="257"/>
      <c r="J26" s="252"/>
    </row>
    <row r="27" spans="2:10" ht="30.5" customHeight="1" x14ac:dyDescent="0.2">
      <c r="B27" s="283"/>
      <c r="C27" s="283"/>
      <c r="D27" s="284"/>
      <c r="E27" s="245"/>
      <c r="F27" s="249"/>
      <c r="G27" s="12" t="str">
        <f>IF(+'評価項目(標準)'!I29="","",+'評価項目(標準)'!I29)</f>
        <v>～</v>
      </c>
      <c r="H27" s="245"/>
      <c r="I27" s="257"/>
      <c r="J27" s="252"/>
    </row>
    <row r="28" spans="2:10" ht="30.5" customHeight="1" x14ac:dyDescent="0.2">
      <c r="B28" s="283"/>
      <c r="C28" s="283"/>
      <c r="D28" s="284"/>
      <c r="E28" s="245"/>
      <c r="F28" s="249"/>
      <c r="G28" s="9" t="str">
        <f>IF(+'評価項目(標準)'!I30="","",+'評価項目(標準)'!I30)</f>
        <v/>
      </c>
      <c r="H28" s="246"/>
      <c r="I28" s="257"/>
      <c r="J28" s="252"/>
    </row>
    <row r="29" spans="2:10" ht="30.5" customHeight="1" x14ac:dyDescent="0.2">
      <c r="B29" s="283"/>
      <c r="C29" s="283"/>
      <c r="D29" s="285"/>
      <c r="E29" s="246"/>
      <c r="F29" s="250"/>
      <c r="G29" s="8">
        <f>IF(+'評価項目(標準)'!I31="","",+'評価項目(標準)'!I31)</f>
        <v>0</v>
      </c>
      <c r="H29" s="37" t="str">
        <f>IF(+'評価項目(標準)'!F31="","",+'評価項目(標準)'!F31)</f>
        <v>総合点が８４０点未満の場合</v>
      </c>
      <c r="I29" s="258"/>
      <c r="J29" s="253"/>
    </row>
    <row r="30" spans="2:10" ht="30.5" customHeight="1" x14ac:dyDescent="0.2">
      <c r="B30" s="283"/>
      <c r="C30" s="283"/>
      <c r="D30" s="245" t="str">
        <f>IF(+'評価項目(標準)'!D32="","",+'評価項目(標準)'!D32)</f>
        <v>契約件数</v>
      </c>
      <c r="E30" s="244" t="str">
        <f>IF(+'評価項目(標準)'!E32="","",+'評価項目(標準)'!E32)</f>
        <v>土木一式工事の契約件数</v>
      </c>
      <c r="F30" s="248">
        <f>+IF(+'評価項目(標準)'!J32="","",+'評価項目(標準)'!J32)</f>
        <v>10</v>
      </c>
      <c r="G30" s="11">
        <f>IF(+'評価項目(標準)'!I32="","",+'評価項目(標準)'!I32)</f>
        <v>10</v>
      </c>
      <c r="H30" s="41" t="str">
        <f>IF(+'評価項目(標準)'!F32="","",+'評価項目(標準)'!F32)</f>
        <v>０件</v>
      </c>
      <c r="I30" s="238"/>
      <c r="J30" s="235" t="str">
        <f>IF(I30="","",VLOOKUP(I30,'評価項目(標準)'!F32:I34,4,FALSE))</f>
        <v/>
      </c>
    </row>
    <row r="31" spans="2:10" ht="30.5" customHeight="1" x14ac:dyDescent="0.2">
      <c r="B31" s="283"/>
      <c r="C31" s="283"/>
      <c r="D31" s="245"/>
      <c r="E31" s="245"/>
      <c r="F31" s="249"/>
      <c r="G31" s="42">
        <f>IF(+'評価項目(標準)'!I33="","",+'評価項目(標準)'!I33)</f>
        <v>5</v>
      </c>
      <c r="H31" s="33" t="str">
        <f>IF(+'評価項目(標準)'!F33="","",+'評価項目(標準)'!F33)</f>
        <v>１件</v>
      </c>
      <c r="I31" s="239"/>
      <c r="J31" s="236"/>
    </row>
    <row r="32" spans="2:10" ht="30.5" customHeight="1" thickBot="1" x14ac:dyDescent="0.25">
      <c r="B32" s="283"/>
      <c r="C32" s="283"/>
      <c r="D32" s="245"/>
      <c r="E32" s="245"/>
      <c r="F32" s="249"/>
      <c r="G32" s="10">
        <f>IF(+'評価項目(標準)'!I34="","",+'評価項目(標準)'!I34)</f>
        <v>0</v>
      </c>
      <c r="H32" s="43" t="str">
        <f>IF(+'評価項目(標準)'!F34="","",+'評価項目(標準)'!F34)</f>
        <v>２件以上</v>
      </c>
      <c r="I32" s="239"/>
      <c r="J32" s="236"/>
    </row>
    <row r="33" spans="1:13" ht="80.150000000000006" customHeight="1" thickTop="1" x14ac:dyDescent="0.2">
      <c r="B33" s="240" t="str">
        <f>IF(+'評価項目(標準)'!B35="","",+'評価項目(標準)'!B35)</f>
        <v>総合評価方式の不履行による
加算点の減点</v>
      </c>
      <c r="C33" s="241"/>
      <c r="D33" s="242"/>
      <c r="E33" s="44" t="str">
        <f>IF(+'評価項目(標準)'!E35="","",+'評価項目(標準)'!E35)</f>
        <v>当該工事の入札公告日が、三重県が総合評価方式で発注した工事で不履行による減点措置が課されている期間内である場合、「技術提案等不履行確定通知書等」に記載した減点を行います。</v>
      </c>
      <c r="F33" s="45"/>
      <c r="G33" s="46"/>
      <c r="H33" s="47" t="str">
        <f>IF('評価項目(標準)'!I35="","",+'評価項目(標準)'!I35)</f>
        <v>△換算前
加算点満点
×1割
×件数</v>
      </c>
      <c r="I33" s="48"/>
      <c r="J33" s="49" t="str">
        <f>IF(+I33="","",-(+'評価項目(標準)'!J37*0.1*I33))</f>
        <v/>
      </c>
    </row>
    <row r="34" spans="1:13" ht="70.150000000000006" customHeight="1" x14ac:dyDescent="0.2">
      <c r="B34" s="254" t="str">
        <f>IF(+'評価項目(標準)'!B36="","",+'評価項目(標準)'!B36)</f>
        <v>指名停止措置による
加算点の減点</v>
      </c>
      <c r="C34" s="255"/>
      <c r="D34" s="256"/>
      <c r="E34" s="50" t="str">
        <f>IF(+'評価項目(標準)'!E36="","",+'評価項目(標準)'!E36)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51"/>
      <c r="G34" s="52"/>
      <c r="H34" s="53" t="str">
        <f>IF('評価項目(標準)'!I36="","",+'評価項目(標準)'!I36)</f>
        <v>△換算前
加算点満点
×1割</v>
      </c>
      <c r="I34" s="54"/>
      <c r="J34" s="55" t="str">
        <f>IF(+I34="","",-(+'評価項目(標準)'!J37*0.1))</f>
        <v/>
      </c>
    </row>
    <row r="35" spans="1:13" ht="26.25" customHeight="1" x14ac:dyDescent="0.2">
      <c r="E35" s="56"/>
      <c r="F35" s="57"/>
      <c r="G35" s="58"/>
      <c r="I35" s="59" t="s">
        <v>71</v>
      </c>
      <c r="J35" s="60">
        <f>SUM(J5:J34)</f>
        <v>0</v>
      </c>
    </row>
    <row r="36" spans="1:13" ht="13.5" thickBot="1" x14ac:dyDescent="0.25">
      <c r="I36" s="1"/>
      <c r="J36" s="4"/>
    </row>
    <row r="37" spans="1:13" s="4" customFormat="1" ht="21.75" customHeight="1" x14ac:dyDescent="0.2">
      <c r="A37" s="1"/>
      <c r="B37" s="61" t="s">
        <v>120</v>
      </c>
      <c r="C37" s="62"/>
      <c r="D37" s="62"/>
      <c r="E37" s="63"/>
      <c r="F37" s="63"/>
      <c r="G37" s="63"/>
      <c r="H37" s="63"/>
      <c r="I37" s="63"/>
      <c r="J37" s="63"/>
      <c r="K37" s="64"/>
      <c r="L37" s="1"/>
      <c r="M37" s="1"/>
    </row>
    <row r="38" spans="1:13" s="4" customFormat="1" ht="21.75" customHeight="1" x14ac:dyDescent="0.2">
      <c r="A38" s="1"/>
      <c r="B38" s="65" t="s">
        <v>72</v>
      </c>
      <c r="C38" s="66"/>
      <c r="D38" s="261" t="s">
        <v>121</v>
      </c>
      <c r="E38" s="261"/>
      <c r="F38" s="261"/>
      <c r="G38" s="261"/>
      <c r="H38" s="261"/>
      <c r="I38" s="261"/>
      <c r="J38" s="261"/>
      <c r="K38" s="262"/>
      <c r="L38" s="1"/>
      <c r="M38" s="1"/>
    </row>
    <row r="39" spans="1:13" ht="21.75" customHeight="1" x14ac:dyDescent="0.2">
      <c r="B39" s="65" t="s">
        <v>72</v>
      </c>
      <c r="C39" s="67"/>
      <c r="D39" s="261" t="s">
        <v>122</v>
      </c>
      <c r="E39" s="261"/>
      <c r="F39" s="261"/>
      <c r="G39" s="261"/>
      <c r="H39" s="261"/>
      <c r="I39" s="261"/>
      <c r="J39" s="261"/>
      <c r="K39" s="262"/>
    </row>
    <row r="40" spans="1:13" ht="21.75" customHeight="1" x14ac:dyDescent="0.2">
      <c r="B40" s="68" t="s">
        <v>72</v>
      </c>
      <c r="C40" s="69" t="s">
        <v>73</v>
      </c>
      <c r="D40" s="80"/>
      <c r="E40" s="80"/>
      <c r="F40" s="80"/>
      <c r="G40" s="80"/>
      <c r="H40" s="80"/>
      <c r="I40" s="80"/>
      <c r="J40" s="80"/>
      <c r="K40" s="81"/>
    </row>
    <row r="41" spans="1:13" ht="21.75" customHeight="1" thickBot="1" x14ac:dyDescent="0.25">
      <c r="B41" s="72" t="s">
        <v>72</v>
      </c>
      <c r="C41" s="73" t="s">
        <v>74</v>
      </c>
      <c r="D41" s="82"/>
      <c r="E41" s="82"/>
      <c r="F41" s="82"/>
      <c r="G41" s="82"/>
      <c r="H41" s="82"/>
      <c r="I41" s="82"/>
      <c r="J41" s="82"/>
      <c r="K41" s="83"/>
    </row>
    <row r="42" spans="1:13" ht="7.5" customHeight="1" x14ac:dyDescent="0.2">
      <c r="B42" s="76"/>
      <c r="C42" s="76"/>
      <c r="D42" s="76"/>
      <c r="E42" s="77"/>
      <c r="F42" s="77"/>
      <c r="G42" s="77"/>
      <c r="H42" s="77"/>
      <c r="I42" s="77"/>
      <c r="J42" s="77"/>
    </row>
    <row r="43" spans="1:13" ht="24" customHeight="1" x14ac:dyDescent="0.2">
      <c r="A43" s="247"/>
      <c r="B43" s="247"/>
      <c r="C43" s="247"/>
      <c r="D43" s="247"/>
      <c r="E43" s="247"/>
      <c r="F43" s="247"/>
      <c r="G43" s="247"/>
      <c r="H43" s="247"/>
      <c r="I43" s="247"/>
      <c r="J43" s="247"/>
      <c r="K43" s="26"/>
      <c r="L43" s="26"/>
      <c r="M43" s="26"/>
    </row>
  </sheetData>
  <sheetProtection sheet="1" selectLockedCells="1"/>
  <mergeCells count="60">
    <mergeCell ref="E3:E4"/>
    <mergeCell ref="E9:E10"/>
    <mergeCell ref="F18:F19"/>
    <mergeCell ref="E5:E6"/>
    <mergeCell ref="E7:E8"/>
    <mergeCell ref="B3:C4"/>
    <mergeCell ref="D3:D4"/>
    <mergeCell ref="B5:B32"/>
    <mergeCell ref="D30:D32"/>
    <mergeCell ref="D20:D29"/>
    <mergeCell ref="C18:C32"/>
    <mergeCell ref="C15:C17"/>
    <mergeCell ref="D15:D17"/>
    <mergeCell ref="C5:C14"/>
    <mergeCell ref="D5:D6"/>
    <mergeCell ref="D7:D14"/>
    <mergeCell ref="D18:D19"/>
    <mergeCell ref="J9:J10"/>
    <mergeCell ref="E15:E17"/>
    <mergeCell ref="I15:I17"/>
    <mergeCell ref="J11:J14"/>
    <mergeCell ref="F15:F17"/>
    <mergeCell ref="E11:E14"/>
    <mergeCell ref="J15:J17"/>
    <mergeCell ref="J7:J8"/>
    <mergeCell ref="I5:I6"/>
    <mergeCell ref="J5:J6"/>
    <mergeCell ref="F11:F14"/>
    <mergeCell ref="F9:F10"/>
    <mergeCell ref="F5:F6"/>
    <mergeCell ref="I11:I14"/>
    <mergeCell ref="I7:I8"/>
    <mergeCell ref="F7:F8"/>
    <mergeCell ref="I9:I10"/>
    <mergeCell ref="H1:J1"/>
    <mergeCell ref="H2:J2"/>
    <mergeCell ref="I3:I4"/>
    <mergeCell ref="J3:J4"/>
    <mergeCell ref="F3:F4"/>
    <mergeCell ref="G3:H3"/>
    <mergeCell ref="F2:G2"/>
    <mergeCell ref="A43:J43"/>
    <mergeCell ref="H21:H23"/>
    <mergeCell ref="E20:E29"/>
    <mergeCell ref="F20:F29"/>
    <mergeCell ref="J20:J29"/>
    <mergeCell ref="F30:F32"/>
    <mergeCell ref="E30:E32"/>
    <mergeCell ref="B34:D34"/>
    <mergeCell ref="H26:H28"/>
    <mergeCell ref="I26:I29"/>
    <mergeCell ref="I22:I24"/>
    <mergeCell ref="D38:K38"/>
    <mergeCell ref="D39:K39"/>
    <mergeCell ref="J18:J19"/>
    <mergeCell ref="J30:J32"/>
    <mergeCell ref="I30:I32"/>
    <mergeCell ref="B33:D33"/>
    <mergeCell ref="I18:I19"/>
    <mergeCell ref="E18:E19"/>
  </mergeCells>
  <phoneticPr fontId="2"/>
  <conditionalFormatting sqref="I5:I6">
    <cfRule type="cellIs" dxfId="23" priority="4" stopIfTrue="1" operator="equal">
      <formula>$F$5</formula>
    </cfRule>
  </conditionalFormatting>
  <conditionalFormatting sqref="I7:I8">
    <cfRule type="cellIs" dxfId="22" priority="32" stopIfTrue="1" operator="equal">
      <formula>$F$7</formula>
    </cfRule>
  </conditionalFormatting>
  <conditionalFormatting sqref="I9:I10">
    <cfRule type="cellIs" dxfId="21" priority="31" stopIfTrue="1" operator="equal">
      <formula>$F$9</formula>
    </cfRule>
  </conditionalFormatting>
  <conditionalFormatting sqref="I11:I14">
    <cfRule type="cellIs" dxfId="20" priority="29" stopIfTrue="1" operator="equal">
      <formula>$F$11</formula>
    </cfRule>
  </conditionalFormatting>
  <conditionalFormatting sqref="I15:I17">
    <cfRule type="cellIs" dxfId="19" priority="14" stopIfTrue="1" operator="equal">
      <formula>$F$15</formula>
    </cfRule>
  </conditionalFormatting>
  <conditionalFormatting sqref="I18:I19">
    <cfRule type="cellIs" dxfId="18" priority="21" stopIfTrue="1" operator="equal">
      <formula>$F$18</formula>
    </cfRule>
  </conditionalFormatting>
  <conditionalFormatting sqref="I20:I21">
    <cfRule type="cellIs" dxfId="17" priority="3" stopIfTrue="1" operator="equal">
      <formula>#REF!</formula>
    </cfRule>
  </conditionalFormatting>
  <conditionalFormatting sqref="I25:I26">
    <cfRule type="cellIs" dxfId="16" priority="6" stopIfTrue="1" operator="equal">
      <formula>#REF!</formula>
    </cfRule>
  </conditionalFormatting>
  <conditionalFormatting sqref="I30:I32">
    <cfRule type="cellIs" dxfId="15" priority="5" stopIfTrue="1" operator="equal">
      <formula>$F$18</formula>
    </cfRule>
  </conditionalFormatting>
  <dataValidations count="9">
    <dataValidation type="list" allowBlank="1" showInputMessage="1" showErrorMessage="1" sqref="I15:I17" xr:uid="{00000000-0002-0000-0300-000001000000}">
      <formula1>$H$15:$H$17</formula1>
    </dataValidation>
    <dataValidation type="list" allowBlank="1" showInputMessage="1" showErrorMessage="1" sqref="I5:I6" xr:uid="{00000000-0002-0000-0300-000004000000}">
      <formula1>$H$5:$H$6</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0:I32" xr:uid="{00000000-0002-0000-0300-000008000000}">
      <formula1>$H$30:$H$32</formula1>
    </dataValidation>
    <dataValidation type="decimal" allowBlank="1" showInputMessage="1" showErrorMessage="1" sqref="I22:I24" xr:uid="{00000000-0002-0000-0300-000009000000}">
      <formula1>1</formula1>
      <formula2>100</formula2>
    </dataValidation>
    <dataValidation type="list" allowBlank="1" showInputMessage="1" showErrorMessage="1" sqref="I21" xr:uid="{00000000-0002-0000-0300-00000A000000}">
      <formula1>"三重県の工事評定点,中部地方整備局工事成績評定平均点,近畿地方整備局工事成績評定平均点"</formula1>
    </dataValidation>
    <dataValidation type="list" allowBlank="1" showInputMessage="1" showErrorMessage="1" sqref="I18:I19" xr:uid="{00000000-0002-0000-0300-000002000000}">
      <formula1>$H$18:$H$19</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4"/>
  <sheetViews>
    <sheetView view="pageBreakPreview" zoomScale="70" zoomScaleNormal="71" zoomScaleSheetLayoutView="70" workbookViewId="0">
      <selection activeCell="I6" sqref="I6:I7"/>
    </sheetView>
  </sheetViews>
  <sheetFormatPr defaultColWidth="8.7265625" defaultRowHeight="13" x14ac:dyDescent="0.2"/>
  <cols>
    <col min="1" max="1" width="2.453125" style="1" customWidth="1"/>
    <col min="2" max="3" width="6.26953125" style="1" customWidth="1"/>
    <col min="4" max="4" width="17.7265625" style="1" customWidth="1"/>
    <col min="5" max="5" width="56.54296875" style="1" customWidth="1"/>
    <col min="6" max="7" width="10.7265625" style="1" customWidth="1"/>
    <col min="8" max="8" width="49.08984375" style="1" customWidth="1"/>
    <col min="9" max="9" width="20.7265625" style="4" customWidth="1"/>
    <col min="10" max="10" width="15.7265625" style="1" customWidth="1"/>
    <col min="11" max="11" width="20.7265625" style="4" customWidth="1"/>
    <col min="12" max="12" width="15.7265625" style="1" customWidth="1"/>
    <col min="13" max="13" width="20.7265625" style="1" customWidth="1"/>
    <col min="14" max="16" width="10.7265625" style="1" customWidth="1"/>
    <col min="17" max="16384" width="8.7265625" style="1"/>
  </cols>
  <sheetData>
    <row r="1" spans="2:16" ht="36" customHeight="1" x14ac:dyDescent="0.2">
      <c r="I1" s="1"/>
      <c r="J1" s="4"/>
      <c r="K1" s="1"/>
      <c r="L1" s="4"/>
    </row>
    <row r="2" spans="2:16" ht="30.75" customHeight="1" x14ac:dyDescent="0.2">
      <c r="B2" s="2" t="s">
        <v>119</v>
      </c>
      <c r="C2" s="25"/>
      <c r="D2" s="25"/>
      <c r="G2" s="26"/>
      <c r="H2" s="159"/>
      <c r="I2" s="159"/>
      <c r="J2" s="159"/>
      <c r="K2" s="159"/>
      <c r="L2" s="3"/>
      <c r="M2" s="3"/>
      <c r="N2" s="3"/>
    </row>
    <row r="3" spans="2:16" ht="31.5" customHeight="1" x14ac:dyDescent="0.2">
      <c r="B3" s="27"/>
      <c r="C3" s="27"/>
      <c r="D3" s="27"/>
      <c r="E3" s="27"/>
      <c r="F3" s="274" t="s">
        <v>48</v>
      </c>
      <c r="G3" s="275"/>
      <c r="H3" s="305"/>
      <c r="I3" s="306"/>
      <c r="J3" s="306"/>
      <c r="K3" s="306"/>
      <c r="L3" s="306"/>
      <c r="M3" s="306"/>
      <c r="N3" s="123"/>
      <c r="O3" s="5"/>
      <c r="P3" s="5"/>
    </row>
    <row r="4" spans="2:16" ht="27" customHeight="1" x14ac:dyDescent="0.2">
      <c r="B4" s="279" t="s">
        <v>3</v>
      </c>
      <c r="C4" s="280"/>
      <c r="D4" s="271" t="s">
        <v>4</v>
      </c>
      <c r="E4" s="271" t="s">
        <v>5</v>
      </c>
      <c r="F4" s="271" t="s">
        <v>7</v>
      </c>
      <c r="G4" s="273" t="s">
        <v>75</v>
      </c>
      <c r="H4" s="273"/>
      <c r="I4" s="300" t="s">
        <v>76</v>
      </c>
      <c r="J4" s="301"/>
      <c r="K4" s="300" t="s">
        <v>77</v>
      </c>
      <c r="L4" s="304"/>
      <c r="M4" s="302" t="s">
        <v>78</v>
      </c>
    </row>
    <row r="5" spans="2:16" ht="43.5" customHeight="1" thickBot="1" x14ac:dyDescent="0.25">
      <c r="B5" s="281"/>
      <c r="C5" s="282"/>
      <c r="D5" s="272"/>
      <c r="E5" s="272"/>
      <c r="F5" s="272"/>
      <c r="G5" s="6" t="s">
        <v>79</v>
      </c>
      <c r="H5" s="28" t="s">
        <v>80</v>
      </c>
      <c r="I5" s="84" t="s">
        <v>81</v>
      </c>
      <c r="J5" s="85" t="s">
        <v>82</v>
      </c>
      <c r="K5" s="84" t="s">
        <v>81</v>
      </c>
      <c r="L5" s="86" t="s">
        <v>83</v>
      </c>
      <c r="M5" s="303"/>
    </row>
    <row r="6" spans="2:16" ht="31.5" customHeight="1" thickTop="1" x14ac:dyDescent="0.2">
      <c r="B6" s="283" t="s">
        <v>134</v>
      </c>
      <c r="C6" s="289" t="s">
        <v>136</v>
      </c>
      <c r="D6" s="291" t="s">
        <v>135</v>
      </c>
      <c r="E6" s="294" t="str">
        <f>IF(+'評価項目(標準)'!E7="","",+'評価項目(標準)'!E7)</f>
        <v>施工箇所地域における工事実績</v>
      </c>
      <c r="F6" s="277">
        <f>+IF(+'評価項目(標準)'!J7="","",+'評価項目(標準)'!J7)</f>
        <v>5</v>
      </c>
      <c r="G6" s="30">
        <f>+IF(+'評価項目(標準)'!I7="","",+'評価項目(標準)'!I7)</f>
        <v>5</v>
      </c>
      <c r="H6" s="31" t="str">
        <f>+IF(+'評価項目(標準)'!F7="","",+'評価項目(標準)'!F7)</f>
        <v>伊賀市（旧阿山町）内における工事実績あり</v>
      </c>
      <c r="I6" s="238"/>
      <c r="J6" s="276" t="str">
        <f>IF(I6="","",IF(I6=H6,G6,IF(I6=H7,G7)))</f>
        <v/>
      </c>
      <c r="K6" s="238"/>
      <c r="L6" s="276" t="str">
        <f>IF(K6="","",IF(K6=H6,G6,IF(K6=H7,G7)))</f>
        <v/>
      </c>
      <c r="M6" s="276" t="str">
        <f>IF(J6="","",IF(L6="","",ROUNDUP(AVERAGE(J6,L6),1)))</f>
        <v/>
      </c>
    </row>
    <row r="7" spans="2:16" ht="31.5" customHeight="1" x14ac:dyDescent="0.2">
      <c r="B7" s="283"/>
      <c r="C7" s="289"/>
      <c r="D7" s="292"/>
      <c r="E7" s="295"/>
      <c r="F7" s="278"/>
      <c r="G7" s="30">
        <f>+IF(+'評価項目(標準)'!I8="","",+'評価項目(標準)'!I8)</f>
        <v>0</v>
      </c>
      <c r="H7" s="31" t="str">
        <f>+IF(+'評価項目(標準)'!F8="","",+'評価項目(標準)'!F8)</f>
        <v>工事実績なし</v>
      </c>
      <c r="I7" s="243"/>
      <c r="J7" s="270"/>
      <c r="K7" s="243"/>
      <c r="L7" s="270"/>
      <c r="M7" s="270"/>
    </row>
    <row r="8" spans="2:16" ht="31.5" customHeight="1" x14ac:dyDescent="0.2">
      <c r="B8" s="283"/>
      <c r="C8" s="289"/>
      <c r="D8" s="293" t="str">
        <f>IF(+'評価項目(標準)'!D9="","",+'評価項目(標準)'!D9)</f>
        <v>地域貢献度</v>
      </c>
      <c r="E8" s="284" t="str">
        <f>IF(+'評価項目(標準)'!E9="","",+'評価項目(標準)'!E9)</f>
        <v>地域維持型維持修繕業務委託（雪氷業務）元請実績</v>
      </c>
      <c r="F8" s="269">
        <f>+IF(+'評価項目(標準)'!J9="","",+'評価項目(標準)'!J9)</f>
        <v>5</v>
      </c>
      <c r="G8" s="9">
        <f>+IF(+'評価項目(標準)'!I9="","",+'評価項目(標準)'!I9)</f>
        <v>5</v>
      </c>
      <c r="H8" s="32" t="str">
        <f>+IF(+'評価項目(標準)'!F9="","",+'評価項目(標準)'!F9)</f>
        <v>有</v>
      </c>
      <c r="I8" s="239"/>
      <c r="J8" s="236" t="str">
        <f>IF(I8="","",IF(I8=H8,G8,IF(I8=H9,G9)))</f>
        <v/>
      </c>
      <c r="K8" s="239"/>
      <c r="L8" s="236" t="str">
        <f>IF(K8="","",IF(K8=H8,G8,IF(K8=H9,G9)))</f>
        <v/>
      </c>
      <c r="M8" s="276" t="str">
        <f>IF(J8="","",IF(L8="","",ROUNDUP(AVERAGE(J8,L8),1)))</f>
        <v/>
      </c>
    </row>
    <row r="9" spans="2:16" ht="31.5" customHeight="1" x14ac:dyDescent="0.2">
      <c r="B9" s="283"/>
      <c r="C9" s="289"/>
      <c r="D9" s="291"/>
      <c r="E9" s="284"/>
      <c r="F9" s="269"/>
      <c r="G9" s="8">
        <f>+IF(+'評価項目(標準)'!I10="","",+'評価項目(標準)'!I10)</f>
        <v>0</v>
      </c>
      <c r="H9" s="29" t="str">
        <f>+IF(+'評価項目(標準)'!F10="","",+'評価項目(標準)'!F10)</f>
        <v>無</v>
      </c>
      <c r="I9" s="239"/>
      <c r="J9" s="236"/>
      <c r="K9" s="239"/>
      <c r="L9" s="236"/>
      <c r="M9" s="269"/>
    </row>
    <row r="10" spans="2:16" ht="31.5" customHeight="1" x14ac:dyDescent="0.2">
      <c r="B10" s="283"/>
      <c r="C10" s="289"/>
      <c r="D10" s="291"/>
      <c r="E10" s="271" t="str">
        <f>IF(+'評価項目(標準)'!E11="","",+'評価項目(標準)'!E11)</f>
        <v>地域維持型維持修繕業務委託（小規模業務）元請実績</v>
      </c>
      <c r="F10" s="276">
        <f>+IF(+'評価項目(標準)'!J11="","",+'評価項目(標準)'!J11)</f>
        <v>5</v>
      </c>
      <c r="G10" s="8">
        <f>+IF(+'評価項目(標準)'!I11="","",+'評価項目(標準)'!I11)</f>
        <v>5</v>
      </c>
      <c r="H10" s="29" t="str">
        <f>+IF(+'評価項目(標準)'!F11="","",+'評価項目(標準)'!F11)</f>
        <v>有</v>
      </c>
      <c r="I10" s="238"/>
      <c r="J10" s="235" t="str">
        <f>IF(I10="","",IF(I10=H10,G10,IF(I10=H11,G11)))</f>
        <v/>
      </c>
      <c r="K10" s="238"/>
      <c r="L10" s="235" t="str">
        <f>IF(K10="","",IF(K10=H10,G10,IF(K10=H11,G11)))</f>
        <v/>
      </c>
      <c r="M10" s="276" t="str">
        <f>IF(J10="","",IF(L10="","",ROUNDUP(AVERAGE(J10,L10),1)))</f>
        <v/>
      </c>
    </row>
    <row r="11" spans="2:16" ht="31.5" customHeight="1" x14ac:dyDescent="0.2">
      <c r="B11" s="283"/>
      <c r="C11" s="289"/>
      <c r="D11" s="291"/>
      <c r="E11" s="284"/>
      <c r="F11" s="269"/>
      <c r="G11" s="8">
        <f>+IF(+'評価項目(標準)'!I12="","",+'評価項目(標準)'!I12)</f>
        <v>0</v>
      </c>
      <c r="H11" s="29" t="str">
        <f>+IF(+'評価項目(標準)'!F12="","",+'評価項目(標準)'!F12)</f>
        <v>無</v>
      </c>
      <c r="I11" s="239"/>
      <c r="J11" s="236"/>
      <c r="K11" s="239"/>
      <c r="L11" s="236"/>
      <c r="M11" s="269"/>
    </row>
    <row r="12" spans="2:16" ht="31.5" customHeight="1" x14ac:dyDescent="0.2">
      <c r="B12" s="283"/>
      <c r="C12" s="289"/>
      <c r="D12" s="291"/>
      <c r="E12" s="244" t="str">
        <f>IF(+'評価項目(標準)'!E13="","",+'評価項目(標準)'!E13)</f>
        <v>災害協定の評価</v>
      </c>
      <c r="F12" s="296">
        <f>+IF(+'評価項目(標準)'!J13="","",+'評価項目(標準)'!J13)</f>
        <v>9</v>
      </c>
      <c r="G12" s="126">
        <f>+IF(+'評価項目(標準)'!I13="","",+'評価項目(標準)'!I13)</f>
        <v>9</v>
      </c>
      <c r="H12" s="127" t="str">
        <f>+IF(+'評価項目(標準)'!F13="","",+'評価項目(標準)'!F13)</f>
        <v>災害協定に基づく訓練１への参加実績あり</v>
      </c>
      <c r="I12" s="238"/>
      <c r="J12" s="235" t="str">
        <f>IF(I12="","",VLOOKUP(I12,'評価項目(標準)'!F13:I16,4,FALSE))</f>
        <v/>
      </c>
      <c r="K12" s="238"/>
      <c r="L12" s="235" t="str">
        <f>IF(K12="","",VLOOKUP(K12,'評価項目(標準)'!F13:I16,4,FALSE))</f>
        <v/>
      </c>
      <c r="M12" s="276" t="str">
        <f>IF(J12="","",IF(L12="","",ROUNDUP(AVERAGE(J12,L12),1)))</f>
        <v/>
      </c>
    </row>
    <row r="13" spans="2:16" s="125" customFormat="1" ht="31.5" customHeight="1" x14ac:dyDescent="0.2">
      <c r="B13" s="283"/>
      <c r="C13" s="289"/>
      <c r="D13" s="291"/>
      <c r="E13" s="245"/>
      <c r="F13" s="297"/>
      <c r="G13" s="126">
        <f>+IF(+'評価項目(標準)'!I14="","",+'評価項目(標準)'!I14)</f>
        <v>7</v>
      </c>
      <c r="H13" s="127" t="str">
        <f>+IF(+'評価項目(標準)'!F14="","",+'評価項目(標準)'!F14)</f>
        <v>災害協定に基づく訓練２への参加実績あり</v>
      </c>
      <c r="I13" s="239"/>
      <c r="J13" s="236"/>
      <c r="K13" s="239"/>
      <c r="L13" s="236"/>
      <c r="M13" s="269"/>
    </row>
    <row r="14" spans="2:16" ht="31.5" customHeight="1" x14ac:dyDescent="0.2">
      <c r="B14" s="283"/>
      <c r="C14" s="289"/>
      <c r="D14" s="291"/>
      <c r="E14" s="245"/>
      <c r="F14" s="297"/>
      <c r="G14" s="126">
        <f>+IF(+'評価項目(標準)'!I15="","",+'評価項目(標準)'!I15)</f>
        <v>3</v>
      </c>
      <c r="H14" s="127" t="str">
        <f>+IF(+'評価項目(標準)'!F15="","",+'評価項目(標準)'!F15)</f>
        <v>防災協定の締結実績あり</v>
      </c>
      <c r="I14" s="239"/>
      <c r="J14" s="236"/>
      <c r="K14" s="239"/>
      <c r="L14" s="236"/>
      <c r="M14" s="269"/>
    </row>
    <row r="15" spans="2:16" ht="31.5" customHeight="1" x14ac:dyDescent="0.2">
      <c r="B15" s="283"/>
      <c r="C15" s="299"/>
      <c r="D15" s="292"/>
      <c r="E15" s="245"/>
      <c r="F15" s="297"/>
      <c r="G15" s="126">
        <f>+IF(+'評価項目(標準)'!I16="","",+'評価項目(標準)'!I16)</f>
        <v>0</v>
      </c>
      <c r="H15" s="127" t="str">
        <f>+IF(+'評価項目(標準)'!F16="","",+'評価項目(標準)'!F16)</f>
        <v>実績なし</v>
      </c>
      <c r="I15" s="239"/>
      <c r="J15" s="236"/>
      <c r="K15" s="239"/>
      <c r="L15" s="236"/>
      <c r="M15" s="269"/>
    </row>
    <row r="16" spans="2:16" ht="31.5" customHeight="1" x14ac:dyDescent="0.2">
      <c r="B16" s="283"/>
      <c r="C16" s="289" t="s">
        <v>140</v>
      </c>
      <c r="D16" s="284" t="s">
        <v>140</v>
      </c>
      <c r="E16" s="244" t="str">
        <f>IF(+'評価項目(標準)'!E17="","",+'評価項目(標準)'!E17)</f>
        <v>県内企業による施工</v>
      </c>
      <c r="F16" s="248">
        <f>+IF(+'評価項目(標準)'!J17="","",+'評価項目(標準)'!J17)</f>
        <v>5</v>
      </c>
      <c r="G16" s="35">
        <f>+IF(+'評価項目(標準)'!I17="","",+'評価項目(標準)'!I17)</f>
        <v>5</v>
      </c>
      <c r="H16" s="34" t="str">
        <f>+IF(+'評価項目(標準)'!F17="","",+'評価項目(標準)'!F17)</f>
        <v>県内企業による施工の割合90％以上</v>
      </c>
      <c r="I16" s="238"/>
      <c r="J16" s="276" t="str">
        <f>IF(I16="","",VLOOKUP(I16,'評価項目(標準)'!F17:I19,4,FALSE))</f>
        <v/>
      </c>
      <c r="K16" s="309" t="s">
        <v>84</v>
      </c>
      <c r="L16" s="310" t="s">
        <v>85</v>
      </c>
      <c r="M16" s="276" t="str">
        <f>J16</f>
        <v/>
      </c>
    </row>
    <row r="17" spans="2:13" ht="31.5" customHeight="1" x14ac:dyDescent="0.2">
      <c r="B17" s="283"/>
      <c r="C17" s="283"/>
      <c r="D17" s="284"/>
      <c r="E17" s="245"/>
      <c r="F17" s="249"/>
      <c r="G17" s="35">
        <f>+IF(+'評価項目(標準)'!I18="","",+'評価項目(標準)'!I18)</f>
        <v>3</v>
      </c>
      <c r="H17" s="34" t="str">
        <f>+IF(+'評価項目(標準)'!F18="","",+'評価項目(標準)'!F18)</f>
        <v>県内企業による施工の割合70％以上</v>
      </c>
      <c r="I17" s="239"/>
      <c r="J17" s="269"/>
      <c r="K17" s="307"/>
      <c r="L17" s="312"/>
      <c r="M17" s="269"/>
    </row>
    <row r="18" spans="2:13" ht="31.5" customHeight="1" x14ac:dyDescent="0.2">
      <c r="B18" s="283"/>
      <c r="C18" s="287"/>
      <c r="D18" s="285"/>
      <c r="E18" s="246"/>
      <c r="F18" s="250"/>
      <c r="G18" s="35">
        <f>+IF(+'評価項目(標準)'!I19="","",+'評価項目(標準)'!I19)</f>
        <v>0</v>
      </c>
      <c r="H18" s="34" t="str">
        <f>+IF(+'評価項目(標準)'!F19="","",+'評価項目(標準)'!F19)</f>
        <v>上記以外</v>
      </c>
      <c r="I18" s="243"/>
      <c r="J18" s="270"/>
      <c r="K18" s="308"/>
      <c r="L18" s="311"/>
      <c r="M18" s="270"/>
    </row>
    <row r="19" spans="2:13" ht="31.5" customHeight="1" x14ac:dyDescent="0.2">
      <c r="B19" s="283"/>
      <c r="C19" s="286" t="str">
        <f>IF(+'評価項目(標準)'!C20="","",+'評価項目(標準)'!C20)</f>
        <v>企業の技術力等</v>
      </c>
      <c r="D19" s="271" t="str">
        <f>IF(+'評価項目(標準)'!D20="","",+'評価項目(標準)'!D20)</f>
        <v>工事実績</v>
      </c>
      <c r="E19" s="244" t="str">
        <f>IF(+'評価項目(標準)'!E20="","",+'評価項目(標準)'!E20)</f>
        <v>企業の工事実績</v>
      </c>
      <c r="F19" s="248">
        <f>+IF(+'評価項目(標準)'!J20="","",+'評価項目(標準)'!J20)</f>
        <v>20</v>
      </c>
      <c r="G19" s="35">
        <f>+IF(+'評価項目(標準)'!I20="","",+'評価項目(標準)'!I20)</f>
        <v>20</v>
      </c>
      <c r="H19" s="34" t="str">
        <f>+IF(+'評価項目(標準)'!F20="","",+'評価項目(標準)'!F20)</f>
        <v>評価対象工事の実績あり</v>
      </c>
      <c r="I19" s="238"/>
      <c r="J19" s="235" t="str">
        <f>IF(I19="","",VLOOKUP(I19,'評価項目(標準)'!F20:I21,4,FALSE))</f>
        <v/>
      </c>
      <c r="K19" s="238"/>
      <c r="L19" s="235" t="str">
        <f>IF(K19="","",VLOOKUP(K19,'評価項目(標準)'!F20:I21,4,FALSE))</f>
        <v/>
      </c>
      <c r="M19" s="276" t="str">
        <f>IF(J19="","",IF(L19="","",ROUNDUP(AVERAGE(J19,L19),1)))</f>
        <v/>
      </c>
    </row>
    <row r="20" spans="2:13" ht="31.5" customHeight="1" x14ac:dyDescent="0.2">
      <c r="B20" s="283"/>
      <c r="C20" s="283"/>
      <c r="D20" s="285"/>
      <c r="E20" s="246"/>
      <c r="F20" s="250"/>
      <c r="G20" s="35">
        <f>+IF(+'評価項目(標準)'!I21="","",+'評価項目(標準)'!I21)</f>
        <v>0</v>
      </c>
      <c r="H20" s="36" t="str">
        <f>+IF(+'評価項目(標準)'!F21="","",+'評価項目(標準)'!F21)</f>
        <v>評価対象工事の実績なし</v>
      </c>
      <c r="I20" s="243"/>
      <c r="J20" s="237"/>
      <c r="K20" s="243"/>
      <c r="L20" s="237"/>
      <c r="M20" s="270"/>
    </row>
    <row r="21" spans="2:13" ht="31.5" customHeight="1" x14ac:dyDescent="0.2">
      <c r="B21" s="283"/>
      <c r="C21" s="283"/>
      <c r="D21" s="271" t="str">
        <f>IF(+'評価項目(標準)'!D22="","",+'評価項目(標準)'!D22)</f>
        <v>工事成績</v>
      </c>
      <c r="E21" s="244" t="str">
        <f>IF(+'評価項目(標準)'!E22="","",+'評価項目(標準)'!E22)</f>
        <v>申告工事成績点又は総合点</v>
      </c>
      <c r="F21" s="248">
        <f>+IF(+'評価項目(標準)'!J22="","",+'評価項目(標準)'!J22)</f>
        <v>10</v>
      </c>
      <c r="G21" s="8">
        <f>IF(+'評価項目(標準)'!I22="","",+'評価項目(標準)'!I22)</f>
        <v>10</v>
      </c>
      <c r="H21" s="37" t="str">
        <f>IF(+'評価項目(標準)'!F22="","",+'評価項目(標準)'!F22)</f>
        <v xml:space="preserve">申告工事成績点が８５点以上の場合 </v>
      </c>
      <c r="I21" s="87" t="s">
        <v>69</v>
      </c>
      <c r="J21" s="251"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c r="K21" s="87" t="s">
        <v>69</v>
      </c>
      <c r="L21" s="251" t="str">
        <f>IF(COUNTA(K23,K27)=0,"",IF(COUNTA(K23,K27)=2,"入力は【申告工事成績点】、【総合点】のいずれかにして下さい",IF(AND(COUNTA(K23)=1,K22=""),"いずれの【申告工事成績点】なのか、「三重県、中部地整、近畿地整」より選択してください",IF(K27&gt;=970,5,IF(AND(K27&lt;970,K27&gt;=840),ROUNDDOWN((K27-840)/(970-840)*5,1),IF(K27&lt;840,0,)))+IF(K23&gt;=85,F21,IF(AND(K23&lt;75,K23&gt;=1),5,IF(AND(K23&lt;85,K23&gt;=75),ROUNDDOWN((K23-75)*5/10+5,1)))))))</f>
        <v/>
      </c>
      <c r="M21" s="298" t="str">
        <f>IF(J21="","",IF(L21="","",ROUNDUP(AVERAGE(J21,L21),1)))</f>
        <v/>
      </c>
    </row>
    <row r="22" spans="2:13" ht="31.5" customHeight="1" x14ac:dyDescent="0.2">
      <c r="B22" s="283"/>
      <c r="C22" s="283"/>
      <c r="D22" s="284"/>
      <c r="E22" s="245"/>
      <c r="F22" s="249"/>
      <c r="G22" s="124" t="str">
        <f>IF(+'評価項目(標準)'!I23="","",+'評価項目(標準)'!I23)</f>
        <v/>
      </c>
      <c r="H22" s="244" t="str">
        <f>IF(+'評価項目(標準)'!F23="","",+'評価項目(標準)'!F23)</f>
        <v>申告工事成績点が７５点以上８５点未満の場合
計算式１
（申告工事成績点－７５点）×５／１０＋５点</v>
      </c>
      <c r="I22" s="39"/>
      <c r="J22" s="252"/>
      <c r="K22" s="39"/>
      <c r="L22" s="252"/>
      <c r="M22" s="298"/>
    </row>
    <row r="23" spans="2:13" ht="31.5" customHeight="1" x14ac:dyDescent="0.2">
      <c r="B23" s="283"/>
      <c r="C23" s="283"/>
      <c r="D23" s="284"/>
      <c r="E23" s="245"/>
      <c r="F23" s="249"/>
      <c r="G23" s="12" t="str">
        <f>IF(+'評価項目(標準)'!I24="","",+'評価項目(標準)'!I24)</f>
        <v>～</v>
      </c>
      <c r="H23" s="245"/>
      <c r="I23" s="259"/>
      <c r="J23" s="252"/>
      <c r="K23" s="259"/>
      <c r="L23" s="252"/>
      <c r="M23" s="298">
        <f>J23</f>
        <v>0</v>
      </c>
    </row>
    <row r="24" spans="2:13" ht="31.5" customHeight="1" x14ac:dyDescent="0.2">
      <c r="B24" s="283"/>
      <c r="C24" s="283"/>
      <c r="D24" s="284"/>
      <c r="E24" s="245"/>
      <c r="F24" s="249"/>
      <c r="G24" s="9" t="str">
        <f>IF(+'評価項目(標準)'!I25="","",+'評価項目(標準)'!I25)</f>
        <v/>
      </c>
      <c r="H24" s="246"/>
      <c r="I24" s="259"/>
      <c r="J24" s="252"/>
      <c r="K24" s="259"/>
      <c r="L24" s="252"/>
      <c r="M24" s="298"/>
    </row>
    <row r="25" spans="2:13" ht="31.5" customHeight="1" x14ac:dyDescent="0.2">
      <c r="B25" s="283"/>
      <c r="C25" s="283"/>
      <c r="D25" s="284"/>
      <c r="E25" s="245"/>
      <c r="F25" s="249"/>
      <c r="G25" s="8">
        <f>IF(+'評価項目(標準)'!I26="","",+'評価項目(標準)'!I26)</f>
        <v>5</v>
      </c>
      <c r="H25" s="37" t="str">
        <f>IF(+'評価項目(標準)'!F26="","",+'評価項目(標準)'!F26)</f>
        <v>申告工事成績点が７５点未満の場合</v>
      </c>
      <c r="I25" s="260"/>
      <c r="J25" s="252"/>
      <c r="K25" s="260"/>
      <c r="L25" s="252"/>
      <c r="M25" s="298">
        <f>J25</f>
        <v>0</v>
      </c>
    </row>
    <row r="26" spans="2:13" ht="31.5" customHeight="1" x14ac:dyDescent="0.2">
      <c r="B26" s="283"/>
      <c r="C26" s="283"/>
      <c r="D26" s="284" t="e">
        <f>IF(+'評価項目(標準)'!#REF!="","",+'評価項目(標準)'!#REF!)</f>
        <v>#REF!</v>
      </c>
      <c r="E26" s="245" t="e">
        <f>IF(+'評価項目(標準)'!#REF!="","",+'評価項目(標準)'!#REF!)</f>
        <v>#REF!</v>
      </c>
      <c r="F26" s="249"/>
      <c r="G26" s="8">
        <f>IF(+'評価項目(標準)'!I27="","",+'評価項目(標準)'!I27)</f>
        <v>5</v>
      </c>
      <c r="H26" s="37" t="str">
        <f>IF(+'評価項目(標準)'!F27="","",+'評価項目(標準)'!F27)</f>
        <v xml:space="preserve">総合点が９７０点以上の場合 </v>
      </c>
      <c r="I26" s="40" t="s">
        <v>70</v>
      </c>
      <c r="J26" s="252"/>
      <c r="K26" s="88" t="s">
        <v>70</v>
      </c>
      <c r="L26" s="252"/>
      <c r="M26" s="298"/>
    </row>
    <row r="27" spans="2:13" ht="31.5" customHeight="1" x14ac:dyDescent="0.2">
      <c r="B27" s="283"/>
      <c r="C27" s="283"/>
      <c r="D27" s="284"/>
      <c r="E27" s="245"/>
      <c r="F27" s="249"/>
      <c r="G27" s="11" t="str">
        <f>IF(+'評価項目(標準)'!I28="","",+'評価項目(標準)'!I28)</f>
        <v/>
      </c>
      <c r="H27" s="244" t="str">
        <f>IF(+'評価項目(標準)'!F28="","",+'評価項目(標準)'!F28)</f>
        <v>総合点が８４０点以上９７０点未満の場合
計算式２
（総合点－８４０）／（９７０－８４０）×５</v>
      </c>
      <c r="I27" s="257"/>
      <c r="J27" s="252"/>
      <c r="K27" s="257"/>
      <c r="L27" s="252"/>
      <c r="M27" s="298">
        <f>J27</f>
        <v>0</v>
      </c>
    </row>
    <row r="28" spans="2:13" ht="31.5" customHeight="1" x14ac:dyDescent="0.2">
      <c r="B28" s="283"/>
      <c r="C28" s="283"/>
      <c r="D28" s="284"/>
      <c r="E28" s="245"/>
      <c r="F28" s="249"/>
      <c r="G28" s="12" t="str">
        <f>IF(+'評価項目(標準)'!I29="","",+'評価項目(標準)'!I29)</f>
        <v>～</v>
      </c>
      <c r="H28" s="245"/>
      <c r="I28" s="257"/>
      <c r="J28" s="252"/>
      <c r="K28" s="257"/>
      <c r="L28" s="252"/>
      <c r="M28" s="298"/>
    </row>
    <row r="29" spans="2:13" ht="31.5" customHeight="1" x14ac:dyDescent="0.2">
      <c r="B29" s="283"/>
      <c r="C29" s="283"/>
      <c r="D29" s="284"/>
      <c r="E29" s="245"/>
      <c r="F29" s="249"/>
      <c r="G29" s="9" t="str">
        <f>IF(+'評価項目(標準)'!I30="","",+'評価項目(標準)'!I30)</f>
        <v/>
      </c>
      <c r="H29" s="246"/>
      <c r="I29" s="257"/>
      <c r="J29" s="252"/>
      <c r="K29" s="257"/>
      <c r="L29" s="252"/>
      <c r="M29" s="298">
        <f>J29</f>
        <v>0</v>
      </c>
    </row>
    <row r="30" spans="2:13" ht="31.5" customHeight="1" x14ac:dyDescent="0.2">
      <c r="B30" s="283"/>
      <c r="C30" s="283"/>
      <c r="D30" s="285"/>
      <c r="E30" s="246"/>
      <c r="F30" s="250"/>
      <c r="G30" s="8">
        <f>IF(+'評価項目(標準)'!I31="","",+'評価項目(標準)'!I31)</f>
        <v>0</v>
      </c>
      <c r="H30" s="37" t="str">
        <f>IF(+'評価項目(標準)'!F31="","",+'評価項目(標準)'!F31)</f>
        <v>総合点が８４０点未満の場合</v>
      </c>
      <c r="I30" s="258"/>
      <c r="J30" s="253"/>
      <c r="K30" s="258"/>
      <c r="L30" s="253"/>
      <c r="M30" s="298"/>
    </row>
    <row r="31" spans="2:13" ht="31.5" customHeight="1" x14ac:dyDescent="0.2">
      <c r="B31" s="283"/>
      <c r="C31" s="283"/>
      <c r="D31" s="245" t="str">
        <f>IF(+'評価項目(標準)'!D32="","",+'評価項目(標準)'!D32)</f>
        <v>契約件数</v>
      </c>
      <c r="E31" s="244" t="str">
        <f>IF(+'評価項目(標準)'!E32="","",+'評価項目(標準)'!E32)</f>
        <v>土木一式工事の契約件数</v>
      </c>
      <c r="F31" s="248">
        <f>+IF(+'評価項目(標準)'!J32="","",+'評価項目(標準)'!J32)</f>
        <v>10</v>
      </c>
      <c r="G31" s="11">
        <f>IF(+'評価項目(標準)'!I32="","",+'評価項目(標準)'!I32)</f>
        <v>10</v>
      </c>
      <c r="H31" s="41" t="str">
        <f>IF(+'評価項目(標準)'!F32="","",+'評価項目(標準)'!F32)</f>
        <v>０件</v>
      </c>
      <c r="I31" s="238"/>
      <c r="J31" s="269" t="str">
        <f>IF(I31="","",VLOOKUP(I31,'評価項目(標準)'!F32:I34,4,FALSE))</f>
        <v/>
      </c>
      <c r="K31" s="238"/>
      <c r="L31" s="269" t="str">
        <f>IF(K31="","",VLOOKUP(K31,'評価項目(標準)'!F32:I34,4,FALSE))</f>
        <v/>
      </c>
      <c r="M31" s="276" t="str">
        <f>IF(J31="","",IF(L31="","",ROUNDUP(AVERAGE(J31,L31),1)))</f>
        <v/>
      </c>
    </row>
    <row r="32" spans="2:13" ht="31.5" customHeight="1" x14ac:dyDescent="0.2">
      <c r="B32" s="283"/>
      <c r="C32" s="283"/>
      <c r="D32" s="245"/>
      <c r="E32" s="245"/>
      <c r="F32" s="249"/>
      <c r="G32" s="42">
        <f>IF(+'評価項目(標準)'!I33="","",+'評価項目(標準)'!I33)</f>
        <v>5</v>
      </c>
      <c r="H32" s="33" t="str">
        <f>IF(+'評価項目(標準)'!F33="","",+'評価項目(標準)'!F33)</f>
        <v>１件</v>
      </c>
      <c r="I32" s="239"/>
      <c r="J32" s="269"/>
      <c r="K32" s="239"/>
      <c r="L32" s="269"/>
      <c r="M32" s="269"/>
    </row>
    <row r="33" spans="1:16" ht="31.5" customHeight="1" thickBot="1" x14ac:dyDescent="0.25">
      <c r="B33" s="283"/>
      <c r="C33" s="283"/>
      <c r="D33" s="245"/>
      <c r="E33" s="245"/>
      <c r="F33" s="249"/>
      <c r="G33" s="10">
        <f>IF(+'評価項目(標準)'!I34="","",+'評価項目(標準)'!I34)</f>
        <v>0</v>
      </c>
      <c r="H33" s="43" t="str">
        <f>IF(+'評価項目(標準)'!F34="","",+'評価項目(標準)'!F34)</f>
        <v>２件以上</v>
      </c>
      <c r="I33" s="239"/>
      <c r="J33" s="269"/>
      <c r="K33" s="239"/>
      <c r="L33" s="269"/>
      <c r="M33" s="269"/>
    </row>
    <row r="34" spans="1:16" ht="80.150000000000006" customHeight="1" thickTop="1" x14ac:dyDescent="0.2">
      <c r="B34" s="240" t="str">
        <f>IF(+'評価項目(標準)'!B35="","",+'評価項目(標準)'!B35)</f>
        <v>総合評価方式の不履行による
加算点の減点</v>
      </c>
      <c r="C34" s="241"/>
      <c r="D34" s="242"/>
      <c r="E34" s="44" t="str">
        <f>IF(+'評価項目(標準)'!E35="","",+'評価項目(標準)'!E35)</f>
        <v>当該工事の入札公告日が、三重県が総合評価方式で発注した工事で不履行による減点措置が課されている期間内である場合、「技術提案等不履行確定通知書等」に記載した減点を行います。</v>
      </c>
      <c r="F34" s="89"/>
      <c r="G34" s="46"/>
      <c r="H34" s="90" t="str">
        <f>IF('評価項目(標準)'!I35="","",+'評価項目(標準)'!I35)</f>
        <v>△換算前
加算点満点
×1割
×件数</v>
      </c>
      <c r="I34" s="48"/>
      <c r="J34" s="49">
        <f>IF(+I34="",0,-(+'評価項目(標準)'!J37*0.1*I34))</f>
        <v>0</v>
      </c>
      <c r="K34" s="48"/>
      <c r="L34" s="49">
        <f>IF(+K34="",0,-(+'評価項目(標準)'!J37*0.1*K34))</f>
        <v>0</v>
      </c>
      <c r="M34" s="49" t="str">
        <f>IF(J34+L34=0,"",J34+L34)</f>
        <v/>
      </c>
    </row>
    <row r="35" spans="1:16" ht="70.150000000000006" customHeight="1" thickBot="1" x14ac:dyDescent="0.25">
      <c r="B35" s="254" t="str">
        <f>IF(+'評価項目(標準)'!B36="","",+'評価項目(標準)'!B36)</f>
        <v>指名停止措置による
加算点の減点</v>
      </c>
      <c r="C35" s="255"/>
      <c r="D35" s="256"/>
      <c r="E35" s="50" t="str">
        <f>IF(+'評価項目(標準)'!E36="","",+'評価項目(標準)'!E36)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51"/>
      <c r="G35" s="52"/>
      <c r="H35" s="53" t="str">
        <f>IF('評価項目(標準)'!I36="","",+'評価項目(標準)'!I36)</f>
        <v>△換算前
加算点満点
×1割</v>
      </c>
      <c r="I35" s="54"/>
      <c r="J35" s="55"/>
      <c r="K35" s="54"/>
      <c r="L35" s="91"/>
      <c r="M35" s="92" t="str">
        <f>+IF(I35+K35&gt;0,-('評価項目(標準)'!J37*0.1),"")</f>
        <v/>
      </c>
    </row>
    <row r="36" spans="1:16" ht="26.25" customHeight="1" thickBot="1" x14ac:dyDescent="0.25">
      <c r="E36" s="56"/>
      <c r="F36" s="57"/>
      <c r="G36" s="58"/>
      <c r="I36" s="93"/>
      <c r="J36" s="94"/>
      <c r="K36" s="95"/>
      <c r="L36" s="96" t="s">
        <v>111</v>
      </c>
      <c r="M36" s="97">
        <f>ROUNDDOWN(SUM(M6:M35),0)</f>
        <v>0</v>
      </c>
    </row>
    <row r="37" spans="1:16" ht="13.5" thickBot="1" x14ac:dyDescent="0.25">
      <c r="I37" s="1"/>
      <c r="J37" s="4"/>
      <c r="K37" s="1"/>
      <c r="L37" s="4"/>
    </row>
    <row r="38" spans="1:16" s="4" customFormat="1" ht="21.75" customHeight="1" x14ac:dyDescent="0.2">
      <c r="A38" s="1"/>
      <c r="B38" s="61" t="s">
        <v>120</v>
      </c>
      <c r="C38" s="62"/>
      <c r="D38" s="62"/>
      <c r="E38" s="63"/>
      <c r="F38" s="63"/>
      <c r="G38" s="63"/>
      <c r="H38" s="63"/>
      <c r="I38" s="63"/>
      <c r="J38" s="63"/>
      <c r="K38" s="63"/>
      <c r="L38" s="63"/>
      <c r="M38" s="64"/>
      <c r="N38" s="1"/>
      <c r="O38" s="1"/>
      <c r="P38" s="1"/>
    </row>
    <row r="39" spans="1:16" s="4" customFormat="1" ht="21.75" customHeight="1" x14ac:dyDescent="0.2">
      <c r="A39" s="1"/>
      <c r="B39" s="65" t="s">
        <v>72</v>
      </c>
      <c r="C39" s="66"/>
      <c r="D39" s="261" t="s">
        <v>121</v>
      </c>
      <c r="E39" s="261"/>
      <c r="F39" s="261"/>
      <c r="G39" s="261"/>
      <c r="H39" s="261"/>
      <c r="I39" s="261"/>
      <c r="J39" s="261"/>
      <c r="K39" s="261"/>
      <c r="L39" s="78"/>
      <c r="M39" s="79"/>
      <c r="N39" s="1"/>
      <c r="O39" s="1"/>
      <c r="P39" s="1"/>
    </row>
    <row r="40" spans="1:16" ht="21.75" customHeight="1" x14ac:dyDescent="0.2">
      <c r="B40" s="65" t="s">
        <v>72</v>
      </c>
      <c r="C40" s="67"/>
      <c r="D40" s="261" t="s">
        <v>122</v>
      </c>
      <c r="E40" s="261"/>
      <c r="F40" s="261"/>
      <c r="G40" s="261"/>
      <c r="H40" s="261"/>
      <c r="I40" s="261"/>
      <c r="J40" s="261"/>
      <c r="K40" s="261"/>
      <c r="L40" s="78"/>
      <c r="M40" s="79"/>
    </row>
    <row r="41" spans="1:16" ht="21.75" customHeight="1" x14ac:dyDescent="0.2">
      <c r="B41" s="68" t="s">
        <v>72</v>
      </c>
      <c r="C41" s="69" t="s">
        <v>73</v>
      </c>
      <c r="D41" s="80"/>
      <c r="E41" s="80"/>
      <c r="F41" s="80"/>
      <c r="G41" s="80"/>
      <c r="H41" s="80"/>
      <c r="I41" s="80"/>
      <c r="J41" s="80"/>
      <c r="K41" s="80"/>
      <c r="L41" s="70"/>
      <c r="M41" s="71"/>
    </row>
    <row r="42" spans="1:16" ht="21.75" customHeight="1" thickBot="1" x14ac:dyDescent="0.25">
      <c r="B42" s="72" t="s">
        <v>72</v>
      </c>
      <c r="C42" s="73" t="s">
        <v>86</v>
      </c>
      <c r="D42" s="82"/>
      <c r="E42" s="82"/>
      <c r="F42" s="82"/>
      <c r="G42" s="82"/>
      <c r="H42" s="82"/>
      <c r="I42" s="82"/>
      <c r="J42" s="82"/>
      <c r="K42" s="82"/>
      <c r="L42" s="74"/>
      <c r="M42" s="75"/>
    </row>
    <row r="43" spans="1:16" ht="7.5" customHeight="1" x14ac:dyDescent="0.2">
      <c r="B43" s="76"/>
      <c r="C43" s="76"/>
      <c r="D43" s="76"/>
      <c r="E43" s="77"/>
      <c r="F43" s="77"/>
      <c r="G43" s="77"/>
      <c r="H43" s="77"/>
      <c r="I43" s="77"/>
      <c r="J43" s="77"/>
      <c r="K43" s="77"/>
      <c r="L43" s="77"/>
      <c r="M43" s="77"/>
    </row>
    <row r="44" spans="1:16" ht="23.25" customHeight="1" x14ac:dyDescent="0.2">
      <c r="A44" s="247"/>
      <c r="B44" s="247"/>
      <c r="C44" s="247"/>
      <c r="D44" s="247"/>
      <c r="E44" s="247"/>
      <c r="F44" s="247"/>
      <c r="G44" s="247"/>
      <c r="H44" s="247"/>
      <c r="I44" s="247"/>
      <c r="J44" s="247"/>
      <c r="K44" s="247"/>
      <c r="L44" s="247"/>
      <c r="M44" s="247"/>
    </row>
  </sheetData>
  <sheetProtection sheet="1" selectLockedCells="1"/>
  <mergeCells count="86">
    <mergeCell ref="L31:L33"/>
    <mergeCell ref="M31:M33"/>
    <mergeCell ref="M12:M15"/>
    <mergeCell ref="J31:J33"/>
    <mergeCell ref="K10:K11"/>
    <mergeCell ref="L21:L30"/>
    <mergeCell ref="K23:K25"/>
    <mergeCell ref="M16:M18"/>
    <mergeCell ref="K12:K15"/>
    <mergeCell ref="L12:L15"/>
    <mergeCell ref="K16:K18"/>
    <mergeCell ref="L16:L18"/>
    <mergeCell ref="K19:K20"/>
    <mergeCell ref="M6:M7"/>
    <mergeCell ref="M8:M9"/>
    <mergeCell ref="M10:M11"/>
    <mergeCell ref="L10:L11"/>
    <mergeCell ref="L19:L20"/>
    <mergeCell ref="K6:K7"/>
    <mergeCell ref="L6:L7"/>
    <mergeCell ref="K8:K9"/>
    <mergeCell ref="L8:L9"/>
    <mergeCell ref="B34:D34"/>
    <mergeCell ref="K31:K33"/>
    <mergeCell ref="I23:I25"/>
    <mergeCell ref="I16:I18"/>
    <mergeCell ref="J16:J18"/>
    <mergeCell ref="I19:I20"/>
    <mergeCell ref="J19:J20"/>
    <mergeCell ref="C16:C18"/>
    <mergeCell ref="C19:C33"/>
    <mergeCell ref="D21:D30"/>
    <mergeCell ref="E21:E30"/>
    <mergeCell ref="D31:D33"/>
    <mergeCell ref="I31:I33"/>
    <mergeCell ref="D19:D20"/>
    <mergeCell ref="E31:E33"/>
    <mergeCell ref="F31:F33"/>
    <mergeCell ref="D16:D18"/>
    <mergeCell ref="E19:E20"/>
    <mergeCell ref="F19:F20"/>
    <mergeCell ref="E16:E18"/>
    <mergeCell ref="F21:F30"/>
    <mergeCell ref="J8:J9"/>
    <mergeCell ref="J10:J11"/>
    <mergeCell ref="I12:I15"/>
    <mergeCell ref="J12:J15"/>
    <mergeCell ref="F16:F18"/>
    <mergeCell ref="E6:E7"/>
    <mergeCell ref="F6:F7"/>
    <mergeCell ref="I6:I7"/>
    <mergeCell ref="J6:J7"/>
    <mergeCell ref="I4:J4"/>
    <mergeCell ref="M4:M5"/>
    <mergeCell ref="K4:L4"/>
    <mergeCell ref="H2:K2"/>
    <mergeCell ref="H3:M3"/>
    <mergeCell ref="A44:M44"/>
    <mergeCell ref="M21:M30"/>
    <mergeCell ref="J21:J30"/>
    <mergeCell ref="H22:H24"/>
    <mergeCell ref="H27:H29"/>
    <mergeCell ref="I27:I30"/>
    <mergeCell ref="K27:K30"/>
    <mergeCell ref="B6:B33"/>
    <mergeCell ref="C6:C15"/>
    <mergeCell ref="D6:D7"/>
    <mergeCell ref="D8:D15"/>
    <mergeCell ref="E8:E9"/>
    <mergeCell ref="F10:F11"/>
    <mergeCell ref="D39:K39"/>
    <mergeCell ref="D40:K40"/>
    <mergeCell ref="B35:D35"/>
    <mergeCell ref="M19:M20"/>
    <mergeCell ref="F3:G3"/>
    <mergeCell ref="I10:I11"/>
    <mergeCell ref="F8:F9"/>
    <mergeCell ref="I8:I9"/>
    <mergeCell ref="E12:E15"/>
    <mergeCell ref="F12:F15"/>
    <mergeCell ref="E10:E11"/>
    <mergeCell ref="B4:C5"/>
    <mergeCell ref="D4:D5"/>
    <mergeCell ref="E4:E5"/>
    <mergeCell ref="F4:F5"/>
    <mergeCell ref="G4:H4"/>
  </mergeCells>
  <phoneticPr fontId="2"/>
  <conditionalFormatting sqref="I6:I7">
    <cfRule type="cellIs" dxfId="14" priority="28" stopIfTrue="1" operator="equal">
      <formula>$F$6</formula>
    </cfRule>
  </conditionalFormatting>
  <conditionalFormatting sqref="I8:I9">
    <cfRule type="cellIs" dxfId="13" priority="55" stopIfTrue="1" operator="equal">
      <formula>$F$8</formula>
    </cfRule>
  </conditionalFormatting>
  <conditionalFormatting sqref="I10:I11">
    <cfRule type="cellIs" dxfId="12" priority="54" stopIfTrue="1" operator="equal">
      <formula>$F$10</formula>
    </cfRule>
  </conditionalFormatting>
  <conditionalFormatting sqref="I12:I15">
    <cfRule type="cellIs" dxfId="11" priority="52" stopIfTrue="1" operator="equal">
      <formula>$F$12</formula>
    </cfRule>
  </conditionalFormatting>
  <conditionalFormatting sqref="I16:I18">
    <cfRule type="cellIs" dxfId="10" priority="27" stopIfTrue="1" operator="equal">
      <formula>$F$16</formula>
    </cfRule>
  </conditionalFormatting>
  <conditionalFormatting sqref="I19:I20 K19:K20">
    <cfRule type="cellIs" dxfId="9" priority="47" stopIfTrue="1" operator="equal">
      <formula>$F$19</formula>
    </cfRule>
  </conditionalFormatting>
  <conditionalFormatting sqref="I22">
    <cfRule type="cellIs" dxfId="8" priority="7" stopIfTrue="1" operator="equal">
      <formula>#REF!</formula>
    </cfRule>
  </conditionalFormatting>
  <conditionalFormatting sqref="I31:I33">
    <cfRule type="cellIs" dxfId="7" priority="9" stopIfTrue="1" operator="equal">
      <formula>$F$19</formula>
    </cfRule>
  </conditionalFormatting>
  <conditionalFormatting sqref="K6:K7">
    <cfRule type="cellIs" dxfId="6" priority="19"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22">
    <cfRule type="cellIs" dxfId="2" priority="6" stopIfTrue="1" operator="equal">
      <formula>#REF!</formula>
    </cfRule>
  </conditionalFormatting>
  <conditionalFormatting sqref="K31:K33">
    <cfRule type="cellIs" dxfId="1" priority="8" stopIfTrue="1" operator="equal">
      <formula>$F$19</formula>
    </cfRule>
  </conditionalFormatting>
  <conditionalFormatting sqref="K16:K18">
    <cfRule type="cellIs" dxfId="0" priority="58" stopIfTrue="1" operator="equal">
      <formula>#REF!</formula>
    </cfRule>
  </conditionalFormatting>
  <dataValidations count="9">
    <dataValidation type="list" allowBlank="1" showInputMessage="1" showErrorMessage="1" sqref="I6:I7 K6:K7" xr:uid="{00000000-0002-0000-0400-000000000000}">
      <formula1>$H$6:$H$7</formula1>
    </dataValidation>
    <dataValidation type="list" allowBlank="1" showInputMessage="1" showErrorMessage="1" sqref="I16:I18" xr:uid="{00000000-0002-0000-0400-000003000000}">
      <formula1>$H$16:$H$18</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3:K25 I23:I25" xr:uid="{00000000-0002-0000-0400-000008000000}">
      <formula1>1</formula1>
      <formula2>100</formula2>
    </dataValidation>
    <dataValidation type="list" allowBlank="1" showInputMessage="1" showErrorMessage="1" sqref="K31:K33 I31:I33" xr:uid="{00000000-0002-0000-0400-000009000000}">
      <formula1>$H$31:$H$33</formula1>
    </dataValidation>
    <dataValidation type="list" allowBlank="1" showInputMessage="1" showErrorMessage="1" sqref="I22 K22" xr:uid="{00000000-0002-0000-0400-00000A000000}">
      <formula1>"三重県の工事評定点,中部地方整備局工事成績評定平均点,近畿地方整備局工事成績評定平均点"</formula1>
    </dataValidation>
    <dataValidation type="list" allowBlank="1" showInputMessage="1" showErrorMessage="1" sqref="K19:K20 I19:I20" xr:uid="{00000000-0002-0000-0400-000002000000}">
      <formula1>$H$19:$H$20</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zoomScale="70" zoomScaleNormal="100" zoomScaleSheetLayoutView="70" workbookViewId="0">
      <selection activeCell="AO11" sqref="AO11"/>
    </sheetView>
  </sheetViews>
  <sheetFormatPr defaultColWidth="3.08984375" defaultRowHeight="18" customHeight="1" x14ac:dyDescent="0.2"/>
  <cols>
    <col min="1" max="51" width="3.81640625" style="98" customWidth="1"/>
    <col min="52" max="16384" width="3.08984375" style="98"/>
  </cols>
  <sheetData>
    <row r="1" spans="1:35" ht="22.5" customHeight="1" x14ac:dyDescent="0.2">
      <c r="A1" s="122" t="s">
        <v>87</v>
      </c>
      <c r="O1" s="99"/>
      <c r="P1" s="99"/>
      <c r="Q1" s="99"/>
      <c r="R1" s="100"/>
      <c r="S1" s="100"/>
      <c r="T1" s="100"/>
      <c r="U1" s="100"/>
      <c r="V1" s="100"/>
      <c r="W1" s="100"/>
      <c r="X1" s="100"/>
      <c r="Y1" s="100"/>
      <c r="Z1" s="100"/>
      <c r="AA1" s="100"/>
      <c r="AB1" s="100"/>
      <c r="AC1" s="100"/>
      <c r="AD1" s="100"/>
      <c r="AE1" s="100"/>
      <c r="AF1" s="100"/>
      <c r="AG1" s="100"/>
      <c r="AH1" s="100"/>
      <c r="AI1" s="100"/>
    </row>
    <row r="2" spans="1:35" ht="22.5" customHeight="1" thickBot="1" x14ac:dyDescent="0.25">
      <c r="O2" s="329" t="s">
        <v>88</v>
      </c>
      <c r="P2" s="330"/>
      <c r="Q2" s="331"/>
      <c r="R2" s="326"/>
      <c r="S2" s="327"/>
      <c r="T2" s="327"/>
      <c r="U2" s="327"/>
      <c r="V2" s="327"/>
      <c r="W2" s="327"/>
      <c r="X2" s="327"/>
      <c r="Y2" s="327"/>
      <c r="Z2" s="327"/>
      <c r="AA2" s="327"/>
      <c r="AB2" s="327"/>
      <c r="AC2" s="327"/>
      <c r="AD2" s="327"/>
      <c r="AE2" s="327"/>
      <c r="AF2" s="327"/>
      <c r="AG2" s="327"/>
      <c r="AH2" s="327"/>
      <c r="AI2" s="328"/>
    </row>
    <row r="3" spans="1:35" ht="15" customHeight="1" x14ac:dyDescent="0.2">
      <c r="A3" s="341" t="s">
        <v>89</v>
      </c>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3"/>
    </row>
    <row r="4" spans="1:35" ht="15" customHeight="1" x14ac:dyDescent="0.2">
      <c r="A4" s="335"/>
      <c r="B4" s="336"/>
      <c r="C4" s="336"/>
      <c r="D4" s="336"/>
      <c r="E4" s="336"/>
      <c r="F4" s="336"/>
      <c r="G4" s="336"/>
      <c r="H4" s="336"/>
      <c r="I4" s="336"/>
      <c r="J4" s="336"/>
      <c r="K4" s="336"/>
      <c r="L4" s="336"/>
      <c r="M4" s="336"/>
      <c r="N4" s="336"/>
      <c r="O4" s="336"/>
      <c r="P4" s="336"/>
      <c r="Q4" s="336"/>
      <c r="R4" s="336"/>
      <c r="S4" s="336"/>
      <c r="T4" s="336"/>
      <c r="U4" s="336"/>
      <c r="V4" s="336"/>
      <c r="W4" s="336"/>
      <c r="X4" s="336"/>
      <c r="Y4" s="336"/>
      <c r="Z4" s="336"/>
      <c r="AA4" s="336"/>
      <c r="AB4" s="336"/>
      <c r="AC4" s="336"/>
      <c r="AD4" s="336"/>
      <c r="AE4" s="336"/>
      <c r="AF4" s="336"/>
      <c r="AG4" s="336"/>
      <c r="AH4" s="336"/>
      <c r="AI4" s="344"/>
    </row>
    <row r="5" spans="1:35" ht="20" customHeight="1" x14ac:dyDescent="0.2">
      <c r="A5" s="345" t="s">
        <v>126</v>
      </c>
      <c r="B5" s="346"/>
      <c r="C5" s="346"/>
      <c r="D5" s="346"/>
      <c r="E5" s="362" t="s">
        <v>90</v>
      </c>
      <c r="F5" s="363"/>
      <c r="G5" s="363"/>
      <c r="H5" s="363"/>
      <c r="I5" s="364"/>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2"/>
    </row>
    <row r="6" spans="1:35" ht="20" customHeight="1" x14ac:dyDescent="0.2">
      <c r="A6" s="347"/>
      <c r="B6" s="348"/>
      <c r="C6" s="348"/>
      <c r="D6" s="348"/>
      <c r="E6" s="365" t="s">
        <v>91</v>
      </c>
      <c r="F6" s="350"/>
      <c r="G6" s="350"/>
      <c r="H6" s="350"/>
      <c r="I6" s="366"/>
      <c r="J6" s="314"/>
      <c r="K6" s="314"/>
      <c r="L6" s="314"/>
      <c r="M6" s="314"/>
      <c r="N6" s="314"/>
      <c r="O6" s="314"/>
      <c r="P6" s="314"/>
      <c r="Q6" s="314"/>
      <c r="R6" s="314"/>
      <c r="S6" s="314"/>
      <c r="T6" s="314"/>
      <c r="U6" s="314"/>
      <c r="V6" s="314"/>
      <c r="W6" s="314"/>
      <c r="X6" s="314"/>
      <c r="Y6" s="314"/>
      <c r="Z6" s="314"/>
      <c r="AA6" s="314"/>
      <c r="AB6" s="314"/>
      <c r="AC6" s="314"/>
      <c r="AD6" s="314"/>
      <c r="AE6" s="314"/>
      <c r="AF6" s="314"/>
      <c r="AG6" s="314"/>
      <c r="AH6" s="314"/>
      <c r="AI6" s="315"/>
    </row>
    <row r="7" spans="1:35" ht="20" customHeight="1" x14ac:dyDescent="0.2">
      <c r="A7" s="347"/>
      <c r="B7" s="348"/>
      <c r="C7" s="348"/>
      <c r="D7" s="348"/>
      <c r="E7" s="362"/>
      <c r="F7" s="363"/>
      <c r="G7" s="363"/>
      <c r="H7" s="363"/>
      <c r="I7" s="364"/>
      <c r="J7" s="314"/>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5"/>
    </row>
    <row r="8" spans="1:35" ht="20" customHeight="1" thickBot="1" x14ac:dyDescent="0.25">
      <c r="A8" s="351"/>
      <c r="B8" s="352"/>
      <c r="C8" s="352"/>
      <c r="D8" s="352"/>
      <c r="E8" s="367"/>
      <c r="F8" s="368"/>
      <c r="G8" s="368"/>
      <c r="H8" s="368"/>
      <c r="I8" s="369"/>
      <c r="J8" s="337"/>
      <c r="K8" s="337"/>
      <c r="L8" s="337"/>
      <c r="M8" s="337"/>
      <c r="N8" s="337"/>
      <c r="O8" s="337"/>
      <c r="P8" s="337"/>
      <c r="Q8" s="337"/>
      <c r="R8" s="337"/>
      <c r="S8" s="337"/>
      <c r="T8" s="337"/>
      <c r="U8" s="337"/>
      <c r="V8" s="337"/>
      <c r="W8" s="337"/>
      <c r="X8" s="337"/>
      <c r="Y8" s="337"/>
      <c r="Z8" s="337"/>
      <c r="AA8" s="337"/>
      <c r="AB8" s="337"/>
      <c r="AC8" s="337"/>
      <c r="AD8" s="337"/>
      <c r="AE8" s="337"/>
      <c r="AF8" s="337"/>
      <c r="AG8" s="337"/>
      <c r="AH8" s="337"/>
      <c r="AI8" s="338"/>
    </row>
    <row r="9" spans="1:35" ht="15" customHeight="1" thickTop="1" x14ac:dyDescent="0.2">
      <c r="A9" s="332" t="s">
        <v>92</v>
      </c>
      <c r="B9" s="333"/>
      <c r="C9" s="333"/>
      <c r="D9" s="333"/>
      <c r="E9" s="333"/>
      <c r="F9" s="333"/>
      <c r="G9" s="333"/>
      <c r="H9" s="333"/>
      <c r="I9" s="333"/>
      <c r="J9" s="333"/>
      <c r="K9" s="333"/>
      <c r="L9" s="333"/>
      <c r="M9" s="333"/>
      <c r="N9" s="333"/>
      <c r="O9" s="333"/>
      <c r="P9" s="333"/>
      <c r="Q9" s="333"/>
      <c r="R9" s="333"/>
      <c r="S9" s="333"/>
      <c r="T9" s="333"/>
      <c r="U9" s="333"/>
      <c r="V9" s="333"/>
      <c r="W9" s="333"/>
      <c r="X9" s="333"/>
      <c r="Y9" s="333"/>
      <c r="Z9" s="333"/>
      <c r="AA9" s="333"/>
      <c r="AB9" s="333"/>
      <c r="AC9" s="333"/>
      <c r="AD9" s="333"/>
      <c r="AE9" s="333"/>
      <c r="AF9" s="333"/>
      <c r="AG9" s="333"/>
      <c r="AH9" s="333"/>
      <c r="AI9" s="334"/>
    </row>
    <row r="10" spans="1:35" ht="15" customHeight="1" x14ac:dyDescent="0.2">
      <c r="A10" s="335"/>
      <c r="B10" s="336"/>
      <c r="C10" s="336"/>
      <c r="D10" s="336"/>
      <c r="E10" s="336"/>
      <c r="F10" s="333"/>
      <c r="G10" s="333"/>
      <c r="H10" s="333"/>
      <c r="I10" s="333"/>
      <c r="J10" s="333"/>
      <c r="K10" s="333"/>
      <c r="L10" s="333"/>
      <c r="M10" s="333"/>
      <c r="N10" s="333"/>
      <c r="O10" s="333"/>
      <c r="P10" s="333"/>
      <c r="Q10" s="333"/>
      <c r="R10" s="333"/>
      <c r="S10" s="333"/>
      <c r="T10" s="333"/>
      <c r="U10" s="333"/>
      <c r="V10" s="333"/>
      <c r="W10" s="333"/>
      <c r="X10" s="333"/>
      <c r="Y10" s="333"/>
      <c r="Z10" s="333"/>
      <c r="AA10" s="333"/>
      <c r="AB10" s="333"/>
      <c r="AC10" s="333"/>
      <c r="AD10" s="333"/>
      <c r="AE10" s="333"/>
      <c r="AF10" s="333"/>
      <c r="AG10" s="333"/>
      <c r="AH10" s="333"/>
      <c r="AI10" s="334"/>
    </row>
    <row r="11" spans="1:35" ht="19.5" customHeight="1" x14ac:dyDescent="0.2">
      <c r="A11" s="396" t="s">
        <v>25</v>
      </c>
      <c r="B11" s="397"/>
      <c r="C11" s="397"/>
      <c r="D11" s="397"/>
      <c r="E11" s="362" t="s">
        <v>90</v>
      </c>
      <c r="F11" s="363"/>
      <c r="G11" s="363"/>
      <c r="H11" s="363"/>
      <c r="I11" s="364"/>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c r="AH11" s="321"/>
      <c r="AI11" s="322"/>
    </row>
    <row r="12" spans="1:35" ht="19.5" customHeight="1" x14ac:dyDescent="0.2">
      <c r="A12" s="383"/>
      <c r="B12" s="398"/>
      <c r="C12" s="398"/>
      <c r="D12" s="398"/>
      <c r="E12" s="365" t="s">
        <v>91</v>
      </c>
      <c r="F12" s="350"/>
      <c r="G12" s="350"/>
      <c r="H12" s="350"/>
      <c r="I12" s="366"/>
      <c r="J12" s="314"/>
      <c r="K12" s="314"/>
      <c r="L12" s="314"/>
      <c r="M12" s="314"/>
      <c r="N12" s="314"/>
      <c r="O12" s="314"/>
      <c r="P12" s="314"/>
      <c r="Q12" s="314"/>
      <c r="R12" s="314"/>
      <c r="S12" s="314"/>
      <c r="T12" s="314"/>
      <c r="U12" s="314"/>
      <c r="V12" s="314"/>
      <c r="W12" s="314"/>
      <c r="X12" s="314"/>
      <c r="Y12" s="314"/>
      <c r="Z12" s="314"/>
      <c r="AA12" s="314"/>
      <c r="AB12" s="314"/>
      <c r="AC12" s="314"/>
      <c r="AD12" s="314"/>
      <c r="AE12" s="314"/>
      <c r="AF12" s="314"/>
      <c r="AG12" s="314"/>
      <c r="AH12" s="314"/>
      <c r="AI12" s="315"/>
    </row>
    <row r="13" spans="1:35" ht="19.5" customHeight="1" x14ac:dyDescent="0.2">
      <c r="A13" s="383"/>
      <c r="B13" s="398"/>
      <c r="C13" s="398"/>
      <c r="D13" s="398"/>
      <c r="E13" s="362"/>
      <c r="F13" s="363"/>
      <c r="G13" s="363"/>
      <c r="H13" s="363"/>
      <c r="I13" s="364"/>
      <c r="J13" s="314"/>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5"/>
    </row>
    <row r="14" spans="1:35" ht="19.5" customHeight="1" x14ac:dyDescent="0.2">
      <c r="A14" s="399"/>
      <c r="B14" s="353"/>
      <c r="C14" s="353"/>
      <c r="D14" s="353"/>
      <c r="E14" s="362"/>
      <c r="F14" s="363"/>
      <c r="G14" s="363"/>
      <c r="H14" s="363"/>
      <c r="I14" s="364"/>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2"/>
    </row>
    <row r="15" spans="1:35" ht="19.5" customHeight="1" x14ac:dyDescent="0.2">
      <c r="A15" s="345" t="s">
        <v>28</v>
      </c>
      <c r="B15" s="346"/>
      <c r="C15" s="346"/>
      <c r="D15" s="346"/>
      <c r="E15" s="406" t="s">
        <v>127</v>
      </c>
      <c r="F15" s="346"/>
      <c r="G15" s="407"/>
      <c r="H15" s="387" t="s">
        <v>129</v>
      </c>
      <c r="I15" s="387"/>
      <c r="J15" s="387"/>
      <c r="K15" s="387"/>
      <c r="L15" s="387"/>
      <c r="M15" s="387"/>
      <c r="N15" s="387"/>
      <c r="O15" s="387"/>
      <c r="P15" s="387"/>
      <c r="Q15" s="387"/>
      <c r="R15" s="387"/>
      <c r="S15" s="387"/>
      <c r="T15" s="357"/>
      <c r="U15" s="358"/>
      <c r="V15" s="359"/>
      <c r="W15" s="358"/>
      <c r="X15" s="359"/>
      <c r="Y15" s="358"/>
      <c r="Z15" s="359"/>
      <c r="AA15" s="358"/>
      <c r="AB15" s="359"/>
      <c r="AC15" s="370"/>
      <c r="AD15" s="355" t="s">
        <v>93</v>
      </c>
      <c r="AE15" s="355"/>
      <c r="AF15" s="355"/>
      <c r="AG15" s="355"/>
      <c r="AH15" s="355"/>
      <c r="AI15" s="356"/>
    </row>
    <row r="16" spans="1:35" ht="19.5" customHeight="1" x14ac:dyDescent="0.2">
      <c r="A16" s="349"/>
      <c r="B16" s="350"/>
      <c r="C16" s="350"/>
      <c r="D16" s="350"/>
      <c r="E16" s="365"/>
      <c r="F16" s="350"/>
      <c r="G16" s="366"/>
      <c r="H16" s="416"/>
      <c r="I16" s="416"/>
      <c r="J16" s="416"/>
      <c r="K16" s="416"/>
      <c r="L16" s="416"/>
      <c r="M16" s="416"/>
      <c r="N16" s="416"/>
      <c r="O16" s="416"/>
      <c r="P16" s="416"/>
      <c r="Q16" s="416"/>
      <c r="R16" s="416"/>
      <c r="S16" s="416"/>
      <c r="T16" s="361"/>
      <c r="U16" s="325"/>
      <c r="V16" s="323"/>
      <c r="W16" s="325"/>
      <c r="X16" s="323"/>
      <c r="Y16" s="325"/>
      <c r="Z16" s="323"/>
      <c r="AA16" s="325"/>
      <c r="AB16" s="323"/>
      <c r="AC16" s="324"/>
      <c r="AD16" s="360" t="str">
        <f>IF(COUNTA(T15:AC16)=0,"",ROUNDDOWN(((SUM(T15:AC16)+75))/(COUNTA(T15:AC16)+1),1))</f>
        <v/>
      </c>
      <c r="AE16" s="360"/>
      <c r="AF16" s="360"/>
      <c r="AG16" s="360"/>
      <c r="AH16" s="360"/>
      <c r="AI16" s="101" t="s">
        <v>94</v>
      </c>
    </row>
    <row r="17" spans="1:39" ht="19.5" customHeight="1" x14ac:dyDescent="0.2">
      <c r="A17" s="400" t="s">
        <v>95</v>
      </c>
      <c r="B17" s="401"/>
      <c r="C17" s="401"/>
      <c r="D17" s="401"/>
      <c r="E17" s="408" t="s">
        <v>156</v>
      </c>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40"/>
    </row>
    <row r="18" spans="1:39" ht="19.5" customHeight="1" x14ac:dyDescent="0.2">
      <c r="A18" s="402"/>
      <c r="B18" s="403"/>
      <c r="C18" s="403"/>
      <c r="D18" s="403"/>
      <c r="E18" s="406">
        <v>1</v>
      </c>
      <c r="F18" s="407"/>
      <c r="G18" s="409" t="s">
        <v>90</v>
      </c>
      <c r="H18" s="409"/>
      <c r="I18" s="409"/>
      <c r="J18" s="409"/>
      <c r="K18" s="409"/>
      <c r="L18" s="320"/>
      <c r="M18" s="321"/>
      <c r="N18" s="321"/>
      <c r="O18" s="321"/>
      <c r="P18" s="321"/>
      <c r="Q18" s="321"/>
      <c r="R18" s="321"/>
      <c r="S18" s="321"/>
      <c r="T18" s="321"/>
      <c r="U18" s="321"/>
      <c r="V18" s="321"/>
      <c r="W18" s="321"/>
      <c r="X18" s="321"/>
      <c r="Y18" s="321"/>
      <c r="Z18" s="321"/>
      <c r="AA18" s="321"/>
      <c r="AB18" s="321"/>
      <c r="AC18" s="321"/>
      <c r="AD18" s="321"/>
      <c r="AE18" s="321"/>
      <c r="AF18" s="321"/>
      <c r="AG18" s="321"/>
      <c r="AH18" s="321"/>
      <c r="AI18" s="322"/>
    </row>
    <row r="19" spans="1:39" ht="19.5" customHeight="1" x14ac:dyDescent="0.2">
      <c r="A19" s="402"/>
      <c r="B19" s="403"/>
      <c r="C19" s="403"/>
      <c r="D19" s="403"/>
      <c r="E19" s="412"/>
      <c r="F19" s="413"/>
      <c r="G19" s="409" t="s">
        <v>91</v>
      </c>
      <c r="H19" s="409"/>
      <c r="I19" s="409"/>
      <c r="J19" s="409"/>
      <c r="K19" s="409"/>
      <c r="L19" s="354"/>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40"/>
    </row>
    <row r="20" spans="1:39" ht="19.5" customHeight="1" x14ac:dyDescent="0.2">
      <c r="A20" s="402"/>
      <c r="B20" s="403"/>
      <c r="C20" s="403"/>
      <c r="D20" s="403"/>
      <c r="E20" s="412"/>
      <c r="F20" s="413"/>
      <c r="G20" s="409"/>
      <c r="H20" s="409"/>
      <c r="I20" s="409"/>
      <c r="J20" s="409"/>
      <c r="K20" s="409"/>
      <c r="L20" s="354"/>
      <c r="M20" s="339"/>
      <c r="N20" s="339"/>
      <c r="O20" s="339"/>
      <c r="P20" s="339"/>
      <c r="Q20" s="339"/>
      <c r="R20" s="339"/>
      <c r="S20" s="339"/>
      <c r="T20" s="339"/>
      <c r="U20" s="339"/>
      <c r="V20" s="339"/>
      <c r="W20" s="339"/>
      <c r="X20" s="339"/>
      <c r="Y20" s="339"/>
      <c r="Z20" s="339"/>
      <c r="AA20" s="339"/>
      <c r="AB20" s="339"/>
      <c r="AC20" s="339"/>
      <c r="AD20" s="339"/>
      <c r="AE20" s="339"/>
      <c r="AF20" s="339"/>
      <c r="AG20" s="339"/>
      <c r="AH20" s="339"/>
      <c r="AI20" s="340"/>
    </row>
    <row r="21" spans="1:39" ht="19.5" customHeight="1" x14ac:dyDescent="0.2">
      <c r="A21" s="402"/>
      <c r="B21" s="403"/>
      <c r="C21" s="403"/>
      <c r="D21" s="403"/>
      <c r="E21" s="365"/>
      <c r="F21" s="366"/>
      <c r="G21" s="409"/>
      <c r="H21" s="409"/>
      <c r="I21" s="409"/>
      <c r="J21" s="409"/>
      <c r="K21" s="409"/>
      <c r="L21" s="354"/>
      <c r="M21" s="339"/>
      <c r="N21" s="339"/>
      <c r="O21" s="339"/>
      <c r="P21" s="339"/>
      <c r="Q21" s="339"/>
      <c r="R21" s="339"/>
      <c r="S21" s="339"/>
      <c r="T21" s="339"/>
      <c r="U21" s="339"/>
      <c r="V21" s="339"/>
      <c r="W21" s="339"/>
      <c r="X21" s="339"/>
      <c r="Y21" s="339"/>
      <c r="Z21" s="339"/>
      <c r="AA21" s="339"/>
      <c r="AB21" s="339"/>
      <c r="AC21" s="339"/>
      <c r="AD21" s="339"/>
      <c r="AE21" s="339"/>
      <c r="AF21" s="339"/>
      <c r="AG21" s="339"/>
      <c r="AH21" s="339"/>
      <c r="AI21" s="340"/>
    </row>
    <row r="22" spans="1:39" ht="19.5" customHeight="1" x14ac:dyDescent="0.2">
      <c r="A22" s="402"/>
      <c r="B22" s="403"/>
      <c r="C22" s="403"/>
      <c r="D22" s="403"/>
      <c r="E22" s="406">
        <v>2</v>
      </c>
      <c r="F22" s="407"/>
      <c r="G22" s="409" t="s">
        <v>90</v>
      </c>
      <c r="H22" s="409"/>
      <c r="I22" s="409"/>
      <c r="J22" s="409"/>
      <c r="K22" s="409"/>
      <c r="L22" s="320"/>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2"/>
    </row>
    <row r="23" spans="1:39" ht="19.5" customHeight="1" x14ac:dyDescent="0.2">
      <c r="A23" s="402"/>
      <c r="B23" s="403"/>
      <c r="C23" s="403"/>
      <c r="D23" s="403"/>
      <c r="E23" s="412"/>
      <c r="F23" s="413"/>
      <c r="G23" s="410" t="s">
        <v>91</v>
      </c>
      <c r="H23" s="410"/>
      <c r="I23" s="410"/>
      <c r="J23" s="410"/>
      <c r="K23" s="410"/>
      <c r="L23" s="313"/>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5"/>
    </row>
    <row r="24" spans="1:39" ht="19.5" customHeight="1" x14ac:dyDescent="0.2">
      <c r="A24" s="402"/>
      <c r="B24" s="403"/>
      <c r="C24" s="403"/>
      <c r="D24" s="403"/>
      <c r="E24" s="412"/>
      <c r="F24" s="413"/>
      <c r="G24" s="409"/>
      <c r="H24" s="409"/>
      <c r="I24" s="409"/>
      <c r="J24" s="409"/>
      <c r="K24" s="409"/>
      <c r="L24" s="313"/>
      <c r="M24" s="316"/>
      <c r="N24" s="316"/>
      <c r="O24" s="316"/>
      <c r="P24" s="316"/>
      <c r="Q24" s="316"/>
      <c r="R24" s="316"/>
      <c r="S24" s="316"/>
      <c r="T24" s="316"/>
      <c r="U24" s="316"/>
      <c r="V24" s="316"/>
      <c r="W24" s="316"/>
      <c r="X24" s="316"/>
      <c r="Y24" s="316"/>
      <c r="Z24" s="316"/>
      <c r="AA24" s="316"/>
      <c r="AB24" s="316"/>
      <c r="AC24" s="316"/>
      <c r="AD24" s="316"/>
      <c r="AE24" s="316"/>
      <c r="AF24" s="316"/>
      <c r="AG24" s="316"/>
      <c r="AH24" s="316"/>
      <c r="AI24" s="315"/>
    </row>
    <row r="25" spans="1:39" ht="19.5" customHeight="1" thickBot="1" x14ac:dyDescent="0.25">
      <c r="A25" s="404"/>
      <c r="B25" s="405"/>
      <c r="C25" s="405"/>
      <c r="D25" s="405"/>
      <c r="E25" s="414"/>
      <c r="F25" s="415"/>
      <c r="G25" s="411"/>
      <c r="H25" s="411"/>
      <c r="I25" s="411"/>
      <c r="J25" s="411"/>
      <c r="K25" s="411"/>
      <c r="L25" s="317"/>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9"/>
    </row>
    <row r="26" spans="1:39" ht="11.25" customHeight="1" x14ac:dyDescent="0.2">
      <c r="A26" s="102"/>
      <c r="B26" s="102"/>
      <c r="C26" s="102"/>
      <c r="D26" s="102"/>
      <c r="E26" s="102"/>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row>
    <row r="27" spans="1:39" ht="11.25" customHeight="1" thickBot="1" x14ac:dyDescent="0.25">
      <c r="A27" s="103"/>
      <c r="B27" s="103"/>
      <c r="C27" s="103"/>
      <c r="D27" s="99"/>
      <c r="E27" s="99"/>
    </row>
    <row r="28" spans="1:39" ht="15" customHeight="1" x14ac:dyDescent="0.2">
      <c r="A28" s="341" t="s">
        <v>96</v>
      </c>
      <c r="B28" s="342"/>
      <c r="C28" s="342"/>
      <c r="D28" s="342"/>
      <c r="E28" s="342"/>
      <c r="F28" s="342"/>
      <c r="G28" s="342"/>
      <c r="H28" s="342"/>
      <c r="I28" s="342"/>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2"/>
      <c r="AH28" s="342"/>
      <c r="AI28" s="343"/>
    </row>
    <row r="29" spans="1:39" ht="18" customHeight="1" x14ac:dyDescent="0.2">
      <c r="A29" s="335"/>
      <c r="B29" s="336"/>
      <c r="C29" s="336"/>
      <c r="D29" s="336"/>
      <c r="E29" s="336"/>
      <c r="F29" s="336"/>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344"/>
      <c r="AL29" s="373"/>
      <c r="AM29" s="373"/>
    </row>
    <row r="30" spans="1:39" ht="18" customHeight="1" x14ac:dyDescent="0.2">
      <c r="A30" s="378" t="s">
        <v>97</v>
      </c>
      <c r="B30" s="379"/>
      <c r="C30" s="387" t="s">
        <v>98</v>
      </c>
      <c r="D30" s="387"/>
      <c r="E30" s="387"/>
      <c r="F30" s="387"/>
      <c r="G30" s="387"/>
      <c r="H30" s="387"/>
      <c r="I30" s="387"/>
      <c r="J30" s="387"/>
      <c r="K30" s="387"/>
      <c r="L30" s="387"/>
      <c r="M30" s="387"/>
      <c r="N30" s="387"/>
      <c r="O30" s="387"/>
      <c r="P30" s="387"/>
      <c r="Q30" s="387"/>
      <c r="R30" s="387"/>
      <c r="S30" s="387"/>
      <c r="T30" s="387"/>
      <c r="U30" s="387"/>
      <c r="V30" s="387"/>
      <c r="W30" s="387"/>
      <c r="X30" s="387"/>
      <c r="Y30" s="387"/>
      <c r="Z30" s="387"/>
      <c r="AA30" s="387"/>
      <c r="AB30" s="387"/>
      <c r="AC30" s="387"/>
      <c r="AD30" s="387"/>
      <c r="AE30" s="387"/>
      <c r="AF30" s="387"/>
      <c r="AG30" s="387"/>
      <c r="AH30" s="387"/>
      <c r="AI30" s="388"/>
      <c r="AL30" s="373"/>
      <c r="AM30" s="373"/>
    </row>
    <row r="31" spans="1:39" ht="18" customHeight="1" x14ac:dyDescent="0.2">
      <c r="A31" s="380"/>
      <c r="B31" s="381"/>
      <c r="C31" s="389"/>
      <c r="D31" s="389"/>
      <c r="E31" s="389"/>
      <c r="F31" s="389"/>
      <c r="G31" s="389"/>
      <c r="H31" s="389"/>
      <c r="I31" s="389"/>
      <c r="J31" s="389"/>
      <c r="K31" s="389"/>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89"/>
      <c r="AI31" s="390"/>
    </row>
    <row r="32" spans="1:39" ht="18" customHeight="1" x14ac:dyDescent="0.2">
      <c r="A32" s="380" t="s">
        <v>99</v>
      </c>
      <c r="B32" s="381"/>
      <c r="C32" s="316" t="s">
        <v>100</v>
      </c>
      <c r="D32" s="316"/>
      <c r="E32" s="316"/>
      <c r="F32" s="316"/>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c r="AF32" s="316"/>
      <c r="AG32" s="316"/>
      <c r="AH32" s="316"/>
      <c r="AI32" s="315"/>
    </row>
    <row r="33" spans="1:35" ht="18" customHeight="1" x14ac:dyDescent="0.2">
      <c r="A33" s="380"/>
      <c r="B33" s="381"/>
      <c r="C33" s="316"/>
      <c r="D33" s="316"/>
      <c r="E33" s="316"/>
      <c r="F33" s="316"/>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c r="AF33" s="316"/>
      <c r="AG33" s="316"/>
      <c r="AH33" s="316"/>
      <c r="AI33" s="315"/>
    </row>
    <row r="34" spans="1:35" ht="18" customHeight="1" thickBot="1" x14ac:dyDescent="0.25">
      <c r="A34" s="104"/>
      <c r="B34" s="105"/>
      <c r="C34" s="105"/>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7"/>
    </row>
    <row r="35" spans="1:35" ht="18" customHeight="1" thickTop="1" x14ac:dyDescent="0.2">
      <c r="A35" s="384" t="s">
        <v>101</v>
      </c>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6"/>
    </row>
    <row r="36" spans="1:35" ht="18" customHeight="1" x14ac:dyDescent="0.2">
      <c r="A36" s="335"/>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44"/>
    </row>
    <row r="37" spans="1:35" ht="18" customHeight="1" x14ac:dyDescent="0.2">
      <c r="A37" s="108" t="s">
        <v>102</v>
      </c>
      <c r="B37" s="109"/>
      <c r="C37" s="109"/>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1"/>
    </row>
    <row r="38" spans="1:35" ht="18" customHeight="1" x14ac:dyDescent="0.2">
      <c r="A38" s="347" t="s">
        <v>103</v>
      </c>
      <c r="B38" s="382"/>
      <c r="C38" s="391" t="s">
        <v>130</v>
      </c>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0"/>
    </row>
    <row r="39" spans="1:35" ht="18" customHeight="1" x14ac:dyDescent="0.2">
      <c r="A39" s="383"/>
      <c r="B39" s="382"/>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0"/>
    </row>
    <row r="40" spans="1:35" ht="18" customHeight="1" x14ac:dyDescent="0.2">
      <c r="A40" s="383"/>
      <c r="B40" s="382"/>
      <c r="C40" s="391"/>
      <c r="D40" s="391"/>
      <c r="E40" s="391"/>
      <c r="F40" s="391"/>
      <c r="G40" s="391"/>
      <c r="H40" s="391"/>
      <c r="I40" s="391"/>
      <c r="J40" s="391"/>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c r="AH40" s="391"/>
      <c r="AI40" s="390"/>
    </row>
    <row r="41" spans="1:35" ht="18" customHeight="1" x14ac:dyDescent="0.2">
      <c r="A41" s="112"/>
      <c r="D41" s="98" t="s">
        <v>104</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4"/>
    </row>
    <row r="42" spans="1:35" ht="18" customHeight="1" x14ac:dyDescent="0.2">
      <c r="A42" s="115"/>
      <c r="B42" s="116"/>
      <c r="C42" s="116"/>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8"/>
    </row>
    <row r="43" spans="1:35" ht="18" customHeight="1" x14ac:dyDescent="0.2">
      <c r="A43" s="119"/>
      <c r="B43" s="116"/>
      <c r="C43" s="116"/>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8"/>
    </row>
    <row r="44" spans="1:35" ht="18" customHeight="1" x14ac:dyDescent="0.2">
      <c r="A44" s="115"/>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8"/>
    </row>
    <row r="45" spans="1:35" ht="18" customHeight="1" x14ac:dyDescent="0.2">
      <c r="A45" s="115"/>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8"/>
    </row>
    <row r="46" spans="1:35" ht="18" customHeight="1" x14ac:dyDescent="0.2">
      <c r="A46" s="115"/>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8"/>
    </row>
    <row r="47" spans="1:35" ht="18" customHeight="1" x14ac:dyDescent="0.2">
      <c r="A47" s="112"/>
      <c r="AI47" s="120"/>
    </row>
    <row r="48" spans="1:35" ht="18" customHeight="1" x14ac:dyDescent="0.2">
      <c r="A48" s="112"/>
      <c r="AI48" s="120"/>
    </row>
    <row r="49" spans="1:35" ht="18" customHeight="1" x14ac:dyDescent="0.2">
      <c r="A49" s="112"/>
      <c r="AI49" s="120"/>
    </row>
    <row r="50" spans="1:35" ht="18" customHeight="1" x14ac:dyDescent="0.2">
      <c r="A50" s="121" t="s">
        <v>105</v>
      </c>
      <c r="B50" s="109"/>
      <c r="C50" s="109"/>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1"/>
    </row>
    <row r="51" spans="1:35" ht="18" customHeight="1" x14ac:dyDescent="0.2">
      <c r="A51" s="374" t="s">
        <v>99</v>
      </c>
      <c r="B51" s="375"/>
      <c r="C51" s="392" t="s">
        <v>123</v>
      </c>
      <c r="D51" s="392"/>
      <c r="E51" s="392"/>
      <c r="F51" s="392"/>
      <c r="G51" s="392"/>
      <c r="H51" s="392"/>
      <c r="I51" s="392"/>
      <c r="J51" s="392"/>
      <c r="K51" s="392"/>
      <c r="L51" s="392"/>
      <c r="M51" s="392"/>
      <c r="N51" s="392"/>
      <c r="O51" s="392"/>
      <c r="P51" s="392"/>
      <c r="Q51" s="392"/>
      <c r="R51" s="392"/>
      <c r="S51" s="392"/>
      <c r="T51" s="392"/>
      <c r="U51" s="392"/>
      <c r="V51" s="392"/>
      <c r="W51" s="392"/>
      <c r="X51" s="392"/>
      <c r="Y51" s="392"/>
      <c r="Z51" s="392"/>
      <c r="AA51" s="392"/>
      <c r="AB51" s="392"/>
      <c r="AC51" s="392"/>
      <c r="AD51" s="392"/>
      <c r="AE51" s="392"/>
      <c r="AF51" s="392"/>
      <c r="AG51" s="392"/>
      <c r="AH51" s="392"/>
      <c r="AI51" s="393"/>
    </row>
    <row r="52" spans="1:35" ht="18" customHeight="1" thickBot="1" x14ac:dyDescent="0.25">
      <c r="A52" s="376"/>
      <c r="B52" s="377"/>
      <c r="C52" s="394"/>
      <c r="D52" s="394"/>
      <c r="E52" s="394"/>
      <c r="F52" s="394"/>
      <c r="G52" s="394"/>
      <c r="H52" s="394"/>
      <c r="I52" s="394"/>
      <c r="J52" s="394"/>
      <c r="K52" s="394"/>
      <c r="L52" s="394"/>
      <c r="M52" s="394"/>
      <c r="N52" s="394"/>
      <c r="O52" s="394"/>
      <c r="P52" s="394"/>
      <c r="Q52" s="394"/>
      <c r="R52" s="394"/>
      <c r="S52" s="394"/>
      <c r="T52" s="394"/>
      <c r="U52" s="394"/>
      <c r="V52" s="394"/>
      <c r="W52" s="394"/>
      <c r="X52" s="394"/>
      <c r="Y52" s="394"/>
      <c r="Z52" s="394"/>
      <c r="AA52" s="394"/>
      <c r="AB52" s="394"/>
      <c r="AC52" s="394"/>
      <c r="AD52" s="394"/>
      <c r="AE52" s="394"/>
      <c r="AF52" s="394"/>
      <c r="AG52" s="394"/>
      <c r="AH52" s="394"/>
      <c r="AI52" s="395"/>
    </row>
    <row r="62" spans="1:35" ht="26.25" customHeight="1" x14ac:dyDescent="0.2"/>
    <row r="63" spans="1:35" ht="26.25" customHeight="1" x14ac:dyDescent="0.2"/>
    <row r="64" spans="1:35" ht="26.25" customHeight="1" x14ac:dyDescent="0.2"/>
    <row r="65" ht="26.25" customHeight="1" x14ac:dyDescent="0.2"/>
  </sheetData>
  <sheetProtection sheet="1" selectLockedCells="1"/>
  <mergeCells count="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 ref="AL29:AM30"/>
    <mergeCell ref="A51:B52"/>
    <mergeCell ref="A28:AI29"/>
    <mergeCell ref="A30:B31"/>
    <mergeCell ref="A32:B33"/>
    <mergeCell ref="A38:B40"/>
    <mergeCell ref="A35:AI36"/>
    <mergeCell ref="C30:AI31"/>
    <mergeCell ref="C32:AI33"/>
    <mergeCell ref="C38:AI40"/>
    <mergeCell ref="C51:AI52"/>
    <mergeCell ref="L19:AI21"/>
    <mergeCell ref="X16:Y16"/>
    <mergeCell ref="AD15:AI15"/>
    <mergeCell ref="Z16:AA16"/>
    <mergeCell ref="T15:U15"/>
    <mergeCell ref="V15:W15"/>
    <mergeCell ref="AD16:AH16"/>
    <mergeCell ref="T16:U16"/>
    <mergeCell ref="E5:I5"/>
    <mergeCell ref="E6:I8"/>
    <mergeCell ref="X15:Y15"/>
    <mergeCell ref="AB15:AC15"/>
    <mergeCell ref="J12:AI14"/>
    <mergeCell ref="L23:AI25"/>
    <mergeCell ref="L18:AI18"/>
    <mergeCell ref="AB16:AC16"/>
    <mergeCell ref="V16:W16"/>
    <mergeCell ref="R2:AI2"/>
    <mergeCell ref="O2:Q2"/>
    <mergeCell ref="A9:AI10"/>
    <mergeCell ref="J6:AI8"/>
    <mergeCell ref="J5:AI5"/>
    <mergeCell ref="A3:AI4"/>
    <mergeCell ref="A5:D8"/>
    <mergeCell ref="J11:AI11"/>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D92A3B-5073-42E8-9DBC-CA3F3A1EE88C}">
  <ds:schemaRefs>
    <ds:schemaRef ds:uri="http://schemas.microsoft.com/sharepoint/v3/contenttype/forms"/>
  </ds:schemaRefs>
</ds:datastoreItem>
</file>

<file path=customXml/itemProps2.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2026-08-25T09:22:11Z</dcterms:modified>
  <cp:category/>
  <cp:contentStatus/>
</cp:coreProperties>
</file>