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6119985A-0FB3-4AAA-A06A-21D59CA5E359}" xr6:coauthVersionLast="47" xr6:coauthVersionMax="47" xr10:uidLastSave="{00000000-0000-0000-0000-000000000000}"/>
  <bookViews>
    <workbookView xWindow="-108" yWindow="-108" windowWidth="30936" windowHeight="16776"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'評価項目(標準)'!$B$1:$M$38</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57" l="1"/>
  <c r="L12" i="74" l="1"/>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G6" i="66"/>
  <c r="M34" i="74" l="1"/>
  <c r="M19" i="74"/>
  <c r="M12" i="74"/>
  <c r="M10" i="74"/>
  <c r="M6" i="74"/>
  <c r="M8" i="74"/>
  <c r="J35" i="66"/>
  <c r="M31" i="74"/>
  <c r="M36" i="74" l="1"/>
</calcChain>
</file>

<file path=xl/sharedStrings.xml><?xml version="1.0" encoding="utf-8"?>
<sst xmlns="http://schemas.openxmlformats.org/spreadsheetml/2006/main" count="214" uniqueCount="159">
  <si>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</si>
  <si>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</si>
  <si>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</si>
  <si>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</si>
  <si>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</si>
  <si>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</si>
  <si>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</si>
  <si>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</si>
  <si>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</si>
  <si>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</si>
  <si>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</si>
  <si>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</si>
  <si>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</si>
  <si>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</si>
  <si>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</si>
  <si>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</si>
  <si>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</si>
  <si>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</si>
  <si>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</si>
  <si>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</si>
  <si>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</si>
  <si>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</si>
  <si>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</si>
  <si>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</si>
  <si>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</si>
  <si>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</si>
  <si>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</si>
  <si>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</si>
  <si>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</si>
  <si>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</si>
  <si>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</si>
  <si>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</si>
  <si>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</si>
  <si>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</si>
  <si>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</si>
  <si>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</si>
  <si>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</si>
  <si>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</si>
  <si>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</si>
  <si>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</si>
  <si>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</si>
  <si>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</si>
  <si>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</si>
  <si>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</si>
  <si>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</si>
  <si>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</si>
  <si>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</si>
  <si>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</si>
  <si>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</si>
  <si>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</si>
  <si>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</si>
  <si>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</si>
  <si>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</si>
  <si>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</si>
  <si>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</si>
  <si>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</si>
  <si>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</si>
  <si>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</si>
  <si>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</si>
  <si>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</si>
  <si>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</si>
  <si>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</si>
  <si>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</si>
  <si>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</si>
  <si>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</si>
  <si>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</si>
  <si>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</si>
  <si>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</si>
  <si>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</si>
  <si>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</si>
  <si>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</si>
  <si>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</si>
  <si>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</si>
  <si>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</si>
  <si>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</si>
  <si>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</si>
  <si>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</si>
  <si>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</si>
  <si>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</si>
  <si>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</si>
  <si>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</si>
  <si>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</si>
  <si>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</si>
  <si>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</si>
  <si>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</si>
  <si>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</si>
  <si>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</si>
  <si>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</si>
  <si>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</si>
  <si>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</si>
  <si>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</si>
  <si>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</si>
  <si>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</si>
  <si>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</si>
  <si>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</si>
  <si>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</si>
  <si>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</si>
  <si>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</si>
  <si>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</si>
  <si>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</si>
  <si>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</si>
  <si>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</si>
  <si>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</si>
  <si>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</si>
  <si>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</si>
  <si>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</si>
  <si>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</si>
  <si>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</si>
  <si>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</si>
  <si>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</si>
  <si>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</si>
  <si>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</si>
  <si>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</si>
  <si>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</si>
  <si>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</si>
  <si>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</si>
  <si>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</si>
  <si>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</si>
  <si>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</si>
  <si>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</si>
  <si>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</si>
  <si>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</si>
  <si>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</si>
  <si>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</si>
  <si>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</si>
  <si>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</si>
  <si>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</si>
  <si>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</si>
  <si>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</si>
  <si>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</si>
  <si>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</si>
  <si>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</si>
  <si>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</si>
  <si>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一般国道３６８号（上長瀬）道路改良工事</t>
    <rPh sb="0" eb="2">
      <t>イッパン</t>
    </rPh>
    <rPh sb="2" eb="4">
      <t>コクドウ</t>
    </rPh>
    <rPh sb="7" eb="8">
      <t>ゴウ</t>
    </rPh>
    <rPh sb="9" eb="10">
      <t>カミ</t>
    </rPh>
    <rPh sb="10" eb="12">
      <t>ナガセ</t>
    </rPh>
    <rPh sb="13" eb="15">
      <t>ドウロ</t>
    </rPh>
    <rPh sb="15" eb="17">
      <t>カイリョウ</t>
    </rPh>
    <phoneticPr fontId="2"/>
  </si>
  <si>
    <t>県内企業による施工</t>
    <rPh sb="0" eb="2">
      <t>ケンナイ</t>
    </rPh>
    <rPh sb="2" eb="4">
      <t>キギョウ</t>
    </rPh>
    <rPh sb="7" eb="9">
      <t>セコウ</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</si>
  <si>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</si>
  <si>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</si>
  <si>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r>
      <t>「災害協定に基づく訓練１への参加実績」又は「災害協定に基づく訓練２への参加実績」又は「防災協定の締結実績」の有無により評価します。
【災害協定に基づく訓練１】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・「災害協定に基づく訓練１の参加実績」は、「災害協定」に基づいた災害対応実動訓練及び情報伝達訓練への</t>
    </r>
    <r>
      <rPr>
        <b/>
        <sz val="12"/>
        <rFont val="BIZ UDゴシック"/>
        <family val="3"/>
        <charset val="128"/>
      </rPr>
      <t>令和６年度又は令和７年度</t>
    </r>
    <r>
      <rPr>
        <sz val="12"/>
        <rFont val="BIZ UDゴシック"/>
        <family val="3"/>
        <charset val="128"/>
      </rPr>
      <t>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t>
    </r>
    <r>
      <rPr>
        <b/>
        <sz val="12"/>
        <rFont val="BIZ UDゴシック"/>
        <family val="3"/>
        <charset val="128"/>
      </rPr>
      <t>伊賀建設事務所</t>
    </r>
    <r>
      <rPr>
        <sz val="12"/>
        <rFont val="BIZ UDゴシック"/>
        <family val="3"/>
        <charset val="128"/>
      </rPr>
      <t>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・「災害協定に基づく訓練２の参加実績」は、「災害協定」に基づいた情報伝達訓練への</t>
    </r>
    <r>
      <rPr>
        <b/>
        <sz val="12"/>
        <rFont val="BIZ UDゴシック"/>
        <family val="3"/>
        <charset val="128"/>
      </rPr>
      <t>令和６年度又は令和７年度</t>
    </r>
    <r>
      <rPr>
        <sz val="12"/>
        <rFont val="BIZ UDゴシック"/>
        <family val="3"/>
        <charset val="128"/>
      </rPr>
      <t>の参加実績を指します。
・「情報伝達訓練」は、団体として５年以上の継続した訓練の実績がある場合に評価します。
【防災協定の締結】
・「防災協定」とは、「</t>
    </r>
    <r>
      <rPr>
        <b/>
        <sz val="12"/>
        <rFont val="BIZ UDゴシック"/>
        <family val="3"/>
        <charset val="128"/>
      </rPr>
      <t>伊賀建設事務所</t>
    </r>
    <r>
      <rPr>
        <sz val="12"/>
        <rFont val="BIZ UDゴシック"/>
        <family val="3"/>
        <charset val="128"/>
      </rPr>
      <t>管内の市町との防災協定」又は「三重県との防災協定」をいいます。
・「</t>
    </r>
    <r>
      <rPr>
        <b/>
        <sz val="12"/>
        <rFont val="BIZ UDゴシック"/>
        <family val="3"/>
        <charset val="128"/>
      </rPr>
      <t>伊賀建設事務所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t>
    </r>
    <r>
      <rPr>
        <b/>
        <sz val="12"/>
        <rFont val="BIZ UDゴシック"/>
        <family val="3"/>
        <charset val="128"/>
      </rPr>
      <t>令和６年度又は令和７年度</t>
    </r>
    <r>
      <rPr>
        <sz val="12"/>
        <rFont val="BIZ UDゴシック"/>
        <family val="3"/>
        <charset val="128"/>
      </rPr>
      <t>の防災協定締結を評価の対象とします。対象期間以前の協定締結で、自動継続している協定は含みます。
・「防災協定の締結」の評価は、</t>
    </r>
    <r>
      <rPr>
        <b/>
        <sz val="12"/>
        <rFont val="BIZ UDゴシック"/>
        <family val="3"/>
        <charset val="128"/>
      </rPr>
      <t>伊賀建設事務所</t>
    </r>
    <r>
      <rPr>
        <sz val="12"/>
        <rFont val="BIZ UDゴシック"/>
        <family val="3"/>
        <charset val="128"/>
      </rPr>
      <t>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イガ</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イガ</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イガ</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イガ</t>
    </rPh>
    <rPh sb="683" eb="685">
      <t>イガ</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イガ</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</si>
  <si>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</si>
  <si>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</si>
  <si>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r>
      <t>入札公告日における</t>
    </r>
    <r>
      <rPr>
        <b/>
        <sz val="12"/>
        <rFont val="BIZ UDゴシック"/>
        <family val="3"/>
        <charset val="128"/>
      </rPr>
      <t>三重県発注</t>
    </r>
    <r>
      <rPr>
        <sz val="12"/>
        <rFont val="BIZ UDゴシック"/>
        <family val="3"/>
        <charset val="128"/>
      </rPr>
      <t>の</t>
    </r>
    <r>
      <rPr>
        <b/>
        <sz val="12"/>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9" eb="12">
      <t>ミエケン</t>
    </rPh>
    <rPh sb="12" eb="14">
      <t>ハッチュウ</t>
    </rPh>
    <rPh sb="17" eb="18">
      <t>キン</t>
    </rPh>
    <rPh sb="20" eb="21">
      <t>セン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</si>
  <si>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t>様式１
様式２</t>
    <rPh sb="0" eb="2">
      <t>ヨウシキ</t>
    </rPh>
    <rPh sb="4" eb="6">
      <t>ヨウシキ</t>
    </rPh>
    <phoneticPr fontId="2"/>
  </si>
  <si>
    <t>企　業　の　能　力　等</t>
    <rPh sb="0" eb="1">
      <t>キ</t>
    </rPh>
    <rPh sb="2" eb="3">
      <t>ギョウ</t>
    </rPh>
    <rPh sb="6" eb="7">
      <t>ノウ</t>
    </rPh>
    <rPh sb="8" eb="9">
      <t>チカラ</t>
    </rPh>
    <rPh sb="10" eb="11">
      <t>トウ</t>
    </rPh>
    <phoneticPr fontId="2"/>
  </si>
  <si>
    <t>地域精通度</t>
    <rPh sb="0" eb="2">
      <t>チイキ</t>
    </rPh>
    <rPh sb="2" eb="4">
      <t>セイツウ</t>
    </rPh>
    <rPh sb="4" eb="5">
      <t>ド</t>
    </rPh>
    <phoneticPr fontId="2"/>
  </si>
  <si>
    <t>地域精通度・貢献度</t>
    <rPh sb="0" eb="1">
      <t>チイキ</t>
    </rPh>
    <rPh sb="1" eb="3">
      <t>セイツウ</t>
    </rPh>
    <rPh sb="3" eb="4">
      <t>ド</t>
    </rPh>
    <rPh sb="5" eb="8">
      <t>コウケンド</t>
    </rPh>
    <phoneticPr fontId="2"/>
  </si>
  <si>
    <t>社会貢献度</t>
    <rPh sb="0" eb="1">
      <t>シャカイ</t>
    </rPh>
    <rPh sb="1" eb="4">
      <t>コウケンド</t>
    </rPh>
    <phoneticPr fontId="2"/>
  </si>
  <si>
    <t>社会貢献度</t>
    <rPh sb="0" eb="2">
      <t>シャカイ</t>
    </rPh>
    <rPh sb="2" eb="5">
      <t>コウケンド</t>
    </rPh>
    <phoneticPr fontId="2"/>
  </si>
  <si>
    <t>賀建Ver　土木一式工事（特別簡易型）　【令和８年６月版】</t>
    <phoneticPr fontId="2"/>
  </si>
  <si>
    <r>
      <rPr>
        <b/>
        <sz val="12"/>
        <rFont val="BIZ UDゴシック"/>
        <family val="3"/>
        <charset val="128"/>
      </rPr>
      <t>名張市内</t>
    </r>
    <r>
      <rPr>
        <sz val="12"/>
        <rFont val="BIZ UDゴシック"/>
        <family val="3"/>
        <charset val="128"/>
      </rPr>
      <t>における工事実績あり</t>
    </r>
    <rPh sb="0" eb="2">
      <t>ナバリ</t>
    </rPh>
    <rPh sb="2" eb="3">
      <t>シ</t>
    </rPh>
    <rPh sb="3" eb="4">
      <t>ナイ</t>
    </rPh>
    <rPh sb="8" eb="10">
      <t>コウジ</t>
    </rPh>
    <rPh sb="10" eb="12">
      <t>ジッセキ</t>
    </rPh>
    <phoneticPr fontId="2"/>
  </si>
  <si>
    <r>
      <rPr>
        <b/>
        <sz val="12"/>
        <rFont val="BIZ UDゴシック"/>
        <family val="3"/>
        <charset val="128"/>
      </rPr>
      <t>名張市内</t>
    </r>
    <r>
      <rPr>
        <sz val="12"/>
        <rFont val="BIZ UDゴシック"/>
        <family val="3"/>
        <charset val="128"/>
      </rPr>
      <t>において、単独又は共同企業体構成員（出資比率20％以上に限る）の元請として受注し、</t>
    </r>
    <r>
      <rPr>
        <b/>
        <sz val="12"/>
        <rFont val="BIZ UDゴシック"/>
        <family val="3"/>
        <charset val="128"/>
      </rPr>
      <t>令和５年度</t>
    </r>
    <r>
      <rPr>
        <sz val="12"/>
        <rFont val="BIZ UDゴシック"/>
        <family val="3"/>
        <charset val="128"/>
      </rPr>
      <t>以降に完成し、かつ、引渡しが済んでいる契約金額</t>
    </r>
    <r>
      <rPr>
        <b/>
        <sz val="12"/>
        <rFont val="BIZ UDゴシック"/>
        <family val="3"/>
        <charset val="128"/>
      </rPr>
      <t>５百万円</t>
    </r>
    <r>
      <rPr>
        <sz val="12"/>
        <rFont val="BIZ UDゴシック"/>
        <family val="3"/>
        <charset val="128"/>
      </rPr>
      <t>以上の工事の実績の有無により評価します。
・評価対象の工事実績は１件とし、コリンズに登録された公共機関等発注の工事に限ります。</t>
    </r>
    <rPh sb="0" eb="2">
      <t>ナバリ</t>
    </rPh>
    <rPh sb="2" eb="3">
      <t>シ</t>
    </rPh>
    <rPh sb="13" eb="15">
      <t>キョウドウ</t>
    </rPh>
    <rPh sb="15" eb="18">
      <t>キギョウタイ</t>
    </rPh>
    <rPh sb="45" eb="47">
      <t>レイワ</t>
    </rPh>
    <rPh sb="74" eb="75">
      <t>ヒャク</t>
    </rPh>
    <rPh sb="109" eb="110">
      <t>ケン</t>
    </rPh>
    <phoneticPr fontId="2"/>
  </si>
  <si>
    <t>県内企業による施工の割合 90 ％以上</t>
    <rPh sb="0" eb="2">
      <t>ケンナイ</t>
    </rPh>
    <phoneticPr fontId="2"/>
  </si>
  <si>
    <t>県内企業による施工の割合 70 ％以上</t>
    <phoneticPr fontId="2"/>
  </si>
  <si>
    <r>
      <t>三重県内において、単独又は共同企業体構成員（出資比率20％以上に限る）の元請として受注し、</t>
    </r>
    <r>
      <rPr>
        <b/>
        <sz val="12"/>
        <rFont val="BIZ UDゴシック"/>
        <family val="3"/>
        <charset val="128"/>
      </rPr>
      <t>平成２３年度</t>
    </r>
    <r>
      <rPr>
        <sz val="12"/>
        <rFont val="BIZ UDゴシック"/>
        <family val="3"/>
        <charset val="128"/>
      </rPr>
      <t>以降に完成し、かつ、引渡しが済んでいる契約金額</t>
    </r>
    <r>
      <rPr>
        <b/>
        <sz val="12"/>
        <rFont val="BIZ UDゴシック"/>
        <family val="3"/>
        <charset val="128"/>
      </rPr>
      <t>１千５百万円</t>
    </r>
    <r>
      <rPr>
        <sz val="12"/>
        <rFont val="BIZ UDゴシック"/>
        <family val="3"/>
        <charset val="128"/>
      </rPr>
      <t>以上の評価対象工事の実績の有無により評価します。
・「評価対象工事」とは、国道、県道、市町道において、「土木一式工事」で発注された「道路改良工事」を指します。（農道・林道工事を除きます。）
　　　　※「道路改良工事」とは、交差点改良工事、歩道設置工事を含みます。なお、災害復旧工事は除きます。
・評価対象の工事実績は１件とし、コリンズに登録された公共機関等発注の工事に限ります。</t>
    </r>
    <rPh sb="0" eb="2">
      <t>ミエ</t>
    </rPh>
    <rPh sb="2" eb="4">
      <t>ケンナイ</t>
    </rPh>
    <rPh sb="11" eb="12">
      <t>マタ</t>
    </rPh>
    <rPh sb="75" eb="76">
      <t>セン</t>
    </rPh>
    <rPh sb="77" eb="78">
      <t>ヒャク</t>
    </rPh>
    <rPh sb="228" eb="230">
      <t>ヒョウカ</t>
    </rPh>
    <rPh sb="230" eb="232">
      <t>タイショウ</t>
    </rPh>
    <phoneticPr fontId="2"/>
  </si>
  <si>
    <t>令和8年度 社会資本・国 第 A010-16分0002号</t>
    <rPh sb="0" eb="2">
      <t>レイワ</t>
    </rPh>
    <rPh sb="3" eb="5">
      <t>ネンド</t>
    </rPh>
    <phoneticPr fontId="2"/>
  </si>
  <si>
    <t>一般国道３６８号（上長瀬）道路改良工事</t>
    <rPh sb="0" eb="2">
      <t>イッパン</t>
    </rPh>
    <rPh sb="2" eb="4">
      <t>コクドウ</t>
    </rPh>
    <rPh sb="7" eb="8">
      <t>ゴウ</t>
    </rPh>
    <rPh sb="9" eb="10">
      <t>カミ</t>
    </rPh>
    <rPh sb="10" eb="12">
      <t>ナガセ</t>
    </rPh>
    <phoneticPr fontId="2"/>
  </si>
  <si>
    <t>地域精通度</t>
    <rPh sb="1" eb="3">
      <t>セイツウ</t>
    </rPh>
    <phoneticPr fontId="2"/>
  </si>
  <si>
    <t>地域精通度</t>
    <rPh sb="2" eb="4">
      <t>セイツウ</t>
    </rPh>
    <phoneticPr fontId="2"/>
  </si>
  <si>
    <t>（令和　８年　８月２８日　時点）</t>
    <rPh sb="1" eb="2">
      <t>レイ</t>
    </rPh>
    <rPh sb="2" eb="3">
      <t>ワ</t>
    </rPh>
    <rPh sb="5" eb="6">
      <t>ネン</t>
    </rPh>
    <rPh sb="8" eb="9">
      <t>ガツ</t>
    </rPh>
    <rPh sb="11" eb="12">
      <t>ニチ</t>
    </rPh>
    <rPh sb="13" eb="15">
      <t>ジテン</t>
    </rPh>
    <phoneticPr fontId="2"/>
  </si>
  <si>
    <t>入札公告日における、三重県発注の契約額２千万円以上の土木一式工事の契約件数が３件以上ある場合は、２件まで記載して下さい。</t>
    <rPh sb="0" eb="2">
      <t>ニュウサツ</t>
    </rPh>
    <rPh sb="10" eb="13">
      <t>ミエケン</t>
    </rPh>
    <rPh sb="20" eb="22">
      <t>センマン</t>
    </rPh>
    <rPh sb="26" eb="28">
      <t>ドボク</t>
    </rPh>
    <rPh sb="28" eb="29">
      <t>イチ</t>
    </rPh>
    <rPh sb="29" eb="30">
      <t>シキ</t>
    </rPh>
    <rPh sb="30" eb="32">
      <t>コウジ</t>
    </rPh>
    <rPh sb="33" eb="35">
      <t>ケイヤク</t>
    </rPh>
    <rPh sb="35" eb="37">
      <t>ケンスウ</t>
    </rPh>
    <rPh sb="39" eb="40">
      <t>ケン</t>
    </rPh>
    <rPh sb="40" eb="42">
      <t>イジョウ</t>
    </rPh>
    <rPh sb="44" eb="46">
      <t>バアイ</t>
    </rPh>
    <rPh sb="49" eb="50">
      <t>ケン</t>
    </rPh>
    <rPh sb="52" eb="54">
      <t>キサイ</t>
    </rPh>
    <rPh sb="56" eb="57">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</si>
</sst>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9" formatCode="0.00;&quot;△ &quot;0.00"/>
    <numFmt numFmtId="180" formatCode="0.0"/>
  </numFmts>
  <fonts count="22"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theme="3"/>
      <name val="BIZ UD明朝 Medium"/>
      <family val="1"/>
      <charset val="128"/>
    </font>
    <font>
      <sz val="24"/>
      <name val="BIZ UDゴシック"/>
      <family val="3"/>
      <charset val="128"/>
    </font>
    <font>
      <sz val="9"/>
      <name val="BIZ UDゴシック"/>
      <family val="3"/>
      <charset val="128"/>
    </font>
    <font>
      <b/>
      <sz val="16"/>
      <name val="BIZ UDゴシック"/>
      <family val="3"/>
      <charset val="128"/>
    </font>
    <font>
      <sz val="11"/>
      <color theme="1"/>
      <name val="BIZ UD明朝 Medium"/>
      <family val="1"/>
      <charset val="128"/>
    </font>
    <font>
      <strike/>
      <sz val="11"/>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03">
    <xf numFmtId="0" fontId="0" fillId="0" borderId="0" xfId="0">
      <alignment vertical="center"/>
    </xf>
    <xf numFmtId="0" fontId="5" fillId="0" borderId="0" xfId="0" applyFont="1">
      <alignment vertical="center"/>
    </xf>
    <xf numFmtId="0" fontId="7" fillId="0" borderId="0" xfId="0" applyFont="1">
      <alignment vertical="center"/>
    </xf>
    <xf numFmtId="0" fontId="4" fillId="0" borderId="0" xfId="0" applyFont="1" applyAlignment="1">
      <alignment vertical="center" wrapText="1"/>
    </xf>
    <xf numFmtId="0" fontId="6" fillId="0" borderId="0" xfId="0" applyFont="1" applyAlignment="1">
      <alignment horizontal="righ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37" fontId="9" fillId="0" borderId="1" xfId="0" quotePrefix="1" applyNumberFormat="1" applyFont="1" applyBorder="1" applyAlignment="1">
      <alignment horizontal="center" vertical="center" wrapText="1"/>
    </xf>
    <xf numFmtId="0" fontId="9" fillId="0" borderId="19" xfId="0" applyFont="1" applyBorder="1" applyAlignment="1">
      <alignment horizontal="center" vertical="center" textRotation="180"/>
    </xf>
    <xf numFmtId="0" fontId="9" fillId="0" borderId="2" xfId="0" quotePrefix="1" applyFont="1" applyBorder="1" applyAlignment="1">
      <alignment horizontal="center" vertical="center"/>
    </xf>
    <xf numFmtId="177" fontId="9" fillId="0" borderId="14" xfId="0" applyNumberFormat="1" applyFont="1" applyBorder="1" applyAlignment="1">
      <alignment horizontal="center" vertical="center" wrapText="1"/>
    </xf>
    <xf numFmtId="0" fontId="7" fillId="0" borderId="1" xfId="0" applyFont="1" applyBorder="1" applyAlignment="1">
      <alignment horizontal="center" vertical="center"/>
    </xf>
    <xf numFmtId="176" fontId="4" fillId="0" borderId="4" xfId="0" quotePrefix="1" applyNumberFormat="1" applyFont="1" applyBorder="1" applyAlignment="1">
      <alignment horizontal="center" vertical="center" wrapText="1"/>
    </xf>
    <xf numFmtId="176" fontId="9" fillId="0" borderId="4" xfId="0" quotePrefix="1" applyNumberFormat="1" applyFont="1" applyBorder="1" applyAlignment="1">
      <alignment horizontal="center" vertical="center" wrapText="1"/>
    </xf>
    <xf numFmtId="0" fontId="7" fillId="0" borderId="28" xfId="1" applyNumberFormat="1"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wrapText="1"/>
    </xf>
    <xf numFmtId="176" fontId="4" fillId="0" borderId="2" xfId="0" quotePrefix="1" applyNumberFormat="1" applyFont="1" applyBorder="1" applyAlignment="1">
      <alignment horizontal="center" vertical="center" wrapText="1"/>
    </xf>
    <xf numFmtId="176" fontId="9" fillId="0" borderId="2" xfId="0" quotePrefix="1" applyNumberFormat="1" applyFont="1" applyBorder="1" applyAlignment="1">
      <alignment horizontal="center" vertical="center" wrapText="1"/>
    </xf>
    <xf numFmtId="0" fontId="7" fillId="0" borderId="67"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179" fontId="11" fillId="0" borderId="2" xfId="1" applyNumberFormat="1" applyFont="1" applyFill="1" applyBorder="1" applyAlignment="1" applyProtection="1">
      <alignment horizontal="center" vertical="center"/>
    </xf>
    <xf numFmtId="0" fontId="7" fillId="0" borderId="0" xfId="0" applyFont="1" applyAlignment="1">
      <alignment horizontal="right"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4"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9" fillId="0" borderId="1" xfId="0" applyFont="1" applyBorder="1" applyAlignment="1">
      <alignment horizontal="center" vertical="center" textRotation="255"/>
    </xf>
    <xf numFmtId="0" fontId="4" fillId="0" borderId="4" xfId="0" applyFont="1" applyBorder="1" applyAlignment="1">
      <alignment vertical="center" wrapText="1"/>
    </xf>
    <xf numFmtId="0" fontId="13" fillId="0" borderId="4" xfId="0" applyFont="1" applyBorder="1" applyAlignment="1">
      <alignment vertical="center" wrapText="1"/>
    </xf>
    <xf numFmtId="176" fontId="18"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4" fillId="0" borderId="2" xfId="0" applyFont="1" applyBorder="1" applyAlignment="1">
      <alignment vertical="center" wrapText="1"/>
    </xf>
    <xf numFmtId="0" fontId="13" fillId="0" borderId="11" xfId="0" applyFont="1" applyBorder="1" applyAlignment="1">
      <alignment vertical="center" wrapText="1"/>
    </xf>
    <xf numFmtId="176" fontId="18" fillId="0" borderId="2" xfId="0" quotePrefix="1" applyNumberFormat="1" applyFont="1" applyBorder="1" applyAlignment="1">
      <alignment horizontal="right" vertical="center" wrapText="1"/>
    </xf>
    <xf numFmtId="176" fontId="9" fillId="2" borderId="2" xfId="0" quotePrefix="1" applyNumberFormat="1" applyFont="1" applyFill="1" applyBorder="1" applyAlignment="1" applyProtection="1">
      <alignment horizontal="center" vertical="center" wrapText="1"/>
      <protection locked="0"/>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19" fillId="0" borderId="2" xfId="0" applyFont="1" applyBorder="1" applyAlignment="1">
      <alignment horizontal="center" vertical="center"/>
    </xf>
    <xf numFmtId="0" fontId="7" fillId="0" borderId="7" xfId="0" applyFont="1" applyBorder="1">
      <alignment vertical="center"/>
    </xf>
    <xf numFmtId="0" fontId="7" fillId="0" borderId="8" xfId="0" applyFont="1" applyBorder="1">
      <alignment vertical="center"/>
    </xf>
    <xf numFmtId="0" fontId="9" fillId="0" borderId="21" xfId="0" applyFont="1" applyBorder="1" applyAlignment="1">
      <alignment horizontal="right" vertical="center"/>
    </xf>
    <xf numFmtId="0" fontId="9" fillId="0" borderId="9" xfId="0" applyFont="1" applyBorder="1">
      <alignment vertical="center"/>
    </xf>
    <xf numFmtId="0" fontId="9" fillId="0" borderId="7" xfId="0" applyFont="1" applyBorder="1">
      <alignment vertical="center"/>
    </xf>
    <xf numFmtId="0" fontId="4" fillId="0" borderId="15" xfId="1" quotePrefix="1" applyNumberFormat="1" applyFont="1" applyBorder="1" applyAlignment="1">
      <alignment horizontal="center" vertical="center" wrapText="1"/>
    </xf>
    <xf numFmtId="0" fontId="13" fillId="0" borderId="23" xfId="0" applyFont="1" applyBorder="1" applyAlignment="1">
      <alignment vertical="center" wrapText="1"/>
    </xf>
    <xf numFmtId="176" fontId="9" fillId="0" borderId="33" xfId="1" applyNumberFormat="1" applyFont="1" applyBorder="1" applyAlignment="1">
      <alignment horizontal="center" vertical="center"/>
    </xf>
    <xf numFmtId="176" fontId="9" fillId="0" borderId="42" xfId="1" applyNumberFormat="1"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0" fillId="0" borderId="34"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5" xfId="0" applyFont="1" applyBorder="1" applyAlignment="1" applyProtection="1">
      <alignment horizontal="right" vertical="center" wrapText="1"/>
      <protection locked="0"/>
    </xf>
    <xf numFmtId="0" fontId="14" fillId="0" borderId="26" xfId="0" applyFont="1" applyBorder="1" applyAlignment="1" applyProtection="1">
      <alignment horizontal="right" vertical="center" wrapText="1"/>
      <protection locked="0"/>
    </xf>
    <xf numFmtId="0" fontId="14" fillId="0" borderId="26" xfId="0" applyFont="1" applyBorder="1" applyAlignment="1" applyProtection="1">
      <alignment horizontal="left" vertical="center" wrapText="1"/>
      <protection locked="0"/>
    </xf>
    <xf numFmtId="0" fontId="14" fillId="0" borderId="27"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1" fillId="0" borderId="18" xfId="0" applyFont="1" applyBorder="1" applyAlignment="1" applyProtection="1">
      <alignment vertical="center" wrapText="1"/>
      <protection locked="0"/>
    </xf>
    <xf numFmtId="0" fontId="21" fillId="0" borderId="0" xfId="0" applyFont="1" applyProtection="1">
      <alignment vertical="center"/>
      <protection locked="0"/>
    </xf>
    <xf numFmtId="0" fontId="21" fillId="0" borderId="0" xfId="0" applyFont="1" applyAlignment="1" applyProtection="1">
      <alignment vertical="center" wrapText="1"/>
      <protection locked="0"/>
    </xf>
    <xf numFmtId="0" fontId="21" fillId="0" borderId="13" xfId="0" applyFont="1" applyBorder="1" applyAlignment="1" applyProtection="1">
      <alignment vertical="center" wrapText="1"/>
      <protection locked="0"/>
    </xf>
    <xf numFmtId="0" fontId="21"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0" xfId="0" applyFont="1" applyBorder="1" applyAlignment="1" applyProtection="1">
      <alignment vertical="center"/>
      <protection locked="0"/>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7" fillId="0" borderId="1" xfId="0" applyFont="1" applyBorder="1" applyAlignment="1">
      <alignment vertical="center" wrapText="1"/>
    </xf>
    <xf numFmtId="0" fontId="7"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19" xfId="0" applyFont="1" applyBorder="1" applyAlignment="1">
      <alignment horizontal="center" vertical="center"/>
    </xf>
    <xf numFmtId="0" fontId="9" fillId="0" borderId="2" xfId="0" applyFont="1" applyBorder="1" applyAlignment="1">
      <alignment horizontal="center" vertical="center"/>
    </xf>
    <xf numFmtId="0" fontId="4" fillId="0" borderId="4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9" xfId="0" applyFont="1" applyBorder="1" applyAlignment="1">
      <alignment horizontal="center" vertical="center" wrapText="1"/>
    </xf>
    <xf numFmtId="0" fontId="9" fillId="0" borderId="0" xfId="0" applyFont="1" applyAlignment="1">
      <alignment horizontal="center" vertical="center"/>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xf>
    <xf numFmtId="0" fontId="4" fillId="0" borderId="14" xfId="1" quotePrefix="1" applyNumberFormat="1" applyFont="1" applyBorder="1" applyAlignment="1">
      <alignment horizontal="center" vertical="center" wrapText="1"/>
    </xf>
    <xf numFmtId="0" fontId="4" fillId="0" borderId="0" xfId="0" applyFont="1" applyAlignment="1">
      <alignment horizontal="left" vertical="center"/>
    </xf>
    <xf numFmtId="0" fontId="7" fillId="0" borderId="42" xfId="0" applyFont="1" applyBorder="1" applyAlignment="1">
      <alignment horizontal="left" vertical="center" wrapText="1"/>
    </xf>
    <xf numFmtId="0" fontId="7" fillId="0" borderId="32" xfId="0" applyFont="1" applyBorder="1" applyAlignment="1">
      <alignment horizontal="left" vertical="center" wrapText="1"/>
    </xf>
    <xf numFmtId="0" fontId="7" fillId="0" borderId="41" xfId="0" applyFont="1" applyBorder="1" applyAlignment="1">
      <alignment horizontal="left" vertical="center" wrapText="1"/>
    </xf>
    <xf numFmtId="0" fontId="9" fillId="0" borderId="3" xfId="0" applyFont="1" applyBorder="1" applyAlignment="1">
      <alignment horizontal="center" vertical="center"/>
    </xf>
    <xf numFmtId="0" fontId="9" fillId="0" borderId="19" xfId="0" applyFont="1" applyBorder="1" applyAlignment="1">
      <alignment horizontal="center" vertical="center"/>
    </xf>
    <xf numFmtId="0" fontId="9" fillId="0" borderId="14" xfId="0" applyFont="1" applyBorder="1" applyAlignment="1">
      <alignment horizontal="center" vertical="center"/>
    </xf>
    <xf numFmtId="0" fontId="4" fillId="0" borderId="0" xfId="0" applyFont="1" applyAlignment="1">
      <alignment vertical="center"/>
    </xf>
    <xf numFmtId="0" fontId="7" fillId="0" borderId="23" xfId="0" applyFont="1" applyBorder="1" applyAlignment="1">
      <alignment vertical="center" wrapText="1"/>
    </xf>
    <xf numFmtId="0" fontId="7" fillId="0" borderId="22" xfId="0" applyFont="1" applyBorder="1" applyAlignment="1">
      <alignment vertical="center" wrapText="1"/>
    </xf>
    <xf numFmtId="0" fontId="7" fillId="0" borderId="40" xfId="0" applyFont="1" applyBorder="1" applyAlignment="1">
      <alignment vertical="center" wrapText="1"/>
    </xf>
    <xf numFmtId="0" fontId="7" fillId="0" borderId="5"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9" fillId="0" borderId="2" xfId="0" applyFont="1" applyBorder="1" applyAlignment="1">
      <alignment horizontal="center" vertical="center"/>
    </xf>
    <xf numFmtId="0" fontId="7" fillId="0" borderId="5"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9" fillId="0" borderId="19" xfId="0" applyFont="1" applyFill="1" applyBorder="1" applyAlignment="1">
      <alignment horizontal="center" vertical="center"/>
    </xf>
    <xf numFmtId="0" fontId="9" fillId="0" borderId="2" xfId="0" applyFont="1" applyFill="1" applyBorder="1" applyAlignment="1">
      <alignment horizontal="center" vertical="center"/>
    </xf>
    <xf numFmtId="0" fontId="7" fillId="0" borderId="20"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0" xfId="0" applyFont="1" applyAlignment="1">
      <alignment horizontal="center" vertical="center" wrapText="1"/>
    </xf>
    <xf numFmtId="0" fontId="7" fillId="0" borderId="32"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19" xfId="0" quotePrefix="1" applyFont="1" applyBorder="1" applyAlignment="1">
      <alignment horizontal="center" vertical="center" textRotation="255" wrapText="1"/>
    </xf>
    <xf numFmtId="0" fontId="7" fillId="0" borderId="2" xfId="0" quotePrefix="1" applyFont="1" applyBorder="1" applyAlignment="1">
      <alignment horizontal="center" vertical="center" textRotation="255" wrapText="1"/>
    </xf>
    <xf numFmtId="0" fontId="7" fillId="0" borderId="3" xfId="0" quotePrefix="1" applyFont="1" applyBorder="1" applyAlignment="1">
      <alignment horizontal="center" vertical="center" textRotation="255" wrapText="1"/>
    </xf>
    <xf numFmtId="0" fontId="7" fillId="0" borderId="14" xfId="0" quotePrefix="1" applyFont="1" applyBorder="1" applyAlignment="1">
      <alignment horizontal="center" vertical="center" textRotation="255" wrapText="1"/>
    </xf>
    <xf numFmtId="0" fontId="7" fillId="0" borderId="19" xfId="0" applyFont="1" applyBorder="1" applyAlignment="1">
      <alignment horizontal="center" vertical="center" wrapText="1"/>
    </xf>
    <xf numFmtId="0" fontId="7" fillId="0" borderId="14" xfId="0" quotePrefix="1" applyFont="1" applyBorder="1" applyAlignment="1">
      <alignment horizontal="center" vertical="center" wrapText="1"/>
    </xf>
    <xf numFmtId="0" fontId="7" fillId="0" borderId="30" xfId="0" quotePrefix="1" applyFont="1" applyBorder="1" applyAlignment="1">
      <alignment horizontal="center" vertical="center" wrapText="1"/>
    </xf>
    <xf numFmtId="0" fontId="7" fillId="0" borderId="15" xfId="0" quotePrefix="1"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quotePrefix="1" applyFont="1" applyBorder="1" applyAlignment="1">
      <alignment horizontal="center" vertical="center" wrapText="1"/>
    </xf>
    <xf numFmtId="0" fontId="7" fillId="0" borderId="2" xfId="0" applyFont="1" applyBorder="1" applyAlignment="1">
      <alignment horizontal="center" vertical="center" wrapText="1"/>
    </xf>
    <xf numFmtId="0" fontId="7" fillId="0" borderId="41" xfId="0" applyFont="1" applyBorder="1" applyAlignment="1">
      <alignment vertical="center" wrapText="1"/>
    </xf>
    <xf numFmtId="0" fontId="7" fillId="0" borderId="14" xfId="0" applyFont="1" applyBorder="1" applyAlignment="1">
      <alignment horizontal="center" vertical="center" wrapText="1"/>
    </xf>
    <xf numFmtId="0" fontId="7" fillId="4" borderId="42" xfId="0" applyFont="1" applyFill="1" applyBorder="1" applyAlignment="1">
      <alignment horizontal="left" vertical="center" wrapText="1"/>
    </xf>
    <xf numFmtId="0" fontId="7" fillId="4" borderId="41" xfId="0" applyFont="1" applyFill="1" applyBorder="1" applyAlignment="1">
      <alignment horizontal="left" vertical="center" wrapText="1"/>
    </xf>
    <xf numFmtId="0" fontId="9" fillId="0" borderId="3" xfId="0" applyFont="1" applyFill="1" applyBorder="1" applyAlignment="1">
      <alignment horizontal="center" vertical="center"/>
    </xf>
    <xf numFmtId="0" fontId="7" fillId="0" borderId="36" xfId="0" applyFont="1" applyBorder="1" applyAlignment="1">
      <alignment vertical="center" wrapText="1"/>
    </xf>
    <xf numFmtId="0" fontId="7" fillId="0" borderId="43" xfId="0" applyFont="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2" xfId="0" applyFont="1" applyBorder="1" applyAlignment="1">
      <alignment vertical="center" wrapText="1"/>
    </xf>
    <xf numFmtId="0" fontId="7" fillId="0" borderId="32" xfId="0" applyFont="1" applyBorder="1" applyAlignment="1">
      <alignment vertical="center" wrapText="1"/>
    </xf>
    <xf numFmtId="0" fontId="7" fillId="4" borderId="5" xfId="0" applyFont="1" applyFill="1" applyBorder="1" applyAlignment="1">
      <alignment horizontal="center" vertical="center" wrapText="1"/>
    </xf>
    <xf numFmtId="0" fontId="7" fillId="4" borderId="35" xfId="0" applyFont="1" applyFill="1" applyBorder="1" applyAlignment="1">
      <alignment horizontal="center" vertical="center"/>
    </xf>
    <xf numFmtId="0" fontId="7" fillId="4" borderId="36" xfId="0" applyFont="1" applyFill="1" applyBorder="1" applyAlignment="1">
      <alignment horizontal="center" vertical="center"/>
    </xf>
    <xf numFmtId="0" fontId="7" fillId="0" borderId="3" xfId="0" applyFont="1" applyBorder="1" applyAlignment="1">
      <alignment horizontal="left" vertical="center" wrapText="1"/>
    </xf>
    <xf numFmtId="0" fontId="7" fillId="0" borderId="19" xfId="0" applyFont="1" applyBorder="1" applyAlignment="1">
      <alignment horizontal="left" vertical="center" wrapText="1"/>
    </xf>
    <xf numFmtId="0" fontId="7" fillId="0" borderId="2" xfId="0" applyFont="1" applyBorder="1" applyAlignment="1">
      <alignment horizontal="left" vertical="center" wrapText="1"/>
    </xf>
    <xf numFmtId="0" fontId="7" fillId="0" borderId="5" xfId="0" quotePrefix="1" applyFont="1" applyBorder="1" applyAlignment="1">
      <alignment horizontal="center" vertical="center" wrapText="1"/>
    </xf>
    <xf numFmtId="0" fontId="7" fillId="0" borderId="20" xfId="0" applyFont="1" applyBorder="1" applyAlignment="1">
      <alignment horizontal="center" vertical="center"/>
    </xf>
    <xf numFmtId="0" fontId="7" fillId="0" borderId="33" xfId="0" applyFont="1" applyBorder="1" applyAlignment="1">
      <alignment horizontal="center" vertical="center"/>
    </xf>
    <xf numFmtId="0" fontId="7" fillId="0" borderId="42" xfId="0" applyFont="1" applyBorder="1" applyAlignment="1">
      <alignment horizontal="center" vertical="center"/>
    </xf>
    <xf numFmtId="0" fontId="7" fillId="0" borderId="15" xfId="0" applyFont="1" applyBorder="1" applyAlignment="1">
      <alignment horizontal="center" vertical="center"/>
    </xf>
    <xf numFmtId="0" fontId="7" fillId="0" borderId="26" xfId="0" applyFont="1" applyBorder="1" applyAlignment="1">
      <alignment horizontal="center" vertical="center"/>
    </xf>
    <xf numFmtId="0" fontId="7" fillId="0" borderId="39" xfId="0" applyFont="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1" xfId="0" applyFont="1" applyBorder="1" applyAlignment="1">
      <alignment horizontal="center" vertical="center"/>
    </xf>
    <xf numFmtId="0" fontId="7" fillId="0" borderId="11" xfId="0" applyFont="1" applyBorder="1" applyAlignment="1">
      <alignment horizontal="center" vertical="center"/>
    </xf>
    <xf numFmtId="0" fontId="7" fillId="0" borderId="41" xfId="0" applyFont="1" applyBorder="1" applyAlignment="1">
      <alignment horizontal="center" vertical="center"/>
    </xf>
    <xf numFmtId="0" fontId="7" fillId="4" borderId="32" xfId="0" applyFont="1" applyFill="1" applyBorder="1" applyAlignment="1">
      <alignment horizontal="left" vertical="center" wrapText="1"/>
    </xf>
    <xf numFmtId="0" fontId="7" fillId="4" borderId="41" xfId="0" quotePrefix="1" applyFont="1" applyFill="1" applyBorder="1" applyAlignment="1">
      <alignment horizontal="left" vertical="center" wrapText="1"/>
    </xf>
    <xf numFmtId="0" fontId="7" fillId="0" borderId="14" xfId="0" applyFont="1" applyBorder="1" applyAlignment="1">
      <alignment horizontal="center" vertical="center"/>
    </xf>
    <xf numFmtId="0" fontId="7" fillId="0" borderId="1" xfId="0" applyFont="1" applyBorder="1" applyAlignment="1">
      <alignment horizontal="center" vertical="center" wrapText="1"/>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19"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9"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4" fillId="0" borderId="15" xfId="0" applyFont="1" applyBorder="1" applyAlignment="1">
      <alignment horizontal="center" vertical="center"/>
    </xf>
    <xf numFmtId="0" fontId="4" fillId="0" borderId="39" xfId="0" applyFont="1" applyBorder="1" applyAlignment="1">
      <alignment horizontal="center" vertical="center"/>
    </xf>
    <xf numFmtId="0" fontId="4" fillId="0" borderId="19" xfId="0" applyFont="1" applyBorder="1" applyAlignment="1">
      <alignment horizontal="center" vertical="center" textRotation="255"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19"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13" fillId="0" borderId="2" xfId="1" quotePrefix="1" applyNumberFormat="1" applyFont="1" applyBorder="1" applyAlignment="1">
      <alignment horizontal="center" vertical="center"/>
    </xf>
    <xf numFmtId="0" fontId="13" fillId="0" borderId="19" xfId="0" applyFont="1" applyBorder="1" applyAlignment="1">
      <alignment horizontal="center" vertical="center"/>
    </xf>
    <xf numFmtId="0" fontId="7" fillId="0" borderId="5"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2" xfId="1" quotePrefix="1" applyNumberFormat="1" applyFont="1" applyBorder="1" applyAlignment="1">
      <alignment horizontal="center" vertical="center" wrapText="1"/>
    </xf>
    <xf numFmtId="0" fontId="4" fillId="0" borderId="39" xfId="1"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6" xfId="0" applyFont="1" applyBorder="1" applyAlignment="1">
      <alignment horizontal="center" vertical="center"/>
    </xf>
    <xf numFmtId="0" fontId="9" fillId="0" borderId="0" xfId="0" applyFont="1" applyAlignment="1">
      <alignment horizontal="center" vertical="center"/>
    </xf>
    <xf numFmtId="180" fontId="13" fillId="0" borderId="3" xfId="0" applyNumberFormat="1" applyFont="1" applyBorder="1" applyAlignment="1">
      <alignment horizontal="center" vertical="center" wrapText="1"/>
    </xf>
    <xf numFmtId="180" fontId="13" fillId="0" borderId="19" xfId="0" applyNumberFormat="1" applyFont="1" applyBorder="1" applyAlignment="1">
      <alignment horizontal="center" vertical="center" wrapText="1"/>
    </xf>
    <xf numFmtId="180" fontId="13" fillId="0" borderId="2" xfId="0" applyNumberFormat="1" applyFont="1" applyBorder="1" applyAlignment="1">
      <alignment horizontal="center" vertical="center" wrapText="1"/>
    </xf>
    <xf numFmtId="0" fontId="4" fillId="0" borderId="3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1" xfId="0" applyFont="1" applyBorder="1" applyAlignment="1">
      <alignment horizontal="center" vertical="center" wrapText="1"/>
    </xf>
    <xf numFmtId="0" fontId="17" fillId="2" borderId="19" xfId="0" applyFont="1" applyFill="1" applyBorder="1" applyAlignment="1" applyProtection="1">
      <alignment horizontal="center" vertical="center"/>
      <protection locked="0"/>
    </xf>
    <xf numFmtId="0" fontId="17" fillId="2" borderId="2" xfId="0" applyFont="1" applyFill="1" applyBorder="1" applyAlignment="1" applyProtection="1">
      <alignment horizontal="center" vertical="center"/>
      <protection locked="0"/>
    </xf>
    <xf numFmtId="180" fontId="17" fillId="2" borderId="19" xfId="0" applyNumberFormat="1" applyFont="1" applyFill="1" applyBorder="1" applyAlignment="1" applyProtection="1">
      <alignment horizontal="center" vertical="center"/>
      <protection locked="0"/>
    </xf>
    <xf numFmtId="180" fontId="17" fillId="2" borderId="2" xfId="0" applyNumberFormat="1" applyFont="1" applyFill="1" applyBorder="1" applyAlignment="1" applyProtection="1">
      <alignment horizontal="center" vertical="center"/>
      <protection locked="0"/>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0" xfId="0" applyFont="1" applyBorder="1" applyAlignment="1">
      <alignment horizontal="center" vertical="center" wrapText="1"/>
    </xf>
    <xf numFmtId="0" fontId="13" fillId="0" borderId="20" xfId="0" applyFont="1" applyBorder="1" applyAlignment="1">
      <alignment horizontal="center" vertical="center"/>
    </xf>
    <xf numFmtId="0" fontId="13" fillId="0" borderId="31" xfId="0" applyFont="1" applyBorder="1" applyAlignment="1">
      <alignment horizontal="center" vertical="center"/>
    </xf>
    <xf numFmtId="0" fontId="13" fillId="0" borderId="30" xfId="0" applyFont="1" applyBorder="1" applyAlignment="1">
      <alignment horizontal="center" vertical="center"/>
    </xf>
    <xf numFmtId="0" fontId="4" fillId="0" borderId="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5"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13" fillId="0" borderId="1" xfId="0" applyFont="1" applyBorder="1" applyAlignment="1">
      <alignment horizontal="center" vertical="center"/>
    </xf>
    <xf numFmtId="0" fontId="4" fillId="0" borderId="2" xfId="0" quotePrefix="1" applyFont="1" applyBorder="1" applyAlignment="1">
      <alignment horizontal="center" vertical="center" textRotation="255" wrapText="1"/>
    </xf>
    <xf numFmtId="0" fontId="14" fillId="0" borderId="5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2"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59"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52" xfId="0" quotePrefix="1" applyFont="1" applyBorder="1" applyAlignment="1" applyProtection="1">
      <alignment horizontal="center" vertical="center" wrapText="1"/>
      <protection locked="0"/>
    </xf>
    <xf numFmtId="0" fontId="14" fillId="0" borderId="33"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41"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64"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8"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49" fontId="14" fillId="0" borderId="69" xfId="0" applyNumberFormat="1" applyFont="1" applyBorder="1" applyAlignment="1" applyProtection="1">
      <alignment horizontal="left" vertical="center" indent="2"/>
      <protection locked="0"/>
    </xf>
    <xf numFmtId="49" fontId="14" fillId="0" borderId="35" xfId="0" applyNumberFormat="1" applyFont="1" applyBorder="1" applyAlignment="1" applyProtection="1">
      <alignment horizontal="left" vertical="center" indent="2"/>
      <protection locked="0"/>
    </xf>
    <xf numFmtId="49" fontId="14" fillId="0" borderId="64" xfId="0" applyNumberFormat="1" applyFont="1" applyBorder="1" applyAlignment="1" applyProtection="1">
      <alignment horizontal="left" vertical="center" indent="2"/>
      <protection locked="0"/>
    </xf>
    <xf numFmtId="0" fontId="20" fillId="0" borderId="45" xfId="0" applyFont="1" applyBorder="1" applyAlignment="1" applyProtection="1">
      <alignment horizontal="center" vertical="center"/>
      <protection locked="0"/>
    </xf>
    <xf numFmtId="0" fontId="20" fillId="0" borderId="54" xfId="0" applyFont="1" applyBorder="1" applyAlignment="1" applyProtection="1">
      <alignment horizontal="center" vertical="center"/>
      <protection locked="0"/>
    </xf>
    <xf numFmtId="0" fontId="14" fillId="0" borderId="33"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xf numFmtId="0" fontId="4" fillId="5" borderId="8" xfId="0" applyFont="1" applyFill="1" applyBorder="1" applyAlignment="1" applyProtection="1">
      <alignment horizontal="center" vertical="center"/>
      <protection locked="0"/>
    </xf>
    <xf numFmtId="0" fontId="4" fillId="5" borderId="59"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5" borderId="34" xfId="0" applyFont="1" applyFill="1" applyBorder="1" applyAlignment="1" applyProtection="1">
      <alignment horizontal="center" vertical="center"/>
      <protection locked="0"/>
    </xf>
    <xf numFmtId="0" fontId="14" fillId="0" borderId="52" xfId="0" applyFont="1" applyBorder="1" applyAlignment="1" applyProtection="1">
      <alignment horizontal="right" vertical="center"/>
      <protection locked="0"/>
    </xf>
    <xf numFmtId="0" fontId="14" fillId="0" borderId="33"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4" fillId="5" borderId="61" xfId="0" quotePrefix="1" applyFont="1" applyFill="1" applyBorder="1" applyAlignment="1" applyProtection="1">
      <alignment horizontal="center" vertical="center"/>
      <protection locked="0"/>
    </xf>
    <xf numFmtId="0" fontId="4" fillId="5" borderId="29" xfId="0" applyFont="1" applyFill="1" applyBorder="1" applyAlignment="1" applyProtection="1">
      <alignment horizontal="center" vertical="center"/>
      <protection locked="0"/>
    </xf>
    <xf numFmtId="0" fontId="4" fillId="5" borderId="62" xfId="0" applyFont="1" applyFill="1" applyBorder="1" applyAlignment="1" applyProtection="1">
      <alignment horizontal="center" vertical="center"/>
      <protection locked="0"/>
    </xf>
    <xf numFmtId="0" fontId="14" fillId="0" borderId="55"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69" xfId="0" applyFont="1" applyBorder="1" applyAlignment="1" applyProtection="1">
      <alignment horizontal="left" vertical="center"/>
      <protection locked="0"/>
    </xf>
    <xf numFmtId="0" fontId="20" fillId="0" borderId="50" xfId="0" applyFont="1" applyBorder="1" applyAlignment="1" applyProtection="1">
      <alignment horizontal="center" vertical="center"/>
      <protection locked="0"/>
    </xf>
    <xf numFmtId="0" fontId="20" fillId="0" borderId="48" xfId="0" applyFont="1" applyBorder="1" applyAlignment="1" applyProtection="1">
      <alignment horizontal="center" vertical="center"/>
      <protection locked="0"/>
    </xf>
    <xf numFmtId="0" fontId="20" fillId="0" borderId="33"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60" xfId="0" applyFont="1" applyBorder="1" applyAlignment="1" applyProtection="1">
      <alignment horizontal="center" vertical="center"/>
      <protection locked="0"/>
    </xf>
    <xf numFmtId="180" fontId="20" fillId="0" borderId="11" xfId="0" applyNumberFormat="1" applyFont="1" applyBorder="1" applyAlignment="1">
      <alignment horizontal="center" vertical="center" wrapText="1"/>
    </xf>
    <xf numFmtId="0" fontId="20" fillId="0" borderId="47" xfId="0" applyFont="1" applyBorder="1" applyAlignment="1" applyProtection="1">
      <alignment horizontal="center" vertical="center"/>
      <protection locked="0"/>
    </xf>
    <xf numFmtId="0" fontId="14" fillId="0" borderId="65" xfId="0" applyFont="1" applyBorder="1" applyAlignment="1" applyProtection="1">
      <alignment horizontal="center" vertical="center" wrapText="1"/>
      <protection locked="0"/>
    </xf>
    <xf numFmtId="0" fontId="14" fillId="0" borderId="66"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20" fillId="0" borderId="63" xfId="0" applyFont="1" applyBorder="1" applyAlignment="1" applyProtection="1">
      <alignment horizontal="center" vertical="center"/>
      <protection locked="0"/>
    </xf>
    <xf numFmtId="0" fontId="14" fillId="0" borderId="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4" xfId="0" applyFont="1" applyBorder="1" applyAlignment="1" applyProtection="1">
      <alignment horizontal="left" vertical="center"/>
      <protection locked="0"/>
    </xf>
    <xf numFmtId="0" fontId="14" fillId="0" borderId="46" xfId="0" applyFont="1" applyBorder="1" applyAlignment="1" applyProtection="1">
      <alignment horizontal="left" vertical="center"/>
      <protection locked="0"/>
    </xf>
    <xf numFmtId="0" fontId="14" fillId="0" borderId="49"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20" fillId="0" borderId="51" xfId="0" applyFont="1" applyBorder="1" applyAlignment="1" applyProtection="1">
      <alignment horizontal="center" vertical="center"/>
      <protection locked="0"/>
    </xf>
    <xf numFmtId="0" fontId="14" fillId="0" borderId="56" xfId="0" applyFont="1" applyBorder="1" applyAlignment="1" applyProtection="1">
      <alignment horizontal="left"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6" xfId="0" applyFont="1" applyBorder="1" applyAlignment="1" applyProtection="1">
      <alignment horizontal="center"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4" fillId="5" borderId="18" xfId="0" quotePrefix="1" applyFont="1" applyFill="1" applyBorder="1" applyAlignment="1" applyProtection="1">
      <alignment horizontal="center" vertical="center"/>
      <protection locked="0"/>
    </xf>
    <xf numFmtId="0" fontId="4" fillId="5" borderId="0" xfId="0" applyFont="1" applyFill="1" applyAlignment="1" applyProtection="1">
      <alignment horizontal="center" vertical="center"/>
      <protection locked="0"/>
    </xf>
    <xf numFmtId="0" fontId="4" fillId="5" borderId="13" xfId="0" applyFont="1" applyFill="1" applyBorder="1" applyAlignment="1" applyProtection="1">
      <alignment horizontal="center" vertical="center"/>
      <protection locked="0"/>
    </xf>
    <xf numFmtId="0" fontId="14" fillId="0" borderId="26" xfId="0" applyFont="1" applyBorder="1" applyAlignment="1" applyProtection="1">
      <alignment horizontal="left" vertical="center"/>
      <protection locked="0"/>
    </xf>
    <xf numFmtId="0" fontId="14" fillId="0" borderId="27" xfId="0" applyFont="1" applyBorder="1" applyAlignment="1" applyProtection="1">
      <alignment horizontal="left" vertical="center"/>
      <protection locked="0"/>
    </xf>
    <xf numFmtId="0" fontId="14" fillId="0" borderId="0" xfId="0" applyFont="1" applyBorder="1" applyAlignment="1" applyProtection="1">
      <alignment horizontal="center" vertical="center" wrapText="1"/>
      <protection locked="0"/>
    </xf>
    <xf numFmtId="0" fontId="14" fillId="0" borderId="25"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3" fillId="0" borderId="4" xfId="1" applyNumberFormat="1" applyFont="1" applyBorder="1" applyAlignment="1">
      <alignment horizontal="center" vertical="center"/>
    </xf>
    <xf numFmtId="0" fontId="13" fillId="0" borderId="2" xfId="1" applyNumberFormat="1" applyFont="1" applyBorder="1" applyAlignment="1">
      <alignment horizontal="center" vertical="center"/>
    </xf>
    <xf numFmtId="0" fontId="13" fillId="0" borderId="6" xfId="0" applyFont="1" applyBorder="1">
      <alignment vertical="center"/>
    </xf>
    <xf numFmtId="0" fontId="13" fillId="0" borderId="7" xfId="0" applyFont="1" applyBorder="1">
      <alignment vertical="center"/>
    </xf>
    <xf numFmtId="0" fontId="9" fillId="0" borderId="16" xfId="0" applyFont="1" applyBorder="1" applyAlignment="1">
      <alignment horizontal="right" vertical="center"/>
    </xf>
    <xf numFmtId="0" fontId="9" fillId="2" borderId="1" xfId="0" applyFont="1" applyFill="1" applyBorder="1">
      <alignment vertical="center"/>
    </xf>
    <xf numFmtId="0" fontId="9" fillId="0" borderId="0" xfId="0" applyFont="1" applyAlignment="1">
      <alignment horizontal="left" vertical="center" wrapText="1"/>
    </xf>
    <xf numFmtId="0" fontId="9" fillId="0" borderId="13" xfId="0" applyFont="1" applyBorder="1" applyAlignment="1">
      <alignment horizontal="left" vertical="center" wrapText="1"/>
    </xf>
    <xf numFmtId="0" fontId="9" fillId="3" borderId="1" xfId="0" applyFont="1" applyFill="1" applyBorder="1">
      <alignment vertical="center"/>
    </xf>
    <xf numFmtId="0" fontId="9" fillId="0" borderId="18" xfId="0" applyFont="1" applyBorder="1" applyAlignment="1">
      <alignment horizontal="right" vertical="center"/>
    </xf>
    <xf numFmtId="0" fontId="9" fillId="0" borderId="0" xfId="0" applyFont="1" applyAlignment="1">
      <alignment vertical="center" wrapText="1"/>
    </xf>
    <xf numFmtId="0" fontId="9" fillId="0" borderId="13"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4" fillId="0" borderId="1" xfId="0" applyFont="1" applyBorder="1" applyAlignment="1">
      <alignment horizontal="center" vertical="center" textRotation="255" wrapText="1"/>
    </xf>
    <xf numFmtId="0" fontId="4" fillId="0" borderId="1" xfId="0" applyFont="1" applyBorder="1" applyAlignment="1">
      <alignment horizontal="center" vertical="center"/>
    </xf>
    <xf numFmtId="0" fontId="13" fillId="0" borderId="1" xfId="1" applyNumberFormat="1" applyFont="1" applyBorder="1" applyAlignment="1">
      <alignment horizontal="center" vertical="center"/>
    </xf>
    <xf numFmtId="0" fontId="13" fillId="0" borderId="19" xfId="1" applyNumberFormat="1" applyFont="1" applyBorder="1" applyAlignment="1">
      <alignment horizontal="center" vertical="center"/>
    </xf>
    <xf numFmtId="0" fontId="19" fillId="0" borderId="33" xfId="0" applyFont="1" applyBorder="1" applyAlignment="1">
      <alignment horizontal="center" vertical="center"/>
    </xf>
    <xf numFmtId="0" fontId="19" fillId="0" borderId="17" xfId="0" applyFont="1" applyBorder="1" applyAlignment="1">
      <alignment horizontal="center" vertical="center"/>
    </xf>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0" borderId="0" xfId="0" applyFont="1" applyAlignment="1">
      <alignment vertical="top" wrapText="1"/>
    </xf>
    <xf numFmtId="0" fontId="9" fillId="0" borderId="13" xfId="0" applyFont="1" applyBorder="1" applyAlignment="1">
      <alignment vertical="top" wrapText="1"/>
    </xf>
    <xf numFmtId="0" fontId="9" fillId="0" borderId="9" xfId="0" applyFont="1" applyBorder="1" applyAlignment="1">
      <alignment vertical="top" wrapText="1"/>
    </xf>
    <xf numFmtId="0" fontId="9" fillId="0" borderId="10" xfId="0" applyFont="1" applyBorder="1" applyAlignment="1">
      <alignment vertical="top" wrapText="1"/>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51798</xdr:colOff>
      <xdr:row>12</xdr:row>
      <xdr:rowOff>54428</xdr:rowOff>
    </xdr:from>
    <xdr:to>
      <xdr:col>11</xdr:col>
      <xdr:colOff>680810</xdr:colOff>
      <xdr:row>20</xdr:row>
      <xdr:rowOff>304800</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746027" y="4582885"/>
          <a:ext cx="1358354" cy="3298372"/>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5</xdr:row>
      <xdr:rowOff>0</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67059</xdr:colOff>
      <xdr:row>15</xdr:row>
      <xdr:rowOff>211819</xdr:rowOff>
    </xdr:from>
    <xdr:to>
      <xdr:col>14</xdr:col>
      <xdr:colOff>696072</xdr:colOff>
      <xdr:row>23</xdr:row>
      <xdr:rowOff>304800</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418888" y="6264276"/>
          <a:ext cx="1358355" cy="3228067"/>
        </a:xfrm>
        <a:prstGeom prst="wedgeRectCallout">
          <a:avLst>
            <a:gd name="adj1" fmla="val -282464"/>
            <a:gd name="adj2" fmla="val 2455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137708</xdr:colOff>
      <xdr:row>43</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238772</xdr:colOff>
      <xdr:row>12</xdr:row>
      <xdr:rowOff>204295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tabSelected="1" view="pageBreakPreview" topLeftCell="A10" zoomScale="70" zoomScaleNormal="75" zoomScaleSheetLayoutView="70" workbookViewId="0">
      <selection activeCell="E11" sqref="E11:E14"/>
    </sheetView>
  </sheetViews>
  <sheetFormatPr defaultColWidth="8.77734375" defaultRowHeight="12.6" x14ac:dyDescent="0.2"/>
  <cols>
    <col min="1" max="1" width="2.44140625" style="100" customWidth="1"/>
    <col min="2" max="3" width="8.5546875" style="100" customWidth="1"/>
    <col min="4" max="4" width="18.6640625" style="100" customWidth="1"/>
    <col min="5" max="5" width="64.77734375" style="100" customWidth="1"/>
    <col min="6" max="6" width="36.6640625" style="100" customWidth="1"/>
    <col min="7" max="9" width="10.33203125" style="100" customWidth="1"/>
    <col min="10" max="10" width="10.33203125" style="99" customWidth="1"/>
    <col min="11" max="11" width="10.33203125" style="100" customWidth="1"/>
    <col min="12" max="12" width="12.44140625" style="99" customWidth="1"/>
    <col min="13" max="13" width="250.6640625" style="100" customWidth="1"/>
    <col min="14" max="16384" width="8.77734375" style="100"/>
  </cols>
  <sheetData>
    <row r="1" spans="2:14" ht="20.100000000000001" customHeight="1" thickBot="1" x14ac:dyDescent="0.25">
      <c r="E1" s="3"/>
      <c r="M1" s="4" t="s">
        <v>147</v>
      </c>
    </row>
    <row r="2" spans="2:14" ht="41.25" customHeight="1" thickBot="1" x14ac:dyDescent="0.25">
      <c r="B2" s="193" t="s">
        <v>0</v>
      </c>
      <c r="C2" s="194"/>
      <c r="D2" s="5" t="s">
        <v>1</v>
      </c>
      <c r="F2" s="1"/>
      <c r="G2" s="5" t="s">
        <v>2</v>
      </c>
      <c r="H2" s="1"/>
      <c r="I2" s="6" t="s">
        <v>133</v>
      </c>
      <c r="J2" s="7"/>
      <c r="K2" s="7"/>
      <c r="M2" s="5"/>
      <c r="N2" s="5"/>
    </row>
    <row r="3" spans="2:14" s="2" customFormat="1" ht="20.100000000000001" customHeight="1" x14ac:dyDescent="0.2">
      <c r="B3" s="195" t="s">
        <v>3</v>
      </c>
      <c r="C3" s="196"/>
      <c r="D3" s="135" t="s">
        <v>4</v>
      </c>
      <c r="E3" s="135" t="s">
        <v>5</v>
      </c>
      <c r="F3" s="178" t="s">
        <v>6</v>
      </c>
      <c r="G3" s="179"/>
      <c r="H3" s="180"/>
      <c r="I3" s="177" t="s">
        <v>7</v>
      </c>
      <c r="J3" s="127"/>
      <c r="K3" s="128"/>
      <c r="L3" s="157" t="s">
        <v>8</v>
      </c>
      <c r="M3" s="135" t="s">
        <v>9</v>
      </c>
    </row>
    <row r="4" spans="2:14" s="2" customFormat="1" ht="30" customHeight="1" thickBot="1" x14ac:dyDescent="0.25">
      <c r="B4" s="181"/>
      <c r="C4" s="183"/>
      <c r="D4" s="191"/>
      <c r="E4" s="191"/>
      <c r="F4" s="181"/>
      <c r="G4" s="182"/>
      <c r="H4" s="183"/>
      <c r="I4" s="8" t="s">
        <v>10</v>
      </c>
      <c r="J4" s="8" t="s">
        <v>11</v>
      </c>
      <c r="K4" s="9" t="s">
        <v>12</v>
      </c>
      <c r="L4" s="161"/>
      <c r="M4" s="191"/>
    </row>
    <row r="5" spans="2:14" s="2" customFormat="1" ht="30" customHeight="1" thickTop="1" x14ac:dyDescent="0.2">
      <c r="B5" s="204" t="s">
        <v>142</v>
      </c>
      <c r="C5" s="149" t="s">
        <v>144</v>
      </c>
      <c r="D5" s="153" t="s">
        <v>143</v>
      </c>
      <c r="E5" s="184" t="s">
        <v>13</v>
      </c>
      <c r="F5" s="126" t="s">
        <v>148</v>
      </c>
      <c r="G5" s="127"/>
      <c r="H5" s="128"/>
      <c r="I5" s="10">
        <v>5</v>
      </c>
      <c r="J5" s="164">
        <v>5</v>
      </c>
      <c r="K5" s="167">
        <v>69</v>
      </c>
      <c r="L5" s="153" t="s">
        <v>141</v>
      </c>
      <c r="M5" s="162" t="s">
        <v>149</v>
      </c>
    </row>
    <row r="6" spans="2:14" s="2" customFormat="1" ht="30" customHeight="1" x14ac:dyDescent="0.2">
      <c r="B6" s="204"/>
      <c r="C6" s="149"/>
      <c r="D6" s="159"/>
      <c r="E6" s="185"/>
      <c r="F6" s="126" t="s">
        <v>14</v>
      </c>
      <c r="G6" s="127"/>
      <c r="H6" s="128"/>
      <c r="I6" s="106">
        <v>0</v>
      </c>
      <c r="J6" s="139"/>
      <c r="K6" s="167"/>
      <c r="L6" s="153"/>
      <c r="M6" s="163"/>
    </row>
    <row r="7" spans="2:14" s="2" customFormat="1" ht="30" customHeight="1" x14ac:dyDescent="0.2">
      <c r="B7" s="204"/>
      <c r="C7" s="149"/>
      <c r="D7" s="153" t="s">
        <v>15</v>
      </c>
      <c r="E7" s="197" t="s">
        <v>16</v>
      </c>
      <c r="F7" s="186" t="s">
        <v>17</v>
      </c>
      <c r="G7" s="187"/>
      <c r="H7" s="188"/>
      <c r="I7" s="106">
        <v>5</v>
      </c>
      <c r="J7" s="138">
        <v>5</v>
      </c>
      <c r="K7" s="167"/>
      <c r="L7" s="153"/>
      <c r="M7" s="160" t="s">
        <v>135</v>
      </c>
    </row>
    <row r="8" spans="2:14" s="2" customFormat="1" ht="30" customHeight="1" x14ac:dyDescent="0.2">
      <c r="B8" s="204"/>
      <c r="C8" s="149"/>
      <c r="D8" s="153"/>
      <c r="E8" s="197"/>
      <c r="F8" s="132" t="s">
        <v>18</v>
      </c>
      <c r="G8" s="133"/>
      <c r="H8" s="134"/>
      <c r="I8" s="10">
        <v>0</v>
      </c>
      <c r="J8" s="138"/>
      <c r="K8" s="167"/>
      <c r="L8" s="153"/>
      <c r="M8" s="160"/>
    </row>
    <row r="9" spans="2:14" s="2" customFormat="1" ht="30" customHeight="1" x14ac:dyDescent="0.2">
      <c r="B9" s="204"/>
      <c r="C9" s="149"/>
      <c r="D9" s="153"/>
      <c r="E9" s="184" t="s">
        <v>19</v>
      </c>
      <c r="F9" s="132" t="s">
        <v>20</v>
      </c>
      <c r="G9" s="133"/>
      <c r="H9" s="134"/>
      <c r="I9" s="10">
        <v>5</v>
      </c>
      <c r="J9" s="164">
        <v>5</v>
      </c>
      <c r="K9" s="167"/>
      <c r="L9" s="153"/>
      <c r="M9" s="160" t="s">
        <v>136</v>
      </c>
    </row>
    <row r="10" spans="2:14" s="2" customFormat="1" ht="30" customHeight="1" x14ac:dyDescent="0.2">
      <c r="B10" s="204"/>
      <c r="C10" s="149"/>
      <c r="D10" s="153"/>
      <c r="E10" s="197"/>
      <c r="F10" s="132" t="s">
        <v>18</v>
      </c>
      <c r="G10" s="133"/>
      <c r="H10" s="134"/>
      <c r="I10" s="10">
        <v>0</v>
      </c>
      <c r="J10" s="138"/>
      <c r="K10" s="167"/>
      <c r="L10" s="153"/>
      <c r="M10" s="160"/>
    </row>
    <row r="11" spans="2:14" s="2" customFormat="1" ht="90" customHeight="1" x14ac:dyDescent="0.2">
      <c r="B11" s="204"/>
      <c r="C11" s="149"/>
      <c r="D11" s="153"/>
      <c r="E11" s="157" t="s">
        <v>21</v>
      </c>
      <c r="F11" s="126" t="s">
        <v>131</v>
      </c>
      <c r="G11" s="127"/>
      <c r="H11" s="128"/>
      <c r="I11" s="106">
        <v>9</v>
      </c>
      <c r="J11" s="164">
        <v>9</v>
      </c>
      <c r="K11" s="167"/>
      <c r="L11" s="153"/>
      <c r="M11" s="174" t="s">
        <v>137</v>
      </c>
    </row>
    <row r="12" spans="2:14" s="2" customFormat="1" ht="90" customHeight="1" x14ac:dyDescent="0.2">
      <c r="B12" s="204"/>
      <c r="C12" s="149"/>
      <c r="D12" s="153"/>
      <c r="E12" s="153"/>
      <c r="F12" s="126" t="s">
        <v>132</v>
      </c>
      <c r="G12" s="127"/>
      <c r="H12" s="128"/>
      <c r="I12" s="106">
        <v>7</v>
      </c>
      <c r="J12" s="138"/>
      <c r="K12" s="167"/>
      <c r="L12" s="153"/>
      <c r="M12" s="175"/>
    </row>
    <row r="13" spans="2:14" s="2" customFormat="1" ht="90" customHeight="1" x14ac:dyDescent="0.2">
      <c r="B13" s="204"/>
      <c r="C13" s="149"/>
      <c r="D13" s="153"/>
      <c r="E13" s="153"/>
      <c r="F13" s="126" t="s">
        <v>130</v>
      </c>
      <c r="G13" s="127"/>
      <c r="H13" s="128"/>
      <c r="I13" s="106">
        <v>3</v>
      </c>
      <c r="J13" s="138"/>
      <c r="K13" s="167"/>
      <c r="L13" s="153"/>
      <c r="M13" s="175"/>
    </row>
    <row r="14" spans="2:14" s="2" customFormat="1" ht="90" customHeight="1" x14ac:dyDescent="0.2">
      <c r="B14" s="204"/>
      <c r="C14" s="150"/>
      <c r="D14" s="159"/>
      <c r="E14" s="153"/>
      <c r="F14" s="132" t="s">
        <v>22</v>
      </c>
      <c r="G14" s="133"/>
      <c r="H14" s="134"/>
      <c r="I14" s="106">
        <v>0</v>
      </c>
      <c r="J14" s="138"/>
      <c r="K14" s="167"/>
      <c r="L14" s="153"/>
      <c r="M14" s="176"/>
    </row>
    <row r="15" spans="2:14" s="2" customFormat="1" ht="40.049999999999997" customHeight="1" x14ac:dyDescent="0.2">
      <c r="B15" s="204"/>
      <c r="C15" s="149" t="s">
        <v>145</v>
      </c>
      <c r="D15" s="137" t="s">
        <v>146</v>
      </c>
      <c r="E15" s="198" t="s">
        <v>134</v>
      </c>
      <c r="F15" s="171" t="s">
        <v>150</v>
      </c>
      <c r="G15" s="172"/>
      <c r="H15" s="173"/>
      <c r="I15" s="10">
        <v>5</v>
      </c>
      <c r="J15" s="119">
        <v>5</v>
      </c>
      <c r="K15" s="167"/>
      <c r="L15" s="153"/>
      <c r="M15" s="169" t="s">
        <v>138</v>
      </c>
    </row>
    <row r="16" spans="2:14" s="2" customFormat="1" ht="40.049999999999997" customHeight="1" x14ac:dyDescent="0.2">
      <c r="B16" s="204"/>
      <c r="C16" s="149"/>
      <c r="D16" s="137"/>
      <c r="E16" s="199"/>
      <c r="F16" s="171" t="s">
        <v>151</v>
      </c>
      <c r="G16" s="172"/>
      <c r="H16" s="173"/>
      <c r="I16" s="11">
        <v>3</v>
      </c>
      <c r="J16" s="120"/>
      <c r="K16" s="167"/>
      <c r="L16" s="153"/>
      <c r="M16" s="170"/>
    </row>
    <row r="17" spans="2:13" s="2" customFormat="1" ht="40.049999999999997" customHeight="1" x14ac:dyDescent="0.2">
      <c r="B17" s="204"/>
      <c r="C17" s="150"/>
      <c r="D17" s="136"/>
      <c r="E17" s="200"/>
      <c r="F17" s="132" t="s">
        <v>23</v>
      </c>
      <c r="G17" s="133"/>
      <c r="H17" s="134"/>
      <c r="I17" s="10">
        <v>0</v>
      </c>
      <c r="J17" s="131"/>
      <c r="K17" s="167"/>
      <c r="L17" s="153"/>
      <c r="M17" s="160"/>
    </row>
    <row r="18" spans="2:13" s="2" customFormat="1" ht="49.95" customHeight="1" x14ac:dyDescent="0.2">
      <c r="B18" s="204"/>
      <c r="C18" s="151" t="s">
        <v>24</v>
      </c>
      <c r="D18" s="135" t="s">
        <v>25</v>
      </c>
      <c r="E18" s="157" t="s">
        <v>26</v>
      </c>
      <c r="F18" s="132" t="s">
        <v>139</v>
      </c>
      <c r="G18" s="133"/>
      <c r="H18" s="134"/>
      <c r="I18" s="106">
        <v>20</v>
      </c>
      <c r="J18" s="138">
        <v>20</v>
      </c>
      <c r="K18" s="167"/>
      <c r="L18" s="153"/>
      <c r="M18" s="189" t="s">
        <v>152</v>
      </c>
    </row>
    <row r="19" spans="2:13" s="2" customFormat="1" ht="49.95" customHeight="1" x14ac:dyDescent="0.2">
      <c r="B19" s="204"/>
      <c r="C19" s="149"/>
      <c r="D19" s="136"/>
      <c r="E19" s="158"/>
      <c r="F19" s="132" t="s">
        <v>27</v>
      </c>
      <c r="G19" s="133"/>
      <c r="H19" s="134"/>
      <c r="I19" s="10">
        <v>0</v>
      </c>
      <c r="J19" s="139"/>
      <c r="K19" s="167"/>
      <c r="L19" s="153"/>
      <c r="M19" s="190"/>
    </row>
    <row r="20" spans="2:13" s="2" customFormat="1" ht="20.100000000000001" customHeight="1" x14ac:dyDescent="0.2">
      <c r="B20" s="204"/>
      <c r="C20" s="149"/>
      <c r="D20" s="135" t="s">
        <v>28</v>
      </c>
      <c r="E20" s="157" t="s">
        <v>29</v>
      </c>
      <c r="F20" s="140" t="s">
        <v>112</v>
      </c>
      <c r="G20" s="141"/>
      <c r="H20" s="142"/>
      <c r="I20" s="10">
        <v>10</v>
      </c>
      <c r="J20" s="119">
        <v>10</v>
      </c>
      <c r="K20" s="167"/>
      <c r="L20" s="153"/>
      <c r="M20" s="116" t="s">
        <v>127</v>
      </c>
    </row>
    <row r="21" spans="2:13" s="2" customFormat="1" ht="20.100000000000001" customHeight="1" x14ac:dyDescent="0.2">
      <c r="B21" s="204"/>
      <c r="C21" s="149"/>
      <c r="D21" s="137"/>
      <c r="E21" s="153"/>
      <c r="F21" s="140" t="s">
        <v>123</v>
      </c>
      <c r="G21" s="141"/>
      <c r="H21" s="142"/>
      <c r="I21" s="104"/>
      <c r="J21" s="120"/>
      <c r="K21" s="167"/>
      <c r="L21" s="153"/>
      <c r="M21" s="117"/>
    </row>
    <row r="22" spans="2:13" s="2" customFormat="1" ht="20.100000000000001" customHeight="1" x14ac:dyDescent="0.2">
      <c r="B22" s="204"/>
      <c r="C22" s="149"/>
      <c r="D22" s="137"/>
      <c r="E22" s="153"/>
      <c r="F22" s="143"/>
      <c r="G22" s="144"/>
      <c r="H22" s="145"/>
      <c r="I22" s="12" t="s">
        <v>30</v>
      </c>
      <c r="J22" s="120"/>
      <c r="K22" s="167"/>
      <c r="L22" s="153"/>
      <c r="M22" s="117"/>
    </row>
    <row r="23" spans="2:13" s="2" customFormat="1" ht="20.100000000000001" customHeight="1" x14ac:dyDescent="0.2">
      <c r="B23" s="204"/>
      <c r="C23" s="149"/>
      <c r="D23" s="137"/>
      <c r="E23" s="153"/>
      <c r="F23" s="146"/>
      <c r="G23" s="147"/>
      <c r="H23" s="148"/>
      <c r="I23" s="13"/>
      <c r="J23" s="120"/>
      <c r="K23" s="167"/>
      <c r="L23" s="153"/>
      <c r="M23" s="117"/>
    </row>
    <row r="24" spans="2:13" s="2" customFormat="1" ht="20.100000000000001" customHeight="1" x14ac:dyDescent="0.2">
      <c r="B24" s="204"/>
      <c r="C24" s="149"/>
      <c r="D24" s="137"/>
      <c r="E24" s="153"/>
      <c r="F24" s="146" t="s">
        <v>113</v>
      </c>
      <c r="G24" s="147"/>
      <c r="H24" s="148"/>
      <c r="I24" s="13">
        <v>5</v>
      </c>
      <c r="J24" s="120"/>
      <c r="K24" s="167"/>
      <c r="L24" s="153"/>
      <c r="M24" s="117"/>
    </row>
    <row r="25" spans="2:13" s="2" customFormat="1" ht="20.100000000000001" customHeight="1" x14ac:dyDescent="0.2">
      <c r="B25" s="204"/>
      <c r="C25" s="149"/>
      <c r="D25" s="137"/>
      <c r="E25" s="153"/>
      <c r="F25" s="140" t="s">
        <v>114</v>
      </c>
      <c r="G25" s="141"/>
      <c r="H25" s="142"/>
      <c r="I25" s="10">
        <v>5</v>
      </c>
      <c r="J25" s="120"/>
      <c r="K25" s="167"/>
      <c r="L25" s="153"/>
      <c r="M25" s="117"/>
    </row>
    <row r="26" spans="2:13" s="2" customFormat="1" ht="20.100000000000001" customHeight="1" x14ac:dyDescent="0.2">
      <c r="B26" s="204"/>
      <c r="C26" s="149"/>
      <c r="D26" s="137"/>
      <c r="E26" s="153"/>
      <c r="F26" s="140" t="s">
        <v>124</v>
      </c>
      <c r="G26" s="141"/>
      <c r="H26" s="142"/>
      <c r="I26" s="104"/>
      <c r="J26" s="120"/>
      <c r="K26" s="167"/>
      <c r="L26" s="153"/>
      <c r="M26" s="117"/>
    </row>
    <row r="27" spans="2:13" s="2" customFormat="1" ht="20.100000000000001" customHeight="1" x14ac:dyDescent="0.2">
      <c r="B27" s="204"/>
      <c r="C27" s="149"/>
      <c r="D27" s="137"/>
      <c r="E27" s="153"/>
      <c r="F27" s="143"/>
      <c r="G27" s="144"/>
      <c r="H27" s="145"/>
      <c r="I27" s="12" t="s">
        <v>30</v>
      </c>
      <c r="J27" s="120"/>
      <c r="K27" s="167"/>
      <c r="L27" s="153"/>
      <c r="M27" s="117"/>
    </row>
    <row r="28" spans="2:13" s="2" customFormat="1" ht="20.100000000000001" customHeight="1" x14ac:dyDescent="0.2">
      <c r="B28" s="204"/>
      <c r="C28" s="149"/>
      <c r="D28" s="137"/>
      <c r="E28" s="153"/>
      <c r="F28" s="146"/>
      <c r="G28" s="147"/>
      <c r="H28" s="148"/>
      <c r="I28" s="13"/>
      <c r="J28" s="120"/>
      <c r="K28" s="167"/>
      <c r="L28" s="153"/>
      <c r="M28" s="117"/>
    </row>
    <row r="29" spans="2:13" s="2" customFormat="1" ht="20.100000000000001" customHeight="1" x14ac:dyDescent="0.2">
      <c r="B29" s="204"/>
      <c r="C29" s="149"/>
      <c r="D29" s="136"/>
      <c r="E29" s="159"/>
      <c r="F29" s="146" t="s">
        <v>115</v>
      </c>
      <c r="G29" s="147"/>
      <c r="H29" s="148"/>
      <c r="I29" s="13">
        <v>0</v>
      </c>
      <c r="J29" s="131"/>
      <c r="K29" s="167"/>
      <c r="L29" s="153"/>
      <c r="M29" s="118"/>
    </row>
    <row r="30" spans="2:13" s="2" customFormat="1" ht="30" customHeight="1" x14ac:dyDescent="0.2">
      <c r="B30" s="204"/>
      <c r="C30" s="149"/>
      <c r="D30" s="153" t="s">
        <v>31</v>
      </c>
      <c r="E30" s="143" t="s">
        <v>32</v>
      </c>
      <c r="F30" s="126" t="s">
        <v>33</v>
      </c>
      <c r="G30" s="127"/>
      <c r="H30" s="128"/>
      <c r="I30" s="104">
        <v>10</v>
      </c>
      <c r="J30" s="119">
        <v>10</v>
      </c>
      <c r="K30" s="167"/>
      <c r="L30" s="153"/>
      <c r="M30" s="160" t="s">
        <v>140</v>
      </c>
    </row>
    <row r="31" spans="2:13" s="2" customFormat="1" ht="30" customHeight="1" x14ac:dyDescent="0.2">
      <c r="B31" s="204"/>
      <c r="C31" s="149"/>
      <c r="D31" s="153"/>
      <c r="E31" s="155"/>
      <c r="F31" s="126" t="s">
        <v>34</v>
      </c>
      <c r="G31" s="127"/>
      <c r="H31" s="128"/>
      <c r="I31" s="10">
        <v>5</v>
      </c>
      <c r="J31" s="120"/>
      <c r="K31" s="167"/>
      <c r="L31" s="153"/>
      <c r="M31" s="165"/>
    </row>
    <row r="32" spans="2:13" s="2" customFormat="1" ht="30" customHeight="1" thickBot="1" x14ac:dyDescent="0.25">
      <c r="B32" s="205"/>
      <c r="C32" s="152"/>
      <c r="D32" s="154"/>
      <c r="E32" s="156"/>
      <c r="F32" s="126" t="s">
        <v>35</v>
      </c>
      <c r="G32" s="127"/>
      <c r="H32" s="128"/>
      <c r="I32" s="14">
        <v>0</v>
      </c>
      <c r="J32" s="121"/>
      <c r="K32" s="168"/>
      <c r="L32" s="161"/>
      <c r="M32" s="166"/>
    </row>
    <row r="33" spans="1:14" s="2" customFormat="1" ht="142.5" customHeight="1" thickTop="1" x14ac:dyDescent="0.2">
      <c r="B33" s="201" t="s">
        <v>116</v>
      </c>
      <c r="C33" s="202"/>
      <c r="D33" s="203"/>
      <c r="E33" s="123" t="s">
        <v>110</v>
      </c>
      <c r="F33" s="124"/>
      <c r="G33" s="124"/>
      <c r="H33" s="125"/>
      <c r="I33" s="16" t="s">
        <v>117</v>
      </c>
      <c r="J33" s="17"/>
      <c r="K33" s="18"/>
      <c r="L33" s="19" t="s">
        <v>36</v>
      </c>
      <c r="M33" s="20" t="s">
        <v>37</v>
      </c>
    </row>
    <row r="34" spans="1:14" s="2" customFormat="1" ht="142.5" customHeight="1" x14ac:dyDescent="0.2">
      <c r="B34" s="192" t="s">
        <v>106</v>
      </c>
      <c r="C34" s="192"/>
      <c r="D34" s="192"/>
      <c r="E34" s="129" t="s">
        <v>108</v>
      </c>
      <c r="F34" s="129"/>
      <c r="G34" s="129"/>
      <c r="H34" s="129"/>
      <c r="I34" s="21" t="s">
        <v>118</v>
      </c>
      <c r="J34" s="22"/>
      <c r="K34" s="23"/>
      <c r="L34" s="15" t="s">
        <v>107</v>
      </c>
      <c r="M34" s="102" t="s">
        <v>109</v>
      </c>
    </row>
    <row r="35" spans="1:14" s="2" customFormat="1" ht="45" customHeight="1" x14ac:dyDescent="0.2">
      <c r="I35" s="103" t="s">
        <v>38</v>
      </c>
      <c r="J35" s="24">
        <f>SUM(K5:K32)</f>
        <v>69</v>
      </c>
      <c r="K35" s="25"/>
      <c r="L35" s="26"/>
      <c r="M35" s="27" t="s">
        <v>39</v>
      </c>
    </row>
    <row r="36" spans="1:14" s="2" customFormat="1" ht="45" customHeight="1" x14ac:dyDescent="0.2">
      <c r="I36" s="103" t="s">
        <v>40</v>
      </c>
      <c r="J36" s="28">
        <v>10</v>
      </c>
      <c r="K36" s="25"/>
      <c r="L36" s="26"/>
    </row>
    <row r="37" spans="1:14" s="2" customFormat="1" ht="13.8" x14ac:dyDescent="0.2">
      <c r="I37" s="29"/>
      <c r="J37" s="26"/>
      <c r="L37" s="26"/>
    </row>
    <row r="38" spans="1:14" s="2" customFormat="1" ht="64.95" customHeight="1" x14ac:dyDescent="0.2">
      <c r="B38" s="129" t="s">
        <v>41</v>
      </c>
      <c r="C38" s="129"/>
      <c r="D38" s="129"/>
      <c r="E38" s="129" t="s">
        <v>42</v>
      </c>
      <c r="F38" s="129"/>
      <c r="G38" s="129"/>
      <c r="H38" s="129"/>
      <c r="I38" s="129"/>
      <c r="J38" s="129"/>
      <c r="K38" s="129"/>
      <c r="L38" s="130"/>
      <c r="M38" s="130"/>
    </row>
    <row r="39" spans="1:14" ht="23.25" customHeight="1" x14ac:dyDescent="0.2">
      <c r="C39" s="2"/>
      <c r="D39" s="2"/>
      <c r="E39" s="2"/>
    </row>
    <row r="40" spans="1:14" x14ac:dyDescent="0.2">
      <c r="E40" s="30"/>
      <c r="K40" s="31"/>
    </row>
    <row r="41" spans="1:14" s="99" customFormat="1" x14ac:dyDescent="0.2">
      <c r="A41" s="100"/>
      <c r="B41" s="100"/>
      <c r="C41" s="100"/>
      <c r="D41" s="100"/>
      <c r="E41" s="122"/>
      <c r="F41" s="122"/>
      <c r="G41" s="100"/>
      <c r="H41" s="100"/>
      <c r="I41" s="100"/>
      <c r="J41" s="100"/>
      <c r="K41" s="100"/>
      <c r="M41" s="100"/>
      <c r="N41" s="100"/>
    </row>
    <row r="42" spans="1:14" s="99" customFormat="1" x14ac:dyDescent="0.2">
      <c r="A42" s="100"/>
      <c r="B42" s="100"/>
      <c r="C42" s="100"/>
      <c r="D42" s="100"/>
      <c r="E42" s="100"/>
      <c r="F42" s="100"/>
      <c r="G42" s="100"/>
      <c r="H42" s="100"/>
      <c r="I42" s="100"/>
      <c r="K42" s="100"/>
      <c r="M42" s="100"/>
      <c r="N42" s="100"/>
    </row>
    <row r="43" spans="1:14" s="99" customFormat="1" x14ac:dyDescent="0.2">
      <c r="A43" s="100"/>
      <c r="B43" s="100"/>
      <c r="C43" s="100"/>
      <c r="D43" s="100"/>
      <c r="E43" s="100"/>
      <c r="F43" s="100"/>
      <c r="G43" s="100"/>
      <c r="H43" s="100"/>
      <c r="I43" s="100"/>
      <c r="K43" s="100"/>
      <c r="M43" s="100"/>
      <c r="N43" s="100"/>
    </row>
  </sheetData>
  <sheetProtection sheet="1" selectLockedCells="1" selectUnlockedCells="1"/>
  <mergeCells count="75">
    <mergeCell ref="M18:M19"/>
    <mergeCell ref="M3:M4"/>
    <mergeCell ref="B34:D34"/>
    <mergeCell ref="E34:H34"/>
    <mergeCell ref="B2:C2"/>
    <mergeCell ref="B3:C4"/>
    <mergeCell ref="E9:E10"/>
    <mergeCell ref="D3:D4"/>
    <mergeCell ref="E3:E4"/>
    <mergeCell ref="C5:C14"/>
    <mergeCell ref="E7:E8"/>
    <mergeCell ref="E15:E17"/>
    <mergeCell ref="B33:D33"/>
    <mergeCell ref="B5:B32"/>
    <mergeCell ref="D5:D6"/>
    <mergeCell ref="D7:D14"/>
    <mergeCell ref="E5:E6"/>
    <mergeCell ref="F8:H8"/>
    <mergeCell ref="F13:H13"/>
    <mergeCell ref="F7:H7"/>
    <mergeCell ref="E11:E14"/>
    <mergeCell ref="F10:H10"/>
    <mergeCell ref="F11:H11"/>
    <mergeCell ref="F14:H14"/>
    <mergeCell ref="F12:H12"/>
    <mergeCell ref="I3:K3"/>
    <mergeCell ref="J11:J14"/>
    <mergeCell ref="F5:H5"/>
    <mergeCell ref="F3:H4"/>
    <mergeCell ref="J9:J10"/>
    <mergeCell ref="M9:M10"/>
    <mergeCell ref="F6:H6"/>
    <mergeCell ref="L3:L4"/>
    <mergeCell ref="M5:M6"/>
    <mergeCell ref="J5:J6"/>
    <mergeCell ref="L5:L32"/>
    <mergeCell ref="M30:M32"/>
    <mergeCell ref="K5:K32"/>
    <mergeCell ref="M15:M17"/>
    <mergeCell ref="F15:H15"/>
    <mergeCell ref="F9:H9"/>
    <mergeCell ref="F16:H16"/>
    <mergeCell ref="F29:H29"/>
    <mergeCell ref="M11:M14"/>
    <mergeCell ref="M7:M8"/>
    <mergeCell ref="J7:J8"/>
    <mergeCell ref="F18:H18"/>
    <mergeCell ref="F19:H19"/>
    <mergeCell ref="F20:H20"/>
    <mergeCell ref="F24:H24"/>
    <mergeCell ref="F25:H25"/>
    <mergeCell ref="B38:D38"/>
    <mergeCell ref="E38:M38"/>
    <mergeCell ref="J15:J17"/>
    <mergeCell ref="F17:H17"/>
    <mergeCell ref="D18:D19"/>
    <mergeCell ref="D15:D17"/>
    <mergeCell ref="D20:D29"/>
    <mergeCell ref="J18:J19"/>
    <mergeCell ref="J20:J29"/>
    <mergeCell ref="F21:H23"/>
    <mergeCell ref="C15:C17"/>
    <mergeCell ref="C18:C32"/>
    <mergeCell ref="D30:D32"/>
    <mergeCell ref="E30:E32"/>
    <mergeCell ref="F31:H31"/>
    <mergeCell ref="E18:E19"/>
    <mergeCell ref="M20:M29"/>
    <mergeCell ref="J30:J32"/>
    <mergeCell ref="E41:F41"/>
    <mergeCell ref="E33:H33"/>
    <mergeCell ref="F30:H30"/>
    <mergeCell ref="E20:E29"/>
    <mergeCell ref="F32:H32"/>
    <mergeCell ref="F26:H28"/>
  </mergeCells>
  <phoneticPr fontId="2"/>
  <conditionalFormatting sqref="J36">
    <cfRule type="expression" dxfId="24" priority="1" stopIfTrue="1">
      <formula>$J$36="型選択"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20" sqref="G20"/>
    </sheetView>
  </sheetViews>
  <sheetFormatPr defaultColWidth="3.109375" defaultRowHeight="18" customHeight="1" x14ac:dyDescent="0.2"/>
  <cols>
    <col min="1" max="16384" width="3.109375" style="32"/>
  </cols>
  <sheetData>
    <row r="3" spans="1:27" ht="18" customHeight="1" x14ac:dyDescent="0.2">
      <c r="AA3" s="33" t="s">
        <v>43</v>
      </c>
    </row>
    <row r="5" spans="1:27" ht="18" customHeight="1" x14ac:dyDescent="0.2">
      <c r="A5" s="206" t="s">
        <v>44</v>
      </c>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row>
    <row r="6" spans="1:27" ht="18" customHeight="1" x14ac:dyDescent="0.2">
      <c r="A6" s="206"/>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row>
    <row r="9" spans="1:27" ht="18" customHeight="1" x14ac:dyDescent="0.2">
      <c r="B9" s="207" t="s">
        <v>45</v>
      </c>
      <c r="C9" s="207"/>
      <c r="D9" s="207"/>
      <c r="E9" s="207"/>
      <c r="F9" s="207"/>
      <c r="H9" s="32" t="s">
        <v>46</v>
      </c>
    </row>
    <row r="11" spans="1:27" ht="18" customHeight="1" x14ac:dyDescent="0.2">
      <c r="O11" s="32" t="s">
        <v>47</v>
      </c>
    </row>
    <row r="13" spans="1:27" ht="18" customHeight="1" x14ac:dyDescent="0.2">
      <c r="O13" s="32" t="s">
        <v>48</v>
      </c>
    </row>
    <row r="15" spans="1:27" ht="18" customHeight="1" x14ac:dyDescent="0.2">
      <c r="O15" s="32" t="s">
        <v>49</v>
      </c>
    </row>
    <row r="18" spans="2:20" ht="18" customHeight="1" x14ac:dyDescent="0.2">
      <c r="E18" s="33" t="s">
        <v>50</v>
      </c>
      <c r="F18" s="32" t="s">
        <v>51</v>
      </c>
      <c r="G18" s="32" t="s">
        <v>153</v>
      </c>
      <c r="H18" s="34"/>
      <c r="I18" s="34"/>
      <c r="J18" s="34"/>
      <c r="K18" s="34"/>
      <c r="L18" s="34"/>
      <c r="M18" s="34"/>
      <c r="N18" s="34"/>
      <c r="O18" s="34"/>
      <c r="P18" s="34"/>
      <c r="Q18" s="34"/>
      <c r="R18" s="34"/>
      <c r="S18" s="34"/>
      <c r="T18" s="34"/>
    </row>
    <row r="19" spans="2:20" ht="18" customHeight="1" x14ac:dyDescent="0.2">
      <c r="G19" s="34"/>
      <c r="H19" s="34"/>
      <c r="I19" s="34"/>
      <c r="J19" s="34"/>
      <c r="K19" s="34"/>
      <c r="L19" s="34"/>
      <c r="M19" s="34"/>
      <c r="N19" s="34"/>
      <c r="O19" s="34"/>
      <c r="P19" s="34"/>
      <c r="Q19" s="34"/>
      <c r="R19" s="34"/>
      <c r="S19" s="34"/>
      <c r="T19" s="34"/>
    </row>
    <row r="20" spans="2:20" ht="18" customHeight="1" x14ac:dyDescent="0.2">
      <c r="G20" s="32" t="s">
        <v>154</v>
      </c>
      <c r="H20" s="34"/>
      <c r="I20" s="34"/>
      <c r="J20" s="34"/>
      <c r="K20" s="34"/>
      <c r="L20" s="34"/>
      <c r="M20" s="34"/>
      <c r="N20" s="34"/>
      <c r="O20" s="34"/>
      <c r="P20" s="34"/>
      <c r="Q20" s="34"/>
      <c r="R20" s="34"/>
      <c r="S20" s="34"/>
      <c r="T20" s="34"/>
    </row>
    <row r="21" spans="2:20" ht="18" customHeight="1" x14ac:dyDescent="0.2">
      <c r="E21" s="33"/>
      <c r="G21" s="34"/>
      <c r="H21" s="34"/>
      <c r="I21" s="34"/>
      <c r="J21" s="34"/>
      <c r="K21" s="34"/>
      <c r="L21" s="34"/>
      <c r="M21" s="34"/>
      <c r="N21" s="34"/>
      <c r="O21" s="34"/>
      <c r="P21" s="34"/>
      <c r="Q21" s="34"/>
      <c r="R21" s="34"/>
      <c r="S21" s="34"/>
      <c r="T21" s="34"/>
    </row>
    <row r="22" spans="2:20" ht="18" customHeight="1" x14ac:dyDescent="0.2">
      <c r="G22" s="34"/>
      <c r="H22" s="34"/>
      <c r="I22" s="34"/>
      <c r="J22" s="34"/>
      <c r="K22" s="34"/>
      <c r="L22" s="34"/>
      <c r="M22" s="34"/>
      <c r="N22" s="34"/>
      <c r="O22" s="34"/>
      <c r="P22" s="34"/>
      <c r="Q22" s="34"/>
      <c r="R22" s="34"/>
      <c r="S22" s="34"/>
      <c r="T22" s="34"/>
    </row>
    <row r="25" spans="2:20" ht="18" customHeight="1" x14ac:dyDescent="0.2">
      <c r="B25" s="32" t="s">
        <v>52</v>
      </c>
    </row>
    <row r="26" spans="2:20" ht="18" customHeight="1" x14ac:dyDescent="0.2">
      <c r="B26" s="32" t="s">
        <v>53</v>
      </c>
    </row>
    <row r="27" spans="2:20" ht="18" customHeight="1" x14ac:dyDescent="0.2">
      <c r="B27" s="32" t="s">
        <v>54</v>
      </c>
    </row>
    <row r="30" spans="2:20" ht="18" customHeight="1" x14ac:dyDescent="0.2">
      <c r="C30" s="32" t="s">
        <v>55</v>
      </c>
    </row>
    <row r="31" spans="2:20" ht="18" customHeight="1" x14ac:dyDescent="0.2">
      <c r="D31" s="32" t="s">
        <v>56</v>
      </c>
      <c r="G31" s="32" t="s">
        <v>51</v>
      </c>
      <c r="H31" s="32" t="s">
        <v>57</v>
      </c>
    </row>
    <row r="32" spans="2:20" ht="18" customHeight="1" x14ac:dyDescent="0.2">
      <c r="D32" s="32" t="s">
        <v>58</v>
      </c>
      <c r="G32" s="32" t="s">
        <v>51</v>
      </c>
      <c r="H32" s="32" t="s">
        <v>59</v>
      </c>
    </row>
    <row r="33" spans="1:27" ht="18" customHeight="1" x14ac:dyDescent="0.2">
      <c r="D33" s="32" t="s">
        <v>47</v>
      </c>
      <c r="G33" s="32" t="s">
        <v>51</v>
      </c>
      <c r="H33" s="32" t="s">
        <v>60</v>
      </c>
    </row>
    <row r="34" spans="1:27" ht="18" customHeight="1" x14ac:dyDescent="0.2">
      <c r="D34" s="32" t="s">
        <v>61</v>
      </c>
      <c r="G34" s="32" t="s">
        <v>51</v>
      </c>
      <c r="H34" s="32" t="s">
        <v>62</v>
      </c>
    </row>
    <row r="35" spans="1:27" ht="18" customHeight="1" x14ac:dyDescent="0.2">
      <c r="D35" s="32" t="s">
        <v>63</v>
      </c>
      <c r="G35" s="32" t="s">
        <v>51</v>
      </c>
      <c r="H35" s="32" t="s">
        <v>62</v>
      </c>
    </row>
    <row r="36" spans="1:27" ht="18" customHeight="1" x14ac:dyDescent="0.2">
      <c r="D36" s="32" t="s">
        <v>64</v>
      </c>
      <c r="G36" s="32" t="s">
        <v>51</v>
      </c>
      <c r="H36" s="35"/>
    </row>
    <row r="44" spans="1:27" ht="18" customHeight="1" x14ac:dyDescent="0.2">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topLeftCell="A13" zoomScale="70" zoomScaleNormal="71" zoomScaleSheetLayoutView="70" workbookViewId="0">
      <selection activeCell="I30" sqref="I30:I32"/>
    </sheetView>
  </sheetViews>
  <sheetFormatPr defaultColWidth="8.77734375" defaultRowHeight="12.6" x14ac:dyDescent="0.2"/>
  <cols>
    <col min="1" max="1" width="2.44140625" style="100" customWidth="1"/>
    <col min="2" max="3" width="6.33203125" style="100" customWidth="1"/>
    <col min="4" max="4" width="17.6640625" style="100" customWidth="1"/>
    <col min="5" max="5" width="60.109375" style="100" customWidth="1"/>
    <col min="6" max="7" width="10.6640625" style="100" customWidth="1"/>
    <col min="8" max="8" width="49.21875" style="100" customWidth="1"/>
    <col min="9" max="9" width="20.6640625" style="99" customWidth="1"/>
    <col min="10" max="10" width="15.6640625" style="100" customWidth="1"/>
    <col min="11" max="13" width="10.6640625" style="100" customWidth="1"/>
    <col min="14" max="15" width="8.77734375" style="100"/>
    <col min="16" max="16" width="10.44140625" style="100" bestFit="1" customWidth="1"/>
    <col min="17" max="16384" width="8.77734375" style="100"/>
  </cols>
  <sheetData>
    <row r="1" spans="2:12" ht="30.75" customHeight="1" x14ac:dyDescent="0.2">
      <c r="B1" s="1" t="s">
        <v>119</v>
      </c>
      <c r="C1" s="37"/>
      <c r="D1" s="37"/>
      <c r="G1" s="38"/>
      <c r="H1" s="115"/>
      <c r="I1" s="115"/>
      <c r="J1" s="115"/>
    </row>
    <row r="2" spans="2:12" ht="22.8" x14ac:dyDescent="0.2">
      <c r="B2" s="39"/>
      <c r="C2" s="39"/>
      <c r="D2" s="39"/>
      <c r="E2" s="39"/>
      <c r="F2" s="245" t="s">
        <v>48</v>
      </c>
      <c r="G2" s="246"/>
      <c r="H2" s="238"/>
      <c r="I2" s="239"/>
      <c r="J2" s="240"/>
      <c r="K2" s="5"/>
      <c r="L2" s="5"/>
    </row>
    <row r="3" spans="2:12" ht="20.100000000000001" customHeight="1" x14ac:dyDescent="0.2">
      <c r="B3" s="215" t="s">
        <v>3</v>
      </c>
      <c r="C3" s="216"/>
      <c r="D3" s="208" t="s">
        <v>4</v>
      </c>
      <c r="E3" s="208" t="s">
        <v>5</v>
      </c>
      <c r="F3" s="208" t="s">
        <v>7</v>
      </c>
      <c r="G3" s="244" t="s">
        <v>65</v>
      </c>
      <c r="H3" s="244"/>
      <c r="I3" s="233" t="s">
        <v>66</v>
      </c>
      <c r="J3" s="242" t="s">
        <v>67</v>
      </c>
    </row>
    <row r="4" spans="2:12" ht="43.5" customHeight="1" thickBot="1" x14ac:dyDescent="0.25">
      <c r="B4" s="217"/>
      <c r="C4" s="218"/>
      <c r="D4" s="209"/>
      <c r="E4" s="209"/>
      <c r="F4" s="209"/>
      <c r="G4" s="8" t="s">
        <v>10</v>
      </c>
      <c r="H4" s="40" t="s">
        <v>68</v>
      </c>
      <c r="I4" s="241"/>
      <c r="J4" s="243"/>
    </row>
    <row r="5" spans="2:12" ht="30.45" customHeight="1" thickTop="1" x14ac:dyDescent="0.2">
      <c r="B5" s="219" t="s">
        <v>142</v>
      </c>
      <c r="C5" s="223" t="s">
        <v>144</v>
      </c>
      <c r="D5" s="224" t="s">
        <v>155</v>
      </c>
      <c r="E5" s="208" t="str">
        <f>IF(+'評価項目(標準)'!E5="","",+'評価項目(標準)'!E5)</f>
        <v>施工箇所地域における工事実績</v>
      </c>
      <c r="F5" s="227">
        <f>+IF(+'評価項目(標準)'!J5="","",+'評価項目(標準)'!J5)</f>
        <v>5</v>
      </c>
      <c r="G5" s="106">
        <f>+IF(+'評価項目(標準)'!I5="","",+'評価項目(標準)'!I5)</f>
        <v>5</v>
      </c>
      <c r="H5" s="113" t="str">
        <f>+IF(+'評価項目(標準)'!F5="","",+'評価項目(標準)'!F5)</f>
        <v>名張市内における工事実績あり</v>
      </c>
      <c r="I5" s="229"/>
      <c r="J5" s="227" t="str">
        <f>IF(I5="","",IF(I5=H5,G5,IF(I5=H6,G6)))</f>
        <v/>
      </c>
    </row>
    <row r="6" spans="2:12" ht="30.45" customHeight="1" x14ac:dyDescent="0.2">
      <c r="B6" s="219"/>
      <c r="C6" s="223"/>
      <c r="D6" s="225"/>
      <c r="E6" s="214"/>
      <c r="F6" s="228"/>
      <c r="G6" s="106">
        <f>+IF(+'評価項目(標準)'!I6="","",+'評価項目(標準)'!I6)</f>
        <v>0</v>
      </c>
      <c r="H6" s="113" t="str">
        <f>+IF(+'評価項目(標準)'!F6="","",+'評価項目(標準)'!F6)</f>
        <v>工事実績なし</v>
      </c>
      <c r="I6" s="230"/>
      <c r="J6" s="228"/>
    </row>
    <row r="7" spans="2:12" ht="30.45" customHeight="1" x14ac:dyDescent="0.2">
      <c r="B7" s="219"/>
      <c r="C7" s="223"/>
      <c r="D7" s="226" t="str">
        <f>IF(+'評価項目(標準)'!D7="","",+'評価項目(標準)'!D7)</f>
        <v>地域貢献度</v>
      </c>
      <c r="E7" s="210" t="str">
        <f>IF(+'評価項目(標準)'!E7="","",+'評価項目(標準)'!E7)</f>
        <v>地域維持型維持修繕業務委託（雪氷業務）元請実績</v>
      </c>
      <c r="F7" s="237">
        <f>+IF(+'評価項目(標準)'!J7="","",+'評価項目(標準)'!J7)</f>
        <v>5</v>
      </c>
      <c r="G7" s="106">
        <f>+IF(+'評価項目(標準)'!I7="","",+'評価項目(標準)'!I7)</f>
        <v>5</v>
      </c>
      <c r="H7" s="113" t="str">
        <f>+IF(+'評価項目(標準)'!F7="","",+'評価項目(標準)'!F7)</f>
        <v>有</v>
      </c>
      <c r="I7" s="235"/>
      <c r="J7" s="232" t="str">
        <f>IF(I7="","",IF(I7=H7,G7,IF(I7=H8,G8)))</f>
        <v/>
      </c>
    </row>
    <row r="8" spans="2:12" ht="30.45" customHeight="1" x14ac:dyDescent="0.2">
      <c r="B8" s="219"/>
      <c r="C8" s="223"/>
      <c r="D8" s="224"/>
      <c r="E8" s="210"/>
      <c r="F8" s="237"/>
      <c r="G8" s="10">
        <f>+IF(+'評価項目(標準)'!I8="","",+'評価項目(標準)'!I8)</f>
        <v>0</v>
      </c>
      <c r="H8" s="41" t="str">
        <f>+IF(+'評価項目(標準)'!F8="","",+'評価項目(標準)'!F8)</f>
        <v>無</v>
      </c>
      <c r="I8" s="235"/>
      <c r="J8" s="232"/>
    </row>
    <row r="9" spans="2:12" ht="30.45" customHeight="1" x14ac:dyDescent="0.2">
      <c r="B9" s="219"/>
      <c r="C9" s="223"/>
      <c r="D9" s="224"/>
      <c r="E9" s="208" t="str">
        <f>IF(+'評価項目(標準)'!E9="","",+'評価項目(標準)'!E9)</f>
        <v>地域維持型維持修繕業務委託（小規模業務）元請実績</v>
      </c>
      <c r="F9" s="227">
        <f>+IF(+'評価項目(標準)'!J9="","",+'評価項目(標準)'!J9)</f>
        <v>5</v>
      </c>
      <c r="G9" s="10">
        <f>+IF(+'評価項目(標準)'!I9="","",+'評価項目(標準)'!I9)</f>
        <v>5</v>
      </c>
      <c r="H9" s="41" t="str">
        <f>+IF(+'評価項目(標準)'!F9="","",+'評価項目(標準)'!F9)</f>
        <v>有</v>
      </c>
      <c r="I9" s="229"/>
      <c r="J9" s="231" t="str">
        <f>IF(I9="","",IF(I9=H9,G9,IF(I9=H10,G10)))</f>
        <v/>
      </c>
    </row>
    <row r="10" spans="2:12" ht="30.45" customHeight="1" x14ac:dyDescent="0.2">
      <c r="B10" s="219"/>
      <c r="C10" s="223"/>
      <c r="D10" s="224"/>
      <c r="E10" s="210"/>
      <c r="F10" s="237"/>
      <c r="G10" s="10">
        <f>+IF(+'評価項目(標準)'!I10="","",+'評価項目(標準)'!I10)</f>
        <v>0</v>
      </c>
      <c r="H10" s="41" t="str">
        <f>+IF(+'評価項目(標準)'!F10="","",+'評価項目(標準)'!F10)</f>
        <v>無</v>
      </c>
      <c r="I10" s="235"/>
      <c r="J10" s="232"/>
    </row>
    <row r="11" spans="2:12" ht="30.45" customHeight="1" x14ac:dyDescent="0.2">
      <c r="B11" s="219"/>
      <c r="C11" s="223"/>
      <c r="D11" s="224"/>
      <c r="E11" s="233" t="str">
        <f>IF(+'評価項目(標準)'!E11="","",+'評価項目(標準)'!E11)</f>
        <v>災害協定の評価</v>
      </c>
      <c r="F11" s="211">
        <f>+IF(+'評価項目(標準)'!J11="","",+'評価項目(標準)'!J11)</f>
        <v>9</v>
      </c>
      <c r="G11" s="10">
        <f>+IF(+'評価項目(標準)'!I11="","",+'評価項目(標準)'!I11)</f>
        <v>9</v>
      </c>
      <c r="H11" s="42" t="str">
        <f>+IF(+'評価項目(標準)'!F11="","",+'評価項目(標準)'!F11)</f>
        <v>災害協定に基づく訓練１への参加実績あり</v>
      </c>
      <c r="I11" s="229"/>
      <c r="J11" s="231" t="str">
        <f>IF(I11="","",VLOOKUP(I11,'評価項目(標準)'!F11:I14,4,FALSE))</f>
        <v/>
      </c>
    </row>
    <row r="12" spans="2:12" ht="30.45" customHeight="1" x14ac:dyDescent="0.2">
      <c r="B12" s="219"/>
      <c r="C12" s="223"/>
      <c r="D12" s="224"/>
      <c r="E12" s="220"/>
      <c r="F12" s="212"/>
      <c r="G12" s="10">
        <f>+IF(+'評価項目(標準)'!I12="","",+'評価項目(標準)'!I12)</f>
        <v>7</v>
      </c>
      <c r="H12" s="42" t="str">
        <f>+IF(+'評価項目(標準)'!F12="","",+'評価項目(標準)'!F12)</f>
        <v>災害協定に基づく訓練２への参加実績あり</v>
      </c>
      <c r="I12" s="235"/>
      <c r="J12" s="232"/>
    </row>
    <row r="13" spans="2:12" ht="30.45" customHeight="1" x14ac:dyDescent="0.2">
      <c r="B13" s="219"/>
      <c r="C13" s="223"/>
      <c r="D13" s="224"/>
      <c r="E13" s="220"/>
      <c r="F13" s="212"/>
      <c r="G13" s="10">
        <f>+IF(+'評価項目(標準)'!I13="","",+'評価項目(標準)'!I13)</f>
        <v>3</v>
      </c>
      <c r="H13" s="42" t="str">
        <f>+IF(+'評価項目(標準)'!F13="","",+'評価項目(標準)'!F13)</f>
        <v>防災協定の締結実績あり</v>
      </c>
      <c r="I13" s="235"/>
      <c r="J13" s="232"/>
    </row>
    <row r="14" spans="2:12" ht="30.45" customHeight="1" x14ac:dyDescent="0.2">
      <c r="B14" s="219"/>
      <c r="C14" s="223"/>
      <c r="D14" s="224"/>
      <c r="E14" s="220"/>
      <c r="F14" s="212"/>
      <c r="G14" s="10">
        <f>+IF(+'評価項目(標準)'!I14="","",+'評価項目(標準)'!I14)</f>
        <v>0</v>
      </c>
      <c r="H14" s="42" t="str">
        <f>+IF(+'評価項目(標準)'!F14="","",+'評価項目(標準)'!F14)</f>
        <v>実績なし</v>
      </c>
      <c r="I14" s="235"/>
      <c r="J14" s="232"/>
    </row>
    <row r="15" spans="2:12" ht="30.45" customHeight="1" x14ac:dyDescent="0.2">
      <c r="B15" s="219"/>
      <c r="C15" s="391" t="s">
        <v>146</v>
      </c>
      <c r="D15" s="392" t="s">
        <v>146</v>
      </c>
      <c r="E15" s="233" t="str">
        <f>IF(+'評価項目(標準)'!E15="","",+'評価項目(標準)'!E15)</f>
        <v>県内企業による施工</v>
      </c>
      <c r="F15" s="211">
        <f>+IF(+'評価項目(標準)'!J15="","",+'評価項目(標準)'!J15)</f>
        <v>5</v>
      </c>
      <c r="G15" s="44">
        <f>+IF(+'評価項目(標準)'!I15="","",+'評価項目(標準)'!I15)</f>
        <v>5</v>
      </c>
      <c r="H15" s="43" t="str">
        <f>+IF(+'評価項目(標準)'!F15="","",+'評価項目(標準)'!F15)</f>
        <v>県内企業による施工の割合 90 ％以上</v>
      </c>
      <c r="I15" s="229"/>
      <c r="J15" s="231" t="str">
        <f>IF(I15="","",VLOOKUP(I15,'評価項目(標準)'!F15:I17,4,FALSE))</f>
        <v/>
      </c>
    </row>
    <row r="16" spans="2:12" ht="30.45" customHeight="1" x14ac:dyDescent="0.2">
      <c r="B16" s="219"/>
      <c r="C16" s="391"/>
      <c r="D16" s="392"/>
      <c r="E16" s="220"/>
      <c r="F16" s="212"/>
      <c r="G16" s="44">
        <f>+IF(+'評価項目(標準)'!I16="","",+'評価項目(標準)'!I16)</f>
        <v>3</v>
      </c>
      <c r="H16" s="43" t="str">
        <f>+IF(+'評価項目(標準)'!F16="","",+'評価項目(標準)'!F16)</f>
        <v>県内企業による施工の割合 70 ％以上</v>
      </c>
      <c r="I16" s="235"/>
      <c r="J16" s="232"/>
    </row>
    <row r="17" spans="2:10" ht="30.45" customHeight="1" x14ac:dyDescent="0.2">
      <c r="B17" s="219"/>
      <c r="C17" s="391"/>
      <c r="D17" s="392"/>
      <c r="E17" s="234"/>
      <c r="F17" s="213"/>
      <c r="G17" s="44">
        <f>+IF(+'評価項目(標準)'!I17="","",+'評価項目(標準)'!I17)</f>
        <v>0</v>
      </c>
      <c r="H17" s="43" t="str">
        <f>+IF(+'評価項目(標準)'!F17="","",+'評価項目(標準)'!F17)</f>
        <v>上記以外</v>
      </c>
      <c r="I17" s="230"/>
      <c r="J17" s="236"/>
    </row>
    <row r="18" spans="2:10" ht="30.45" customHeight="1" x14ac:dyDescent="0.2">
      <c r="B18" s="219"/>
      <c r="C18" s="221" t="str">
        <f>IF(+'評価項目(標準)'!C18="","",+'評価項目(標準)'!C18)</f>
        <v>企業の技術力等</v>
      </c>
      <c r="D18" s="208" t="str">
        <f>IF(+'評価項目(標準)'!D18="","",+'評価項目(標準)'!D18)</f>
        <v>工事実績</v>
      </c>
      <c r="E18" s="233" t="str">
        <f>IF(+'評価項目(標準)'!E18="","",+'評価項目(標準)'!E18)</f>
        <v>企業の工事実績</v>
      </c>
      <c r="F18" s="211">
        <f>+IF(+'評価項目(標準)'!J18="","",+'評価項目(標準)'!J18)</f>
        <v>20</v>
      </c>
      <c r="G18" s="44">
        <f>+IF(+'評価項目(標準)'!I18="","",+'評価項目(標準)'!I18)</f>
        <v>20</v>
      </c>
      <c r="H18" s="43" t="str">
        <f>+IF(+'評価項目(標準)'!F18="","",+'評価項目(標準)'!F18)</f>
        <v>評価対象工事の実績あり</v>
      </c>
      <c r="I18" s="229"/>
      <c r="J18" s="231" t="str">
        <f>IF(I18="","",VLOOKUP(I18,'評価項目(標準)'!F18:I19,4,FALSE))</f>
        <v/>
      </c>
    </row>
    <row r="19" spans="2:10" ht="30.45" customHeight="1" x14ac:dyDescent="0.2">
      <c r="B19" s="219"/>
      <c r="C19" s="219"/>
      <c r="D19" s="214"/>
      <c r="E19" s="234"/>
      <c r="F19" s="213"/>
      <c r="G19" s="44">
        <f>+IF(+'評価項目(標準)'!I19="","",+'評価項目(標準)'!I19)</f>
        <v>0</v>
      </c>
      <c r="H19" s="45" t="str">
        <f>+IF(+'評価項目(標準)'!F19="","",+'評価項目(標準)'!F19)</f>
        <v>評価対象工事の実績なし</v>
      </c>
      <c r="I19" s="230"/>
      <c r="J19" s="236"/>
    </row>
    <row r="20" spans="2:10" ht="30.45" customHeight="1" x14ac:dyDescent="0.2">
      <c r="B20" s="219"/>
      <c r="C20" s="219"/>
      <c r="D20" s="208" t="str">
        <f>IF(+'評価項目(標準)'!D20="","",+'評価項目(標準)'!D20)</f>
        <v>工事成績</v>
      </c>
      <c r="E20" s="233" t="str">
        <f>IF(+'評価項目(標準)'!E20="","",+'評価項目(標準)'!E20)</f>
        <v>申告工事成績点又は総合点</v>
      </c>
      <c r="F20" s="211">
        <f>+IF(+'評価項目(標準)'!J20="","",+'評価項目(標準)'!J20)</f>
        <v>10</v>
      </c>
      <c r="G20" s="10">
        <f>IF(+'評価項目(標準)'!I20="","",+'評価項目(標準)'!I20)</f>
        <v>10</v>
      </c>
      <c r="H20" s="46" t="str">
        <f>IF(+'評価項目(標準)'!F20="","",+'評価項目(標準)'!F20)</f>
        <v xml:space="preserve">申告工事成績点が８５点以上の場合 </v>
      </c>
      <c r="I20" s="47" t="s">
        <v>69</v>
      </c>
      <c r="J20" s="248"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45" customHeight="1" x14ac:dyDescent="0.2">
      <c r="B21" s="219"/>
      <c r="C21" s="219"/>
      <c r="D21" s="210"/>
      <c r="E21" s="220"/>
      <c r="F21" s="212"/>
      <c r="G21" s="104" t="str">
        <f>IF(+'評価項目(標準)'!I21="","",+'評価項目(標準)'!I21)</f>
        <v/>
      </c>
      <c r="H21" s="233" t="str">
        <f>IF(+'評価項目(標準)'!F21="","",+'評価項目(標準)'!F21)</f>
        <v>申告工事成績点が７５点以上８５点未満の場合
計算式１
（申告工事成績点－７５点）×５／１０＋５点</v>
      </c>
      <c r="I21" s="48"/>
      <c r="J21" s="249"/>
    </row>
    <row r="22" spans="2:10" ht="30.45" customHeight="1" x14ac:dyDescent="0.2">
      <c r="B22" s="219"/>
      <c r="C22" s="219"/>
      <c r="D22" s="210"/>
      <c r="E22" s="220"/>
      <c r="F22" s="212"/>
      <c r="G22" s="12" t="str">
        <f>IF(+'評価項目(標準)'!I22="","",+'評価項目(標準)'!I22)</f>
        <v>～</v>
      </c>
      <c r="H22" s="220"/>
      <c r="I22" s="256"/>
      <c r="J22" s="249"/>
    </row>
    <row r="23" spans="2:10" ht="30.45" customHeight="1" x14ac:dyDescent="0.2">
      <c r="B23" s="219"/>
      <c r="C23" s="219"/>
      <c r="D23" s="210"/>
      <c r="E23" s="220"/>
      <c r="F23" s="212"/>
      <c r="G23" s="106" t="str">
        <f>IF(+'評価項目(標準)'!I23="","",+'評価項目(標準)'!I23)</f>
        <v/>
      </c>
      <c r="H23" s="234"/>
      <c r="I23" s="256"/>
      <c r="J23" s="249"/>
    </row>
    <row r="24" spans="2:10" ht="30.45" customHeight="1" x14ac:dyDescent="0.2">
      <c r="B24" s="219"/>
      <c r="C24" s="219"/>
      <c r="D24" s="210"/>
      <c r="E24" s="220"/>
      <c r="F24" s="212"/>
      <c r="G24" s="10">
        <f>IF(+'評価項目(標準)'!I24="","",+'評価項目(標準)'!I24)</f>
        <v>5</v>
      </c>
      <c r="H24" s="46" t="str">
        <f>IF(+'評価項目(標準)'!F24="","",+'評価項目(標準)'!F24)</f>
        <v>申告工事成績点が７５点未満の場合</v>
      </c>
      <c r="I24" s="257"/>
      <c r="J24" s="249"/>
    </row>
    <row r="25" spans="2:10" ht="30.45" customHeight="1" x14ac:dyDescent="0.2">
      <c r="B25" s="219"/>
      <c r="C25" s="219"/>
      <c r="D25" s="210" t="e">
        <f>IF(+'評価項目(標準)'!#REF!="","",+'評価項目(標準)'!#REF!)</f>
        <v>#REF!</v>
      </c>
      <c r="E25" s="220" t="e">
        <f>IF(+'評価項目(標準)'!#REF!="","",+'評価項目(標準)'!#REF!)</f>
        <v>#REF!</v>
      </c>
      <c r="F25" s="212"/>
      <c r="G25" s="10">
        <f>IF(+'評価項目(標準)'!I25="","",+'評価項目(標準)'!I25)</f>
        <v>5</v>
      </c>
      <c r="H25" s="46" t="str">
        <f>IF(+'評価項目(標準)'!F25="","",+'評価項目(標準)'!F25)</f>
        <v xml:space="preserve">総合点が９７０点以上の場合 </v>
      </c>
      <c r="I25" s="49" t="s">
        <v>70</v>
      </c>
      <c r="J25" s="249"/>
    </row>
    <row r="26" spans="2:10" ht="30.45" customHeight="1" x14ac:dyDescent="0.2">
      <c r="B26" s="219"/>
      <c r="C26" s="219"/>
      <c r="D26" s="210"/>
      <c r="E26" s="220"/>
      <c r="F26" s="212"/>
      <c r="G26" s="104" t="str">
        <f>IF(+'評価項目(標準)'!I26="","",+'評価項目(標準)'!I26)</f>
        <v/>
      </c>
      <c r="H26" s="233" t="str">
        <f>IF(+'評価項目(標準)'!F26="","",+'評価項目(標準)'!F26)</f>
        <v>総合点が８４０点以上９７０点未満の場合
計算式２
（総合点－８４０）／（９７０－８４０）×５</v>
      </c>
      <c r="I26" s="254"/>
      <c r="J26" s="249"/>
    </row>
    <row r="27" spans="2:10" ht="30.45" customHeight="1" x14ac:dyDescent="0.2">
      <c r="B27" s="219"/>
      <c r="C27" s="219"/>
      <c r="D27" s="210"/>
      <c r="E27" s="220"/>
      <c r="F27" s="212"/>
      <c r="G27" s="12" t="str">
        <f>IF(+'評価項目(標準)'!I27="","",+'評価項目(標準)'!I27)</f>
        <v>～</v>
      </c>
      <c r="H27" s="220"/>
      <c r="I27" s="254"/>
      <c r="J27" s="249"/>
    </row>
    <row r="28" spans="2:10" ht="30.45" customHeight="1" x14ac:dyDescent="0.2">
      <c r="B28" s="219"/>
      <c r="C28" s="219"/>
      <c r="D28" s="210"/>
      <c r="E28" s="220"/>
      <c r="F28" s="212"/>
      <c r="G28" s="106" t="str">
        <f>IF(+'評価項目(標準)'!I28="","",+'評価項目(標準)'!I28)</f>
        <v/>
      </c>
      <c r="H28" s="234"/>
      <c r="I28" s="254"/>
      <c r="J28" s="249"/>
    </row>
    <row r="29" spans="2:10" ht="30.45" customHeight="1" x14ac:dyDescent="0.2">
      <c r="B29" s="219"/>
      <c r="C29" s="219"/>
      <c r="D29" s="214"/>
      <c r="E29" s="234"/>
      <c r="F29" s="213"/>
      <c r="G29" s="10">
        <f>IF(+'評価項目(標準)'!I29="","",+'評価項目(標準)'!I29)</f>
        <v>0</v>
      </c>
      <c r="H29" s="46" t="str">
        <f>IF(+'評価項目(標準)'!F29="","",+'評価項目(標準)'!F29)</f>
        <v>総合点が８４０点未満の場合</v>
      </c>
      <c r="I29" s="255"/>
      <c r="J29" s="250"/>
    </row>
    <row r="30" spans="2:10" ht="30.45" customHeight="1" x14ac:dyDescent="0.2">
      <c r="B30" s="219"/>
      <c r="C30" s="219"/>
      <c r="D30" s="220" t="str">
        <f>IF(+'評価項目(標準)'!D30="","",+'評価項目(標準)'!D30)</f>
        <v>契約件数</v>
      </c>
      <c r="E30" s="233" t="str">
        <f>IF(+'評価項目(標準)'!E30="","",+'評価項目(標準)'!E30)</f>
        <v>土木一式工事の契約件数</v>
      </c>
      <c r="F30" s="211">
        <f>+IF(+'評価項目(標準)'!J30="","",+'評価項目(標準)'!J30)</f>
        <v>10</v>
      </c>
      <c r="G30" s="104">
        <f>IF(+'評価項目(標準)'!I30="","",+'評価項目(標準)'!I30)</f>
        <v>10</v>
      </c>
      <c r="H30" s="108" t="str">
        <f>IF(+'評価項目(標準)'!F30="","",+'評価項目(標準)'!F30)</f>
        <v>０件</v>
      </c>
      <c r="I30" s="229"/>
      <c r="J30" s="231" t="str">
        <f>IF(I30="","",VLOOKUP(I30,'評価項目(標準)'!F30:I32,4,FALSE))</f>
        <v/>
      </c>
    </row>
    <row r="31" spans="2:10" ht="30.45" customHeight="1" x14ac:dyDescent="0.2">
      <c r="B31" s="219"/>
      <c r="C31" s="219"/>
      <c r="D31" s="220"/>
      <c r="E31" s="220"/>
      <c r="F31" s="212"/>
      <c r="G31" s="50">
        <f>IF(+'評価項目(標準)'!I31="","",+'評価項目(標準)'!I31)</f>
        <v>5</v>
      </c>
      <c r="H31" s="42" t="str">
        <f>IF(+'評価項目(標準)'!F31="","",+'評価項目(標準)'!F31)</f>
        <v>１件</v>
      </c>
      <c r="I31" s="235"/>
      <c r="J31" s="232"/>
    </row>
    <row r="32" spans="2:10" ht="30.45" customHeight="1" thickBot="1" x14ac:dyDescent="0.25">
      <c r="B32" s="219"/>
      <c r="C32" s="219"/>
      <c r="D32" s="220"/>
      <c r="E32" s="220"/>
      <c r="F32" s="212"/>
      <c r="G32" s="105">
        <f>IF(+'評価項目(標準)'!I32="","",+'評価項目(標準)'!I32)</f>
        <v>0</v>
      </c>
      <c r="H32" s="109" t="str">
        <f>IF(+'評価項目(標準)'!F32="","",+'評価項目(標準)'!F32)</f>
        <v>２件以上</v>
      </c>
      <c r="I32" s="235"/>
      <c r="J32" s="232"/>
    </row>
    <row r="33" spans="1:13" ht="80.099999999999994" customHeight="1" thickTop="1" x14ac:dyDescent="0.2">
      <c r="B33" s="258" t="str">
        <f>IF(+'評価項目(標準)'!B33="","",+'評価項目(標準)'!B33)</f>
        <v>総合評価方式の不履行による
加算点の減点</v>
      </c>
      <c r="C33" s="259"/>
      <c r="D33" s="260"/>
      <c r="E33" s="51"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3" s="52"/>
      <c r="G33" s="53"/>
      <c r="H33" s="54" t="str">
        <f>IF('評価項目(標準)'!I33="","",+'評価項目(標準)'!I33)</f>
        <v>△換算前
加算点満点
×1割
×件数</v>
      </c>
      <c r="I33" s="55"/>
      <c r="J33" s="377" t="str">
        <f>IF(+I33="","",-(+'評価項目(標準)'!J35*0.1*I33))</f>
        <v/>
      </c>
    </row>
    <row r="34" spans="1:13" ht="70.05" customHeight="1" x14ac:dyDescent="0.2">
      <c r="B34" s="251" t="str">
        <f>IF(+'評価項目(標準)'!B34="","",+'評価項目(標準)'!B34)</f>
        <v>指名停止措置による
加算点の減点</v>
      </c>
      <c r="C34" s="252"/>
      <c r="D34" s="253"/>
      <c r="E34" s="56"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57"/>
      <c r="G34" s="58"/>
      <c r="H34" s="111" t="str">
        <f>IF('評価項目(標準)'!I34="","",+'評価項目(標準)'!I34)</f>
        <v>△換算前
加算点満点
×1割</v>
      </c>
      <c r="I34" s="59"/>
      <c r="J34" s="378" t="str">
        <f>IF(+I34="","",-(+'評価項目(標準)'!J35*0.1))</f>
        <v/>
      </c>
    </row>
    <row r="35" spans="1:13" ht="26.25" customHeight="1" x14ac:dyDescent="0.2">
      <c r="E35" s="110"/>
      <c r="F35" s="60"/>
      <c r="G35" s="61"/>
      <c r="I35" s="62" t="s">
        <v>71</v>
      </c>
      <c r="J35" s="63">
        <f>SUM(J5:J34)</f>
        <v>0</v>
      </c>
    </row>
    <row r="36" spans="1:13" ht="13.2" thickBot="1" x14ac:dyDescent="0.25">
      <c r="I36" s="100"/>
      <c r="J36" s="99"/>
    </row>
    <row r="37" spans="1:13" s="99" customFormat="1" ht="21.75" customHeight="1" x14ac:dyDescent="0.2">
      <c r="A37" s="100"/>
      <c r="B37" s="379" t="s">
        <v>120</v>
      </c>
      <c r="C37" s="380"/>
      <c r="D37" s="380"/>
      <c r="E37" s="64"/>
      <c r="F37" s="64"/>
      <c r="G37" s="64"/>
      <c r="H37" s="64"/>
      <c r="I37" s="64"/>
      <c r="J37" s="64"/>
      <c r="K37" s="65"/>
      <c r="L37" s="100"/>
      <c r="M37" s="100"/>
    </row>
    <row r="38" spans="1:13" s="99" customFormat="1" ht="21.75" customHeight="1" x14ac:dyDescent="0.2">
      <c r="A38" s="100"/>
      <c r="B38" s="381" t="s">
        <v>72</v>
      </c>
      <c r="C38" s="382"/>
      <c r="D38" s="383" t="s">
        <v>121</v>
      </c>
      <c r="E38" s="383"/>
      <c r="F38" s="383"/>
      <c r="G38" s="383"/>
      <c r="H38" s="383"/>
      <c r="I38" s="383"/>
      <c r="J38" s="383"/>
      <c r="K38" s="384"/>
      <c r="L38" s="100"/>
      <c r="M38" s="100"/>
    </row>
    <row r="39" spans="1:13" ht="21.75" customHeight="1" x14ac:dyDescent="0.2">
      <c r="B39" s="381" t="s">
        <v>72</v>
      </c>
      <c r="C39" s="385"/>
      <c r="D39" s="383" t="s">
        <v>122</v>
      </c>
      <c r="E39" s="383"/>
      <c r="F39" s="383"/>
      <c r="G39" s="383"/>
      <c r="H39" s="383"/>
      <c r="I39" s="383"/>
      <c r="J39" s="383"/>
      <c r="K39" s="384"/>
    </row>
    <row r="40" spans="1:13" ht="21.75" customHeight="1" x14ac:dyDescent="0.2">
      <c r="B40" s="386" t="s">
        <v>72</v>
      </c>
      <c r="C40" s="38" t="s">
        <v>73</v>
      </c>
      <c r="D40" s="387"/>
      <c r="E40" s="387"/>
      <c r="F40" s="387"/>
      <c r="G40" s="387"/>
      <c r="H40" s="387"/>
      <c r="I40" s="387"/>
      <c r="J40" s="387"/>
      <c r="K40" s="388"/>
    </row>
    <row r="41" spans="1:13" ht="21.75" customHeight="1" thickBot="1" x14ac:dyDescent="0.25">
      <c r="B41" s="66" t="s">
        <v>72</v>
      </c>
      <c r="C41" s="67" t="s">
        <v>74</v>
      </c>
      <c r="D41" s="389"/>
      <c r="E41" s="389"/>
      <c r="F41" s="389"/>
      <c r="G41" s="389"/>
      <c r="H41" s="389"/>
      <c r="I41" s="389"/>
      <c r="J41" s="389"/>
      <c r="K41" s="390"/>
    </row>
    <row r="42" spans="1:13" ht="7.5" customHeight="1" x14ac:dyDescent="0.2">
      <c r="B42" s="68"/>
      <c r="C42" s="68"/>
      <c r="D42" s="68"/>
      <c r="E42" s="68"/>
      <c r="F42" s="68"/>
      <c r="G42" s="68"/>
      <c r="H42" s="68"/>
      <c r="I42" s="68"/>
      <c r="J42" s="68"/>
    </row>
    <row r="43" spans="1:13" ht="24" customHeight="1" x14ac:dyDescent="0.2">
      <c r="A43" s="247"/>
      <c r="B43" s="247"/>
      <c r="C43" s="247"/>
      <c r="D43" s="247"/>
      <c r="E43" s="247"/>
      <c r="F43" s="247"/>
      <c r="G43" s="247"/>
      <c r="H43" s="247"/>
      <c r="I43" s="247"/>
      <c r="J43" s="247"/>
      <c r="K43" s="38"/>
      <c r="L43" s="38"/>
      <c r="M43" s="38"/>
    </row>
  </sheetData>
  <sheetProtection sheet="1" selectLockedCells="1"/>
  <mergeCells count="60">
    <mergeCell ref="J18:J19"/>
    <mergeCell ref="J30:J32"/>
    <mergeCell ref="I30:I32"/>
    <mergeCell ref="B33:D33"/>
    <mergeCell ref="I18:I19"/>
    <mergeCell ref="E18:E19"/>
    <mergeCell ref="A43:J43"/>
    <mergeCell ref="H21:H23"/>
    <mergeCell ref="E20:E29"/>
    <mergeCell ref="F20:F29"/>
    <mergeCell ref="J20:J29"/>
    <mergeCell ref="F30:F32"/>
    <mergeCell ref="E30:E32"/>
    <mergeCell ref="B34:D34"/>
    <mergeCell ref="H26:H28"/>
    <mergeCell ref="I26:I29"/>
    <mergeCell ref="I22:I24"/>
    <mergeCell ref="D38:K38"/>
    <mergeCell ref="D39:K39"/>
    <mergeCell ref="H1:J1"/>
    <mergeCell ref="H2:J2"/>
    <mergeCell ref="I3:I4"/>
    <mergeCell ref="J3:J4"/>
    <mergeCell ref="F3:F4"/>
    <mergeCell ref="G3:H3"/>
    <mergeCell ref="F2:G2"/>
    <mergeCell ref="J7:J8"/>
    <mergeCell ref="I5:I6"/>
    <mergeCell ref="J5:J6"/>
    <mergeCell ref="F11:F14"/>
    <mergeCell ref="F9:F10"/>
    <mergeCell ref="F5:F6"/>
    <mergeCell ref="I11:I14"/>
    <mergeCell ref="I7:I8"/>
    <mergeCell ref="F7:F8"/>
    <mergeCell ref="I9:I10"/>
    <mergeCell ref="J9:J10"/>
    <mergeCell ref="E15:E17"/>
    <mergeCell ref="I15:I17"/>
    <mergeCell ref="J11:J14"/>
    <mergeCell ref="F15:F17"/>
    <mergeCell ref="E11:E14"/>
    <mergeCell ref="J15:J17"/>
    <mergeCell ref="B3:C4"/>
    <mergeCell ref="D3:D4"/>
    <mergeCell ref="B5:B32"/>
    <mergeCell ref="D30:D32"/>
    <mergeCell ref="D20:D29"/>
    <mergeCell ref="C18:C32"/>
    <mergeCell ref="C15:C17"/>
    <mergeCell ref="D15:D17"/>
    <mergeCell ref="C5:C14"/>
    <mergeCell ref="D5:D6"/>
    <mergeCell ref="D7:D14"/>
    <mergeCell ref="D18:D19"/>
    <mergeCell ref="E3:E4"/>
    <mergeCell ref="E9:E10"/>
    <mergeCell ref="F18:F19"/>
    <mergeCell ref="E5:E6"/>
    <mergeCell ref="E7:E8"/>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topLeftCell="A12" zoomScale="70" zoomScaleNormal="71" zoomScaleSheetLayoutView="70" workbookViewId="0">
      <selection activeCell="I12" sqref="I12:I15"/>
    </sheetView>
  </sheetViews>
  <sheetFormatPr defaultColWidth="8.77734375" defaultRowHeight="12.6" x14ac:dyDescent="0.2"/>
  <cols>
    <col min="1" max="1" width="2.44140625" style="100" customWidth="1"/>
    <col min="2" max="3" width="6.33203125" style="100" customWidth="1"/>
    <col min="4" max="4" width="17.6640625" style="100" customWidth="1"/>
    <col min="5" max="5" width="56.5546875" style="100" customWidth="1"/>
    <col min="6" max="7" width="10.6640625" style="100" customWidth="1"/>
    <col min="8" max="8" width="49.109375" style="100" customWidth="1"/>
    <col min="9" max="9" width="20.6640625" style="99" customWidth="1"/>
    <col min="10" max="10" width="15.6640625" style="100" customWidth="1"/>
    <col min="11" max="11" width="20.6640625" style="99" customWidth="1"/>
    <col min="12" max="12" width="15.6640625" style="100" customWidth="1"/>
    <col min="13" max="13" width="20.77734375" style="100" customWidth="1"/>
    <col min="14" max="16" width="10.6640625" style="100" customWidth="1"/>
    <col min="17" max="16384" width="8.77734375" style="100"/>
  </cols>
  <sheetData>
    <row r="1" spans="2:16" ht="36" customHeight="1" x14ac:dyDescent="0.2">
      <c r="I1" s="100"/>
      <c r="J1" s="99"/>
      <c r="K1" s="100"/>
      <c r="L1" s="99"/>
    </row>
    <row r="2" spans="2:16" ht="30.75" customHeight="1" x14ac:dyDescent="0.2">
      <c r="B2" s="1" t="s">
        <v>119</v>
      </c>
      <c r="C2" s="37"/>
      <c r="D2" s="37"/>
      <c r="G2" s="38"/>
      <c r="H2" s="115"/>
      <c r="I2" s="115"/>
      <c r="J2" s="115"/>
      <c r="K2" s="115"/>
      <c r="L2" s="101"/>
      <c r="M2" s="101"/>
      <c r="N2" s="101"/>
    </row>
    <row r="3" spans="2:16" ht="31.5" customHeight="1" x14ac:dyDescent="0.2">
      <c r="B3" s="39"/>
      <c r="C3" s="39"/>
      <c r="D3" s="39"/>
      <c r="E3" s="39"/>
      <c r="F3" s="245" t="s">
        <v>48</v>
      </c>
      <c r="G3" s="246"/>
      <c r="H3" s="269"/>
      <c r="I3" s="270"/>
      <c r="J3" s="270"/>
      <c r="K3" s="270"/>
      <c r="L3" s="270"/>
      <c r="M3" s="270"/>
      <c r="N3" s="98"/>
      <c r="O3" s="5"/>
      <c r="P3" s="5"/>
    </row>
    <row r="4" spans="2:16" ht="27" customHeight="1" x14ac:dyDescent="0.2">
      <c r="B4" s="215" t="s">
        <v>3</v>
      </c>
      <c r="C4" s="216"/>
      <c r="D4" s="208" t="s">
        <v>4</v>
      </c>
      <c r="E4" s="208" t="s">
        <v>5</v>
      </c>
      <c r="F4" s="208" t="s">
        <v>7</v>
      </c>
      <c r="G4" s="244" t="s">
        <v>75</v>
      </c>
      <c r="H4" s="244"/>
      <c r="I4" s="264" t="s">
        <v>76</v>
      </c>
      <c r="J4" s="265"/>
      <c r="K4" s="264" t="s">
        <v>77</v>
      </c>
      <c r="L4" s="268"/>
      <c r="M4" s="266" t="s">
        <v>78</v>
      </c>
    </row>
    <row r="5" spans="2:16" ht="43.5" customHeight="1" thickBot="1" x14ac:dyDescent="0.25">
      <c r="B5" s="217"/>
      <c r="C5" s="218"/>
      <c r="D5" s="209"/>
      <c r="E5" s="209"/>
      <c r="F5" s="209"/>
      <c r="G5" s="8" t="s">
        <v>79</v>
      </c>
      <c r="H5" s="40" t="s">
        <v>80</v>
      </c>
      <c r="I5" s="112" t="s">
        <v>81</v>
      </c>
      <c r="J5" s="114" t="s">
        <v>82</v>
      </c>
      <c r="K5" s="112" t="s">
        <v>81</v>
      </c>
      <c r="L5" s="69" t="s">
        <v>83</v>
      </c>
      <c r="M5" s="267"/>
    </row>
    <row r="6" spans="2:16" ht="31.5" customHeight="1" thickTop="1" x14ac:dyDescent="0.2">
      <c r="B6" s="219" t="s">
        <v>142</v>
      </c>
      <c r="C6" s="223" t="s">
        <v>144</v>
      </c>
      <c r="D6" s="224" t="s">
        <v>156</v>
      </c>
      <c r="E6" s="208" t="str">
        <f>IF(+'評価項目(標準)'!E5="","",+'評価項目(標準)'!E5)</f>
        <v>施工箇所地域における工事実績</v>
      </c>
      <c r="F6" s="227">
        <f>+IF(+'評価項目(標準)'!J5="","",+'評価項目(標準)'!J5)</f>
        <v>5</v>
      </c>
      <c r="G6" s="106">
        <f>+IF(+'評価項目(標準)'!I5="","",+'評価項目(標準)'!I5)</f>
        <v>5</v>
      </c>
      <c r="H6" s="113" t="str">
        <f>+IF(+'評価項目(標準)'!F5="","",+'評価項目(標準)'!F5)</f>
        <v>名張市内における工事実績あり</v>
      </c>
      <c r="I6" s="229"/>
      <c r="J6" s="227" t="str">
        <f>IF(I6="","",IF(I6=H6,G6,IF(I6=H7,G7)))</f>
        <v/>
      </c>
      <c r="K6" s="229"/>
      <c r="L6" s="227" t="str">
        <f>IF(K6="","",IF(K6=H6,G6,IF(K6=H7,G7)))</f>
        <v/>
      </c>
      <c r="M6" s="227" t="str">
        <f>IF(J6="","",IF(L6="","",ROUNDUP(AVERAGE(J6,L6),1)))</f>
        <v/>
      </c>
    </row>
    <row r="7" spans="2:16" ht="31.5" customHeight="1" x14ac:dyDescent="0.2">
      <c r="B7" s="219"/>
      <c r="C7" s="223"/>
      <c r="D7" s="225"/>
      <c r="E7" s="214"/>
      <c r="F7" s="228"/>
      <c r="G7" s="106">
        <f>+IF(+'評価項目(標準)'!I6="","",+'評価項目(標準)'!I6)</f>
        <v>0</v>
      </c>
      <c r="H7" s="113" t="str">
        <f>+IF(+'評価項目(標準)'!F6="","",+'評価項目(標準)'!F6)</f>
        <v>工事実績なし</v>
      </c>
      <c r="I7" s="230"/>
      <c r="J7" s="228"/>
      <c r="K7" s="230"/>
      <c r="L7" s="228"/>
      <c r="M7" s="228"/>
    </row>
    <row r="8" spans="2:16" ht="31.5" customHeight="1" x14ac:dyDescent="0.2">
      <c r="B8" s="219"/>
      <c r="C8" s="223"/>
      <c r="D8" s="226" t="str">
        <f>IF(+'評価項目(標準)'!D7="","",+'評価項目(標準)'!D7)</f>
        <v>地域貢献度</v>
      </c>
      <c r="E8" s="210" t="str">
        <f>IF(+'評価項目(標準)'!E7="","",+'評価項目(標準)'!E7)</f>
        <v>地域維持型維持修繕業務委託（雪氷業務）元請実績</v>
      </c>
      <c r="F8" s="237">
        <f>+IF(+'評価項目(標準)'!J7="","",+'評価項目(標準)'!J7)</f>
        <v>5</v>
      </c>
      <c r="G8" s="106">
        <f>+IF(+'評価項目(標準)'!I7="","",+'評価項目(標準)'!I7)</f>
        <v>5</v>
      </c>
      <c r="H8" s="113" t="str">
        <f>+IF(+'評価項目(標準)'!F7="","",+'評価項目(標準)'!F7)</f>
        <v>有</v>
      </c>
      <c r="I8" s="235"/>
      <c r="J8" s="232" t="str">
        <f>IF(I8="","",IF(I8=H8,G8,IF(I8=H9,G9)))</f>
        <v/>
      </c>
      <c r="K8" s="235"/>
      <c r="L8" s="232" t="str">
        <f>IF(K8="","",IF(K8=H8,G8,IF(K8=H9,G9)))</f>
        <v/>
      </c>
      <c r="M8" s="227" t="str">
        <f>IF(J8="","",IF(L8="","",ROUNDUP(AVERAGE(J8,L8),1)))</f>
        <v/>
      </c>
    </row>
    <row r="9" spans="2:16" ht="31.5" customHeight="1" x14ac:dyDescent="0.2">
      <c r="B9" s="219"/>
      <c r="C9" s="223"/>
      <c r="D9" s="224"/>
      <c r="E9" s="210"/>
      <c r="F9" s="237"/>
      <c r="G9" s="10">
        <f>+IF(+'評価項目(標準)'!I8="","",+'評価項目(標準)'!I8)</f>
        <v>0</v>
      </c>
      <c r="H9" s="41" t="str">
        <f>+IF(+'評価項目(標準)'!F8="","",+'評価項目(標準)'!F8)</f>
        <v>無</v>
      </c>
      <c r="I9" s="235"/>
      <c r="J9" s="232"/>
      <c r="K9" s="235"/>
      <c r="L9" s="232"/>
      <c r="M9" s="237"/>
    </row>
    <row r="10" spans="2:16" ht="31.5" customHeight="1" x14ac:dyDescent="0.2">
      <c r="B10" s="219"/>
      <c r="C10" s="223"/>
      <c r="D10" s="224"/>
      <c r="E10" s="208" t="str">
        <f>IF(+'評価項目(標準)'!E9="","",+'評価項目(標準)'!E9)</f>
        <v>地域維持型維持修繕業務委託（小規模業務）元請実績</v>
      </c>
      <c r="F10" s="227">
        <f>+IF(+'評価項目(標準)'!J9="","",+'評価項目(標準)'!J9)</f>
        <v>5</v>
      </c>
      <c r="G10" s="10">
        <f>+IF(+'評価項目(標準)'!I9="","",+'評価項目(標準)'!I9)</f>
        <v>5</v>
      </c>
      <c r="H10" s="41" t="str">
        <f>+IF(+'評価項目(標準)'!F9="","",+'評価項目(標準)'!F9)</f>
        <v>有</v>
      </c>
      <c r="I10" s="229"/>
      <c r="J10" s="231" t="str">
        <f>IF(I10="","",IF(I10=H10,G10,IF(I10=H11,G11)))</f>
        <v/>
      </c>
      <c r="K10" s="229"/>
      <c r="L10" s="231" t="str">
        <f>IF(K10="","",IF(K10=H10,G10,IF(K10=H11,G11)))</f>
        <v/>
      </c>
      <c r="M10" s="227" t="str">
        <f>IF(J10="","",IF(L10="","",ROUNDUP(AVERAGE(J10,L10),1)))</f>
        <v/>
      </c>
    </row>
    <row r="11" spans="2:16" ht="31.5" customHeight="1" x14ac:dyDescent="0.2">
      <c r="B11" s="219"/>
      <c r="C11" s="223"/>
      <c r="D11" s="224"/>
      <c r="E11" s="210"/>
      <c r="F11" s="237"/>
      <c r="G11" s="10">
        <f>+IF(+'評価項目(標準)'!I10="","",+'評価項目(標準)'!I10)</f>
        <v>0</v>
      </c>
      <c r="H11" s="41" t="str">
        <f>+IF(+'評価項目(標準)'!F10="","",+'評価項目(標準)'!F10)</f>
        <v>無</v>
      </c>
      <c r="I11" s="235"/>
      <c r="J11" s="232"/>
      <c r="K11" s="235"/>
      <c r="L11" s="232"/>
      <c r="M11" s="237"/>
    </row>
    <row r="12" spans="2:16" ht="31.5" customHeight="1" x14ac:dyDescent="0.2">
      <c r="B12" s="219"/>
      <c r="C12" s="223"/>
      <c r="D12" s="224"/>
      <c r="E12" s="233" t="str">
        <f>IF(+'評価項目(標準)'!E11="","",+'評価項目(標準)'!E11)</f>
        <v>災害協定の評価</v>
      </c>
      <c r="F12" s="211">
        <f>+IF(+'評価項目(標準)'!J11="","",+'評価項目(標準)'!J11)</f>
        <v>9</v>
      </c>
      <c r="G12" s="10">
        <f>+IF(+'評価項目(標準)'!I11="","",+'評価項目(標準)'!I11)</f>
        <v>9</v>
      </c>
      <c r="H12" s="42" t="str">
        <f>+IF(+'評価項目(標準)'!F11="","",+'評価項目(標準)'!F11)</f>
        <v>災害協定に基づく訓練１への参加実績あり</v>
      </c>
      <c r="I12" s="229"/>
      <c r="J12" s="231" t="str">
        <f>IF(I12="","",VLOOKUP(I12,'評価項目(標準)'!F11:I14,4,FALSE))</f>
        <v/>
      </c>
      <c r="K12" s="229"/>
      <c r="L12" s="231" t="str">
        <f>IF(K12="","",VLOOKUP(K12,'評価項目(標準)'!F11:I14,4,FALSE))</f>
        <v/>
      </c>
      <c r="M12" s="227" t="str">
        <f>IF(J12="","",IF(L12="","",ROUNDUP(AVERAGE(J12,L12),1)))</f>
        <v/>
      </c>
    </row>
    <row r="13" spans="2:16" ht="31.5" customHeight="1" x14ac:dyDescent="0.2">
      <c r="B13" s="219"/>
      <c r="C13" s="223"/>
      <c r="D13" s="224"/>
      <c r="E13" s="220"/>
      <c r="F13" s="212"/>
      <c r="G13" s="10">
        <f>+IF(+'評価項目(標準)'!I12="","",+'評価項目(標準)'!I12)</f>
        <v>7</v>
      </c>
      <c r="H13" s="42" t="str">
        <f>+IF(+'評価項目(標準)'!F12="","",+'評価項目(標準)'!F12)</f>
        <v>災害協定に基づく訓練２への参加実績あり</v>
      </c>
      <c r="I13" s="235"/>
      <c r="J13" s="232"/>
      <c r="K13" s="235"/>
      <c r="L13" s="232"/>
      <c r="M13" s="237"/>
    </row>
    <row r="14" spans="2:16" ht="31.5" customHeight="1" x14ac:dyDescent="0.2">
      <c r="B14" s="219"/>
      <c r="C14" s="223"/>
      <c r="D14" s="224"/>
      <c r="E14" s="220"/>
      <c r="F14" s="212"/>
      <c r="G14" s="10">
        <f>+IF(+'評価項目(標準)'!I13="","",+'評価項目(標準)'!I13)</f>
        <v>3</v>
      </c>
      <c r="H14" s="42" t="str">
        <f>+IF(+'評価項目(標準)'!F13="","",+'評価項目(標準)'!F13)</f>
        <v>防災協定の締結実績あり</v>
      </c>
      <c r="I14" s="235"/>
      <c r="J14" s="232"/>
      <c r="K14" s="235"/>
      <c r="L14" s="232"/>
      <c r="M14" s="237"/>
    </row>
    <row r="15" spans="2:16" ht="31.5" customHeight="1" x14ac:dyDescent="0.2">
      <c r="B15" s="219"/>
      <c r="C15" s="272"/>
      <c r="D15" s="225"/>
      <c r="E15" s="220"/>
      <c r="F15" s="212"/>
      <c r="G15" s="10">
        <f>+IF(+'評価項目(標準)'!I14="","",+'評価項目(標準)'!I14)</f>
        <v>0</v>
      </c>
      <c r="H15" s="42" t="str">
        <f>+IF(+'評価項目(標準)'!F14="","",+'評価項目(標準)'!F14)</f>
        <v>実績なし</v>
      </c>
      <c r="I15" s="235"/>
      <c r="J15" s="232"/>
      <c r="K15" s="235"/>
      <c r="L15" s="232"/>
      <c r="M15" s="237"/>
    </row>
    <row r="16" spans="2:16" ht="31.5" customHeight="1" x14ac:dyDescent="0.2">
      <c r="B16" s="219"/>
      <c r="C16" s="219" t="s">
        <v>146</v>
      </c>
      <c r="D16" s="210" t="s">
        <v>146</v>
      </c>
      <c r="E16" s="233" t="str">
        <f>IF(+'評価項目(標準)'!E15="","",+'評価項目(標準)'!E15)</f>
        <v>県内企業による施工</v>
      </c>
      <c r="F16" s="211">
        <f>+IF(+'評価項目(標準)'!J15="","",+'評価項目(標準)'!J15)</f>
        <v>5</v>
      </c>
      <c r="G16" s="44">
        <f>+IF(+'評価項目(標準)'!I15="","",+'評価項目(標準)'!I15)</f>
        <v>5</v>
      </c>
      <c r="H16" s="43" t="str">
        <f>+IF(+'評価項目(標準)'!F15="","",+'評価項目(標準)'!F15)</f>
        <v>県内企業による施工の割合 90 ％以上</v>
      </c>
      <c r="I16" s="229"/>
      <c r="J16" s="227" t="str">
        <f>IF(I16="","",VLOOKUP(I16,'評価項目(標準)'!F15:I17,4,FALSE))</f>
        <v/>
      </c>
      <c r="K16" s="157" t="s">
        <v>84</v>
      </c>
      <c r="L16" s="261" t="s">
        <v>85</v>
      </c>
      <c r="M16" s="227" t="str">
        <f>J16</f>
        <v/>
      </c>
    </row>
    <row r="17" spans="2:13" ht="31.5" customHeight="1" x14ac:dyDescent="0.2">
      <c r="B17" s="219"/>
      <c r="C17" s="219"/>
      <c r="D17" s="210"/>
      <c r="E17" s="220"/>
      <c r="F17" s="212"/>
      <c r="G17" s="44">
        <f>+IF(+'評価項目(標準)'!I16="","",+'評価項目(標準)'!I16)</f>
        <v>3</v>
      </c>
      <c r="H17" s="43" t="str">
        <f>+IF(+'評価項目(標準)'!F16="","",+'評価項目(標準)'!F16)</f>
        <v>県内企業による施工の割合 70 ％以上</v>
      </c>
      <c r="I17" s="235"/>
      <c r="J17" s="237"/>
      <c r="K17" s="153"/>
      <c r="L17" s="263"/>
      <c r="M17" s="237"/>
    </row>
    <row r="18" spans="2:13" ht="31.5" customHeight="1" x14ac:dyDescent="0.2">
      <c r="B18" s="219"/>
      <c r="C18" s="222"/>
      <c r="D18" s="214"/>
      <c r="E18" s="234"/>
      <c r="F18" s="213"/>
      <c r="G18" s="44">
        <f>+IF(+'評価項目(標準)'!I17="","",+'評価項目(標準)'!I17)</f>
        <v>0</v>
      </c>
      <c r="H18" s="43" t="str">
        <f>+IF(+'評価項目(標準)'!F17="","",+'評価項目(標準)'!F17)</f>
        <v>上記以外</v>
      </c>
      <c r="I18" s="230"/>
      <c r="J18" s="228"/>
      <c r="K18" s="159"/>
      <c r="L18" s="262"/>
      <c r="M18" s="228"/>
    </row>
    <row r="19" spans="2:13" ht="31.5" customHeight="1" x14ac:dyDescent="0.2">
      <c r="B19" s="219"/>
      <c r="C19" s="221" t="str">
        <f>IF(+'評価項目(標準)'!C18="","",+'評価項目(標準)'!C18)</f>
        <v>企業の技術力等</v>
      </c>
      <c r="D19" s="208" t="str">
        <f>IF(+'評価項目(標準)'!D18="","",+'評価項目(標準)'!D18)</f>
        <v>工事実績</v>
      </c>
      <c r="E19" s="233" t="str">
        <f>IF(+'評価項目(標準)'!E18="","",+'評価項目(標準)'!E18)</f>
        <v>企業の工事実績</v>
      </c>
      <c r="F19" s="211">
        <f>+IF(+'評価項目(標準)'!J18="","",+'評価項目(標準)'!J18)</f>
        <v>20</v>
      </c>
      <c r="G19" s="44">
        <f>+IF(+'評価項目(標準)'!I18="","",+'評価項目(標準)'!I18)</f>
        <v>20</v>
      </c>
      <c r="H19" s="43" t="str">
        <f>+IF(+'評価項目(標準)'!F18="","",+'評価項目(標準)'!F18)</f>
        <v>評価対象工事の実績あり</v>
      </c>
      <c r="I19" s="229"/>
      <c r="J19" s="231" t="str">
        <f>IF(I19="","",VLOOKUP(I19,'評価項目(標準)'!F18:I19,4,FALSE))</f>
        <v/>
      </c>
      <c r="K19" s="229"/>
      <c r="L19" s="231" t="str">
        <f>IF(K19="","",VLOOKUP(K19,'評価項目(標準)'!F18:I19,4,FALSE))</f>
        <v/>
      </c>
      <c r="M19" s="227" t="str">
        <f>IF(J19="","",IF(L19="","",ROUNDUP(AVERAGE(J19,L19),1)))</f>
        <v/>
      </c>
    </row>
    <row r="20" spans="2:13" ht="31.5" customHeight="1" x14ac:dyDescent="0.2">
      <c r="B20" s="219"/>
      <c r="C20" s="219"/>
      <c r="D20" s="214"/>
      <c r="E20" s="234"/>
      <c r="F20" s="213"/>
      <c r="G20" s="44">
        <f>+IF(+'評価項目(標準)'!I19="","",+'評価項目(標準)'!I19)</f>
        <v>0</v>
      </c>
      <c r="H20" s="45" t="str">
        <f>+IF(+'評価項目(標準)'!F19="","",+'評価項目(標準)'!F19)</f>
        <v>評価対象工事の実績なし</v>
      </c>
      <c r="I20" s="230"/>
      <c r="J20" s="236"/>
      <c r="K20" s="230"/>
      <c r="L20" s="236"/>
      <c r="M20" s="228"/>
    </row>
    <row r="21" spans="2:13" ht="31.5" customHeight="1" x14ac:dyDescent="0.2">
      <c r="B21" s="219"/>
      <c r="C21" s="219"/>
      <c r="D21" s="208" t="str">
        <f>IF(+'評価項目(標準)'!D20="","",+'評価項目(標準)'!D20)</f>
        <v>工事成績</v>
      </c>
      <c r="E21" s="233" t="str">
        <f>IF(+'評価項目(標準)'!E20="","",+'評価項目(標準)'!E20)</f>
        <v>申告工事成績点又は総合点</v>
      </c>
      <c r="F21" s="211">
        <f>+IF(+'評価項目(標準)'!J20="","",+'評価項目(標準)'!J20)</f>
        <v>10</v>
      </c>
      <c r="G21" s="10">
        <f>IF(+'評価項目(標準)'!I20="","",+'評価項目(標準)'!I20)</f>
        <v>10</v>
      </c>
      <c r="H21" s="46" t="str">
        <f>IF(+'評価項目(標準)'!F20="","",+'評価項目(標準)'!F20)</f>
        <v xml:space="preserve">申告工事成績点が８５点以上の場合 </v>
      </c>
      <c r="I21" s="47" t="s">
        <v>69</v>
      </c>
      <c r="J21" s="248"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47" t="s">
        <v>69</v>
      </c>
      <c r="L21" s="248"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271" t="str">
        <f>IF(J21="","",IF(L21="","",ROUNDUP(AVERAGE(J21,L21),1)))</f>
        <v/>
      </c>
    </row>
    <row r="22" spans="2:13" ht="31.5" customHeight="1" x14ac:dyDescent="0.2">
      <c r="B22" s="219"/>
      <c r="C22" s="219"/>
      <c r="D22" s="210"/>
      <c r="E22" s="220"/>
      <c r="F22" s="212"/>
      <c r="G22" s="104" t="str">
        <f>IF(+'評価項目(標準)'!I21="","",+'評価項目(標準)'!I21)</f>
        <v/>
      </c>
      <c r="H22" s="233" t="str">
        <f>IF(+'評価項目(標準)'!F21="","",+'評価項目(標準)'!F21)</f>
        <v>申告工事成績点が７５点以上８５点未満の場合
計算式１
（申告工事成績点－７５点）×５／１０＋５点</v>
      </c>
      <c r="I22" s="48"/>
      <c r="J22" s="249"/>
      <c r="K22" s="48"/>
      <c r="L22" s="249"/>
      <c r="M22" s="271"/>
    </row>
    <row r="23" spans="2:13" ht="31.5" customHeight="1" x14ac:dyDescent="0.2">
      <c r="B23" s="219"/>
      <c r="C23" s="219"/>
      <c r="D23" s="210"/>
      <c r="E23" s="220"/>
      <c r="F23" s="212"/>
      <c r="G23" s="12" t="str">
        <f>IF(+'評価項目(標準)'!I22="","",+'評価項目(標準)'!I22)</f>
        <v>～</v>
      </c>
      <c r="H23" s="220"/>
      <c r="I23" s="256"/>
      <c r="J23" s="249"/>
      <c r="K23" s="256"/>
      <c r="L23" s="249"/>
      <c r="M23" s="271">
        <f>J23</f>
        <v>0</v>
      </c>
    </row>
    <row r="24" spans="2:13" ht="31.5" customHeight="1" x14ac:dyDescent="0.2">
      <c r="B24" s="219"/>
      <c r="C24" s="219"/>
      <c r="D24" s="210"/>
      <c r="E24" s="220"/>
      <c r="F24" s="212"/>
      <c r="G24" s="106" t="str">
        <f>IF(+'評価項目(標準)'!I23="","",+'評価項目(標準)'!I23)</f>
        <v/>
      </c>
      <c r="H24" s="234"/>
      <c r="I24" s="256"/>
      <c r="J24" s="249"/>
      <c r="K24" s="256"/>
      <c r="L24" s="249"/>
      <c r="M24" s="271"/>
    </row>
    <row r="25" spans="2:13" ht="31.5" customHeight="1" x14ac:dyDescent="0.2">
      <c r="B25" s="219"/>
      <c r="C25" s="219"/>
      <c r="D25" s="210"/>
      <c r="E25" s="220"/>
      <c r="F25" s="212"/>
      <c r="G25" s="10">
        <f>IF(+'評価項目(標準)'!I24="","",+'評価項目(標準)'!I24)</f>
        <v>5</v>
      </c>
      <c r="H25" s="46" t="str">
        <f>IF(+'評価項目(標準)'!F24="","",+'評価項目(標準)'!F24)</f>
        <v>申告工事成績点が７５点未満の場合</v>
      </c>
      <c r="I25" s="257"/>
      <c r="J25" s="249"/>
      <c r="K25" s="257"/>
      <c r="L25" s="249"/>
      <c r="M25" s="271">
        <f>J25</f>
        <v>0</v>
      </c>
    </row>
    <row r="26" spans="2:13" ht="31.5" customHeight="1" x14ac:dyDescent="0.2">
      <c r="B26" s="219"/>
      <c r="C26" s="219"/>
      <c r="D26" s="210" t="e">
        <f>IF(+'評価項目(標準)'!#REF!="","",+'評価項目(標準)'!#REF!)</f>
        <v>#REF!</v>
      </c>
      <c r="E26" s="220" t="e">
        <f>IF(+'評価項目(標準)'!#REF!="","",+'評価項目(標準)'!#REF!)</f>
        <v>#REF!</v>
      </c>
      <c r="F26" s="212"/>
      <c r="G26" s="10">
        <f>IF(+'評価項目(標準)'!I25="","",+'評価項目(標準)'!I25)</f>
        <v>5</v>
      </c>
      <c r="H26" s="46" t="str">
        <f>IF(+'評価項目(標準)'!F25="","",+'評価項目(標準)'!F25)</f>
        <v xml:space="preserve">総合点が９７０点以上の場合 </v>
      </c>
      <c r="I26" s="49" t="s">
        <v>70</v>
      </c>
      <c r="J26" s="249"/>
      <c r="K26" s="49" t="s">
        <v>70</v>
      </c>
      <c r="L26" s="249"/>
      <c r="M26" s="271"/>
    </row>
    <row r="27" spans="2:13" ht="31.5" customHeight="1" x14ac:dyDescent="0.2">
      <c r="B27" s="219"/>
      <c r="C27" s="219"/>
      <c r="D27" s="210"/>
      <c r="E27" s="220"/>
      <c r="F27" s="212"/>
      <c r="G27" s="104" t="str">
        <f>IF(+'評価項目(標準)'!I26="","",+'評価項目(標準)'!I26)</f>
        <v/>
      </c>
      <c r="H27" s="233" t="str">
        <f>IF(+'評価項目(標準)'!F26="","",+'評価項目(標準)'!F26)</f>
        <v>総合点が８４０点以上９７０点未満の場合
計算式２
（総合点－８４０）／（９７０－８４０）×５</v>
      </c>
      <c r="I27" s="254"/>
      <c r="J27" s="249"/>
      <c r="K27" s="254"/>
      <c r="L27" s="249"/>
      <c r="M27" s="271">
        <f>J27</f>
        <v>0</v>
      </c>
    </row>
    <row r="28" spans="2:13" ht="31.5" customHeight="1" x14ac:dyDescent="0.2">
      <c r="B28" s="219"/>
      <c r="C28" s="219"/>
      <c r="D28" s="210"/>
      <c r="E28" s="220"/>
      <c r="F28" s="212"/>
      <c r="G28" s="12" t="str">
        <f>IF(+'評価項目(標準)'!I27="","",+'評価項目(標準)'!I27)</f>
        <v>～</v>
      </c>
      <c r="H28" s="220"/>
      <c r="I28" s="254"/>
      <c r="J28" s="249"/>
      <c r="K28" s="254"/>
      <c r="L28" s="249"/>
      <c r="M28" s="271"/>
    </row>
    <row r="29" spans="2:13" ht="31.5" customHeight="1" x14ac:dyDescent="0.2">
      <c r="B29" s="219"/>
      <c r="C29" s="219"/>
      <c r="D29" s="210"/>
      <c r="E29" s="220"/>
      <c r="F29" s="212"/>
      <c r="G29" s="106" t="str">
        <f>IF(+'評価項目(標準)'!I28="","",+'評価項目(標準)'!I28)</f>
        <v/>
      </c>
      <c r="H29" s="234"/>
      <c r="I29" s="254"/>
      <c r="J29" s="249"/>
      <c r="K29" s="254"/>
      <c r="L29" s="249"/>
      <c r="M29" s="271">
        <f>J29</f>
        <v>0</v>
      </c>
    </row>
    <row r="30" spans="2:13" ht="31.5" customHeight="1" x14ac:dyDescent="0.2">
      <c r="B30" s="219"/>
      <c r="C30" s="219"/>
      <c r="D30" s="214"/>
      <c r="E30" s="234"/>
      <c r="F30" s="213"/>
      <c r="G30" s="10">
        <f>IF(+'評価項目(標準)'!I29="","",+'評価項目(標準)'!I29)</f>
        <v>0</v>
      </c>
      <c r="H30" s="46" t="str">
        <f>IF(+'評価項目(標準)'!F29="","",+'評価項目(標準)'!F29)</f>
        <v>総合点が８４０点未満の場合</v>
      </c>
      <c r="I30" s="255"/>
      <c r="J30" s="250"/>
      <c r="K30" s="255"/>
      <c r="L30" s="250"/>
      <c r="M30" s="271"/>
    </row>
    <row r="31" spans="2:13" ht="31.5" customHeight="1" x14ac:dyDescent="0.2">
      <c r="B31" s="219"/>
      <c r="C31" s="219"/>
      <c r="D31" s="220" t="str">
        <f>IF(+'評価項目(標準)'!D30="","",+'評価項目(標準)'!D30)</f>
        <v>契約件数</v>
      </c>
      <c r="E31" s="233" t="str">
        <f>IF(+'評価項目(標準)'!E30="","",+'評価項目(標準)'!E30)</f>
        <v>土木一式工事の契約件数</v>
      </c>
      <c r="F31" s="211">
        <f>+IF(+'評価項目(標準)'!J30="","",+'評価項目(標準)'!J30)</f>
        <v>10</v>
      </c>
      <c r="G31" s="104">
        <f>IF(+'評価項目(標準)'!I30="","",+'評価項目(標準)'!I30)</f>
        <v>10</v>
      </c>
      <c r="H31" s="108" t="str">
        <f>IF(+'評価項目(標準)'!F30="","",+'評価項目(標準)'!F30)</f>
        <v>０件</v>
      </c>
      <c r="I31" s="229"/>
      <c r="J31" s="237" t="str">
        <f>IF(I31="","",VLOOKUP(I31,'評価項目(標準)'!F30:I32,4,FALSE))</f>
        <v/>
      </c>
      <c r="K31" s="229"/>
      <c r="L31" s="237" t="str">
        <f>IF(K31="","",VLOOKUP(K31,'評価項目(標準)'!F30:I32,4,FALSE))</f>
        <v/>
      </c>
      <c r="M31" s="227" t="str">
        <f>IF(J31="","",IF(L31="","",ROUNDUP(AVERAGE(J31,L31),1)))</f>
        <v/>
      </c>
    </row>
    <row r="32" spans="2:13" ht="31.5" customHeight="1" x14ac:dyDescent="0.2">
      <c r="B32" s="219"/>
      <c r="C32" s="219"/>
      <c r="D32" s="220"/>
      <c r="E32" s="220"/>
      <c r="F32" s="212"/>
      <c r="G32" s="50">
        <f>IF(+'評価項目(標準)'!I31="","",+'評価項目(標準)'!I31)</f>
        <v>5</v>
      </c>
      <c r="H32" s="42" t="str">
        <f>IF(+'評価項目(標準)'!F31="","",+'評価項目(標準)'!F31)</f>
        <v>１件</v>
      </c>
      <c r="I32" s="235"/>
      <c r="J32" s="237"/>
      <c r="K32" s="235"/>
      <c r="L32" s="237"/>
      <c r="M32" s="237"/>
    </row>
    <row r="33" spans="1:16" ht="31.5" customHeight="1" thickBot="1" x14ac:dyDescent="0.25">
      <c r="B33" s="219"/>
      <c r="C33" s="219"/>
      <c r="D33" s="220"/>
      <c r="E33" s="220"/>
      <c r="F33" s="212"/>
      <c r="G33" s="105">
        <f>IF(+'評価項目(標準)'!I32="","",+'評価項目(標準)'!I32)</f>
        <v>0</v>
      </c>
      <c r="H33" s="109" t="str">
        <f>IF(+'評価項目(標準)'!F32="","",+'評価項目(標準)'!F32)</f>
        <v>２件以上</v>
      </c>
      <c r="I33" s="235"/>
      <c r="J33" s="237"/>
      <c r="K33" s="235"/>
      <c r="L33" s="237"/>
      <c r="M33" s="237"/>
    </row>
    <row r="34" spans="1:16" ht="80.099999999999994" customHeight="1" thickTop="1" x14ac:dyDescent="0.2">
      <c r="B34" s="258" t="str">
        <f>IF(+'評価項目(標準)'!B33="","",+'評価項目(標準)'!B33)</f>
        <v>総合評価方式の不履行による
加算点の減点</v>
      </c>
      <c r="C34" s="259"/>
      <c r="D34" s="260"/>
      <c r="E34" s="51"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4" s="70"/>
      <c r="G34" s="53"/>
      <c r="H34" s="107" t="str">
        <f>IF('評価項目(標準)'!I33="","",+'評価項目(標準)'!I33)</f>
        <v>△換算前
加算点満点
×1割
×件数</v>
      </c>
      <c r="I34" s="55"/>
      <c r="J34" s="377">
        <f>IF(+I34="",0,-(+'評価項目(標準)'!J35*0.1*I34))</f>
        <v>0</v>
      </c>
      <c r="K34" s="55"/>
      <c r="L34" s="377">
        <f>IF(+K34="",0,-(+'評価項目(標準)'!J35*0.1*K34))</f>
        <v>0</v>
      </c>
      <c r="M34" s="377" t="str">
        <f>IF(J34+L34=0,"",J34+L34)</f>
        <v/>
      </c>
    </row>
    <row r="35" spans="1:16" ht="70.05" customHeight="1" thickBot="1" x14ac:dyDescent="0.25">
      <c r="B35" s="251" t="str">
        <f>IF(+'評価項目(標準)'!B34="","",+'評価項目(標準)'!B34)</f>
        <v>指名停止措置による
加算点の減点</v>
      </c>
      <c r="C35" s="252"/>
      <c r="D35" s="253"/>
      <c r="E35" s="56"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57"/>
      <c r="G35" s="58"/>
      <c r="H35" s="111" t="str">
        <f>IF('評価項目(標準)'!I34="","",+'評価項目(標準)'!I34)</f>
        <v>△換算前
加算点満点
×1割</v>
      </c>
      <c r="I35" s="59"/>
      <c r="J35" s="378"/>
      <c r="K35" s="59"/>
      <c r="L35" s="393"/>
      <c r="M35" s="394" t="str">
        <f>+IF(I35+K35&gt;0,-('評価項目(標準)'!J35*0.1),"")</f>
        <v/>
      </c>
    </row>
    <row r="36" spans="1:16" ht="26.25" customHeight="1" thickBot="1" x14ac:dyDescent="0.25">
      <c r="E36" s="110"/>
      <c r="F36" s="60"/>
      <c r="G36" s="61"/>
      <c r="I36" s="71"/>
      <c r="J36" s="395"/>
      <c r="K36" s="72"/>
      <c r="L36" s="63" t="s">
        <v>111</v>
      </c>
      <c r="M36" s="396">
        <f>ROUNDDOWN(SUM(M6:M35),0)</f>
        <v>0</v>
      </c>
    </row>
    <row r="37" spans="1:16" ht="13.2" thickBot="1" x14ac:dyDescent="0.25">
      <c r="I37" s="100"/>
      <c r="J37" s="99"/>
      <c r="K37" s="100"/>
      <c r="L37" s="99"/>
    </row>
    <row r="38" spans="1:16" s="99" customFormat="1" ht="21.75" customHeight="1" x14ac:dyDescent="0.2">
      <c r="A38" s="100"/>
      <c r="B38" s="379" t="s">
        <v>120</v>
      </c>
      <c r="C38" s="380"/>
      <c r="D38" s="380"/>
      <c r="E38" s="64"/>
      <c r="F38" s="64"/>
      <c r="G38" s="64"/>
      <c r="H38" s="64"/>
      <c r="I38" s="64"/>
      <c r="J38" s="64"/>
      <c r="K38" s="64"/>
      <c r="L38" s="64"/>
      <c r="M38" s="65"/>
      <c r="N38" s="100"/>
      <c r="O38" s="100"/>
      <c r="P38" s="100"/>
    </row>
    <row r="39" spans="1:16" s="99" customFormat="1" ht="21.75" customHeight="1" x14ac:dyDescent="0.2">
      <c r="A39" s="100"/>
      <c r="B39" s="381" t="s">
        <v>72</v>
      </c>
      <c r="C39" s="382"/>
      <c r="D39" s="383" t="s">
        <v>121</v>
      </c>
      <c r="E39" s="383"/>
      <c r="F39" s="383"/>
      <c r="G39" s="383"/>
      <c r="H39" s="383"/>
      <c r="I39" s="383"/>
      <c r="J39" s="383"/>
      <c r="K39" s="383"/>
      <c r="L39" s="397"/>
      <c r="M39" s="398"/>
      <c r="N39" s="100"/>
      <c r="O39" s="100"/>
      <c r="P39" s="100"/>
    </row>
    <row r="40" spans="1:16" ht="21.75" customHeight="1" x14ac:dyDescent="0.2">
      <c r="B40" s="381" t="s">
        <v>72</v>
      </c>
      <c r="C40" s="385"/>
      <c r="D40" s="383" t="s">
        <v>122</v>
      </c>
      <c r="E40" s="383"/>
      <c r="F40" s="383"/>
      <c r="G40" s="383"/>
      <c r="H40" s="383"/>
      <c r="I40" s="383"/>
      <c r="J40" s="383"/>
      <c r="K40" s="383"/>
      <c r="L40" s="397"/>
      <c r="M40" s="398"/>
    </row>
    <row r="41" spans="1:16" ht="21.75" customHeight="1" x14ac:dyDescent="0.2">
      <c r="B41" s="386" t="s">
        <v>72</v>
      </c>
      <c r="C41" s="38" t="s">
        <v>73</v>
      </c>
      <c r="D41" s="387"/>
      <c r="E41" s="387"/>
      <c r="F41" s="387"/>
      <c r="G41" s="387"/>
      <c r="H41" s="387"/>
      <c r="I41" s="387"/>
      <c r="J41" s="387"/>
      <c r="K41" s="387"/>
      <c r="L41" s="399"/>
      <c r="M41" s="400"/>
    </row>
    <row r="42" spans="1:16" ht="21.75" customHeight="1" thickBot="1" x14ac:dyDescent="0.25">
      <c r="B42" s="66" t="s">
        <v>72</v>
      </c>
      <c r="C42" s="67" t="s">
        <v>86</v>
      </c>
      <c r="D42" s="389"/>
      <c r="E42" s="389"/>
      <c r="F42" s="389"/>
      <c r="G42" s="389"/>
      <c r="H42" s="389"/>
      <c r="I42" s="389"/>
      <c r="J42" s="389"/>
      <c r="K42" s="389"/>
      <c r="L42" s="401"/>
      <c r="M42" s="402"/>
    </row>
    <row r="43" spans="1:16" ht="7.5" customHeight="1" x14ac:dyDescent="0.2">
      <c r="B43" s="68"/>
      <c r="C43" s="68"/>
      <c r="D43" s="68"/>
      <c r="E43" s="68"/>
      <c r="F43" s="68"/>
      <c r="G43" s="68"/>
      <c r="H43" s="68"/>
      <c r="I43" s="68"/>
      <c r="J43" s="68"/>
      <c r="K43" s="68"/>
      <c r="L43" s="68"/>
      <c r="M43" s="68"/>
    </row>
    <row r="44" spans="1:16" ht="23.25" customHeight="1" x14ac:dyDescent="0.2">
      <c r="A44" s="247"/>
      <c r="B44" s="247"/>
      <c r="C44" s="247"/>
      <c r="D44" s="247"/>
      <c r="E44" s="247"/>
      <c r="F44" s="247"/>
      <c r="G44" s="247"/>
      <c r="H44" s="247"/>
      <c r="I44" s="247"/>
      <c r="J44" s="247"/>
      <c r="K44" s="247"/>
      <c r="L44" s="247"/>
      <c r="M44" s="247"/>
    </row>
  </sheetData>
  <sheetProtection sheet="1" selectLockedCells="1"/>
  <mergeCells count="86">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 ref="A44:M44"/>
    <mergeCell ref="M21:M30"/>
    <mergeCell ref="J21:J30"/>
    <mergeCell ref="H22:H24"/>
    <mergeCell ref="H27:H29"/>
    <mergeCell ref="I27:I30"/>
    <mergeCell ref="K27:K30"/>
    <mergeCell ref="B6:B33"/>
    <mergeCell ref="C6:C15"/>
    <mergeCell ref="D6:D7"/>
    <mergeCell ref="D8:D15"/>
    <mergeCell ref="E8:E9"/>
    <mergeCell ref="F10:F11"/>
    <mergeCell ref="I4:J4"/>
    <mergeCell ref="M4:M5"/>
    <mergeCell ref="K4:L4"/>
    <mergeCell ref="H2:K2"/>
    <mergeCell ref="H3:M3"/>
    <mergeCell ref="E6:E7"/>
    <mergeCell ref="F6:F7"/>
    <mergeCell ref="I6:I7"/>
    <mergeCell ref="J6:J7"/>
    <mergeCell ref="F21:F30"/>
    <mergeCell ref="J8:J9"/>
    <mergeCell ref="J10:J11"/>
    <mergeCell ref="I12:I15"/>
    <mergeCell ref="J12:J15"/>
    <mergeCell ref="F16:F18"/>
    <mergeCell ref="D16:D18"/>
    <mergeCell ref="E19:E20"/>
    <mergeCell ref="F19:F20"/>
    <mergeCell ref="E16:E18"/>
    <mergeCell ref="B34:D34"/>
    <mergeCell ref="K31:K33"/>
    <mergeCell ref="I23:I25"/>
    <mergeCell ref="I16:I18"/>
    <mergeCell ref="J16:J18"/>
    <mergeCell ref="I19:I20"/>
    <mergeCell ref="J19:J20"/>
    <mergeCell ref="C16:C18"/>
    <mergeCell ref="C19:C33"/>
    <mergeCell ref="D21:D30"/>
    <mergeCell ref="E21:E30"/>
    <mergeCell ref="D31:D33"/>
    <mergeCell ref="I31:I33"/>
    <mergeCell ref="D19:D20"/>
    <mergeCell ref="E31:E33"/>
    <mergeCell ref="F31:F33"/>
    <mergeCell ref="L19:L20"/>
    <mergeCell ref="K6:K7"/>
    <mergeCell ref="L6:L7"/>
    <mergeCell ref="K8:K9"/>
    <mergeCell ref="L8:L9"/>
    <mergeCell ref="M6:M7"/>
    <mergeCell ref="M8:M9"/>
    <mergeCell ref="M10:M11"/>
    <mergeCell ref="L10:L11"/>
    <mergeCell ref="L31:L33"/>
    <mergeCell ref="M31:M33"/>
    <mergeCell ref="M12:M15"/>
    <mergeCell ref="J31:J33"/>
    <mergeCell ref="K10:K11"/>
    <mergeCell ref="L21:L30"/>
    <mergeCell ref="K23:K25"/>
    <mergeCell ref="M16:M18"/>
    <mergeCell ref="K12:K15"/>
    <mergeCell ref="L12:L15"/>
    <mergeCell ref="K16:K18"/>
    <mergeCell ref="L16:L18"/>
    <mergeCell ref="K19:K20"/>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22">
    <cfRule type="cellIs" dxfId="2" priority="6" stopIfTrue="1" operator="equal">
      <formula>#REF!</formula>
    </cfRule>
  </conditionalFormatting>
  <conditionalFormatting sqref="K31:K33">
    <cfRule type="cellIs" dxfId="1" priority="8" stopIfTrue="1" operator="equal">
      <formula>$F$19</formula>
    </cfRule>
  </conditionalFormatting>
  <conditionalFormatting sqref="K16:K18">
    <cfRule type="cellIs" dxfId="0" priority="58" stopIfTrue="1" operator="equal">
      <formula>#REF!</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topLeftCell="A6" zoomScale="70" zoomScaleNormal="100" zoomScaleSheetLayoutView="70" workbookViewId="0">
      <selection activeCell="T16" sqref="T16:U16"/>
    </sheetView>
  </sheetViews>
  <sheetFormatPr defaultColWidth="3.109375" defaultRowHeight="18" customHeight="1" x14ac:dyDescent="0.2"/>
  <cols>
    <col min="1" max="51" width="3.88671875" style="73" customWidth="1"/>
    <col min="52" max="16384" width="3.109375" style="73"/>
  </cols>
  <sheetData>
    <row r="1" spans="1:35" ht="22.5" customHeight="1" x14ac:dyDescent="0.2">
      <c r="A1" s="97" t="s">
        <v>87</v>
      </c>
      <c r="O1" s="74"/>
      <c r="P1" s="74"/>
      <c r="Q1" s="74"/>
      <c r="R1" s="75"/>
      <c r="S1" s="75"/>
      <c r="T1" s="75"/>
      <c r="U1" s="75"/>
      <c r="V1" s="75"/>
      <c r="W1" s="75"/>
      <c r="X1" s="75"/>
      <c r="Y1" s="75"/>
      <c r="Z1" s="75"/>
      <c r="AA1" s="75"/>
      <c r="AB1" s="75"/>
      <c r="AC1" s="75"/>
      <c r="AD1" s="75"/>
      <c r="AE1" s="75"/>
      <c r="AF1" s="75"/>
      <c r="AG1" s="75"/>
      <c r="AH1" s="75"/>
      <c r="AI1" s="75"/>
    </row>
    <row r="2" spans="1:35" ht="22.5" customHeight="1" thickBot="1" x14ac:dyDescent="0.25">
      <c r="O2" s="366" t="s">
        <v>88</v>
      </c>
      <c r="P2" s="367"/>
      <c r="Q2" s="368"/>
      <c r="R2" s="363"/>
      <c r="S2" s="364"/>
      <c r="T2" s="364"/>
      <c r="U2" s="364"/>
      <c r="V2" s="364"/>
      <c r="W2" s="364"/>
      <c r="X2" s="364"/>
      <c r="Y2" s="364"/>
      <c r="Z2" s="364"/>
      <c r="AA2" s="364"/>
      <c r="AB2" s="364"/>
      <c r="AC2" s="364"/>
      <c r="AD2" s="364"/>
      <c r="AE2" s="364"/>
      <c r="AF2" s="364"/>
      <c r="AG2" s="364"/>
      <c r="AH2" s="364"/>
      <c r="AI2" s="365"/>
    </row>
    <row r="3" spans="1:35" ht="15" customHeight="1" x14ac:dyDescent="0.2">
      <c r="A3" s="318" t="s">
        <v>89</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20"/>
    </row>
    <row r="4" spans="1:35" ht="15" customHeight="1" x14ac:dyDescent="0.2">
      <c r="A4" s="321"/>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3"/>
    </row>
    <row r="5" spans="1:35" ht="19.95" customHeight="1" x14ac:dyDescent="0.2">
      <c r="A5" s="279" t="s">
        <v>125</v>
      </c>
      <c r="B5" s="280"/>
      <c r="C5" s="280"/>
      <c r="D5" s="280"/>
      <c r="E5" s="289" t="s">
        <v>90</v>
      </c>
      <c r="F5" s="290"/>
      <c r="G5" s="290"/>
      <c r="H5" s="290"/>
      <c r="I5" s="291"/>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8"/>
    </row>
    <row r="6" spans="1:35" ht="19.95" customHeight="1" x14ac:dyDescent="0.2">
      <c r="A6" s="328"/>
      <c r="B6" s="374"/>
      <c r="C6" s="374"/>
      <c r="D6" s="374"/>
      <c r="E6" s="292" t="s">
        <v>91</v>
      </c>
      <c r="F6" s="282"/>
      <c r="G6" s="282"/>
      <c r="H6" s="282"/>
      <c r="I6" s="293"/>
      <c r="J6" s="355"/>
      <c r="K6" s="355"/>
      <c r="L6" s="355"/>
      <c r="M6" s="355"/>
      <c r="N6" s="355"/>
      <c r="O6" s="355"/>
      <c r="P6" s="355"/>
      <c r="Q6" s="355"/>
      <c r="R6" s="355"/>
      <c r="S6" s="355"/>
      <c r="T6" s="355"/>
      <c r="U6" s="355"/>
      <c r="V6" s="355"/>
      <c r="W6" s="355"/>
      <c r="X6" s="355"/>
      <c r="Y6" s="355"/>
      <c r="Z6" s="355"/>
      <c r="AA6" s="355"/>
      <c r="AB6" s="355"/>
      <c r="AC6" s="355"/>
      <c r="AD6" s="355"/>
      <c r="AE6" s="355"/>
      <c r="AF6" s="355"/>
      <c r="AG6" s="355"/>
      <c r="AH6" s="355"/>
      <c r="AI6" s="337"/>
    </row>
    <row r="7" spans="1:35" ht="19.95" customHeight="1" x14ac:dyDescent="0.2">
      <c r="A7" s="328"/>
      <c r="B7" s="374"/>
      <c r="C7" s="374"/>
      <c r="D7" s="374"/>
      <c r="E7" s="289"/>
      <c r="F7" s="290"/>
      <c r="G7" s="290"/>
      <c r="H7" s="290"/>
      <c r="I7" s="291"/>
      <c r="J7" s="355"/>
      <c r="K7" s="336"/>
      <c r="L7" s="336"/>
      <c r="M7" s="336"/>
      <c r="N7" s="336"/>
      <c r="O7" s="336"/>
      <c r="P7" s="336"/>
      <c r="Q7" s="336"/>
      <c r="R7" s="336"/>
      <c r="S7" s="336"/>
      <c r="T7" s="336"/>
      <c r="U7" s="336"/>
      <c r="V7" s="336"/>
      <c r="W7" s="336"/>
      <c r="X7" s="336"/>
      <c r="Y7" s="336"/>
      <c r="Z7" s="336"/>
      <c r="AA7" s="336"/>
      <c r="AB7" s="336"/>
      <c r="AC7" s="336"/>
      <c r="AD7" s="336"/>
      <c r="AE7" s="336"/>
      <c r="AF7" s="336"/>
      <c r="AG7" s="336"/>
      <c r="AH7" s="336"/>
      <c r="AI7" s="337"/>
    </row>
    <row r="8" spans="1:35" ht="19.95" customHeight="1" thickBot="1" x14ac:dyDescent="0.25">
      <c r="A8" s="375"/>
      <c r="B8" s="376"/>
      <c r="C8" s="376"/>
      <c r="D8" s="376"/>
      <c r="E8" s="351"/>
      <c r="F8" s="352"/>
      <c r="G8" s="352"/>
      <c r="H8" s="352"/>
      <c r="I8" s="353"/>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3"/>
    </row>
    <row r="9" spans="1:35" ht="15" customHeight="1" thickTop="1" x14ac:dyDescent="0.2">
      <c r="A9" s="369" t="s">
        <v>92</v>
      </c>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1"/>
    </row>
    <row r="10" spans="1:35" ht="15" customHeight="1" x14ac:dyDescent="0.2">
      <c r="A10" s="321"/>
      <c r="B10" s="322"/>
      <c r="C10" s="322"/>
      <c r="D10" s="322"/>
      <c r="E10" s="322"/>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1"/>
    </row>
    <row r="11" spans="1:35" ht="19.5" customHeight="1" x14ac:dyDescent="0.2">
      <c r="A11" s="273" t="s">
        <v>25</v>
      </c>
      <c r="B11" s="274"/>
      <c r="C11" s="274"/>
      <c r="D11" s="274"/>
      <c r="E11" s="289" t="s">
        <v>90</v>
      </c>
      <c r="F11" s="290"/>
      <c r="G11" s="290"/>
      <c r="H11" s="290"/>
      <c r="I11" s="291"/>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8"/>
    </row>
    <row r="12" spans="1:35" ht="19.5" customHeight="1" x14ac:dyDescent="0.2">
      <c r="A12" s="275"/>
      <c r="B12" s="276"/>
      <c r="C12" s="276"/>
      <c r="D12" s="276"/>
      <c r="E12" s="292" t="s">
        <v>91</v>
      </c>
      <c r="F12" s="282"/>
      <c r="G12" s="282"/>
      <c r="H12" s="282"/>
      <c r="I12" s="293"/>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37"/>
    </row>
    <row r="13" spans="1:35" ht="19.5" customHeight="1" x14ac:dyDescent="0.2">
      <c r="A13" s="275"/>
      <c r="B13" s="276"/>
      <c r="C13" s="276"/>
      <c r="D13" s="276"/>
      <c r="E13" s="289"/>
      <c r="F13" s="290"/>
      <c r="G13" s="290"/>
      <c r="H13" s="290"/>
      <c r="I13" s="291"/>
      <c r="J13" s="355"/>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37"/>
    </row>
    <row r="14" spans="1:35" ht="19.5" customHeight="1" x14ac:dyDescent="0.2">
      <c r="A14" s="277"/>
      <c r="B14" s="278"/>
      <c r="C14" s="278"/>
      <c r="D14" s="278"/>
      <c r="E14" s="289"/>
      <c r="F14" s="290"/>
      <c r="G14" s="290"/>
      <c r="H14" s="290"/>
      <c r="I14" s="291"/>
      <c r="J14" s="356"/>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c r="AH14" s="356"/>
      <c r="AI14" s="357"/>
    </row>
    <row r="15" spans="1:35" ht="19.5" customHeight="1" x14ac:dyDescent="0.2">
      <c r="A15" s="279" t="s">
        <v>28</v>
      </c>
      <c r="B15" s="280"/>
      <c r="C15" s="280"/>
      <c r="D15" s="280"/>
      <c r="E15" s="294" t="s">
        <v>126</v>
      </c>
      <c r="F15" s="280"/>
      <c r="G15" s="295"/>
      <c r="H15" s="311" t="s">
        <v>128</v>
      </c>
      <c r="I15" s="311"/>
      <c r="J15" s="311"/>
      <c r="K15" s="311"/>
      <c r="L15" s="311"/>
      <c r="M15" s="311"/>
      <c r="N15" s="311"/>
      <c r="O15" s="311"/>
      <c r="P15" s="311"/>
      <c r="Q15" s="311"/>
      <c r="R15" s="311"/>
      <c r="S15" s="311"/>
      <c r="T15" s="348"/>
      <c r="U15" s="310"/>
      <c r="V15" s="309"/>
      <c r="W15" s="310"/>
      <c r="X15" s="309"/>
      <c r="Y15" s="310"/>
      <c r="Z15" s="309"/>
      <c r="AA15" s="310"/>
      <c r="AB15" s="309"/>
      <c r="AC15" s="354"/>
      <c r="AD15" s="346" t="s">
        <v>93</v>
      </c>
      <c r="AE15" s="346"/>
      <c r="AF15" s="346"/>
      <c r="AG15" s="346"/>
      <c r="AH15" s="346"/>
      <c r="AI15" s="347"/>
    </row>
    <row r="16" spans="1:35" ht="19.5" customHeight="1" x14ac:dyDescent="0.2">
      <c r="A16" s="281"/>
      <c r="B16" s="282"/>
      <c r="C16" s="282"/>
      <c r="D16" s="282"/>
      <c r="E16" s="292"/>
      <c r="F16" s="282"/>
      <c r="G16" s="293"/>
      <c r="H16" s="312"/>
      <c r="I16" s="312"/>
      <c r="J16" s="312"/>
      <c r="K16" s="312"/>
      <c r="L16" s="312"/>
      <c r="M16" s="312"/>
      <c r="N16" s="312"/>
      <c r="O16" s="312"/>
      <c r="P16" s="312"/>
      <c r="Q16" s="312"/>
      <c r="R16" s="312"/>
      <c r="S16" s="312"/>
      <c r="T16" s="350"/>
      <c r="U16" s="345"/>
      <c r="V16" s="344"/>
      <c r="W16" s="345"/>
      <c r="X16" s="344"/>
      <c r="Y16" s="345"/>
      <c r="Z16" s="344"/>
      <c r="AA16" s="345"/>
      <c r="AB16" s="344"/>
      <c r="AC16" s="362"/>
      <c r="AD16" s="349" t="str">
        <f>IF(COUNTA(T15:AC16)=0,"",ROUNDDOWN(((SUM(T15:AC16)+75))/(COUNTA(T15:AC16)+1),1))</f>
        <v/>
      </c>
      <c r="AE16" s="349"/>
      <c r="AF16" s="349"/>
      <c r="AG16" s="349"/>
      <c r="AH16" s="349"/>
      <c r="AI16" s="76" t="s">
        <v>94</v>
      </c>
    </row>
    <row r="17" spans="1:39" ht="19.5" customHeight="1" x14ac:dyDescent="0.2">
      <c r="A17" s="283" t="s">
        <v>95</v>
      </c>
      <c r="B17" s="284"/>
      <c r="C17" s="284"/>
      <c r="D17" s="284"/>
      <c r="E17" s="296" t="s">
        <v>157</v>
      </c>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8"/>
    </row>
    <row r="18" spans="1:39" ht="19.5" customHeight="1" x14ac:dyDescent="0.2">
      <c r="A18" s="285"/>
      <c r="B18" s="286"/>
      <c r="C18" s="286"/>
      <c r="D18" s="286"/>
      <c r="E18" s="294">
        <v>1</v>
      </c>
      <c r="F18" s="295"/>
      <c r="G18" s="299" t="s">
        <v>90</v>
      </c>
      <c r="H18" s="299"/>
      <c r="I18" s="299"/>
      <c r="J18" s="299"/>
      <c r="K18" s="299"/>
      <c r="L18" s="306"/>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8"/>
    </row>
    <row r="19" spans="1:39" ht="19.5" customHeight="1" x14ac:dyDescent="0.2">
      <c r="A19" s="285"/>
      <c r="B19" s="286"/>
      <c r="C19" s="286"/>
      <c r="D19" s="286"/>
      <c r="E19" s="302"/>
      <c r="F19" s="303"/>
      <c r="G19" s="299" t="s">
        <v>91</v>
      </c>
      <c r="H19" s="299"/>
      <c r="I19" s="299"/>
      <c r="J19" s="299"/>
      <c r="K19" s="299"/>
      <c r="L19" s="343"/>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8"/>
    </row>
    <row r="20" spans="1:39" ht="19.5" customHeight="1" x14ac:dyDescent="0.2">
      <c r="A20" s="285"/>
      <c r="B20" s="286"/>
      <c r="C20" s="286"/>
      <c r="D20" s="286"/>
      <c r="E20" s="302"/>
      <c r="F20" s="303"/>
      <c r="G20" s="299"/>
      <c r="H20" s="299"/>
      <c r="I20" s="299"/>
      <c r="J20" s="299"/>
      <c r="K20" s="299"/>
      <c r="L20" s="343"/>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8"/>
    </row>
    <row r="21" spans="1:39" ht="19.5" customHeight="1" x14ac:dyDescent="0.2">
      <c r="A21" s="285"/>
      <c r="B21" s="286"/>
      <c r="C21" s="286"/>
      <c r="D21" s="286"/>
      <c r="E21" s="292"/>
      <c r="F21" s="293"/>
      <c r="G21" s="299"/>
      <c r="H21" s="299"/>
      <c r="I21" s="299"/>
      <c r="J21" s="299"/>
      <c r="K21" s="299"/>
      <c r="L21" s="343"/>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8"/>
    </row>
    <row r="22" spans="1:39" ht="19.5" customHeight="1" x14ac:dyDescent="0.2">
      <c r="A22" s="285"/>
      <c r="B22" s="286"/>
      <c r="C22" s="286"/>
      <c r="D22" s="286"/>
      <c r="E22" s="294">
        <v>2</v>
      </c>
      <c r="F22" s="295"/>
      <c r="G22" s="299" t="s">
        <v>90</v>
      </c>
      <c r="H22" s="299"/>
      <c r="I22" s="299"/>
      <c r="J22" s="299"/>
      <c r="K22" s="299"/>
      <c r="L22" s="306"/>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8"/>
    </row>
    <row r="23" spans="1:39" ht="19.5" customHeight="1" x14ac:dyDescent="0.2">
      <c r="A23" s="285"/>
      <c r="B23" s="286"/>
      <c r="C23" s="286"/>
      <c r="D23" s="286"/>
      <c r="E23" s="302"/>
      <c r="F23" s="303"/>
      <c r="G23" s="300" t="s">
        <v>91</v>
      </c>
      <c r="H23" s="300"/>
      <c r="I23" s="300"/>
      <c r="J23" s="300"/>
      <c r="K23" s="300"/>
      <c r="L23" s="358"/>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37"/>
    </row>
    <row r="24" spans="1:39" ht="19.5" customHeight="1" x14ac:dyDescent="0.2">
      <c r="A24" s="285"/>
      <c r="B24" s="286"/>
      <c r="C24" s="286"/>
      <c r="D24" s="286"/>
      <c r="E24" s="302"/>
      <c r="F24" s="303"/>
      <c r="G24" s="299"/>
      <c r="H24" s="299"/>
      <c r="I24" s="299"/>
      <c r="J24" s="299"/>
      <c r="K24" s="299"/>
      <c r="L24" s="358"/>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7"/>
    </row>
    <row r="25" spans="1:39" ht="19.5" customHeight="1" thickBot="1" x14ac:dyDescent="0.25">
      <c r="A25" s="287"/>
      <c r="B25" s="288"/>
      <c r="C25" s="288"/>
      <c r="D25" s="288"/>
      <c r="E25" s="304"/>
      <c r="F25" s="305"/>
      <c r="G25" s="301"/>
      <c r="H25" s="301"/>
      <c r="I25" s="301"/>
      <c r="J25" s="301"/>
      <c r="K25" s="301"/>
      <c r="L25" s="359"/>
      <c r="M25" s="360"/>
      <c r="N25" s="360"/>
      <c r="O25" s="360"/>
      <c r="P25" s="360"/>
      <c r="Q25" s="360"/>
      <c r="R25" s="360"/>
      <c r="S25" s="360"/>
      <c r="T25" s="360"/>
      <c r="U25" s="360"/>
      <c r="V25" s="360"/>
      <c r="W25" s="360"/>
      <c r="X25" s="360"/>
      <c r="Y25" s="360"/>
      <c r="Z25" s="360"/>
      <c r="AA25" s="360"/>
      <c r="AB25" s="360"/>
      <c r="AC25" s="360"/>
      <c r="AD25" s="360"/>
      <c r="AE25" s="360"/>
      <c r="AF25" s="360"/>
      <c r="AG25" s="360"/>
      <c r="AH25" s="360"/>
      <c r="AI25" s="361"/>
    </row>
    <row r="26" spans="1:39" ht="11.25" customHeight="1" x14ac:dyDescent="0.2">
      <c r="A26" s="77"/>
      <c r="B26" s="77"/>
      <c r="C26" s="77"/>
      <c r="D26" s="77"/>
      <c r="E26" s="77"/>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row>
    <row r="27" spans="1:39" ht="11.25" customHeight="1" thickBot="1" x14ac:dyDescent="0.25">
      <c r="A27" s="78"/>
      <c r="B27" s="78"/>
      <c r="C27" s="78"/>
      <c r="D27" s="74"/>
      <c r="E27" s="74"/>
    </row>
    <row r="28" spans="1:39" ht="15" customHeight="1" x14ac:dyDescent="0.2">
      <c r="A28" s="318" t="s">
        <v>96</v>
      </c>
      <c r="B28" s="319"/>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20"/>
    </row>
    <row r="29" spans="1:39" ht="18" customHeight="1" x14ac:dyDescent="0.2">
      <c r="A29" s="321"/>
      <c r="B29" s="322"/>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3"/>
      <c r="AL29" s="313"/>
      <c r="AM29" s="313"/>
    </row>
    <row r="30" spans="1:39" ht="18" customHeight="1" x14ac:dyDescent="0.2">
      <c r="A30" s="324" t="s">
        <v>97</v>
      </c>
      <c r="B30" s="325"/>
      <c r="C30" s="311" t="s">
        <v>98</v>
      </c>
      <c r="D30" s="311"/>
      <c r="E30" s="311"/>
      <c r="F30" s="311"/>
      <c r="G30" s="311"/>
      <c r="H30" s="311"/>
      <c r="I30" s="311"/>
      <c r="J30" s="311"/>
      <c r="K30" s="311"/>
      <c r="L30" s="311"/>
      <c r="M30" s="311"/>
      <c r="N30" s="311"/>
      <c r="O30" s="311"/>
      <c r="P30" s="311"/>
      <c r="Q30" s="311"/>
      <c r="R30" s="311"/>
      <c r="S30" s="311"/>
      <c r="T30" s="311"/>
      <c r="U30" s="311"/>
      <c r="V30" s="311"/>
      <c r="W30" s="311"/>
      <c r="X30" s="311"/>
      <c r="Y30" s="311"/>
      <c r="Z30" s="311"/>
      <c r="AA30" s="311"/>
      <c r="AB30" s="311"/>
      <c r="AC30" s="311"/>
      <c r="AD30" s="311"/>
      <c r="AE30" s="311"/>
      <c r="AF30" s="311"/>
      <c r="AG30" s="311"/>
      <c r="AH30" s="311"/>
      <c r="AI30" s="333"/>
      <c r="AL30" s="313"/>
      <c r="AM30" s="313"/>
    </row>
    <row r="31" spans="1:39" ht="18" customHeight="1" x14ac:dyDescent="0.2">
      <c r="A31" s="326"/>
      <c r="B31" s="327"/>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5"/>
    </row>
    <row r="32" spans="1:39" ht="18" customHeight="1" x14ac:dyDescent="0.2">
      <c r="A32" s="326" t="s">
        <v>99</v>
      </c>
      <c r="B32" s="327"/>
      <c r="C32" s="336" t="s">
        <v>100</v>
      </c>
      <c r="D32" s="336"/>
      <c r="E32" s="336"/>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c r="AI32" s="337"/>
    </row>
    <row r="33" spans="1:35" ht="18" customHeight="1" x14ac:dyDescent="0.2">
      <c r="A33" s="326"/>
      <c r="B33" s="327"/>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7"/>
    </row>
    <row r="34" spans="1:35" ht="18" customHeight="1" thickBot="1" x14ac:dyDescent="0.25">
      <c r="A34" s="79"/>
      <c r="B34" s="80"/>
      <c r="C34" s="80"/>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2"/>
    </row>
    <row r="35" spans="1:35" ht="18" customHeight="1" thickTop="1" x14ac:dyDescent="0.2">
      <c r="A35" s="330" t="s">
        <v>101</v>
      </c>
      <c r="B35" s="331"/>
      <c r="C35" s="331"/>
      <c r="D35" s="331"/>
      <c r="E35" s="331"/>
      <c r="F35" s="331"/>
      <c r="G35" s="331"/>
      <c r="H35" s="331"/>
      <c r="I35" s="331"/>
      <c r="J35" s="331"/>
      <c r="K35" s="331"/>
      <c r="L35" s="331"/>
      <c r="M35" s="331"/>
      <c r="N35" s="331"/>
      <c r="O35" s="331"/>
      <c r="P35" s="331"/>
      <c r="Q35" s="331"/>
      <c r="R35" s="331"/>
      <c r="S35" s="331"/>
      <c r="T35" s="331"/>
      <c r="U35" s="331"/>
      <c r="V35" s="331"/>
      <c r="W35" s="331"/>
      <c r="X35" s="331"/>
      <c r="Y35" s="331"/>
      <c r="Z35" s="331"/>
      <c r="AA35" s="331"/>
      <c r="AB35" s="331"/>
      <c r="AC35" s="331"/>
      <c r="AD35" s="331"/>
      <c r="AE35" s="331"/>
      <c r="AF35" s="331"/>
      <c r="AG35" s="331"/>
      <c r="AH35" s="331"/>
      <c r="AI35" s="332"/>
    </row>
    <row r="36" spans="1:35" ht="18" customHeight="1" x14ac:dyDescent="0.2">
      <c r="A36" s="321"/>
      <c r="B36" s="322"/>
      <c r="C36" s="322"/>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3"/>
    </row>
    <row r="37" spans="1:35" ht="18" customHeight="1" x14ac:dyDescent="0.2">
      <c r="A37" s="83" t="s">
        <v>102</v>
      </c>
      <c r="B37" s="84"/>
      <c r="C37" s="84"/>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6"/>
    </row>
    <row r="38" spans="1:35" ht="18" customHeight="1" x14ac:dyDescent="0.2">
      <c r="A38" s="328" t="s">
        <v>103</v>
      </c>
      <c r="B38" s="329"/>
      <c r="C38" s="338" t="s">
        <v>129</v>
      </c>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5"/>
    </row>
    <row r="39" spans="1:35" ht="18" customHeight="1" x14ac:dyDescent="0.2">
      <c r="A39" s="275"/>
      <c r="B39" s="329"/>
      <c r="C39" s="338"/>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338"/>
      <c r="AI39" s="335"/>
    </row>
    <row r="40" spans="1:35" ht="18" customHeight="1" x14ac:dyDescent="0.2">
      <c r="A40" s="275"/>
      <c r="B40" s="329"/>
      <c r="C40" s="338"/>
      <c r="D40" s="338"/>
      <c r="E40" s="338"/>
      <c r="F40" s="338"/>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8"/>
      <c r="AH40" s="338"/>
      <c r="AI40" s="335"/>
    </row>
    <row r="41" spans="1:35" ht="18" customHeight="1" x14ac:dyDescent="0.2">
      <c r="A41" s="87"/>
      <c r="D41" s="73" t="s">
        <v>104</v>
      </c>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9"/>
    </row>
    <row r="42" spans="1:35" ht="18" customHeight="1" x14ac:dyDescent="0.2">
      <c r="A42" s="90"/>
      <c r="B42" s="91"/>
      <c r="C42" s="91"/>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3"/>
    </row>
    <row r="43" spans="1:35" ht="18" customHeight="1" x14ac:dyDescent="0.2">
      <c r="A43" s="94"/>
      <c r="B43" s="91"/>
      <c r="C43" s="91"/>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3"/>
    </row>
    <row r="44" spans="1:35" ht="18" customHeight="1" x14ac:dyDescent="0.2">
      <c r="A44" s="90"/>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3"/>
    </row>
    <row r="45" spans="1:35" ht="18" customHeight="1" x14ac:dyDescent="0.2">
      <c r="A45" s="90"/>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3"/>
    </row>
    <row r="46" spans="1:35" ht="18" customHeight="1" x14ac:dyDescent="0.2">
      <c r="A46" s="90"/>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3"/>
    </row>
    <row r="47" spans="1:35" ht="18" customHeight="1" x14ac:dyDescent="0.2">
      <c r="A47" s="87"/>
      <c r="AI47" s="95"/>
    </row>
    <row r="48" spans="1:35" ht="18" customHeight="1" x14ac:dyDescent="0.2">
      <c r="A48" s="87"/>
      <c r="AI48" s="95"/>
    </row>
    <row r="49" spans="1:35" ht="18" customHeight="1" x14ac:dyDescent="0.2">
      <c r="A49" s="87"/>
      <c r="AI49" s="95"/>
    </row>
    <row r="50" spans="1:35" ht="18" customHeight="1" x14ac:dyDescent="0.2">
      <c r="A50" s="96" t="s">
        <v>105</v>
      </c>
      <c r="B50" s="84"/>
      <c r="C50" s="84"/>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6"/>
    </row>
    <row r="51" spans="1:35" ht="18" customHeight="1" x14ac:dyDescent="0.2">
      <c r="A51" s="314" t="s">
        <v>99</v>
      </c>
      <c r="B51" s="315"/>
      <c r="C51" s="339" t="s">
        <v>158</v>
      </c>
      <c r="D51" s="339"/>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40"/>
    </row>
    <row r="52" spans="1:35" ht="18" customHeight="1" thickBot="1" x14ac:dyDescent="0.25">
      <c r="A52" s="316"/>
      <c r="B52" s="317"/>
      <c r="C52" s="341"/>
      <c r="D52" s="341"/>
      <c r="E52" s="341"/>
      <c r="F52" s="341"/>
      <c r="G52" s="341"/>
      <c r="H52" s="341"/>
      <c r="I52" s="341"/>
      <c r="J52" s="341"/>
      <c r="K52" s="341"/>
      <c r="L52" s="341"/>
      <c r="M52" s="341"/>
      <c r="N52" s="341"/>
      <c r="O52" s="341"/>
      <c r="P52" s="341"/>
      <c r="Q52" s="341"/>
      <c r="R52" s="341"/>
      <c r="S52" s="341"/>
      <c r="T52" s="341"/>
      <c r="U52" s="341"/>
      <c r="V52" s="341"/>
      <c r="W52" s="341"/>
      <c r="X52" s="341"/>
      <c r="Y52" s="341"/>
      <c r="Z52" s="341"/>
      <c r="AA52" s="341"/>
      <c r="AB52" s="341"/>
      <c r="AC52" s="341"/>
      <c r="AD52" s="341"/>
      <c r="AE52" s="341"/>
      <c r="AF52" s="341"/>
      <c r="AG52" s="341"/>
      <c r="AH52" s="341"/>
      <c r="AI52" s="342"/>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L23:AI25"/>
    <mergeCell ref="L18:AI18"/>
    <mergeCell ref="AB16:AC16"/>
    <mergeCell ref="V16:W16"/>
    <mergeCell ref="R2:AI2"/>
    <mergeCell ref="O2:Q2"/>
    <mergeCell ref="A9:AI10"/>
    <mergeCell ref="J6:AI8"/>
    <mergeCell ref="J5:AI5"/>
    <mergeCell ref="A3:AI4"/>
    <mergeCell ref="A5:D8"/>
    <mergeCell ref="J11:AI11"/>
    <mergeCell ref="L19:AI21"/>
    <mergeCell ref="X16:Y16"/>
    <mergeCell ref="AD15:AI15"/>
    <mergeCell ref="Z16:AA16"/>
    <mergeCell ref="T15:U15"/>
    <mergeCell ref="V15:W15"/>
    <mergeCell ref="AD16:AH16"/>
    <mergeCell ref="T16:U16"/>
    <mergeCell ref="E5:I5"/>
    <mergeCell ref="E6:I8"/>
    <mergeCell ref="X15:Y15"/>
    <mergeCell ref="AB15:AC15"/>
    <mergeCell ref="J12:AI14"/>
    <mergeCell ref="AL29:AM30"/>
    <mergeCell ref="A51:B52"/>
    <mergeCell ref="A28:AI29"/>
    <mergeCell ref="A30:B31"/>
    <mergeCell ref="A32:B33"/>
    <mergeCell ref="A38:B40"/>
    <mergeCell ref="A35:AI36"/>
    <mergeCell ref="C30:AI31"/>
    <mergeCell ref="C32:AI33"/>
    <mergeCell ref="C38:AI40"/>
    <mergeCell ref="C51:AI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D92A3B-5073-42E8-9DBC-CA3F3A1EE8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2026-08-10T05:31:53Z</dcterms:modified>
  <cp:category/>
  <cp:contentStatus/>
</cp:coreProperties>
</file>