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97511AAC-D259-4B10-A753-FE8686DAE5BF}" xr6:coauthVersionLast="47" xr6:coauthVersionMax="47" xr10:uidLastSave="{00000000-0000-0000-0000-000000000000}"/>
  <bookViews>
    <workbookView xWindow="-110" yWindow="-110" windowWidth="19420" windowHeight="1030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'評価項目(標準)'!$B$1:$M$73</definedName>
    <definedName name="_xlnm.Print_Area" localSheetId="2">様式１!$B$1:$M$72</definedName>
    <definedName name="_xlnm.Print_Area" localSheetId="3">様式１【経常ＪＶ用】!$B$1:$P$73</definedName>
    <definedName name="_xlnm.Print_Area" localSheetId="4">様式２!$A$1:$BR$75</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74" l="1"/>
  <c r="K17" i="74"/>
  <c r="K6" i="74"/>
  <c r="K16" i="66"/>
  <c r="G20" i="74"/>
  <c r="H20" i="74"/>
  <c r="G19" i="66"/>
  <c r="H19" i="66"/>
  <c r="N17" i="74" l="1"/>
  <c r="F30" i="66" l="1"/>
  <c r="F28" i="66"/>
  <c r="F26" i="66"/>
  <c r="K5" i="57" l="1"/>
  <c r="AD39" i="89"/>
  <c r="N65" i="74"/>
  <c r="K26" i="66" l="1"/>
  <c r="K28" i="66" l="1"/>
  <c r="K30" i="66"/>
  <c r="M29" i="74"/>
  <c r="M31" i="74"/>
  <c r="M27" i="74"/>
  <c r="K29" i="74"/>
  <c r="K31" i="74"/>
  <c r="K27" i="74"/>
  <c r="H28" i="74"/>
  <c r="H29" i="74"/>
  <c r="H30" i="74"/>
  <c r="H31" i="74"/>
  <c r="H32" i="74"/>
  <c r="H27" i="74"/>
  <c r="E29" i="74"/>
  <c r="E31" i="74"/>
  <c r="H27" i="66"/>
  <c r="H28" i="66"/>
  <c r="H29" i="66"/>
  <c r="H30" i="66"/>
  <c r="H31" i="66"/>
  <c r="H26" i="66"/>
  <c r="E28" i="66"/>
  <c r="E30" i="66"/>
  <c r="E26" i="66"/>
  <c r="N27" i="74" l="1"/>
  <c r="AD42" i="89"/>
  <c r="M51" i="74" l="1"/>
  <c r="M57" i="74"/>
  <c r="M21" i="74"/>
  <c r="G57" i="74"/>
  <c r="G58" i="74"/>
  <c r="K56" i="66"/>
  <c r="K50" i="66"/>
  <c r="K20" i="66"/>
  <c r="K57" i="74" l="1"/>
  <c r="N57" i="74" s="1"/>
  <c r="K35" i="74"/>
  <c r="M35" i="74"/>
  <c r="K34" i="66"/>
  <c r="N35" i="74" l="1"/>
  <c r="K64" i="66" l="1"/>
  <c r="D49" i="74" l="1"/>
  <c r="E21" i="74"/>
  <c r="D46" i="66" l="1"/>
  <c r="E20" i="66"/>
  <c r="N31" i="74" l="1"/>
  <c r="N29" i="74"/>
  <c r="H25" i="66" l="1"/>
  <c r="F31" i="74" l="1"/>
  <c r="F29" i="74"/>
  <c r="F27" i="74"/>
  <c r="D27" i="74"/>
  <c r="E27" i="74"/>
  <c r="C27" i="74"/>
  <c r="K21" i="74" l="1"/>
  <c r="G32" i="74"/>
  <c r="G31" i="74"/>
  <c r="G30" i="74"/>
  <c r="G29" i="74"/>
  <c r="G28" i="74"/>
  <c r="N21" i="74" l="1"/>
  <c r="D26" i="66"/>
  <c r="C26" i="66"/>
  <c r="G27" i="74" l="1"/>
  <c r="G22" i="74"/>
  <c r="H26" i="74"/>
  <c r="G26" i="74"/>
  <c r="G25" i="74"/>
  <c r="G24" i="74"/>
  <c r="G23" i="74"/>
  <c r="H25" i="74"/>
  <c r="H24" i="74"/>
  <c r="H23" i="74"/>
  <c r="H22" i="74"/>
  <c r="K63" i="66"/>
  <c r="G31" i="66"/>
  <c r="G30" i="66"/>
  <c r="G29" i="66"/>
  <c r="G28" i="66"/>
  <c r="G27" i="66"/>
  <c r="G26" i="66"/>
  <c r="H24" i="66"/>
  <c r="H23" i="66"/>
  <c r="H22" i="66"/>
  <c r="H21" i="66"/>
  <c r="K57" i="57" l="1"/>
  <c r="E63" i="66" l="1"/>
  <c r="M64" i="74" l="1"/>
  <c r="K64" i="74"/>
  <c r="N64" i="74" l="1"/>
  <c r="K10" i="66"/>
  <c r="H64" i="66"/>
  <c r="H63" i="66"/>
  <c r="E64" i="66"/>
  <c r="B64" i="66"/>
  <c r="B63" i="66"/>
  <c r="U16" i="90" l="1"/>
  <c r="F20" i="66" l="1"/>
  <c r="F21" i="74"/>
  <c r="F17" i="74"/>
  <c r="G21" i="66"/>
  <c r="G22" i="66"/>
  <c r="G23" i="66"/>
  <c r="G24" i="66"/>
  <c r="U13" i="90"/>
  <c r="M49" i="74"/>
  <c r="K49" i="74"/>
  <c r="H49" i="74"/>
  <c r="H50" i="74"/>
  <c r="G49" i="74"/>
  <c r="G50" i="74"/>
  <c r="G47" i="74"/>
  <c r="G48" i="74"/>
  <c r="F49" i="74"/>
  <c r="E49" i="74"/>
  <c r="K48" i="66"/>
  <c r="G48" i="66"/>
  <c r="G49" i="66"/>
  <c r="G47" i="66"/>
  <c r="G46" i="66"/>
  <c r="H48" i="66"/>
  <c r="H49" i="66"/>
  <c r="F48" i="66"/>
  <c r="E48" i="66"/>
  <c r="D48" i="66"/>
  <c r="E17" i="74"/>
  <c r="U15" i="90"/>
  <c r="Z69" i="89"/>
  <c r="Z72" i="89"/>
  <c r="H58" i="74"/>
  <c r="H57" i="74"/>
  <c r="H56" i="74"/>
  <c r="G56" i="74"/>
  <c r="F57" i="74"/>
  <c r="F51" i="74"/>
  <c r="E57" i="74"/>
  <c r="E51" i="74"/>
  <c r="K60" i="66"/>
  <c r="H57" i="66"/>
  <c r="H56" i="66"/>
  <c r="H50" i="66"/>
  <c r="G57" i="66"/>
  <c r="G56" i="66"/>
  <c r="G50" i="66"/>
  <c r="F56" i="66"/>
  <c r="F50" i="66"/>
  <c r="E56" i="66"/>
  <c r="E50" i="66"/>
  <c r="U14" i="90"/>
  <c r="K62" i="57"/>
  <c r="W62" i="89"/>
  <c r="T62" i="89"/>
  <c r="AD60" i="89"/>
  <c r="W59" i="89"/>
  <c r="T59" i="89"/>
  <c r="AD57" i="89"/>
  <c r="W56" i="89"/>
  <c r="T56" i="89"/>
  <c r="AD54" i="89"/>
  <c r="W53" i="89"/>
  <c r="T53" i="89"/>
  <c r="AD51" i="89"/>
  <c r="W50" i="89"/>
  <c r="T50" i="89"/>
  <c r="AD48" i="89"/>
  <c r="W47" i="89"/>
  <c r="T47" i="89"/>
  <c r="AD45" i="89"/>
  <c r="W44" i="89"/>
  <c r="T44" i="89"/>
  <c r="E64" i="74"/>
  <c r="K51" i="74"/>
  <c r="N51" i="74" s="1"/>
  <c r="B6" i="74"/>
  <c r="C6" i="74"/>
  <c r="D6" i="74"/>
  <c r="E6" i="74"/>
  <c r="F6" i="74"/>
  <c r="G6" i="74"/>
  <c r="H6" i="74"/>
  <c r="N6" i="74"/>
  <c r="G7" i="74"/>
  <c r="H7" i="74"/>
  <c r="G8" i="74"/>
  <c r="H8" i="74"/>
  <c r="E9" i="74"/>
  <c r="F9" i="74"/>
  <c r="G9" i="74"/>
  <c r="H9" i="74"/>
  <c r="M9" i="74"/>
  <c r="G10" i="74"/>
  <c r="H10" i="74"/>
  <c r="K9" i="74"/>
  <c r="D11" i="74"/>
  <c r="E11" i="74"/>
  <c r="F11" i="74"/>
  <c r="G11" i="74"/>
  <c r="H11" i="74"/>
  <c r="K11" i="74"/>
  <c r="M11" i="74"/>
  <c r="G12" i="74"/>
  <c r="H12" i="74"/>
  <c r="E13" i="74"/>
  <c r="F13" i="74"/>
  <c r="G13" i="74"/>
  <c r="H13" i="74"/>
  <c r="K13" i="74"/>
  <c r="M13" i="74"/>
  <c r="G14" i="74"/>
  <c r="H14" i="74"/>
  <c r="E15" i="74"/>
  <c r="F15" i="74"/>
  <c r="G15" i="74"/>
  <c r="H15" i="74"/>
  <c r="K15" i="74"/>
  <c r="M15" i="74"/>
  <c r="G16" i="74"/>
  <c r="H16" i="74"/>
  <c r="G17" i="74"/>
  <c r="H17" i="74"/>
  <c r="G18" i="74"/>
  <c r="H18" i="74"/>
  <c r="G19" i="74"/>
  <c r="H19" i="74"/>
  <c r="C21" i="74"/>
  <c r="D21"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c r="M45" i="74"/>
  <c r="G46" i="74"/>
  <c r="H46" i="74"/>
  <c r="D47" i="74"/>
  <c r="E47" i="74"/>
  <c r="F47" i="74"/>
  <c r="H47" i="74"/>
  <c r="K47" i="74"/>
  <c r="M47" i="74"/>
  <c r="H48" i="74"/>
  <c r="D51" i="74"/>
  <c r="G51" i="74"/>
  <c r="H51" i="74"/>
  <c r="G52" i="74"/>
  <c r="H52" i="74"/>
  <c r="G53" i="74"/>
  <c r="G55" i="74"/>
  <c r="B59" i="74"/>
  <c r="C59" i="74"/>
  <c r="D59" i="74"/>
  <c r="E59" i="74"/>
  <c r="F59" i="74"/>
  <c r="G59" i="74"/>
  <c r="H59" i="74"/>
  <c r="K59" i="74"/>
  <c r="M59" i="74"/>
  <c r="G60" i="74"/>
  <c r="H60" i="74"/>
  <c r="D61" i="74"/>
  <c r="E61" i="74"/>
  <c r="F61" i="74"/>
  <c r="G61" i="74"/>
  <c r="H61" i="74"/>
  <c r="K61" i="74"/>
  <c r="G62" i="74"/>
  <c r="H62" i="74"/>
  <c r="M61" i="74"/>
  <c r="G63" i="74"/>
  <c r="H63" i="74"/>
  <c r="B64" i="74"/>
  <c r="H64" i="74"/>
  <c r="B5" i="66"/>
  <c r="C5" i="66"/>
  <c r="D5" i="66"/>
  <c r="E5" i="66"/>
  <c r="F5" i="66"/>
  <c r="G5" i="66"/>
  <c r="H5" i="66"/>
  <c r="K5" i="66"/>
  <c r="G6" i="66"/>
  <c r="H6" i="66"/>
  <c r="G7" i="66"/>
  <c r="H7" i="66"/>
  <c r="E8" i="66"/>
  <c r="F8" i="66"/>
  <c r="G8" i="66"/>
  <c r="H8" i="66"/>
  <c r="G9" i="66"/>
  <c r="H9" i="66"/>
  <c r="K8" i="66"/>
  <c r="D10" i="66"/>
  <c r="E10" i="66"/>
  <c r="F10" i="66"/>
  <c r="G10" i="66"/>
  <c r="H10" i="66"/>
  <c r="G11" i="66"/>
  <c r="H11" i="66"/>
  <c r="E12" i="66"/>
  <c r="F12" i="66"/>
  <c r="G12" i="66"/>
  <c r="H12" i="66"/>
  <c r="K12" i="66"/>
  <c r="G13" i="66"/>
  <c r="H13" i="66"/>
  <c r="E14" i="66"/>
  <c r="F14" i="66"/>
  <c r="G14" i="66"/>
  <c r="H14" i="66"/>
  <c r="K14" i="66"/>
  <c r="G15" i="66"/>
  <c r="H15" i="66"/>
  <c r="E16" i="66"/>
  <c r="F16" i="66"/>
  <c r="G16" i="66"/>
  <c r="H16" i="66"/>
  <c r="G17" i="66"/>
  <c r="H17" i="66"/>
  <c r="G18" i="66"/>
  <c r="H18" i="66"/>
  <c r="C20" i="66"/>
  <c r="D20" i="66"/>
  <c r="G25" i="66"/>
  <c r="C32" i="66"/>
  <c r="D32" i="66"/>
  <c r="E32" i="66"/>
  <c r="F32" i="66"/>
  <c r="G32" i="66"/>
  <c r="H32" i="66"/>
  <c r="K32" i="66"/>
  <c r="G33" i="66"/>
  <c r="H33" i="66"/>
  <c r="D34" i="66"/>
  <c r="E34" i="66"/>
  <c r="F34" i="66"/>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c r="H47" i="66"/>
  <c r="D50" i="66"/>
  <c r="G51" i="66"/>
  <c r="H51" i="66"/>
  <c r="G52" i="66"/>
  <c r="G54" i="66"/>
  <c r="G55" i="66"/>
  <c r="H55" i="66"/>
  <c r="B58" i="66"/>
  <c r="C58" i="66"/>
  <c r="D58" i="66"/>
  <c r="E58" i="66"/>
  <c r="F58" i="66"/>
  <c r="G58" i="66"/>
  <c r="H58" i="66"/>
  <c r="K58" i="66"/>
  <c r="G59" i="66"/>
  <c r="H59" i="66"/>
  <c r="D60" i="66"/>
  <c r="E60" i="66"/>
  <c r="F60" i="66"/>
  <c r="G60" i="66"/>
  <c r="H60" i="66"/>
  <c r="G61" i="66"/>
  <c r="H61" i="66"/>
  <c r="G62" i="66"/>
  <c r="H62" i="66"/>
  <c r="J71" i="57"/>
  <c r="K65" i="66" l="1"/>
  <c r="N61" i="74"/>
  <c r="N59" i="74"/>
  <c r="N49" i="74"/>
  <c r="N47" i="74"/>
  <c r="N45" i="74"/>
  <c r="N33" i="74"/>
  <c r="N15" i="74"/>
  <c r="N13" i="74"/>
  <c r="N11" i="74"/>
  <c r="N9" i="74"/>
  <c r="AD63" i="89"/>
  <c r="AD65" i="89" s="1"/>
  <c r="AD69" i="89"/>
  <c r="J70" i="57"/>
  <c r="Y13" i="90"/>
  <c r="N66" i="74" l="1"/>
</calcChain>
</file>

<file path=xl/sharedStrings.xml><?xml version="1.0" encoding="utf-8"?>
<sst xmlns="http://schemas.openxmlformats.org/spreadsheetml/2006/main" count="516" uniqueCount="343">
  <si>
    <t>簡易型Ｂ</t>
  </si>
  <si>
    <r>
      <t>総合評価方式評価項目一覧　　【土木一式工事】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</si>
  <si>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</si>
  <si>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</si>
  <si>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</si>
  <si>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</si>
  <si>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</si>
  <si>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</si>
  <si>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</si>
  <si>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</si>
  <si>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</si>
  <si>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</si>
  <si>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</si>
  <si>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</si>
  <si>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</si>
  <si>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</si>
  <si>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</si>
  <si>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</si>
  <si>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</si>
  <si>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</si>
  <si>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</si>
  <si>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</si>
  <si>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</si>
  <si>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</si>
  <si>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</si>
  <si>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</si>
  <si>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</si>
  <si>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</si>
  <si>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</si>
  <si>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</si>
  <si>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</si>
  <si>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</si>
  <si>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</si>
  <si>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</si>
  <si>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</si>
  <si>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</si>
  <si>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</si>
  <si>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</si>
  <si>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</si>
  <si>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</si>
  <si>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</si>
  <si>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</si>
  <si>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</si>
  <si>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</si>
  <si>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</si>
  <si>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</si>
  <si>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</si>
  <si>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</si>
  <si>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</si>
  <si>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</si>
  <si>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</si>
  <si>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</si>
  <si>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</si>
  <si>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</si>
  <si>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</si>
  <si>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</si>
  <si>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</si>
  <si>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</si>
  <si>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</si>
  <si>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</si>
  <si>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</si>
  <si>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</si>
  <si>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</si>
  <si>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</si>
  <si>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</si>
  <si>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</si>
  <si>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</si>
  <si>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</si>
  <si>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</si>
  <si>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</si>
  <si>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</si>
  <si>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</si>
  <si>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</si>
  <si>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</si>
  <si>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</si>
  <si>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</si>
  <si>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</si>
  <si>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</si>
  <si>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</si>
  <si>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</si>
  <si>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</si>
  <si>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</si>
  <si>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</si>
  <si>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５千万円未満の場合</t>
    <rPh sb="1" eb="4">
      <t>センマンエン</t>
    </rPh>
    <rPh sb="4" eb="6">
      <t>ミマン</t>
    </rPh>
    <rPh sb="7" eb="9">
      <t>バアイ</t>
    </rPh>
    <phoneticPr fontId="2"/>
  </si>
  <si>
    <t>５千万円以上の場合</t>
    <rPh sb="1" eb="3">
      <t>センマン</t>
    </rPh>
    <rPh sb="3" eb="4">
      <t>エン</t>
    </rPh>
    <rPh sb="4" eb="6">
      <t>イジョウ</t>
    </rPh>
    <rPh sb="7" eb="9">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</si>
  <si>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</si>
  <si>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</si>
  <si>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</si>
  <si>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</si>
  <si>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</si>
  <si>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</si>
  <si>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</si>
  <si>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</si>
  <si>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</si>
  <si>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</si>
  <si>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</si>
  <si>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</si>
  <si>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</si>
  <si>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r>
      <rPr>
        <sz val="14"/>
        <color theme="1"/>
        <rFont val="BIZ UDゴシック"/>
        <family val="3"/>
        <charset val="128"/>
      </rPr>
      <t>60</t>
    </r>
    <r>
      <rPr>
        <sz val="11"/>
        <color theme="1"/>
        <rFont val="BIZ UDゴシック"/>
        <family val="3"/>
        <charset val="128"/>
      </rPr>
      <t xml:space="preserve">
</t>
    </r>
    <r>
      <rPr>
        <sz val="11"/>
        <color indexed="8"/>
        <rFont val="BIZ UDゴシック"/>
        <family val="3"/>
        <charset val="128"/>
      </rPr>
      <t>(最大20点/項目×３項目)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</si>
  <si>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</si>
  <si>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</si>
  <si>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</si>
  <si>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</si>
  <si>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</si>
  <si>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</si>
  <si>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</si>
  <si>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</si>
  <si>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</si>
  <si>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</si>
  <si>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</si>
  <si>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</si>
  <si>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</si>
  <si>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</si>
  <si>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</si>
  <si>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</si>
  <si>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</si>
  <si>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</si>
  <si>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</si>
  <si>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</si>
  <si>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</si>
  <si>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</si>
  <si>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</si>
  <si>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</si>
  <si>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</si>
  <si>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</si>
  <si>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</si>
  <si>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</si>
  <si>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</si>
  <si>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</si>
  <si>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</si>
  <si>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</si>
  <si>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</si>
  <si>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</si>
  <si>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</si>
  <si>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</si>
  <si>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</si>
  <si>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</si>
  <si>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</si>
  <si>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</si>
  <si>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</si>
  <si>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</si>
  <si>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</si>
  <si>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</si>
  <si>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</si>
  <si>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</si>
  <si>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</si>
  <si>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</si>
  <si>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</si>
  <si>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</si>
  <si>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</si>
  <si>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</si>
  <si>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</si>
  <si>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</si>
  <si>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</si>
  <si>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</si>
  <si>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</si>
  <si>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</si>
  <si>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</si>
  <si>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</si>
  <si>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</si>
  <si>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</si>
  <si>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</si>
  <si>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</si>
  <si>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</si>
  <si>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</si>
  <si>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</si>
  <si>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</si>
  <si>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</si>
  <si>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</si>
  <si>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</si>
  <si>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</si>
  <si>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</si>
  <si>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</si>
  <si>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</si>
  <si>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</si>
  <si>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</si>
  <si>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</si>
  <si>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</si>
  <si>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</si>
  <si>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</si>
  <si>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</si>
  <si>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</si>
  <si>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</si>
  <si>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</si>
  <si>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</si>
  <si>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</si>
  <si>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</si>
  <si>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</si>
  <si>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</si>
  <si>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</si>
  <si>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</si>
  <si>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</si>
  <si>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</si>
  <si>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</si>
  <si>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</si>
  <si>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</si>
  <si>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</si>
  <si>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</si>
  <si>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</si>
  <si>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</si>
  <si>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</si>
  <si>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</si>
  <si>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</si>
  <si>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</si>
  <si>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</si>
  <si>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</si>
  <si>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</si>
  <si>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</si>
  <si>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</si>
  <si>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</si>
  <si>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</si>
  <si>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</si>
  <si>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</si>
  <si>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</si>
  <si>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</si>
  <si>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</si>
  <si>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</si>
  <si>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</si>
  <si>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</si>
  <si>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</si>
  <si>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</si>
  <si>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</si>
  <si>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</si>
  <si>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</si>
  <si>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</si>
  <si>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</si>
  <si>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</si>
  <si>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</si>
  <si>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</si>
  <si>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</si>
  <si>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</si>
  <si>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</si>
  <si>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</si>
  <si>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</si>
  <si>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</si>
  <si>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</si>
  <si>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</si>
  <si>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</si>
  <si>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</si>
  <si>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</si>
  <si>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</si>
  <si>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</si>
  <si>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</si>
  <si>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</si>
  <si>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</si>
  <si>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</si>
  <si>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</si>
  <si>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</si>
  <si>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</si>
  <si>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</si>
  <si>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</si>
  <si>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</si>
  <si>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</si>
  <si>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</si>
  <si>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工事名称</t>
    <rPh sb="0" eb="3">
      <t>コウジメイショウ</t>
    </rPh>
    <phoneticPr fontId="2"/>
  </si>
  <si>
    <t>出資比率</t>
    <rPh sb="0" eb="3">
      <t>シュッシヒリツ</t>
    </rPh>
    <phoneticPr fontId="2"/>
  </si>
  <si>
    <t>当初契約金額(円)</t>
    <rPh sb="0" eb="1">
      <t>トウショ</t>
    </rPh>
    <rPh sb="2" eb="4">
      <t>ケイヤク</t>
    </rPh>
    <rPh sb="3" eb="5">
      <t>キンガク</t>
    </rPh>
    <rPh sb="7" eb="8">
      <t>エン</t>
    </rPh>
    <phoneticPr fontId="2"/>
  </si>
  <si>
    <t>出資比率により
算出した額(円)</t>
    <rPh sb="0" eb="4">
      <t>シュッシヒリツ</t>
    </rPh>
    <phoneticPr fontId="2"/>
  </si>
  <si>
    <t>当初契約金額合計(円)</t>
    <rPh sb="0" eb="1">
      <t>トウショ</t>
    </rPh>
    <rPh sb="2" eb="4">
      <t>ケイヤク</t>
    </rPh>
    <rPh sb="4" eb="6">
      <t>キンガク</t>
    </rPh>
    <rPh sb="5" eb="7">
      <t>ゴウケイ</t>
    </rPh>
    <rPh sb="9" eb="10">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</si>
  <si>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</si>
  <si>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</si>
  <si>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</si>
  <si>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</si>
  <si>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</si>
  <si>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</si>
  <si>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</si>
  <si>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</si>
  <si>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</si>
  <si>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</si>
  <si>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</si>
  <si>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</si>
  <si>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</si>
  <si>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</si>
  <si>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</si>
  <si>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</si>
  <si>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</si>
  <si>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</si>
  <si>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</si>
  <si>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</si>
  <si>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</si>
  <si>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</si>
  <si>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</si>
  <si>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</si>
  <si>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</si>
  <si>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</si>
  <si>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</si>
  <si>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</si>
  <si>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</si>
  <si>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</si>
  <si>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</si>
  <si>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</si>
  <si>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</si>
  <si>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</si>
  <si>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</si>
  <si>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</si>
  <si>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</si>
  <si>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</si>
  <si>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</si>
  <si>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</si>
  <si>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</si>
  <si>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</si>
  <si>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</si>
  <si>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</si>
  <si>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</si>
  <si>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</si>
  <si>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</si>
  <si>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</si>
  <si>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</si>
  <si>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</si>
  <si>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</si>
  <si>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</si>
  <si>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</si>
  <si>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</si>
  <si>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</si>
  <si>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</si>
  <si>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</si>
  <si>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　　工事を行ううえでの留意点</t>
    <rPh sb="0" eb="2">
      <t>コウジ</t>
    </rPh>
    <rPh sb="3" eb="4">
      <t>オコナ</t>
    </rPh>
    <rPh sb="9" eb="12">
      <t>リュウイテン</t>
    </rPh>
    <phoneticPr fontId="2"/>
  </si>
  <si>
    <r>
      <t xml:space="preserve">受注工事高
</t>
    </r>
    <r>
      <rPr>
        <sz val="10.5"/>
        <rFont val="BIZ UD明朝 Medium"/>
        <family val="1"/>
        <charset val="128"/>
      </rPr>
      <t xml:space="preserve">１企業あたりの
当該年度の
</t>
    </r>
    <r>
      <rPr>
        <sz val="10.5"/>
        <color rgb="FFFF0000"/>
        <rFont val="BIZ UD明朝 Medium"/>
        <family val="1"/>
        <charset val="128"/>
      </rPr>
      <t>四日市建設事務所</t>
    </r>
    <r>
      <rPr>
        <sz val="10.5"/>
        <rFont val="BIZ UD明朝 Medium"/>
        <family val="1"/>
        <charset val="128"/>
      </rPr>
      <t>発注の
契約金額
５百万円以上の
土木一式工事</t>
    </r>
    <rPh sb="8" eb="10">
      <t>キギョウ</t>
    </rPh>
    <rPh sb="15" eb="17">
      <t>トウガイ</t>
    </rPh>
    <rPh sb="17" eb="19">
      <t>ネンド</t>
    </rPh>
    <rPh sb="21" eb="24">
      <t>ヨッカイチ</t>
    </rPh>
    <rPh sb="24" eb="26">
      <t>ケンセツ</t>
    </rPh>
    <rPh sb="26" eb="28">
      <t>ジム</t>
    </rPh>
    <rPh sb="28" eb="29">
      <t>ショ</t>
    </rPh>
    <rPh sb="29" eb="31">
      <t>ハッチュウ</t>
    </rPh>
    <rPh sb="33" eb="35">
      <t>ケイヤク</t>
    </rPh>
    <rPh sb="35" eb="37">
      <t>キンガク</t>
    </rPh>
    <rPh sb="38" eb="40">
      <t>ヒャクマン</t>
    </rPh>
    <rPh sb="40" eb="43">
      <t>エンイジョウ</t>
    </rPh>
    <rPh sb="46" eb="48">
      <t>ドボク</t>
    </rPh>
    <rPh sb="48" eb="50">
      <t>イッシキ</t>
    </rPh>
    <rPh sb="50" eb="52">
      <t>コウジ</t>
    </rPh>
    <phoneticPr fontId="2"/>
  </si>
  <si>
    <t>四日市市下野、三重、保々、県、神
前地区市民センター管内</t>
    <phoneticPr fontId="2"/>
  </si>
  <si>
    <t>四日市市富洲原、富田、羽津、橋
北、八郷、大矢知、海蔵地区市民セ
ンター管内及び朝日町内、川越町内</t>
    <phoneticPr fontId="2"/>
  </si>
  <si>
    <t>令和8年度　防災安全・地　第A010－32分0002号</t>
    <rPh sb="0" eb="2">
      <t>レイワ</t>
    </rPh>
    <rPh sb="3" eb="5">
      <t>ネンド</t>
    </rPh>
    <rPh sb="6" eb="8">
      <t>ボウサイ</t>
    </rPh>
    <rPh sb="8" eb="10">
      <t>アンゼン</t>
    </rPh>
    <rPh sb="11" eb="12">
      <t>チ</t>
    </rPh>
    <rPh sb="13" eb="14">
      <t>ダイ</t>
    </rPh>
    <rPh sb="21" eb="22">
      <t>フン</t>
    </rPh>
    <rPh sb="26" eb="27">
      <t>ゴウ</t>
    </rPh>
    <phoneticPr fontId="2"/>
  </si>
  <si>
    <t>主要地方道上海老茂福線</t>
    <rPh sb="0" eb="10">
      <t>シュヨウチホウドウカミエビモフク</t>
    </rPh>
    <rPh sb="10" eb="11">
      <t>セン</t>
    </rPh>
    <phoneticPr fontId="2"/>
  </si>
  <si>
    <t>道路改良（付替水路）工事</t>
    <rPh sb="0" eb="2">
      <t>ドウロ</t>
    </rPh>
    <rPh sb="2" eb="4">
      <t>カイリョウ</t>
    </rPh>
    <rPh sb="5" eb="7">
      <t>ツケカ</t>
    </rPh>
    <rPh sb="7" eb="9">
      <t>スイロ</t>
    </rPh>
    <rPh sb="10" eb="12">
      <t>コウジ</t>
    </rPh>
    <phoneticPr fontId="2"/>
  </si>
  <si>
    <t>主要地方道上海老茂福線 道路改良（付替水路）工事</t>
    <rPh sb="0" eb="11">
      <t>シュヨウチホウドウカミエビモフクセン</t>
    </rPh>
    <rPh sb="12" eb="14">
      <t>ドウロ</t>
    </rPh>
    <rPh sb="14" eb="16">
      <t>カイリョウ</t>
    </rPh>
    <rPh sb="17" eb="19">
      <t>ツケカ</t>
    </rPh>
    <rPh sb="19" eb="21">
      <t>スイロ</t>
    </rPh>
    <rPh sb="22" eb="24">
      <t>コウジ</t>
    </rPh>
    <phoneticPr fontId="2"/>
  </si>
  <si>
    <t>主要地方道上海老茂福線 道路改良（付替水路）工事</t>
    <rPh sb="0" eb="2">
      <t>シュヨウ</t>
    </rPh>
    <rPh sb="2" eb="4">
      <t>チホウ</t>
    </rPh>
    <rPh sb="4" eb="5">
      <t>ドウ</t>
    </rPh>
    <rPh sb="5" eb="11">
      <t>カミエビモフクセン</t>
    </rPh>
    <rPh sb="12" eb="14">
      <t>ドウロ</t>
    </rPh>
    <rPh sb="14" eb="16">
      <t>カイリョウ</t>
    </rPh>
    <rPh sb="17" eb="19">
      <t>ツケカ</t>
    </rPh>
    <rPh sb="19" eb="21">
      <t>スイロ</t>
    </rPh>
    <phoneticPr fontId="2"/>
  </si>
  <si>
    <t>【四建Ver】土木一式工事　【令和８年６月版】</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</si>
  <si>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</si>
  <si>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上記以外の四日市建設事務所管内</t>
    <rPh sb="0" eb="2">
      <t>ジョウキ</t>
    </rPh>
    <rPh sb="2" eb="4">
      <t>イガイ</t>
    </rPh>
    <rPh sb="5" eb="8">
      <t>ヨッカイチ</t>
    </rPh>
    <rPh sb="8" eb="10">
      <t>ケンセツ</t>
    </rPh>
    <rPh sb="10" eb="13">
      <t>ジムショ</t>
    </rPh>
    <rPh sb="13" eb="15">
      <t>カンナイ</t>
    </rPh>
    <phoneticPr fontId="2"/>
  </si>
  <si>
    <t>四日市市下野、三重、保々、県、神
前地区市民センター管内における工事実績あり</t>
    <rPh sb="32" eb="34">
      <t>コウジ</t>
    </rPh>
    <rPh sb="34" eb="36">
      <t>ジッセキ</t>
    </rPh>
    <phoneticPr fontId="2"/>
  </si>
  <si>
    <r>
      <t>左記地区内において、単独又は共同企業体構成員（出資比率20％以上に限る）の元請として受注し、令和５年度以降に完成し、かつ、引渡しが済んでいる契約金額２千５百万円以上の工事の実績の有無により評価します。
・評価対象の工事実績は１件とし、コリンズに登録された公共機関等発注の工事に限ります。</t>
    </r>
    <r>
      <rPr>
        <sz val="12"/>
        <color indexed="8"/>
        <rFont val="ＭＳ Ｐゴシック"/>
        <family val="3"/>
        <charset val="128"/>
      </rPr>
      <t/>
    </r>
    <rPh sb="0" eb="1">
      <t>ヒダリ</t>
    </rPh>
    <rPh sb="2" eb="4">
      <t>チク</t>
    </rPh>
    <rPh sb="14" eb="16">
      <t>キョウドウ</t>
    </rPh>
    <rPh sb="16" eb="19">
      <t>キギョウタイ</t>
    </rPh>
    <rPh sb="46" eb="48">
      <t>レイワ</t>
    </rPh>
    <rPh sb="75" eb="76">
      <t>セン</t>
    </rPh>
    <rPh sb="77" eb="78">
      <t>ヒャク</t>
    </rPh>
    <rPh sb="113" eb="114">
      <t>ケン</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</si>
  <si>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18" eb="119">
      <t>オツ</t>
    </rPh>
    <rPh sb="119" eb="120">
      <t>ガタ</t>
    </rPh>
    <rPh sb="121" eb="122">
      <t>カン</t>
    </rPh>
    <rPh sb="145" eb="146">
      <t>モト</t>
    </rPh>
    <rPh sb="149" eb="151">
      <t>セッピョウ</t>
    </rPh>
    <rPh sb="151" eb="153">
      <t>ギョウム</t>
    </rPh>
    <rPh sb="154" eb="156">
      <t>ブンタン</t>
    </rPh>
    <rPh sb="158" eb="160">
      <t>ギョウム</t>
    </rPh>
    <rPh sb="161" eb="162">
      <t>フク</t>
    </rPh>
    <rPh sb="166" eb="168">
      <t>バアイ</t>
    </rPh>
    <rPh sb="170" eb="172">
      <t>ヒョウカ</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</si>
  <si>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45" eb="146">
      <t>モト</t>
    </rPh>
    <rPh sb="149" eb="152">
      <t>ショウキボ</t>
    </rPh>
    <rPh sb="152" eb="154">
      <t>ギョウム</t>
    </rPh>
    <rPh sb="155" eb="157">
      <t>ブンタン</t>
    </rPh>
    <rPh sb="159" eb="161">
      <t>ギョウム</t>
    </rPh>
    <rPh sb="162" eb="163">
      <t>フク</t>
    </rPh>
    <rPh sb="167" eb="169">
      <t>バアイ</t>
    </rPh>
    <rPh sb="171" eb="173">
      <t>ヒョウカ</t>
    </rPh>
    <phoneticPr fontId="2"/>
  </si>
  <si>
    <t>令和７年度又は令和８年度における四日市建設事務所管内の公共施設美化活動の活動実績の有無により評価します。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9">
      <t>ヨッカイチ</t>
    </rPh>
    <rPh sb="84" eb="85">
      <t>カカ</t>
    </rPh>
    <phoneticPr fontId="2"/>
  </si>
  <si>
    <t>「災害協定に基づく訓練１への参加実績」又は「災害協定に基づく訓練２への参加実績」又は「防災協定の締結実績」の有無により評価します。
【災害協定に基づく訓練１】
・「災害協定」とは、四日市建設事務所と締結した「地震・津波・風水害等の緊急時における運用協定」をいいます。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評価対象年度の実動訓練において、協定締結団体構成員のうち、四日市建設事務所管内の構成員の半数以上が参加していること。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・「災害協定」とは、四日市建設事務所と締結した「地震・津波・風水害等の緊急時における運用協定」をいいます。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・「防災協定」とは、「四日市建設事務所管内の市町との防災協定」又は「三重県との防災協定」をいいます。
・「四日市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・「防災協定の締結」の評価は、四日市建設事務所管内に「本店及び建設業法上の主たる営業所」又は「建設業法上の営業所」を有する企業に限ります。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4">
      <t>ヨッカイチ</t>
    </rPh>
    <rPh sb="137" eb="141">
      <t>サイガイキョウテイ</t>
    </rPh>
    <rPh sb="142" eb="143">
      <t>モト</t>
    </rPh>
    <rPh sb="145" eb="147">
      <t>クンレン</t>
    </rPh>
    <rPh sb="149" eb="151">
      <t>サンカ</t>
    </rPh>
    <rPh sb="167" eb="171">
      <t>サイガイタイオウ</t>
    </rPh>
    <rPh sb="171" eb="175">
      <t>ジツドウクンレン</t>
    </rPh>
    <rPh sb="175" eb="176">
      <t>オヨ</t>
    </rPh>
    <rPh sb="177" eb="179">
      <t>ジョウホウ</t>
    </rPh>
    <rPh sb="185" eb="187">
      <t>レイワ</t>
    </rPh>
    <rPh sb="188" eb="190">
      <t>ネンド</t>
    </rPh>
    <rPh sb="190" eb="191">
      <t>マタ</t>
    </rPh>
    <rPh sb="192" eb="194">
      <t>レイワ</t>
    </rPh>
    <rPh sb="195" eb="197">
      <t>ネンド</t>
    </rPh>
    <rPh sb="211" eb="219">
      <t>サイガイタイオウジツドウクンレン</t>
    </rPh>
    <rPh sb="222" eb="224">
      <t>イカ</t>
    </rPh>
    <rPh sb="231" eb="232">
      <t>ミ</t>
    </rPh>
    <rPh sb="234" eb="236">
      <t>バアイ</t>
    </rPh>
    <rPh sb="237" eb="239">
      <t>ヒョウカ</t>
    </rPh>
    <rPh sb="247" eb="249">
      <t>ダンタイ</t>
    </rPh>
    <rPh sb="253" eb="256">
      <t>ネンイジョウ</t>
    </rPh>
    <rPh sb="256" eb="258">
      <t>ケイゾク</t>
    </rPh>
    <rPh sb="260" eb="262">
      <t>ジツドウ</t>
    </rPh>
    <rPh sb="262" eb="266">
      <t>クンレンジッセキ</t>
    </rPh>
    <rPh sb="276" eb="282">
      <t>ヒョウカタイショウネンド</t>
    </rPh>
    <rPh sb="283" eb="285">
      <t>ジツドウ</t>
    </rPh>
    <rPh sb="285" eb="287">
      <t>クンレン</t>
    </rPh>
    <rPh sb="292" eb="296">
      <t>キョウテイテイケツ</t>
    </rPh>
    <rPh sb="296" eb="301">
      <t>ダンタイコウセイイン</t>
    </rPh>
    <rPh sb="305" eb="308">
      <t>ヨッカイチ</t>
    </rPh>
    <rPh sb="308" eb="313">
      <t>ケンセツジムショ</t>
    </rPh>
    <rPh sb="313" eb="315">
      <t>カンナイ</t>
    </rPh>
    <rPh sb="316" eb="319">
      <t>コウセイイン</t>
    </rPh>
    <rPh sb="320" eb="322">
      <t>ハンスウ</t>
    </rPh>
    <rPh sb="322" eb="324">
      <t>イジョウ</t>
    </rPh>
    <rPh sb="325" eb="327">
      <t>サンカ</t>
    </rPh>
    <rPh sb="340" eb="342">
      <t>ヒョウカ</t>
    </rPh>
    <rPh sb="344" eb="348">
      <t>サンカキギョウ</t>
    </rPh>
    <rPh sb="358" eb="360">
      <t>キギョウ</t>
    </rPh>
    <rPh sb="362" eb="365">
      <t>ダイヒョウシャ</t>
    </rPh>
    <rPh sb="367" eb="370">
      <t>メイイジョウ</t>
    </rPh>
    <rPh sb="371" eb="374">
      <t>ギジュツシャ</t>
    </rPh>
    <rPh sb="379" eb="382">
      <t>キギョウトウ</t>
    </rPh>
    <rPh sb="386" eb="389">
      <t>メイイジョウ</t>
    </rPh>
    <rPh sb="390" eb="393">
      <t>ギジュツシャ</t>
    </rPh>
    <rPh sb="394" eb="396">
      <t>サンカ</t>
    </rPh>
    <rPh sb="406" eb="408">
      <t>ジョウホウ</t>
    </rPh>
    <rPh sb="415" eb="417">
      <t>ダンタイ</t>
    </rPh>
    <rPh sb="421" eb="424">
      <t>ネンイジョウ</t>
    </rPh>
    <rPh sb="425" eb="427">
      <t>ケイゾク</t>
    </rPh>
    <rPh sb="437" eb="439">
      <t>バアイ</t>
    </rPh>
    <rPh sb="440" eb="442">
      <t>ヒョウカ</t>
    </rPh>
    <rPh sb="449" eb="451">
      <t>サイガイ</t>
    </rPh>
    <rPh sb="451" eb="453">
      <t>キョウテイ</t>
    </rPh>
    <rPh sb="454" eb="455">
      <t>モト</t>
    </rPh>
    <rPh sb="457" eb="459">
      <t>クンレン</t>
    </rPh>
    <rPh sb="464" eb="466">
      <t>ボウサイ</t>
    </rPh>
    <rPh sb="472" eb="475">
      <t>ヨッカイチ</t>
    </rPh>
    <rPh sb="530" eb="532">
      <t>サンカ</t>
    </rPh>
    <rPh sb="548" eb="550">
      <t>ジョウホウ</t>
    </rPh>
    <rPh sb="582" eb="584">
      <t>ジョウホウ</t>
    </rPh>
    <rPh sb="613" eb="615">
      <t>バアイ</t>
    </rPh>
    <rPh sb="616" eb="618">
      <t>ヒョウカ</t>
    </rPh>
    <rPh sb="625" eb="629">
      <t>ボウサイキョウテイ</t>
    </rPh>
    <rPh sb="636" eb="638">
      <t>ボウサイ</t>
    </rPh>
    <rPh sb="645" eb="648">
      <t>ヨッカイチ</t>
    </rPh>
    <rPh sb="687" eb="690">
      <t>ヨッカイチ</t>
    </rPh>
    <rPh sb="794" eb="797">
      <t>ミエケン</t>
    </rPh>
    <rPh sb="799" eb="801">
      <t>ボウサイ</t>
    </rPh>
    <rPh sb="801" eb="803">
      <t>キョウテイ</t>
    </rPh>
    <rPh sb="825" eb="827">
      <t>キサイ</t>
    </rPh>
    <rPh sb="829" eb="831">
      <t>ボウサイ</t>
    </rPh>
    <rPh sb="831" eb="833">
      <t>キョウテイ</t>
    </rPh>
    <rPh sb="841" eb="845">
      <t>ボウサイキョウテイ</t>
    </rPh>
    <rPh sb="846" eb="848">
      <t>テイケツ</t>
    </rPh>
    <rPh sb="851" eb="853">
      <t>レイワ</t>
    </rPh>
    <rPh sb="854" eb="856">
      <t>ネンド</t>
    </rPh>
    <rPh sb="858" eb="860">
      <t>レイワ</t>
    </rPh>
    <rPh sb="861" eb="863">
      <t>ネンド</t>
    </rPh>
    <rPh sb="871" eb="873">
      <t>ヒョウカ</t>
    </rPh>
    <rPh sb="913" eb="917">
      <t>ボウサイキョウテイ</t>
    </rPh>
    <rPh sb="918" eb="920">
      <t>テイケツ</t>
    </rPh>
    <rPh sb="926" eb="929">
      <t>ヨッカイチ</t>
    </rPh>
    <rPh sb="955" eb="956">
      <t>マタ</t>
    </rPh>
    <rPh sb="961" eb="962">
      <t>ホウ</t>
    </rPh>
    <rPh sb="962" eb="963">
      <t>ジョウ</t>
    </rPh>
    <rPh sb="989" eb="990">
      <t>モト</t>
    </rPh>
    <rPh sb="992" eb="994">
      <t>クンレン</t>
    </rPh>
    <rPh sb="997" eb="999">
      <t>サンカ</t>
    </rPh>
    <rPh sb="1009" eb="1010">
      <t>モト</t>
    </rPh>
    <rPh sb="1012" eb="1014">
      <t>クンレン</t>
    </rPh>
    <rPh sb="1017" eb="1019">
      <t>サンカ</t>
    </rPh>
    <rPh sb="1024" eb="1028">
      <t>ボウサイキョウテイ</t>
    </rPh>
    <rPh sb="1029" eb="1033">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</si>
  <si>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</si>
  <si>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１企業あたりの当該年度の四日市建設事務所発注の
契約金額５百万円以上の土木一式工事の契約金額</t>
    <rPh sb="0" eb="1">
      <t>キギョウ</t>
    </rPh>
    <rPh sb="6" eb="8">
      <t>トウガイ</t>
    </rPh>
    <rPh sb="8" eb="10">
      <t>ネンド</t>
    </rPh>
    <rPh sb="12" eb="15">
      <t>ヨッカイチ</t>
    </rPh>
    <rPh sb="15" eb="17">
      <t>ケンセツ</t>
    </rPh>
    <rPh sb="17" eb="19">
      <t>ジム</t>
    </rPh>
    <rPh sb="19" eb="20">
      <t>ショ</t>
    </rPh>
    <rPh sb="20" eb="22">
      <t>ハッチュウ</t>
    </rPh>
    <rPh sb="23" eb="25">
      <t>ケイヤク</t>
    </rPh>
    <rPh sb="25" eb="27">
      <t>キンガク</t>
    </rPh>
    <rPh sb="27" eb="30">
      <t>ヒャクマンエン</t>
    </rPh>
    <rPh sb="30" eb="32">
      <t>イジョウ</t>
    </rPh>
    <rPh sb="33" eb="39">
      <t>ドボクイッシキコウジ</t>
    </rPh>
    <rPh sb="40" eb="44">
      <t>ケイヤクキンガク</t>
    </rPh>
    <phoneticPr fontId="2"/>
  </si>
  <si>
    <t>受注工事高の合計により評価します。
・受注工事高は、当該年度の４月１日から当該工事の入札公告日までに契約した四日市建設事務所発注の当初契約金額５百万円以上の土木一式工事を評価の対象とします。
・小規模、雪氷、地域維持型維持修繕等の業務委託は、評価の対象としません。
・共同企業体で受注した工事が対象工事である場合、当初契約金額は出資比率を乗じた金額とします。（単独工事の場合は、100％）</t>
    <rPh sb="0" eb="2">
      <t>ジュチュウ</t>
    </rPh>
    <rPh sb="2" eb="4">
      <t>コウジ</t>
    </rPh>
    <rPh sb="4" eb="5">
      <t>ダカ</t>
    </rPh>
    <rPh sb="11" eb="13">
      <t>ヒョウカ</t>
    </rPh>
    <rPh sb="19" eb="24">
      <t>ジュチュウコウジダカ</t>
    </rPh>
    <rPh sb="26" eb="28">
      <t>トウガイ</t>
    </rPh>
    <rPh sb="28" eb="30">
      <t>ネンド</t>
    </rPh>
    <rPh sb="32" eb="33">
      <t>ガツ</t>
    </rPh>
    <rPh sb="34" eb="35">
      <t>ニチ</t>
    </rPh>
    <rPh sb="37" eb="39">
      <t>トウガイ</t>
    </rPh>
    <rPh sb="39" eb="41">
      <t>コウジ</t>
    </rPh>
    <rPh sb="42" eb="44">
      <t>ニュウサツ</t>
    </rPh>
    <rPh sb="44" eb="46">
      <t>コウコク</t>
    </rPh>
    <rPh sb="46" eb="47">
      <t>ビ</t>
    </rPh>
    <rPh sb="50" eb="52">
      <t>ケイヤク</t>
    </rPh>
    <rPh sb="54" eb="57">
      <t>ヨッカイチ</t>
    </rPh>
    <rPh sb="57" eb="59">
      <t>ケンセツ</t>
    </rPh>
    <rPh sb="59" eb="62">
      <t>ジムショ</t>
    </rPh>
    <rPh sb="62" eb="64">
      <t>ハッチュウ</t>
    </rPh>
    <rPh sb="65" eb="67">
      <t>トウショ</t>
    </rPh>
    <rPh sb="67" eb="71">
      <t>ケイヤクキンガク</t>
    </rPh>
    <rPh sb="72" eb="75">
      <t>ヒャクマンエン</t>
    </rPh>
    <rPh sb="75" eb="77">
      <t>イジョウ</t>
    </rPh>
    <rPh sb="78" eb="82">
      <t>ドボクイッシキ</t>
    </rPh>
    <rPh sb="82" eb="84">
      <t>コウジ</t>
    </rPh>
    <rPh sb="85" eb="87">
      <t>ヒョウカ</t>
    </rPh>
    <rPh sb="88" eb="90">
      <t>タイショウ</t>
    </rPh>
    <rPh sb="97" eb="100">
      <t>ショウキボ</t>
    </rPh>
    <rPh sb="101" eb="103">
      <t>セッピョウ</t>
    </rPh>
    <rPh sb="113" eb="114">
      <t>ナド</t>
    </rPh>
    <rPh sb="115" eb="119">
      <t>ギョウムイタク</t>
    </rPh>
    <rPh sb="121" eb="123">
      <t>ヒョウカ</t>
    </rPh>
    <rPh sb="124" eb="126">
      <t>タイショウ</t>
    </rPh>
    <rPh sb="134" eb="139">
      <t>キョウドウキギョウタイ</t>
    </rPh>
    <rPh sb="140" eb="142">
      <t>ジュチュウ</t>
    </rPh>
    <rPh sb="144" eb="146">
      <t>コウジ</t>
    </rPh>
    <rPh sb="147" eb="151">
      <t>タイショウコウジ</t>
    </rPh>
    <rPh sb="154" eb="156">
      <t>バアイ</t>
    </rPh>
    <rPh sb="157" eb="159">
      <t>トウショ</t>
    </rPh>
    <rPh sb="164" eb="168">
      <t>シュッシヒリツ</t>
    </rPh>
    <rPh sb="169" eb="170">
      <t>ジョウ</t>
    </rPh>
    <rPh sb="172" eb="174">
      <t>キンガク</t>
    </rPh>
    <rPh sb="180" eb="184">
      <t>タンドクコウジ</t>
    </rPh>
    <rPh sb="185" eb="187">
      <t>バアイ</t>
    </rPh>
    <phoneticPr fontId="2"/>
  </si>
  <si>
    <t>評価対象工事②の実績あり</t>
    <phoneticPr fontId="2"/>
  </si>
  <si>
    <t>評価対象工事②の実績なし</t>
    <rPh sb="0" eb="2">
      <t>ヒョウカ</t>
    </rPh>
    <rPh sb="2" eb="4">
      <t>タイショウ</t>
    </rPh>
    <rPh sb="4" eb="6">
      <t>コウジ</t>
    </rPh>
    <rPh sb="8" eb="10">
      <t>ジッセキ</t>
    </rPh>
    <phoneticPr fontId="2"/>
  </si>
  <si>
    <t>評価対象工事①の実績なし</t>
    <rPh sb="0" eb="2">
      <t>ヒョウカ</t>
    </rPh>
    <rPh sb="2" eb="4">
      <t>タイショウ</t>
    </rPh>
    <rPh sb="4" eb="6">
      <t>コウジ</t>
    </rPh>
    <rPh sb="8" eb="10">
      <t>ジッセキ</t>
    </rPh>
    <phoneticPr fontId="2"/>
  </si>
  <si>
    <t>当該工事は主要地方道上海老茂福線において、道路拡幅に伴い水路及び河川の付替を行う工事です。
「項目１　効率的な工程計画」、「項目２　施工上の配慮」、「項目３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シュヨウ</t>
    </rPh>
    <rPh sb="7" eb="9">
      <t>チホウ</t>
    </rPh>
    <rPh sb="9" eb="10">
      <t>ドウ</t>
    </rPh>
    <rPh sb="10" eb="16">
      <t>カミエビモフクセン</t>
    </rPh>
    <rPh sb="21" eb="23">
      <t>ドウロ</t>
    </rPh>
    <rPh sb="23" eb="25">
      <t>カクフク</t>
    </rPh>
    <rPh sb="26" eb="27">
      <t>トモナ</t>
    </rPh>
    <rPh sb="30" eb="31">
      <t>オヨ</t>
    </rPh>
    <rPh sb="51" eb="54">
      <t>コウリツテキ</t>
    </rPh>
    <rPh sb="55" eb="57">
      <t>コウテイ</t>
    </rPh>
    <rPh sb="57" eb="59">
      <t>ケイカク</t>
    </rPh>
    <rPh sb="66" eb="68">
      <t>セコウ</t>
    </rPh>
    <rPh sb="68" eb="69">
      <t>ウエ</t>
    </rPh>
    <rPh sb="70" eb="72">
      <t>ハイリョ</t>
    </rPh>
    <rPh sb="79" eb="81">
      <t>シュウヘン</t>
    </rPh>
    <rPh sb="81" eb="83">
      <t>カンキョウ</t>
    </rPh>
    <rPh sb="85" eb="87">
      <t>ハイリョ</t>
    </rPh>
    <rPh sb="121" eb="123">
      <t>イナイ</t>
    </rPh>
    <rPh sb="127" eb="129">
      <t>リユウ</t>
    </rPh>
    <rPh sb="130" eb="131">
      <t>フク</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</si>
  <si>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・「評価対象工事①」とは、「土木一式工事」で発注された「河川工事、砂防工事、海岸工事」を指します。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9" eb="121">
      <t>ドボク</t>
    </rPh>
    <rPh sb="121" eb="123">
      <t>イッシキ</t>
    </rPh>
    <rPh sb="123" eb="125">
      <t>コウジ</t>
    </rPh>
    <rPh sb="127" eb="129">
      <t>ハッチュウ</t>
    </rPh>
    <rPh sb="157" eb="159">
      <t>ヒョウカ</t>
    </rPh>
    <rPh sb="159" eb="161">
      <t>タイショウ</t>
    </rPh>
    <phoneticPr fontId="2"/>
  </si>
  <si>
    <r>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・「評価対象工事②」とは、「土木一式工事」で発注された「河川工事、砂防工事、海岸工事」を指します。</t>
    </r>
    <r>
      <rPr>
        <strike/>
        <sz val="12"/>
        <rFont val="BIZ UDゴシック"/>
        <family val="3"/>
        <charset val="128"/>
      </rPr>
      <t xml:space="preserve">
</t>
    </r>
    <r>
      <rPr>
        <sz val="12"/>
        <rFont val="BIZ UDゴシック"/>
        <family val="3"/>
        <charset val="128"/>
      </rPr>
      <t xml:space="preserve">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
    <rPh sb="39" eb="40">
      <t>マタ</t>
    </rPh>
    <rPh sb="78" eb="79">
      <t>セン</t>
    </rPh>
    <rPh sb="80" eb="81">
      <t>ヒャク</t>
    </rPh>
    <rPh sb="81" eb="82">
      <t>マン</t>
    </rPh>
    <rPh sb="123" eb="125">
      <t>ドボク</t>
    </rPh>
    <rPh sb="125" eb="127">
      <t>イッシキ</t>
    </rPh>
    <rPh sb="127" eb="129">
      <t>コウジ</t>
    </rPh>
    <rPh sb="131" eb="133">
      <t>ハッチュウ</t>
    </rPh>
    <rPh sb="250" eb="252">
      <t>コウジ</t>
    </rPh>
    <rPh sb="348" eb="350">
      <t>コウジ</t>
    </rPh>
    <rPh sb="464" eb="466">
      <t>キカン</t>
    </rPh>
    <rPh sb="477" eb="479">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</si>
</sst>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sz val="11"/>
      <color indexed="8"/>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sz val="12"/>
      <color theme="1"/>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0.5"/>
      <color rgb="FFFF0000"/>
      <name val="BIZ UD明朝 Medium"/>
      <family val="1"/>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914">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7"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8" fillId="0" borderId="22" xfId="0" applyFont="1" applyBorder="1" applyAlignment="1" applyProtection="1">
      <alignment vertical="center" wrapText="1"/>
      <protection locked="0"/>
    </xf>
    <xf numFmtId="0" fontId="28"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8" fillId="0" borderId="0" xfId="0" applyFont="1" applyAlignment="1" applyProtection="1">
      <alignment vertical="center" wrapText="1"/>
      <protection locked="0"/>
    </xf>
    <xf numFmtId="0" fontId="28" fillId="0" borderId="15" xfId="0" applyFont="1" applyBorder="1" applyAlignment="1" applyProtection="1">
      <alignment vertical="center" wrapText="1"/>
      <protection locked="0"/>
    </xf>
    <xf numFmtId="0" fontId="28"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8" fillId="0" borderId="22" xfId="0" applyFont="1" applyBorder="1" applyAlignment="1" applyProtection="1">
      <alignment horizontal="right" vertical="center" wrapText="1"/>
      <protection locked="0"/>
    </xf>
    <xf numFmtId="0" fontId="28"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9" fillId="0" borderId="22" xfId="0" applyFont="1" applyBorder="1" applyAlignment="1" applyProtection="1">
      <alignment vertical="top" wrapText="1"/>
      <protection locked="0"/>
    </xf>
    <xf numFmtId="0" fontId="29"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9"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8" fillId="0" borderId="22" xfId="0" quotePrefix="1" applyFont="1" applyBorder="1" applyAlignment="1" applyProtection="1">
      <alignment horizontal="left" vertical="center"/>
      <protection locked="0"/>
    </xf>
    <xf numFmtId="0" fontId="18" fillId="0" borderId="15" xfId="0" applyFont="1" applyBorder="1" applyProtection="1">
      <alignment vertical="center"/>
      <protection locked="0"/>
    </xf>
    <xf numFmtId="0" fontId="13" fillId="0" borderId="24" xfId="0" quotePrefix="1" applyFont="1" applyBorder="1" applyAlignment="1" applyProtection="1">
      <alignment horizontal="right" vertical="center" wrapText="1"/>
      <protection locked="0"/>
    </xf>
    <xf numFmtId="0" fontId="13" fillId="0" borderId="10" xfId="0" quotePrefix="1" applyFont="1" applyBorder="1" applyAlignment="1" applyProtection="1">
      <alignment horizontal="right" vertical="center"/>
      <protection locked="0"/>
    </xf>
    <xf numFmtId="0" fontId="13" fillId="0" borderId="10" xfId="0" quotePrefix="1" applyFont="1" applyBorder="1" applyAlignment="1" applyProtection="1">
      <alignment horizontal="left" vertical="center" wrapText="1"/>
      <protection locked="0"/>
    </xf>
    <xf numFmtId="0" fontId="13" fillId="0" borderId="11" xfId="0" quotePrefix="1" applyFont="1" applyBorder="1" applyAlignment="1" applyProtection="1">
      <alignment horizontal="lef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30"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1" fillId="0" borderId="0" xfId="0" applyFont="1">
      <alignment vertical="center"/>
    </xf>
    <xf numFmtId="0" fontId="30" fillId="0" borderId="0" xfId="0" applyFont="1">
      <alignment vertical="center"/>
    </xf>
    <xf numFmtId="0" fontId="22" fillId="0" borderId="12" xfId="0" applyFont="1" applyBorder="1">
      <alignment vertical="center"/>
    </xf>
    <xf numFmtId="0" fontId="32" fillId="0" borderId="0" xfId="0" applyFont="1">
      <alignment vertical="center"/>
    </xf>
    <xf numFmtId="0" fontId="20" fillId="0" borderId="16" xfId="0" applyFont="1" applyBorder="1" applyAlignment="1">
      <alignment horizontal="center" vertical="center" wrapTex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35" fillId="0" borderId="2"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wrapText="1"/>
    </xf>
    <xf numFmtId="0" fontId="30" fillId="0" borderId="3" xfId="0" applyFont="1" applyBorder="1" applyAlignment="1">
      <alignment vertical="center" shrinkToFit="1"/>
    </xf>
    <xf numFmtId="0" fontId="30" fillId="0" borderId="3" xfId="0" applyFont="1" applyBorder="1" applyAlignment="1">
      <alignment horizontal="center" vertical="center"/>
    </xf>
    <xf numFmtId="0" fontId="30" fillId="0" borderId="17" xfId="0" applyFont="1" applyBorder="1" applyAlignment="1">
      <alignment horizontal="center" vertical="center" textRotation="180"/>
    </xf>
    <xf numFmtId="0" fontId="30" fillId="0" borderId="17" xfId="0" applyFont="1" applyBorder="1" applyAlignment="1">
      <alignment horizontal="left" vertical="center"/>
    </xf>
    <xf numFmtId="0" fontId="30" fillId="0" borderId="2" xfId="0" applyFont="1" applyBorder="1" applyAlignment="1">
      <alignment horizontal="center" vertical="center" textRotation="255"/>
    </xf>
    <xf numFmtId="0" fontId="30" fillId="0" borderId="16" xfId="0" applyFont="1" applyBorder="1" applyAlignment="1">
      <alignment horizontal="center" vertical="center"/>
    </xf>
    <xf numFmtId="0" fontId="30" fillId="0" borderId="2" xfId="0" applyFont="1" applyBorder="1" applyAlignment="1">
      <alignment horizontal="center" vertical="center" wrapText="1"/>
    </xf>
    <xf numFmtId="0" fontId="30" fillId="0" borderId="13" xfId="0" applyFont="1" applyBorder="1" applyAlignment="1">
      <alignment horizontal="center" vertical="center" wrapText="1"/>
    </xf>
    <xf numFmtId="176" fontId="30"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20" fillId="0" borderId="0" xfId="0" applyFont="1" applyAlignment="1">
      <alignment horizontal="center" vertical="center" wrapText="1"/>
    </xf>
    <xf numFmtId="176" fontId="30" fillId="0" borderId="2" xfId="1" applyNumberFormat="1" applyFont="1" applyBorder="1" applyAlignment="1">
      <alignment horizontal="center" vertical="center"/>
    </xf>
    <xf numFmtId="0" fontId="38" fillId="0" borderId="1" xfId="0" applyFont="1" applyBorder="1" applyAlignment="1">
      <alignment horizontal="center" vertical="center"/>
    </xf>
    <xf numFmtId="0" fontId="20" fillId="0" borderId="0" xfId="0" applyFont="1" applyAlignment="1">
      <alignment horizontal="center" vertical="center"/>
    </xf>
    <xf numFmtId="0" fontId="35" fillId="0" borderId="21" xfId="0" applyFont="1" applyBorder="1" applyAlignment="1">
      <alignment horizontal="right" vertical="center"/>
    </xf>
    <xf numFmtId="0" fontId="35" fillId="0" borderId="22" xfId="0" applyFont="1" applyBorder="1" applyAlignment="1">
      <alignment horizontal="right" vertical="center"/>
    </xf>
    <xf numFmtId="0" fontId="30" fillId="0" borderId="24" xfId="0" applyFont="1" applyBorder="1" applyAlignment="1">
      <alignment horizontal="right" vertical="center"/>
    </xf>
    <xf numFmtId="0" fontId="35" fillId="0" borderId="8" xfId="0" applyFont="1" applyBorder="1">
      <alignment vertical="center"/>
    </xf>
    <xf numFmtId="0" fontId="30" fillId="0" borderId="8" xfId="0" applyFont="1" applyBorder="1">
      <alignment vertical="center"/>
    </xf>
    <xf numFmtId="0" fontId="34" fillId="0" borderId="7" xfId="0" applyFont="1" applyBorder="1">
      <alignment vertical="center"/>
    </xf>
    <xf numFmtId="0" fontId="34"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5" fillId="2" borderId="1" xfId="0" applyFont="1" applyFill="1" applyBorder="1">
      <alignment vertical="center"/>
    </xf>
    <xf numFmtId="0" fontId="35" fillId="3" borderId="1" xfId="0" applyFont="1" applyFill="1" applyBorder="1">
      <alignment vertical="center"/>
    </xf>
    <xf numFmtId="0" fontId="35" fillId="0" borderId="0" xfId="0" applyFont="1">
      <alignment vertical="center"/>
    </xf>
    <xf numFmtId="0" fontId="35" fillId="0" borderId="0" xfId="0" applyFont="1" applyAlignment="1">
      <alignment vertical="center" wrapText="1"/>
    </xf>
    <xf numFmtId="0" fontId="35" fillId="0" borderId="15" xfId="0" applyFont="1" applyBorder="1" applyAlignment="1">
      <alignment vertical="center" wrapText="1"/>
    </xf>
    <xf numFmtId="0" fontId="30" fillId="0" borderId="10" xfId="0" applyFont="1" applyBorder="1">
      <alignment vertical="center"/>
    </xf>
    <xf numFmtId="0" fontId="35" fillId="0" borderId="10" xfId="0" applyFont="1" applyBorder="1" applyAlignment="1">
      <alignment vertical="center" wrapText="1"/>
    </xf>
    <xf numFmtId="0" fontId="35" fillId="0" borderId="11" xfId="0" applyFont="1" applyBorder="1" applyAlignment="1">
      <alignment vertical="center" wrapText="1"/>
    </xf>
    <xf numFmtId="0" fontId="20" fillId="0" borderId="0" xfId="0" applyFont="1" applyAlignment="1">
      <alignment horizontal="lef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center" vertical="center"/>
    </xf>
    <xf numFmtId="0" fontId="11" fillId="0" borderId="0" xfId="0" applyFont="1" applyAlignment="1">
      <alignment horizontal="right" vertical="top"/>
    </xf>
    <xf numFmtId="0" fontId="40" fillId="0" borderId="0" xfId="0" applyFont="1">
      <alignment vertical="center"/>
    </xf>
    <xf numFmtId="0" fontId="39" fillId="0" borderId="0" xfId="0" applyFont="1">
      <alignment vertical="center"/>
    </xf>
    <xf numFmtId="0" fontId="32" fillId="0" borderId="0" xfId="0" applyFont="1" applyAlignment="1">
      <alignment horizontal="left" vertical="center"/>
    </xf>
    <xf numFmtId="0" fontId="40" fillId="0" borderId="0" xfId="0" applyFont="1" applyAlignment="1">
      <alignment horizontal="center" vertical="center"/>
    </xf>
    <xf numFmtId="0" fontId="40" fillId="0" borderId="0" xfId="0" applyFont="1" applyAlignment="1">
      <alignment horizontal="right" vertical="center"/>
    </xf>
    <xf numFmtId="0" fontId="42" fillId="0" borderId="0" xfId="0" applyFont="1">
      <alignment vertical="center"/>
    </xf>
    <xf numFmtId="0" fontId="33" fillId="0" borderId="13" xfId="0" applyFont="1" applyBorder="1" applyAlignment="1">
      <alignment horizontal="center" vertical="center" wrapText="1"/>
    </xf>
    <xf numFmtId="0" fontId="33" fillId="0" borderId="13" xfId="1" quotePrefix="1" applyNumberFormat="1" applyFont="1" applyFill="1" applyBorder="1" applyAlignment="1" applyProtection="1">
      <alignment horizontal="center" vertical="center" wrapText="1"/>
    </xf>
    <xf numFmtId="0" fontId="35" fillId="0" borderId="1" xfId="0" applyFont="1" applyBorder="1" applyAlignment="1">
      <alignment horizontal="center" vertical="center"/>
    </xf>
    <xf numFmtId="0" fontId="30" fillId="0" borderId="2" xfId="0" quotePrefix="1" applyFont="1" applyBorder="1" applyAlignment="1">
      <alignment horizontal="center" vertical="center"/>
    </xf>
    <xf numFmtId="0" fontId="35" fillId="0" borderId="2" xfId="0" quotePrefix="1" applyFont="1" applyBorder="1" applyAlignment="1">
      <alignment horizontal="center" vertical="center"/>
    </xf>
    <xf numFmtId="0" fontId="35" fillId="0" borderId="3" xfId="0" applyFont="1" applyBorder="1" applyAlignment="1">
      <alignment horizontal="center" vertical="center"/>
    </xf>
    <xf numFmtId="0" fontId="35" fillId="0" borderId="3" xfId="0" applyFont="1" applyBorder="1" applyAlignment="1">
      <alignment horizontal="center" vertical="center" wrapText="1"/>
    </xf>
    <xf numFmtId="0" fontId="35" fillId="0" borderId="17" xfId="0" applyFont="1" applyBorder="1" applyAlignment="1">
      <alignment horizontal="center" vertical="center" textRotation="180"/>
    </xf>
    <xf numFmtId="177" fontId="35" fillId="0" borderId="17"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30"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0" fontId="22" fillId="0" borderId="94" xfId="1" applyNumberFormat="1" applyFont="1" applyFill="1" applyBorder="1" applyAlignment="1" applyProtection="1">
      <alignment horizontal="center" vertical="center"/>
    </xf>
    <xf numFmtId="0" fontId="42" fillId="0" borderId="2" xfId="0" applyFont="1" applyBorder="1" applyAlignment="1">
      <alignment horizontal="center" vertical="center" wrapText="1"/>
    </xf>
    <xf numFmtId="176" fontId="35" fillId="0" borderId="2" xfId="1" applyNumberFormat="1" applyFont="1" applyFill="1" applyBorder="1" applyAlignment="1" applyProtection="1">
      <alignment horizontal="center" vertical="center"/>
    </xf>
    <xf numFmtId="0" fontId="42" fillId="0" borderId="0" xfId="0" applyFont="1" applyAlignment="1">
      <alignment horizontal="left" vertical="center"/>
    </xf>
    <xf numFmtId="0" fontId="42" fillId="0" borderId="0" xfId="0" applyFont="1" applyAlignment="1">
      <alignment horizontal="center" vertical="center"/>
    </xf>
    <xf numFmtId="0" fontId="44" fillId="0" borderId="0" xfId="0" applyFont="1" applyAlignment="1">
      <alignment horizontal="left" vertical="center"/>
    </xf>
    <xf numFmtId="179" fontId="45" fillId="0" borderId="2" xfId="1" applyNumberFormat="1" applyFont="1" applyFill="1" applyBorder="1" applyAlignment="1" applyProtection="1">
      <alignment horizontal="center" vertical="center" shrinkToFit="1"/>
    </xf>
    <xf numFmtId="0" fontId="42" fillId="0" borderId="0" xfId="0" applyFont="1" applyAlignment="1">
      <alignment horizontal="right" vertical="center"/>
    </xf>
    <xf numFmtId="0" fontId="46" fillId="0" borderId="0" xfId="2" applyFont="1" applyFill="1" applyAlignment="1" applyProtection="1">
      <alignment horizontal="right" vertical="center"/>
    </xf>
    <xf numFmtId="0" fontId="33"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5" fillId="0" borderId="17" xfId="0" applyFont="1" applyBorder="1" applyAlignment="1">
      <alignment horizontal="left" vertical="center"/>
    </xf>
    <xf numFmtId="0" fontId="30" fillId="0" borderId="13" xfId="0" applyFont="1" applyBorder="1" applyAlignment="1">
      <alignment horizontal="center" vertical="center"/>
    </xf>
    <xf numFmtId="0" fontId="30" fillId="0" borderId="5" xfId="0" applyFont="1" applyBorder="1" applyAlignment="1">
      <alignment horizontal="center" vertical="center" wrapText="1"/>
    </xf>
    <xf numFmtId="0" fontId="34" fillId="0" borderId="20" xfId="1" applyNumberFormat="1" applyFont="1" applyBorder="1" applyAlignment="1">
      <alignment horizontal="center" vertical="center"/>
    </xf>
    <xf numFmtId="0" fontId="34" fillId="0" borderId="46" xfId="1" applyNumberFormat="1" applyFont="1" applyBorder="1" applyAlignment="1">
      <alignment horizontal="center" vertical="center"/>
    </xf>
    <xf numFmtId="0" fontId="34" fillId="0" borderId="1" xfId="1" applyNumberFormat="1" applyFont="1" applyBorder="1" applyAlignment="1">
      <alignment horizontal="center" vertical="center"/>
    </xf>
    <xf numFmtId="0" fontId="34" fillId="0" borderId="92" xfId="1" applyNumberFormat="1" applyFont="1" applyBorder="1" applyAlignment="1">
      <alignment horizontal="center" vertical="center"/>
    </xf>
    <xf numFmtId="176" fontId="30" fillId="0" borderId="31" xfId="1" applyNumberFormat="1" applyFont="1" applyBorder="1" applyAlignment="1">
      <alignment horizontal="center" vertical="center"/>
    </xf>
    <xf numFmtId="0" fontId="38" fillId="0" borderId="31" xfId="0" applyFont="1" applyBorder="1" applyAlignment="1">
      <alignment horizontal="center" vertical="center"/>
    </xf>
    <xf numFmtId="176" fontId="30" fillId="0" borderId="34" xfId="1" applyNumberFormat="1" applyFont="1" applyBorder="1" applyAlignment="1">
      <alignment horizontal="center" vertical="center"/>
    </xf>
    <xf numFmtId="0" fontId="47" fillId="0" borderId="1" xfId="0" applyFont="1" applyBorder="1" applyAlignment="1">
      <alignment horizontal="center" vertical="center"/>
    </xf>
    <xf numFmtId="0" fontId="38" fillId="0" borderId="18" xfId="0" applyFont="1" applyBorder="1" applyAlignment="1">
      <alignment horizontal="center" vertical="center"/>
    </xf>
    <xf numFmtId="0" fontId="35" fillId="0" borderId="0" xfId="0" applyFont="1" applyAlignment="1">
      <alignment horizontal="left" vertical="top" wrapText="1"/>
    </xf>
    <xf numFmtId="0" fontId="35" fillId="0" borderId="15" xfId="0" applyFont="1" applyBorder="1" applyAlignment="1">
      <alignment horizontal="left" vertical="top" wrapText="1"/>
    </xf>
    <xf numFmtId="0" fontId="35" fillId="0" borderId="0" xfId="0" applyFont="1" applyAlignment="1">
      <alignment vertical="top" wrapText="1"/>
    </xf>
    <xf numFmtId="0" fontId="35" fillId="0" borderId="15" xfId="0" applyFont="1" applyBorder="1" applyAlignment="1">
      <alignment vertical="top" wrapText="1"/>
    </xf>
    <xf numFmtId="0" fontId="35" fillId="0" borderId="10" xfId="0" applyFont="1" applyBorder="1" applyAlignment="1">
      <alignment vertical="top" wrapText="1"/>
    </xf>
    <xf numFmtId="0" fontId="35" fillId="0" borderId="11" xfId="0" applyFont="1" applyBorder="1" applyAlignment="1">
      <alignment vertical="top" wrapText="1"/>
    </xf>
    <xf numFmtId="0" fontId="18" fillId="0" borderId="22" xfId="0" applyFont="1" applyBorder="1" applyAlignment="1" applyProtection="1">
      <alignment vertical="center" wrapText="1"/>
      <protection locked="0"/>
    </xf>
    <xf numFmtId="0" fontId="18" fillId="0" borderId="0" xfId="0" quotePrefix="1" applyFont="1" applyAlignment="1" applyProtection="1">
      <alignment vertical="center" wrapText="1"/>
      <protection locked="0"/>
    </xf>
    <xf numFmtId="0" fontId="18" fillId="0" borderId="15" xfId="0" quotePrefix="1" applyFont="1" applyBorder="1" applyAlignment="1" applyProtection="1">
      <alignment vertical="center" wrapText="1"/>
      <protection locked="0"/>
    </xf>
    <xf numFmtId="0" fontId="18" fillId="0" borderId="22" xfId="0" applyFont="1" applyBorder="1" applyProtection="1">
      <alignment vertical="center"/>
      <protection locked="0"/>
    </xf>
    <xf numFmtId="0" fontId="13" fillId="0" borderId="0" xfId="0" applyFont="1">
      <alignment vertical="center"/>
    </xf>
    <xf numFmtId="0" fontId="13" fillId="0" borderId="0" xfId="0" applyFont="1" applyAlignment="1">
      <alignment horizontal="right" vertical="center"/>
    </xf>
    <xf numFmtId="0" fontId="48"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6" xfId="0" applyFont="1" applyBorder="1" applyAlignment="1" applyProtection="1">
      <alignment horizontal="left"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13" fillId="0" borderId="25" xfId="0" quotePrefix="1" applyFont="1" applyBorder="1" applyAlignment="1" applyProtection="1">
      <alignment vertical="center" wrapText="1"/>
      <protection locked="0"/>
    </xf>
    <xf numFmtId="0" fontId="13" fillId="0" borderId="75" xfId="0" quotePrefix="1" applyFont="1" applyBorder="1" applyAlignment="1" applyProtection="1">
      <alignment vertical="center" wrapText="1"/>
      <protection locked="0"/>
    </xf>
    <xf numFmtId="0" fontId="36"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51" fillId="0" borderId="0" xfId="4" applyFont="1" applyAlignment="1" applyProtection="1">
      <alignment horizontal="left" vertical="center"/>
      <protection locked="0"/>
    </xf>
    <xf numFmtId="0" fontId="52"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35" fillId="0" borderId="1" xfId="0" applyFont="1" applyBorder="1" applyAlignment="1">
      <alignment horizontal="center" vertical="center"/>
    </xf>
    <xf numFmtId="0" fontId="35" fillId="0" borderId="17" xfId="0" applyFont="1" applyBorder="1" applyAlignment="1">
      <alignment horizontal="center" vertical="center"/>
    </xf>
    <xf numFmtId="0" fontId="22" fillId="0" borderId="1" xfId="0" applyFont="1" applyBorder="1" applyAlignment="1">
      <alignment vertical="center" wrapText="1"/>
    </xf>
    <xf numFmtId="0" fontId="35" fillId="0" borderId="46" xfId="0" applyFont="1" applyBorder="1" applyAlignment="1">
      <alignment horizontal="center" vertical="center"/>
    </xf>
    <xf numFmtId="176" fontId="20" fillId="0" borderId="1" xfId="0" quotePrefix="1" applyNumberFormat="1" applyFont="1" applyBorder="1" applyAlignment="1">
      <alignment horizontal="center" vertical="center" wrapText="1"/>
    </xf>
    <xf numFmtId="176" fontId="30" fillId="0" borderId="1" xfId="0" quotePrefix="1" applyNumberFormat="1" applyFont="1" applyBorder="1" applyAlignment="1">
      <alignment horizontal="center" vertical="center" wrapText="1"/>
    </xf>
    <xf numFmtId="0" fontId="35" fillId="0" borderId="13"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xf>
    <xf numFmtId="177" fontId="30" fillId="0" borderId="1" xfId="0" quotePrefix="1" applyNumberFormat="1" applyFont="1" applyBorder="1" applyAlignment="1">
      <alignment horizontal="center" vertical="center" wrapText="1"/>
    </xf>
    <xf numFmtId="177" fontId="30" fillId="0" borderId="16" xfId="0" quotePrefix="1" applyNumberFormat="1" applyFont="1" applyBorder="1" applyAlignment="1">
      <alignment horizontal="center" vertical="center" wrapText="1"/>
    </xf>
    <xf numFmtId="0" fontId="42" fillId="0" borderId="46" xfId="0" applyFont="1" applyBorder="1" applyAlignment="1">
      <alignment horizontal="center" vertical="center" textRotation="255"/>
    </xf>
    <xf numFmtId="0" fontId="42" fillId="0" borderId="17" xfId="0" applyFont="1" applyBorder="1" applyAlignment="1">
      <alignment horizontal="center" vertical="center" textRotation="255"/>
    </xf>
    <xf numFmtId="0" fontId="42" fillId="0" borderId="16" xfId="0" applyFont="1" applyBorder="1" applyAlignment="1">
      <alignment horizontal="center" vertical="center" textRotation="255"/>
    </xf>
    <xf numFmtId="0" fontId="35" fillId="0" borderId="6" xfId="0" applyFont="1" applyBorder="1" applyAlignment="1">
      <alignment horizontal="center" vertical="center" wrapText="1"/>
    </xf>
    <xf numFmtId="0" fontId="35" fillId="0" borderId="52" xfId="0" applyFont="1" applyBorder="1" applyAlignment="1">
      <alignment horizontal="center" vertical="center" wrapText="1"/>
    </xf>
    <xf numFmtId="0" fontId="42" fillId="0" borderId="46" xfId="0" applyFont="1" applyBorder="1" applyAlignment="1">
      <alignment horizontal="center" vertical="center" textRotation="255" wrapText="1"/>
    </xf>
    <xf numFmtId="0" fontId="42" fillId="0" borderId="17" xfId="0" applyFont="1" applyBorder="1" applyAlignment="1">
      <alignment horizontal="center" vertical="center" textRotation="255" wrapText="1"/>
    </xf>
    <xf numFmtId="0" fontId="42" fillId="0" borderId="16" xfId="0" applyFont="1" applyBorder="1" applyAlignment="1">
      <alignment horizontal="center" vertical="center" textRotation="255" wrapText="1"/>
    </xf>
    <xf numFmtId="0" fontId="42" fillId="0" borderId="46" xfId="0" quotePrefix="1" applyFont="1" applyBorder="1" applyAlignment="1">
      <alignment horizontal="center" vertical="center" wrapText="1"/>
    </xf>
    <xf numFmtId="0" fontId="42" fillId="0" borderId="17" xfId="0" quotePrefix="1" applyFont="1" applyBorder="1" applyAlignment="1">
      <alignment horizontal="center" vertical="center" wrapText="1"/>
    </xf>
    <xf numFmtId="0" fontId="42" fillId="0" borderId="2" xfId="0" quotePrefix="1" applyFont="1" applyBorder="1" applyAlignment="1">
      <alignment horizontal="center" vertical="center" wrapText="1"/>
    </xf>
    <xf numFmtId="0" fontId="42" fillId="0" borderId="3"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16" xfId="0"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vertical="center"/>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6" xfId="0" quotePrefix="1" applyFont="1" applyBorder="1" applyAlignment="1">
      <alignment horizontal="left" vertical="center" wrapText="1"/>
    </xf>
    <xf numFmtId="0" fontId="22" fillId="0" borderId="17" xfId="0" quotePrefix="1" applyFont="1" applyBorder="1" applyAlignment="1">
      <alignment horizontal="left"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2" fillId="0" borderId="2" xfId="0" applyFont="1" applyBorder="1" applyAlignment="1">
      <alignment vertical="center" wrapText="1"/>
    </xf>
    <xf numFmtId="0" fontId="22" fillId="0" borderId="1" xfId="0" applyFont="1" applyBorder="1" applyAlignment="1">
      <alignment horizontal="center" vertical="center" wrapText="1"/>
    </xf>
    <xf numFmtId="0" fontId="35" fillId="0" borderId="46"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46" xfId="0" applyFont="1" applyBorder="1" applyAlignment="1">
      <alignment horizontal="center" vertical="center"/>
    </xf>
    <xf numFmtId="0" fontId="35" fillId="0" borderId="17" xfId="0" applyFont="1" applyBorder="1" applyAlignment="1">
      <alignment horizontal="center" vertical="center"/>
    </xf>
    <xf numFmtId="0" fontId="35" fillId="0" borderId="16" xfId="0" applyFont="1" applyBorder="1" applyAlignment="1">
      <alignment horizontal="center" vertical="center"/>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46" xfId="0" applyFont="1" applyBorder="1" applyAlignment="1">
      <alignment horizontal="left" vertical="center" wrapText="1"/>
    </xf>
    <xf numFmtId="0" fontId="22" fillId="0" borderId="2" xfId="0" applyFont="1" applyBorder="1" applyAlignment="1">
      <alignment horizontal="left" vertical="center" wrapText="1"/>
    </xf>
    <xf numFmtId="0" fontId="22" fillId="0" borderId="16" xfId="0" applyFont="1" applyBorder="1" applyAlignment="1">
      <alignment horizontal="center" vertical="center" wrapText="1"/>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16" xfId="0" applyFont="1" applyBorder="1" applyAlignment="1">
      <alignment horizontal="left" vertical="center" wrapText="1"/>
    </xf>
    <xf numFmtId="0" fontId="42" fillId="0" borderId="6" xfId="0" applyFont="1" applyBorder="1" applyAlignment="1">
      <alignment horizontal="center" vertical="center" wrapText="1"/>
    </xf>
    <xf numFmtId="0" fontId="42" fillId="0" borderId="25" xfId="0" applyFont="1" applyBorder="1" applyAlignment="1">
      <alignment horizontal="center" vertical="center" wrapText="1"/>
    </xf>
    <xf numFmtId="0" fontId="42" fillId="0" borderId="52" xfId="0" applyFont="1" applyBorder="1" applyAlignment="1">
      <alignment horizontal="center" vertical="center"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17" xfId="0" applyFont="1" applyBorder="1" applyAlignment="1">
      <alignment horizontal="center" vertical="center"/>
    </xf>
    <xf numFmtId="0" fontId="42" fillId="0" borderId="20"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33" xfId="0" applyFont="1" applyBorder="1" applyAlignment="1">
      <alignment horizontal="center" vertical="center" wrapText="1"/>
    </xf>
    <xf numFmtId="0" fontId="22" fillId="0" borderId="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33" fillId="0" borderId="0" xfId="0" applyFont="1" applyAlignment="1">
      <alignment vertical="center"/>
    </xf>
    <xf numFmtId="0" fontId="42" fillId="0" borderId="14" xfId="0" applyFont="1" applyBorder="1" applyAlignment="1">
      <alignment horizontal="center" vertical="center"/>
    </xf>
    <xf numFmtId="0" fontId="42" fillId="0" borderId="54" xfId="0" applyFont="1" applyBorder="1" applyAlignment="1">
      <alignment horizontal="center" vertical="center"/>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35" fillId="0" borderId="46" xfId="0" applyFont="1" applyFill="1" applyBorder="1" applyAlignment="1">
      <alignment horizontal="center" vertical="center"/>
    </xf>
    <xf numFmtId="0" fontId="35" fillId="0" borderId="2" xfId="0" applyFont="1" applyFill="1" applyBorder="1" applyAlignment="1">
      <alignment horizontal="center" vertical="center"/>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16" xfId="0" applyFont="1" applyBorder="1" applyAlignment="1">
      <alignment horizontal="center" vertical="center"/>
    </xf>
    <xf numFmtId="0" fontId="42" fillId="0" borderId="4" xfId="0" applyFont="1" applyBorder="1" applyAlignment="1">
      <alignment horizontal="center" vertical="center" wrapText="1"/>
    </xf>
    <xf numFmtId="0" fontId="42" fillId="0" borderId="0" xfId="0" applyFont="1" applyAlignment="1">
      <alignment horizontal="center" vertical="center" wrapText="1"/>
    </xf>
    <xf numFmtId="0" fontId="42" fillId="0" borderId="39"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22" fillId="0" borderId="34" xfId="0" applyFont="1" applyBorder="1" applyAlignment="1">
      <alignment horizontal="left" vertical="center" wrapText="1"/>
    </xf>
    <xf numFmtId="0" fontId="22" fillId="0" borderId="33" xfId="0" applyFont="1" applyBorder="1" applyAlignment="1">
      <alignment horizontal="left" vertical="center" wrapText="1"/>
    </xf>
    <xf numFmtId="0" fontId="35" fillId="0" borderId="1" xfId="0" applyFont="1" applyBorder="1" applyAlignment="1">
      <alignment horizontal="center" vertical="center"/>
    </xf>
    <xf numFmtId="0" fontId="22" fillId="0" borderId="3" xfId="0" applyFont="1" applyBorder="1" applyAlignment="1">
      <alignment vertical="center" wrapText="1"/>
    </xf>
    <xf numFmtId="0" fontId="35" fillId="0" borderId="3" xfId="0" applyFont="1" applyFill="1" applyBorder="1" applyAlignment="1">
      <alignment horizontal="center" vertical="center"/>
    </xf>
    <xf numFmtId="0" fontId="30" fillId="0" borderId="1" xfId="0" applyFont="1" applyBorder="1" applyAlignment="1">
      <alignment horizontal="center" vertical="center"/>
    </xf>
    <xf numFmtId="0" fontId="30" fillId="0" borderId="46" xfId="1" quotePrefix="1" applyNumberFormat="1" applyFont="1" applyFill="1" applyBorder="1" applyAlignment="1" applyProtection="1">
      <alignment horizontal="center" vertical="center"/>
    </xf>
    <xf numFmtId="0" fontId="30" fillId="0" borderId="17" xfId="1" quotePrefix="1" applyNumberFormat="1" applyFont="1" applyFill="1" applyBorder="1" applyAlignment="1" applyProtection="1">
      <alignment horizontal="center" vertical="center"/>
    </xf>
    <xf numFmtId="0" fontId="30" fillId="0" borderId="16" xfId="1" quotePrefix="1" applyNumberFormat="1" applyFont="1" applyFill="1" applyBorder="1" applyAlignment="1" applyProtection="1">
      <alignment horizontal="center" vertical="center"/>
    </xf>
    <xf numFmtId="0" fontId="35" fillId="0" borderId="17" xfId="0" applyFont="1" applyFill="1" applyBorder="1" applyAlignment="1">
      <alignment horizontal="center" vertical="center"/>
    </xf>
    <xf numFmtId="0" fontId="22" fillId="0" borderId="39" xfId="0" applyFont="1" applyBorder="1" applyAlignment="1">
      <alignment horizontal="left" vertical="center" wrapText="1"/>
    </xf>
    <xf numFmtId="0" fontId="22" fillId="6" borderId="17" xfId="0" applyFont="1" applyFill="1" applyBorder="1" applyAlignment="1">
      <alignment horizontal="left" vertical="center" wrapText="1"/>
    </xf>
    <xf numFmtId="0" fontId="22" fillId="6" borderId="2" xfId="0" quotePrefix="1" applyFont="1" applyFill="1" applyBorder="1" applyAlignment="1">
      <alignment horizontal="left"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0" borderId="33" xfId="0" applyFont="1" applyBorder="1" applyAlignment="1">
      <alignment vertical="center" wrapText="1"/>
    </xf>
    <xf numFmtId="0" fontId="22" fillId="0" borderId="52" xfId="0" applyFont="1" applyBorder="1" applyAlignment="1">
      <alignment vertical="center" wrapText="1"/>
    </xf>
    <xf numFmtId="0" fontId="22" fillId="0" borderId="34" xfId="0" applyFont="1" applyBorder="1" applyAlignment="1">
      <alignment vertical="center" wrapText="1"/>
    </xf>
    <xf numFmtId="0" fontId="22" fillId="0" borderId="3" xfId="0" applyFont="1" applyFill="1" applyBorder="1" applyAlignment="1">
      <alignment vertical="center" wrapText="1"/>
    </xf>
    <xf numFmtId="0" fontId="22" fillId="0" borderId="16" xfId="0" applyFont="1" applyFill="1" applyBorder="1" applyAlignment="1">
      <alignment vertical="center" wrapText="1"/>
    </xf>
    <xf numFmtId="0" fontId="39" fillId="0" borderId="55" xfId="0" applyFont="1" applyBorder="1" applyAlignment="1">
      <alignment horizontal="center" vertical="center"/>
    </xf>
    <xf numFmtId="0" fontId="39" fillId="0" borderId="56" xfId="0" applyFont="1" applyBorder="1" applyAlignment="1">
      <alignment horizontal="center" vertical="center"/>
    </xf>
    <xf numFmtId="0" fontId="42" fillId="0" borderId="6" xfId="0" applyFont="1" applyBorder="1" applyAlignment="1">
      <alignment horizontal="center" vertical="center"/>
    </xf>
    <xf numFmtId="0" fontId="42" fillId="0" borderId="25" xfId="0" applyFont="1" applyBorder="1" applyAlignment="1">
      <alignment horizontal="center" vertical="center"/>
    </xf>
    <xf numFmtId="0" fontId="42" fillId="0" borderId="52" xfId="0" applyFont="1" applyBorder="1" applyAlignment="1">
      <alignment horizontal="center" vertical="center"/>
    </xf>
    <xf numFmtId="0" fontId="42" fillId="0" borderId="3" xfId="0" applyFont="1" applyBorder="1" applyAlignment="1">
      <alignment horizontal="center" vertical="center"/>
    </xf>
    <xf numFmtId="0" fontId="42" fillId="0" borderId="16" xfId="0" applyFont="1" applyBorder="1" applyAlignment="1">
      <alignment horizontal="center" vertical="center"/>
    </xf>
    <xf numFmtId="0" fontId="42" fillId="0" borderId="4" xfId="0" applyFont="1" applyBorder="1" applyAlignment="1">
      <alignment horizontal="center" vertical="center"/>
    </xf>
    <xf numFmtId="0" fontId="42" fillId="0" borderId="39" xfId="0" applyFont="1" applyBorder="1" applyAlignment="1">
      <alignment horizontal="center" vertical="center"/>
    </xf>
    <xf numFmtId="0" fontId="42" fillId="0" borderId="19" xfId="0" applyFont="1" applyBorder="1" applyAlignment="1">
      <alignment horizontal="center" vertical="center"/>
    </xf>
    <xf numFmtId="0" fontId="42" fillId="0" borderId="53" xfId="0" applyFont="1" applyBorder="1" applyAlignment="1">
      <alignment horizontal="center" vertical="center"/>
    </xf>
    <xf numFmtId="0" fontId="42" fillId="0" borderId="17" xfId="0" applyFont="1" applyFill="1" applyBorder="1" applyAlignment="1">
      <alignment horizontal="center" vertical="center"/>
    </xf>
    <xf numFmtId="0" fontId="42" fillId="0" borderId="20" xfId="0" applyFont="1" applyBorder="1" applyAlignment="1">
      <alignment horizontal="center" vertical="center"/>
    </xf>
    <xf numFmtId="0" fontId="42" fillId="0" borderId="12" xfId="0" applyFont="1" applyBorder="1" applyAlignment="1">
      <alignment horizontal="center" vertical="center"/>
    </xf>
    <xf numFmtId="0" fontId="42" fillId="0" borderId="33" xfId="0" applyFont="1" applyBorder="1" applyAlignment="1">
      <alignment horizontal="center" vertical="center"/>
    </xf>
    <xf numFmtId="0" fontId="42" fillId="0" borderId="1" xfId="0" applyFont="1" applyFill="1" applyBorder="1" applyAlignment="1">
      <alignment horizontal="center" vertical="center" wrapText="1"/>
    </xf>
    <xf numFmtId="0" fontId="42" fillId="0" borderId="3" xfId="0" applyFont="1" applyFill="1" applyBorder="1" applyAlignment="1">
      <alignment horizontal="center" vertical="center"/>
    </xf>
    <xf numFmtId="0" fontId="42" fillId="0" borderId="46" xfId="0" applyFont="1" applyFill="1" applyBorder="1" applyAlignment="1">
      <alignment horizontal="center" vertical="center"/>
    </xf>
    <xf numFmtId="0" fontId="42" fillId="0" borderId="2" xfId="0" applyFont="1" applyFill="1" applyBorder="1" applyAlignment="1">
      <alignment horizontal="center" vertical="center"/>
    </xf>
    <xf numFmtId="0" fontId="42" fillId="0" borderId="3" xfId="0" quotePrefix="1" applyFont="1" applyBorder="1" applyAlignment="1">
      <alignment horizontal="center" vertical="center" textRotation="255" wrapText="1"/>
    </xf>
    <xf numFmtId="0" fontId="42" fillId="0" borderId="17" xfId="0" quotePrefix="1" applyFont="1" applyBorder="1" applyAlignment="1">
      <alignment horizontal="center" vertical="center" textRotation="255" wrapText="1"/>
    </xf>
    <xf numFmtId="0" fontId="42" fillId="0" borderId="2" xfId="0" quotePrefix="1" applyFont="1" applyBorder="1" applyAlignment="1">
      <alignment horizontal="center" vertical="center" textRotation="255" wrapText="1"/>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3" xfId="0" quotePrefix="1"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1" xfId="0" quotePrefix="1" applyFont="1" applyBorder="1" applyAlignment="1">
      <alignment horizontal="center" vertical="center" wrapText="1"/>
    </xf>
    <xf numFmtId="0" fontId="42" fillId="0" borderId="23" xfId="0" applyFont="1" applyBorder="1" applyAlignment="1">
      <alignment horizontal="center" vertical="center"/>
    </xf>
    <xf numFmtId="0" fontId="42" fillId="0" borderId="31" xfId="0" applyFont="1" applyBorder="1" applyAlignment="1">
      <alignment horizontal="center" vertical="center"/>
    </xf>
    <xf numFmtId="0" fontId="42" fillId="0" borderId="34" xfId="0" applyFont="1" applyBorder="1" applyAlignment="1">
      <alignment horizontal="center" vertical="center"/>
    </xf>
    <xf numFmtId="0" fontId="4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42" fillId="0" borderId="2" xfId="0" applyFont="1" applyBorder="1" applyAlignment="1">
      <alignment horizontal="center" vertical="center"/>
    </xf>
    <xf numFmtId="0" fontId="42" fillId="0" borderId="16" xfId="0" quotePrefix="1" applyFont="1" applyBorder="1" applyAlignment="1">
      <alignment horizontal="center" vertical="center" textRotation="255" wrapText="1"/>
    </xf>
    <xf numFmtId="0" fontId="22" fillId="0" borderId="3" xfId="0" quotePrefix="1" applyFont="1" applyFill="1" applyBorder="1" applyAlignment="1">
      <alignment horizontal="center" vertical="center" wrapText="1"/>
    </xf>
    <xf numFmtId="0" fontId="22" fillId="0" borderId="16" xfId="0" quotePrefix="1" applyFont="1" applyFill="1" applyBorder="1" applyAlignment="1">
      <alignment horizontal="center" vertical="center" wrapText="1"/>
    </xf>
    <xf numFmtId="0" fontId="22" fillId="0" borderId="19"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53"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34"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0" fontId="22" fillId="0" borderId="1" xfId="0" applyFont="1" applyFill="1" applyBorder="1" applyAlignment="1">
      <alignment horizontal="center" vertical="center"/>
    </xf>
    <xf numFmtId="0" fontId="22" fillId="0" borderId="3" xfId="0" applyFont="1" applyBorder="1" applyAlignment="1">
      <alignment horizontal="center" vertical="center" wrapText="1"/>
    </xf>
    <xf numFmtId="0" fontId="42" fillId="0" borderId="46" xfId="0" quotePrefix="1" applyFont="1" applyBorder="1" applyAlignment="1">
      <alignment horizontal="center" vertical="center" textRotation="255" wrapText="1"/>
    </xf>
    <xf numFmtId="0" fontId="42" fillId="0" borderId="27" xfId="0" applyFont="1" applyBorder="1" applyAlignment="1">
      <alignment horizontal="center" vertical="center"/>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42" fillId="0" borderId="6" xfId="0" quotePrefix="1" applyFont="1" applyBorder="1" applyAlignment="1">
      <alignment horizontal="center" vertical="center" wrapText="1"/>
    </xf>
    <xf numFmtId="0" fontId="22" fillId="0" borderId="44" xfId="0" applyFont="1" applyBorder="1" applyAlignment="1">
      <alignment horizontal="left" vertical="center" wrapText="1"/>
    </xf>
    <xf numFmtId="0" fontId="22" fillId="6" borderId="34" xfId="0" applyFont="1" applyFill="1" applyBorder="1" applyAlignment="1">
      <alignment horizontal="left" vertical="center" wrapText="1"/>
    </xf>
    <xf numFmtId="0" fontId="22" fillId="6" borderId="33" xfId="0" applyFont="1" applyFill="1" applyBorder="1" applyAlignment="1">
      <alignment horizontal="left" vertical="center" wrapText="1"/>
    </xf>
    <xf numFmtId="0" fontId="13" fillId="0" borderId="0" xfId="0" applyFont="1" applyAlignment="1">
      <alignment horizontal="distributed" vertical="center"/>
    </xf>
    <xf numFmtId="0" fontId="49" fillId="0" borderId="0" xfId="0" applyFont="1" applyAlignment="1">
      <alignment horizontal="center" vertical="center"/>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2" xfId="0" applyFont="1" applyBorder="1" applyAlignment="1">
      <alignment horizontal="center" vertical="center" wrapTex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31" fillId="0" borderId="3" xfId="0" applyFont="1" applyBorder="1" applyAlignment="1">
      <alignment horizontal="center" vertical="center" wrapText="1"/>
    </xf>
    <xf numFmtId="0" fontId="20" fillId="0" borderId="3" xfId="0" applyFont="1" applyBorder="1" applyAlignment="1">
      <alignment horizontal="center" vertical="center"/>
    </xf>
    <xf numFmtId="0" fontId="20" fillId="0" borderId="2" xfId="0" quotePrefix="1" applyFont="1" applyBorder="1" applyAlignment="1">
      <alignment horizontal="center" vertical="center"/>
    </xf>
    <xf numFmtId="0" fontId="20" fillId="0" borderId="2" xfId="0" quotePrefix="1" applyFont="1" applyBorder="1" applyAlignment="1">
      <alignment horizontal="center" vertical="center" wrapText="1"/>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1" fillId="0" borderId="3" xfId="0" applyFont="1" applyBorder="1" applyAlignment="1">
      <alignment horizontal="center" vertical="center"/>
    </xf>
    <xf numFmtId="0" fontId="31" fillId="0" borderId="2" xfId="0" applyFont="1" applyBorder="1" applyAlignment="1">
      <alignment horizontal="center" vertical="center"/>
    </xf>
    <xf numFmtId="0" fontId="31" fillId="0" borderId="3"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31" fillId="0" borderId="17" xfId="1" quotePrefix="1" applyNumberFormat="1" applyFont="1" applyBorder="1" applyAlignment="1">
      <alignment horizontal="center" vertical="center"/>
    </xf>
    <xf numFmtId="38" fontId="30" fillId="2" borderId="17" xfId="3" applyFont="1" applyFill="1" applyBorder="1" applyAlignment="1" applyProtection="1">
      <alignment horizontal="center" vertical="center"/>
      <protection locked="0"/>
    </xf>
    <xf numFmtId="38" fontId="30"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1"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30" fillId="0" borderId="17" xfId="0" applyFont="1" applyBorder="1" applyAlignment="1">
      <alignment horizontal="center" vertical="center" textRotation="255"/>
    </xf>
    <xf numFmtId="0" fontId="31" fillId="0" borderId="16" xfId="0" applyFont="1" applyBorder="1" applyAlignment="1">
      <alignment horizontal="center" vertical="center"/>
    </xf>
    <xf numFmtId="0" fontId="31"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22" fillId="3" borderId="1" xfId="0" applyFont="1" applyFill="1" applyBorder="1" applyAlignment="1" applyProtection="1">
      <alignment horizontal="center" vertical="center" wrapText="1" shrinkToFit="1"/>
      <protection locked="0"/>
    </xf>
    <xf numFmtId="0" fontId="22" fillId="3" borderId="3"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2" fillId="3" borderId="17" xfId="0" applyFont="1" applyFill="1" applyBorder="1" applyAlignment="1" applyProtection="1">
      <alignment horizontal="center" vertical="center" wrapText="1"/>
      <protection locked="0"/>
    </xf>
    <xf numFmtId="0" fontId="31" fillId="0" borderId="17" xfId="0" applyFont="1" applyBorder="1" applyAlignment="1">
      <alignment horizontal="center" vertical="center"/>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7" fillId="2" borderId="58" xfId="0" applyNumberFormat="1" applyFont="1" applyFill="1" applyBorder="1" applyAlignment="1" applyProtection="1">
      <alignment horizontal="center" vertical="center"/>
      <protection locked="0"/>
    </xf>
    <xf numFmtId="185" fontId="37" fillId="2" borderId="2" xfId="0" applyNumberFormat="1" applyFont="1" applyFill="1" applyBorder="1" applyAlignment="1" applyProtection="1">
      <alignment horizontal="center" vertical="center"/>
      <protection locked="0"/>
    </xf>
    <xf numFmtId="0" fontId="37" fillId="2" borderId="17" xfId="0" applyFont="1" applyFill="1" applyBorder="1" applyAlignment="1" applyProtection="1">
      <alignment horizontal="center" vertical="center"/>
      <protection locked="0"/>
    </xf>
    <xf numFmtId="0" fontId="37"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1" fillId="0" borderId="46" xfId="0" applyFont="1" applyBorder="1" applyAlignment="1">
      <alignment horizontal="center" vertical="center"/>
    </xf>
    <xf numFmtId="0" fontId="31" fillId="0" borderId="46" xfId="1" quotePrefix="1" applyNumberFormat="1" applyFont="1" applyBorder="1" applyAlignment="1">
      <alignment horizontal="center" vertical="center"/>
    </xf>
    <xf numFmtId="0" fontId="30" fillId="0" borderId="6" xfId="0" applyFont="1" applyBorder="1" applyAlignment="1">
      <alignment horizontal="center" vertical="center"/>
    </xf>
    <xf numFmtId="0" fontId="30" fillId="0" borderId="52" xfId="0" applyFont="1" applyBorder="1" applyAlignment="1">
      <alignment horizontal="center" vertical="center"/>
    </xf>
    <xf numFmtId="0" fontId="33" fillId="0" borderId="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6" xfId="0" applyFont="1" applyBorder="1" applyAlignment="1">
      <alignment horizontal="center" vertical="center"/>
    </xf>
    <xf numFmtId="0" fontId="33" fillId="0" borderId="52" xfId="0" applyFont="1" applyBorder="1" applyAlignment="1">
      <alignment horizontal="center" vertical="center"/>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30" fillId="0" borderId="0" xfId="0" applyFont="1" applyAlignment="1">
      <alignment horizontal="center" vertical="center"/>
    </xf>
    <xf numFmtId="185" fontId="31" fillId="0" borderId="3" xfId="0" applyNumberFormat="1" applyFont="1" applyBorder="1" applyAlignment="1">
      <alignment horizontal="center" vertical="center" wrapText="1"/>
    </xf>
    <xf numFmtId="185" fontId="31" fillId="0" borderId="39" xfId="0" applyNumberFormat="1" applyFont="1" applyBorder="1" applyAlignment="1">
      <alignment horizontal="center" vertical="center" wrapText="1"/>
    </xf>
    <xf numFmtId="185" fontId="31" fillId="0" borderId="17" xfId="0" applyNumberFormat="1" applyFont="1" applyBorder="1" applyAlignment="1">
      <alignment horizontal="center" vertical="center" wrapText="1"/>
    </xf>
    <xf numFmtId="185" fontId="31" fillId="0" borderId="2" xfId="0" applyNumberFormat="1" applyFont="1" applyBorder="1" applyAlignment="1">
      <alignment horizontal="center"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37" fillId="2" borderId="58" xfId="0" applyFont="1" applyFill="1" applyBorder="1" applyAlignment="1" applyProtection="1">
      <alignment horizontal="center" vertical="center"/>
      <protection locked="0"/>
    </xf>
    <xf numFmtId="0" fontId="37" fillId="2" borderId="16" xfId="0"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20" fillId="0" borderId="46" xfId="0" applyFont="1" applyBorder="1" applyAlignment="1">
      <alignment horizontal="center" vertical="center" textRotation="255"/>
    </xf>
    <xf numFmtId="0" fontId="20" fillId="0" borderId="46"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5" xfId="0" applyFont="1" applyBorder="1" applyAlignment="1">
      <alignment horizontal="center" vertical="center"/>
    </xf>
    <xf numFmtId="0" fontId="31" fillId="0" borderId="1" xfId="0"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4" fillId="0" borderId="3" xfId="0" applyFont="1" applyBorder="1" applyAlignment="1">
      <alignment horizontal="center" vertical="center" wrapText="1"/>
    </xf>
    <xf numFmtId="0" fontId="34" fillId="0" borderId="16"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1"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31" fillId="0" borderId="45" xfId="1" quotePrefix="1" applyNumberFormat="1" applyFont="1" applyBorder="1" applyAlignment="1" applyProtection="1">
      <alignment horizontal="center" vertical="center"/>
    </xf>
    <xf numFmtId="0" fontId="31" fillId="0" borderId="4" xfId="1" quotePrefix="1" applyNumberFormat="1" applyFont="1" applyBorder="1" applyAlignment="1" applyProtection="1">
      <alignment horizontal="center" vertical="center"/>
    </xf>
    <xf numFmtId="0" fontId="31" fillId="0" borderId="20" xfId="1" quotePrefix="1" applyNumberFormat="1" applyFont="1" applyBorder="1" applyAlignment="1" applyProtection="1">
      <alignment horizontal="center" vertical="center"/>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34"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39" xfId="0" quotePrefix="1" applyFont="1" applyBorder="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49"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6" xfId="0" quotePrefix="1" applyFont="1" applyBorder="1" applyAlignment="1" applyProtection="1">
      <alignment horizontal="center" vertical="center" wrapText="1"/>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Alignment="1" applyProtection="1">
      <alignment vertical="center"/>
      <protection locked="0"/>
    </xf>
    <xf numFmtId="0" fontId="13" fillId="0" borderId="25" xfId="0" applyFont="1" applyBorder="1" applyAlignment="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47" xfId="3" applyFont="1" applyFill="1" applyBorder="1" applyAlignment="1" applyProtection="1">
      <alignment horizontal="right" vertical="center"/>
    </xf>
    <xf numFmtId="38" fontId="15" fillId="4" borderId="10" xfId="3" applyFont="1" applyFill="1" applyBorder="1" applyAlignment="1" applyProtection="1">
      <alignment horizontal="right" vertical="center"/>
    </xf>
    <xf numFmtId="38" fontId="15" fillId="4" borderId="49" xfId="3" applyFont="1" applyFill="1" applyBorder="1" applyAlignment="1" applyProtection="1">
      <alignment horizontal="right" vertical="center"/>
    </xf>
    <xf numFmtId="0" fontId="13" fillId="0" borderId="76" xfId="0" applyFont="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38" fontId="15" fillId="0" borderId="47" xfId="3" applyFont="1" applyFill="1" applyBorder="1" applyAlignment="1" applyProtection="1">
      <alignment horizontal="right" vertical="center"/>
      <protection locked="0"/>
    </xf>
    <xf numFmtId="38" fontId="15" fillId="0" borderId="10" xfId="3" applyFont="1" applyFill="1" applyBorder="1" applyAlignment="1" applyProtection="1">
      <alignment horizontal="right" vertical="center"/>
      <protection locked="0"/>
    </xf>
    <xf numFmtId="38" fontId="15" fillId="0" borderId="49" xfId="3" applyFont="1" applyFill="1" applyBorder="1" applyAlignment="1" applyProtection="1">
      <alignment horizontal="right" vertical="center"/>
      <protection locked="0"/>
    </xf>
    <xf numFmtId="38" fontId="15" fillId="0" borderId="23" xfId="3" applyFont="1" applyFill="1" applyBorder="1" applyAlignment="1" applyProtection="1">
      <alignment horizontal="right" vertical="center" shrinkToFit="1"/>
      <protection locked="0"/>
    </xf>
    <xf numFmtId="38" fontId="15" fillId="0" borderId="31" xfId="3" applyFont="1" applyFill="1" applyBorder="1" applyAlignment="1" applyProtection="1">
      <alignment horizontal="right" vertical="center" shrinkToFit="1"/>
      <protection locked="0"/>
    </xf>
    <xf numFmtId="38" fontId="15" fillId="0" borderId="34" xfId="3" applyFont="1" applyFill="1" applyBorder="1" applyAlignment="1" applyProtection="1">
      <alignment horizontal="right" vertical="center" shrinkToFit="1"/>
      <protection locked="0"/>
    </xf>
    <xf numFmtId="38" fontId="15" fillId="0" borderId="4" xfId="3" applyFont="1" applyFill="1" applyBorder="1" applyAlignment="1" applyProtection="1">
      <alignment horizontal="right" vertical="center" shrinkToFit="1"/>
      <protection locked="0"/>
    </xf>
    <xf numFmtId="38" fontId="15" fillId="0" borderId="0" xfId="3" applyFont="1" applyFill="1" applyBorder="1" applyAlignment="1" applyProtection="1">
      <alignment horizontal="right" vertical="center" shrinkToFit="1"/>
      <protection locked="0"/>
    </xf>
    <xf numFmtId="38" fontId="15" fillId="0" borderId="39" xfId="3" applyFont="1" applyFill="1" applyBorder="1" applyAlignment="1" applyProtection="1">
      <alignment horizontal="right" vertical="center" shrinkToFit="1"/>
      <protection locked="0"/>
    </xf>
    <xf numFmtId="38" fontId="15" fillId="0" borderId="20" xfId="3" applyFont="1" applyFill="1" applyBorder="1" applyAlignment="1" applyProtection="1">
      <alignment horizontal="right" vertical="center" shrinkToFit="1"/>
      <protection locked="0"/>
    </xf>
    <xf numFmtId="38" fontId="15" fillId="0" borderId="12" xfId="3" applyFont="1" applyFill="1" applyBorder="1" applyAlignment="1" applyProtection="1">
      <alignment horizontal="right" vertical="center" shrinkToFit="1"/>
      <protection locked="0"/>
    </xf>
    <xf numFmtId="38" fontId="15" fillId="0" borderId="33" xfId="3" applyFont="1" applyFill="1" applyBorder="1" applyAlignment="1" applyProtection="1">
      <alignment horizontal="right" vertical="center" shrinkToFit="1"/>
      <protection locked="0"/>
    </xf>
    <xf numFmtId="183" fontId="15" fillId="0" borderId="23" xfId="3" applyNumberFormat="1" applyFont="1" applyFill="1" applyBorder="1" applyAlignment="1" applyProtection="1">
      <alignment horizontal="center" vertical="center" shrinkToFit="1"/>
      <protection locked="0"/>
    </xf>
    <xf numFmtId="183" fontId="15" fillId="0" borderId="31" xfId="3" applyNumberFormat="1" applyFont="1" applyFill="1" applyBorder="1" applyAlignment="1" applyProtection="1">
      <alignment horizontal="center" vertical="center" shrinkToFit="1"/>
      <protection locked="0"/>
    </xf>
    <xf numFmtId="183" fontId="15" fillId="0" borderId="4" xfId="3" applyNumberFormat="1" applyFont="1" applyFill="1" applyBorder="1" applyAlignment="1" applyProtection="1">
      <alignment horizontal="center" vertical="center" shrinkToFit="1"/>
      <protection locked="0"/>
    </xf>
    <xf numFmtId="183" fontId="15" fillId="0" borderId="0" xfId="3" applyNumberFormat="1" applyFont="1" applyFill="1" applyBorder="1" applyAlignment="1" applyProtection="1">
      <alignment horizontal="center" vertical="center" shrinkToFit="1"/>
      <protection locked="0"/>
    </xf>
    <xf numFmtId="183" fontId="15" fillId="0" borderId="20" xfId="3" applyNumberFormat="1" applyFont="1" applyFill="1" applyBorder="1" applyAlignment="1" applyProtection="1">
      <alignment horizontal="center" vertical="center" shrinkToFit="1"/>
      <protection locked="0"/>
    </xf>
    <xf numFmtId="183" fontId="15" fillId="0" borderId="12" xfId="3" applyNumberFormat="1" applyFont="1" applyFill="1" applyBorder="1" applyAlignment="1" applyProtection="1">
      <alignment horizontal="center" vertical="center" shrinkToFit="1"/>
      <protection locked="0"/>
    </xf>
    <xf numFmtId="0" fontId="26"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7" fillId="0" borderId="63" xfId="0" applyFont="1" applyBorder="1" applyAlignment="1" applyProtection="1">
      <alignment horizontal="center" vertical="center"/>
      <protection locked="0"/>
    </xf>
    <xf numFmtId="0" fontId="27"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22" xfId="0" applyFont="1" applyBorder="1" applyAlignment="1" applyProtection="1">
      <alignment horizontal="right" vertical="center" wrapText="1"/>
      <protection locked="0"/>
    </xf>
    <xf numFmtId="0" fontId="27" fillId="0" borderId="67" xfId="0" applyFont="1" applyBorder="1" applyAlignment="1" applyProtection="1">
      <alignment horizontal="center" vertical="center"/>
      <protection locked="0"/>
    </xf>
    <xf numFmtId="0" fontId="27"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27" fillId="0" borderId="85" xfId="0" applyFont="1" applyBorder="1" applyAlignment="1" applyProtection="1">
      <alignment horizontal="center"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7" fillId="0" borderId="62" xfId="0" applyFont="1" applyBorder="1" applyAlignment="1" applyProtection="1">
      <alignment horizontal="center" vertical="center"/>
      <protection locked="0"/>
    </xf>
    <xf numFmtId="0" fontId="27" fillId="0" borderId="66"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68"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38" fontId="15" fillId="4" borderId="23" xfId="3" applyFont="1" applyFill="1" applyBorder="1" applyAlignment="1" applyProtection="1">
      <alignment horizontal="center" vertical="center"/>
    </xf>
    <xf numFmtId="38" fontId="15" fillId="4" borderId="31" xfId="3" applyFont="1" applyFill="1" applyBorder="1" applyAlignment="1" applyProtection="1">
      <alignment horizontal="center" vertical="center"/>
    </xf>
    <xf numFmtId="38" fontId="15" fillId="4" borderId="32" xfId="3" applyFont="1" applyFill="1" applyBorder="1" applyAlignment="1" applyProtection="1">
      <alignment horizontal="center" vertical="center"/>
    </xf>
    <xf numFmtId="38" fontId="15" fillId="4" borderId="4" xfId="3" applyFont="1" applyFill="1" applyBorder="1" applyAlignment="1" applyProtection="1">
      <alignment horizontal="center" vertical="center"/>
    </xf>
    <xf numFmtId="38" fontId="15" fillId="4" borderId="0" xfId="3" applyFont="1" applyFill="1" applyBorder="1" applyAlignment="1" applyProtection="1">
      <alignment horizontal="center" vertical="center"/>
    </xf>
    <xf numFmtId="38" fontId="15" fillId="4" borderId="15" xfId="3" applyFont="1" applyFill="1" applyBorder="1" applyAlignment="1" applyProtection="1">
      <alignment horizontal="center" vertical="center"/>
    </xf>
    <xf numFmtId="38" fontId="15" fillId="4" borderId="47" xfId="3" applyFont="1" applyFill="1" applyBorder="1" applyAlignment="1" applyProtection="1">
      <alignment horizontal="center" vertical="center"/>
    </xf>
    <xf numFmtId="38" fontId="15" fillId="4" borderId="10" xfId="3" applyFont="1" applyFill="1" applyBorder="1" applyAlignment="1" applyProtection="1">
      <alignment horizontal="center" vertical="center"/>
    </xf>
    <xf numFmtId="38" fontId="15" fillId="4" borderId="11" xfId="3" applyFont="1" applyFill="1" applyBorder="1" applyAlignment="1" applyProtection="1">
      <alignment horizontal="center" vertical="center"/>
    </xf>
    <xf numFmtId="0" fontId="16" fillId="0" borderId="23" xfId="0" quotePrefix="1" applyFont="1" applyBorder="1" applyAlignment="1" applyProtection="1">
      <alignment horizontal="center" vertical="center" wrapText="1"/>
      <protection locked="0"/>
    </xf>
    <xf numFmtId="0" fontId="16" fillId="0" borderId="34" xfId="0" quotePrefix="1" applyFont="1" applyBorder="1" applyAlignment="1" applyProtection="1">
      <alignment horizontal="center" vertical="center" wrapText="1"/>
      <protection locked="0"/>
    </xf>
    <xf numFmtId="0" fontId="16" fillId="0" borderId="20" xfId="0" quotePrefix="1" applyFont="1" applyBorder="1" applyAlignment="1" applyProtection="1">
      <alignment horizontal="center" vertical="center" wrapText="1"/>
      <protection locked="0"/>
    </xf>
    <xf numFmtId="0" fontId="16" fillId="0" borderId="33" xfId="0" quotePrefix="1" applyFont="1" applyBorder="1" applyAlignment="1" applyProtection="1">
      <alignment horizontal="center" vertical="center" wrapText="1"/>
      <protection locked="0"/>
    </xf>
    <xf numFmtId="0" fontId="15" fillId="0" borderId="23"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34" xfId="0" quotePrefix="1" applyFont="1" applyBorder="1" applyAlignment="1" applyProtection="1">
      <alignment horizontal="center" vertical="center" wrapText="1"/>
      <protection locked="0"/>
    </xf>
    <xf numFmtId="0" fontId="15" fillId="0" borderId="20" xfId="0" quotePrefix="1" applyFont="1" applyBorder="1" applyAlignment="1" applyProtection="1">
      <alignment horizontal="center" vertical="center" wrapText="1"/>
      <protection locked="0"/>
    </xf>
    <xf numFmtId="0" fontId="15" fillId="0" borderId="12" xfId="0" quotePrefix="1" applyFont="1" applyBorder="1" applyAlignment="1" applyProtection="1">
      <alignment horizontal="center" vertical="center" wrapText="1"/>
      <protection locked="0"/>
    </xf>
    <xf numFmtId="0" fontId="15" fillId="0" borderId="33" xfId="0" quotePrefix="1" applyFont="1" applyBorder="1" applyAlignment="1" applyProtection="1">
      <alignment horizontal="center" vertical="center" wrapText="1"/>
      <protection locked="0"/>
    </xf>
    <xf numFmtId="0" fontId="16" fillId="0" borderId="31" xfId="0" quotePrefix="1" applyFont="1" applyBorder="1" applyAlignment="1" applyProtection="1">
      <alignment horizontal="center" vertical="center" wrapText="1"/>
      <protection locked="0"/>
    </xf>
    <xf numFmtId="0" fontId="16" fillId="0" borderId="12" xfId="0" quotePrefix="1" applyFont="1" applyBorder="1" applyAlignment="1" applyProtection="1">
      <alignment horizontal="center" vertical="center" wrapText="1"/>
      <protection locked="0"/>
    </xf>
    <xf numFmtId="38" fontId="15" fillId="0" borderId="23" xfId="3" quotePrefix="1" applyFont="1" applyFill="1" applyBorder="1" applyAlignment="1" applyProtection="1">
      <alignment horizontal="center" vertical="center" wrapText="1"/>
    </xf>
    <xf numFmtId="38" fontId="15" fillId="0" borderId="31" xfId="3" quotePrefix="1" applyFont="1" applyFill="1" applyBorder="1" applyAlignment="1" applyProtection="1">
      <alignment horizontal="center" vertical="center" wrapText="1"/>
    </xf>
    <xf numFmtId="38" fontId="15" fillId="0" borderId="32" xfId="3" quotePrefix="1" applyFont="1" applyFill="1" applyBorder="1" applyAlignment="1" applyProtection="1">
      <alignment horizontal="center" vertical="center" wrapText="1"/>
    </xf>
    <xf numFmtId="38" fontId="15" fillId="0" borderId="20" xfId="3" quotePrefix="1" applyFont="1" applyFill="1" applyBorder="1" applyAlignment="1" applyProtection="1">
      <alignment horizontal="center" vertical="center" wrapText="1"/>
    </xf>
    <xf numFmtId="38" fontId="15" fillId="0" borderId="12" xfId="3" quotePrefix="1" applyFont="1" applyFill="1" applyBorder="1" applyAlignment="1" applyProtection="1">
      <alignment horizontal="center" vertical="center" wrapText="1"/>
    </xf>
    <xf numFmtId="38" fontId="15" fillId="0" borderId="50" xfId="3" quotePrefix="1" applyFont="1" applyFill="1" applyBorder="1" applyAlignment="1" applyProtection="1">
      <alignment horizontal="center" vertical="center" wrapText="1"/>
    </xf>
    <xf numFmtId="183" fontId="15" fillId="0" borderId="47" xfId="3" applyNumberFormat="1" applyFont="1" applyFill="1" applyBorder="1" applyAlignment="1" applyProtection="1">
      <alignment horizontal="center" vertical="center" shrinkToFit="1"/>
      <protection locked="0"/>
    </xf>
    <xf numFmtId="183" fontId="15" fillId="0" borderId="10" xfId="3" applyNumberFormat="1" applyFont="1" applyFill="1" applyBorder="1" applyAlignment="1" applyProtection="1">
      <alignment horizontal="center" vertical="center" shrinkToFit="1"/>
      <protection locked="0"/>
    </xf>
    <xf numFmtId="0" fontId="16" fillId="0" borderId="1" xfId="0" applyFont="1" applyBorder="1" applyAlignment="1" applyProtection="1">
      <alignment horizontal="center" vertical="center"/>
      <protection locked="0"/>
    </xf>
    <xf numFmtId="185" fontId="27" fillId="4" borderId="2" xfId="0" applyNumberFormat="1" applyFont="1" applyFill="1" applyBorder="1" applyAlignment="1">
      <alignment horizontal="center" vertical="center" wrapText="1"/>
    </xf>
    <xf numFmtId="185" fontId="27" fillId="4" borderId="20" xfId="0" applyNumberFormat="1" applyFont="1" applyFill="1" applyBorder="1" applyAlignment="1">
      <alignment horizontal="center" vertical="center" wrapText="1"/>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7" fillId="0" borderId="0" xfId="0" applyFont="1" applyAlignment="1" applyProtection="1">
      <alignment vertical="center"/>
      <protection locked="0"/>
    </xf>
    <xf numFmtId="0" fontId="27" fillId="0" borderId="15" xfId="0" applyFont="1" applyBorder="1" applyAlignment="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27" fillId="0" borderId="20"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25"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0">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twoCellAnchor>
    <xdr:from>
      <xdr:col>4</xdr:col>
      <xdr:colOff>133350</xdr:colOff>
      <xdr:row>37</xdr:row>
      <xdr:rowOff>165100</xdr:rowOff>
    </xdr:from>
    <xdr:to>
      <xdr:col>25</xdr:col>
      <xdr:colOff>12700</xdr:colOff>
      <xdr:row>40</xdr:row>
      <xdr:rowOff>196850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22350" y="8623300"/>
          <a:ext cx="4546600" cy="717550"/>
        </a:xfrm>
        <a:prstGeom prst="rect">
          <a:avLst/>
        </a:prstGeom>
        <a:noFill/>
        <a:ln w="15875" cmpd="thickThin">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資料提出にあたっては、個々のホッチキス留め・クリップ留めは不要です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53</xdr:row>
      <xdr:rowOff>50801</xdr:rowOff>
    </xdr:from>
    <xdr:ext cx="1349488" cy="2832100"/>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4084027" y="19111564"/>
          <a:ext cx="1349488" cy="2832100"/>
        </a:xfrm>
        <a:prstGeom prst="wedgeRectCallout">
          <a:avLst>
            <a:gd name="adj1" fmla="val -145758"/>
            <a:gd name="adj2" fmla="val 7314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33</xdr:row>
      <xdr:rowOff>61685</xdr:rowOff>
    </xdr:from>
    <xdr:to>
      <xdr:col>12</xdr:col>
      <xdr:colOff>689429</xdr:colOff>
      <xdr:row>42</xdr:row>
      <xdr:rowOff>226785</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49</xdr:row>
      <xdr:rowOff>40369</xdr:rowOff>
    </xdr:from>
    <xdr:to>
      <xdr:col>12</xdr:col>
      <xdr:colOff>671285</xdr:colOff>
      <xdr:row>51</xdr:row>
      <xdr:rowOff>263073</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7254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74263</xdr:colOff>
      <xdr:row>62</xdr:row>
      <xdr:rowOff>226017</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098077" y="22257288"/>
          <a:ext cx="1369785" cy="3075215"/>
        </a:xfrm>
        <a:prstGeom prst="wedgeRectCallout">
          <a:avLst>
            <a:gd name="adj1" fmla="val -140109"/>
            <a:gd name="adj2" fmla="val -160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8</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63500</xdr:colOff>
      <xdr:row>55</xdr:row>
      <xdr:rowOff>137583</xdr:rowOff>
    </xdr:from>
    <xdr:ext cx="1322917" cy="2868389"/>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7758833" y="21209000"/>
          <a:ext cx="1322917" cy="2868389"/>
        </a:xfrm>
        <a:prstGeom prst="wedgeRectCallout">
          <a:avLst>
            <a:gd name="adj1" fmla="val -277619"/>
            <a:gd name="adj2" fmla="val 5135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34</xdr:row>
      <xdr:rowOff>247953</xdr:rowOff>
    </xdr:from>
    <xdr:to>
      <xdr:col>15</xdr:col>
      <xdr:colOff>715395</xdr:colOff>
      <xdr:row>44</xdr:row>
      <xdr:rowOff>86481</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52</xdr:row>
      <xdr:rowOff>114755</xdr:rowOff>
    </xdr:from>
    <xdr:to>
      <xdr:col>15</xdr:col>
      <xdr:colOff>689428</xdr:colOff>
      <xdr:row>55</xdr:row>
      <xdr:rowOff>10887</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8012428" y="20561755"/>
          <a:ext cx="1382286" cy="875846"/>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45620</xdr:colOff>
      <xdr:row>63</xdr:row>
      <xdr:rowOff>252791</xdr:rowOff>
    </xdr:from>
    <xdr:ext cx="1369785" cy="3075215"/>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7740953" y="23948874"/>
          <a:ext cx="1369785" cy="3075215"/>
        </a:xfrm>
        <a:prstGeom prst="wedgeRectCallout">
          <a:avLst>
            <a:gd name="adj1" fmla="val -254589"/>
            <a:gd name="adj2" fmla="val -158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89890</xdr:rowOff>
    </xdr:from>
    <xdr:to>
      <xdr:col>15</xdr:col>
      <xdr:colOff>660348</xdr:colOff>
      <xdr:row>20</xdr:row>
      <xdr:rowOff>287645</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146776</xdr:colOff>
      <xdr:row>70</xdr:row>
      <xdr:rowOff>74384</xdr:rowOff>
    </xdr:from>
    <xdr:to>
      <xdr:col>28</xdr:col>
      <xdr:colOff>227947</xdr:colOff>
      <xdr:row>73</xdr:row>
      <xdr:rowOff>121238</xdr:rowOff>
    </xdr:to>
    <xdr:sp macro="" textlink="">
      <xdr:nvSpPr>
        <xdr:cNvPr id="35" name="AutoShape 3">
          <a:extLst>
            <a:ext uri="{FF2B5EF4-FFF2-40B4-BE49-F238E27FC236}">
              <a16:creationId xmlns:a16="http://schemas.microsoft.com/office/drawing/2014/main" id="{00000000-0008-0000-0500-000023000000}"/>
            </a:ext>
          </a:extLst>
        </xdr:cNvPr>
        <xdr:cNvSpPr>
          <a:spLocks noChangeArrowheads="1"/>
        </xdr:cNvSpPr>
      </xdr:nvSpPr>
      <xdr:spPr bwMode="auto">
        <a:xfrm rot="10800000" flipV="1">
          <a:off x="6449786" y="14532427"/>
          <a:ext cx="1850570" cy="625929"/>
        </a:xfrm>
        <a:prstGeom prst="wedgeRectCallout">
          <a:avLst>
            <a:gd name="adj1" fmla="val -22545"/>
            <a:gd name="adj2" fmla="val -873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当初契約金額</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出資比率</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自動計算されます。</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a:p>
          <a:pPr algn="ctr" rtl="0"/>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rPr>
            <a:t>1</a:t>
          </a:r>
          <a:r>
            <a:rPr lang="ja-JP" altLang="en-US" sz="1050" b="0" i="0" baseline="0">
              <a:solidFill>
                <a:srgbClr val="FF0000"/>
              </a:solidFill>
              <a:effectLst/>
              <a:latin typeface="BIZ UDゴシック" panose="020B0400000000000000" pitchFamily="49" charset="-128"/>
              <a:ea typeface="BIZ UDゴシック" panose="020B0400000000000000" pitchFamily="49" charset="-128"/>
              <a:cs typeface="+mn-cs"/>
            </a:rPr>
            <a:t>円未満切り捨て）</a:t>
          </a:r>
          <a:endParaRPr lang="en-US" altLang="ja-JP" sz="1050" b="0" i="0" baseline="0">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178058" y="9314970"/>
          <a:ext cx="8214592" cy="4407380"/>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5602312" y="9323916"/>
          <a:ext cx="705356" cy="707280"/>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6200</xdr:colOff>
      <xdr:row>68</xdr:row>
      <xdr:rowOff>12694</xdr:rowOff>
    </xdr:from>
    <xdr:to>
      <xdr:col>3</xdr:col>
      <xdr:colOff>227921</xdr:colOff>
      <xdr:row>73</xdr:row>
      <xdr:rowOff>122761</xdr:rowOff>
    </xdr:to>
    <xdr:sp macro="" textlink="">
      <xdr:nvSpPr>
        <xdr:cNvPr id="41" name="大かっこ 40">
          <a:extLst>
            <a:ext uri="{FF2B5EF4-FFF2-40B4-BE49-F238E27FC236}">
              <a16:creationId xmlns:a16="http://schemas.microsoft.com/office/drawing/2014/main" id="{00000000-0008-0000-0500-000029000000}"/>
            </a:ext>
          </a:extLst>
        </xdr:cNvPr>
        <xdr:cNvSpPr/>
      </xdr:nvSpPr>
      <xdr:spPr>
        <a:xfrm>
          <a:off x="6200" y="14499765"/>
          <a:ext cx="1038150" cy="1062567"/>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4858885" y="4691513"/>
          <a:ext cx="2981097" cy="764947"/>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163733" y="3045178"/>
          <a:ext cx="5903383" cy="5102268"/>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37475</xdr:colOff>
      <xdr:row>5</xdr:row>
      <xdr:rowOff>105834</xdr:rowOff>
    </xdr:from>
    <xdr:to>
      <xdr:col>33</xdr:col>
      <xdr:colOff>62276</xdr:colOff>
      <xdr:row>11</xdr:row>
      <xdr:rowOff>61463</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112742" y="1274234"/>
          <a:ext cx="36231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8"/>
  <sheetViews>
    <sheetView tabSelected="1" view="pageBreakPreview" topLeftCell="K51" zoomScale="60" zoomScaleNormal="50" workbookViewId="0">
      <selection activeCell="M59" sqref="M59:M61"/>
    </sheetView>
  </sheetViews>
  <sheetFormatPr defaultColWidth="9" defaultRowHeight="13" x14ac:dyDescent="0.2"/>
  <cols>
    <col min="1" max="1" width="2.453125" style="180" customWidth="1"/>
    <col min="2" max="3" width="8.54296875" style="180" customWidth="1"/>
    <col min="4" max="4" width="18.7265625" style="180" customWidth="1"/>
    <col min="5" max="5" width="64.7265625" style="180" customWidth="1"/>
    <col min="6" max="6" width="36.7265625" style="180" customWidth="1"/>
    <col min="7" max="9" width="10.26953125" style="180" customWidth="1"/>
    <col min="10" max="10" width="10.26953125" style="182" customWidth="1"/>
    <col min="11" max="11" width="10.26953125" style="180" customWidth="1"/>
    <col min="12" max="12" width="12.453125" style="182" customWidth="1"/>
    <col min="13" max="13" width="250.7265625" style="180" customWidth="1"/>
    <col min="14" max="16384" width="9" style="180"/>
  </cols>
  <sheetData>
    <row r="1" spans="2:14" ht="14.5" thickBot="1" x14ac:dyDescent="0.25">
      <c r="E1" s="181"/>
      <c r="M1" s="183" t="s">
        <v>325</v>
      </c>
    </row>
    <row r="2" spans="2:14" ht="41.25" customHeight="1" thickBot="1" x14ac:dyDescent="0.25">
      <c r="B2" s="391" t="s">
        <v>0</v>
      </c>
      <c r="C2" s="392"/>
      <c r="D2" s="184" t="s">
        <v>1</v>
      </c>
      <c r="F2" s="185"/>
      <c r="G2" s="139" t="s">
        <v>2</v>
      </c>
      <c r="H2" s="34"/>
      <c r="I2" s="186" t="s">
        <v>324</v>
      </c>
      <c r="J2" s="187"/>
      <c r="K2" s="187"/>
      <c r="M2" s="188"/>
      <c r="N2" s="184"/>
    </row>
    <row r="3" spans="2:14" s="189" customFormat="1" ht="20.149999999999999" customHeight="1" x14ac:dyDescent="0.2">
      <c r="B3" s="398" t="s">
        <v>3</v>
      </c>
      <c r="C3" s="399"/>
      <c r="D3" s="396" t="s">
        <v>4</v>
      </c>
      <c r="E3" s="396" t="s">
        <v>5</v>
      </c>
      <c r="F3" s="420" t="s">
        <v>6</v>
      </c>
      <c r="G3" s="421"/>
      <c r="H3" s="422"/>
      <c r="I3" s="443" t="s">
        <v>7</v>
      </c>
      <c r="J3" s="326"/>
      <c r="K3" s="327"/>
      <c r="L3" s="288" t="s">
        <v>8</v>
      </c>
      <c r="M3" s="441" t="s">
        <v>9</v>
      </c>
    </row>
    <row r="4" spans="2:14" s="189" customFormat="1" ht="30" customHeight="1" thickBot="1" x14ac:dyDescent="0.25">
      <c r="B4" s="400"/>
      <c r="C4" s="401"/>
      <c r="D4" s="397"/>
      <c r="E4" s="397"/>
      <c r="F4" s="400"/>
      <c r="G4" s="440"/>
      <c r="H4" s="401"/>
      <c r="I4" s="190" t="s">
        <v>10</v>
      </c>
      <c r="J4" s="190" t="s">
        <v>11</v>
      </c>
      <c r="K4" s="191" t="s">
        <v>12</v>
      </c>
      <c r="L4" s="290"/>
      <c r="M4" s="442"/>
    </row>
    <row r="5" spans="2:14" s="189" customFormat="1" ht="33" customHeight="1" thickTop="1" x14ac:dyDescent="0.2">
      <c r="B5" s="282" t="s">
        <v>13</v>
      </c>
      <c r="C5" s="439" t="s">
        <v>14</v>
      </c>
      <c r="D5" s="343" t="s">
        <v>15</v>
      </c>
      <c r="E5" s="408" t="s">
        <v>16</v>
      </c>
      <c r="F5" s="300" t="s">
        <v>318</v>
      </c>
      <c r="G5" s="301"/>
      <c r="H5" s="302"/>
      <c r="I5" s="141">
        <v>10</v>
      </c>
      <c r="J5" s="357">
        <v>10</v>
      </c>
      <c r="K5" s="376">
        <f>SUM(J5:J56)</f>
        <v>110</v>
      </c>
      <c r="L5" s="303" t="s">
        <v>17</v>
      </c>
      <c r="M5" s="444" t="s">
        <v>326</v>
      </c>
    </row>
    <row r="6" spans="2:14" s="189" customFormat="1" ht="47.5" customHeight="1" x14ac:dyDescent="0.2">
      <c r="B6" s="283"/>
      <c r="C6" s="411"/>
      <c r="D6" s="289"/>
      <c r="E6" s="402"/>
      <c r="F6" s="316" t="s">
        <v>319</v>
      </c>
      <c r="G6" s="317"/>
      <c r="H6" s="318"/>
      <c r="I6" s="273">
        <v>5</v>
      </c>
      <c r="J6" s="379"/>
      <c r="K6" s="377"/>
      <c r="L6" s="304"/>
      <c r="M6" s="380"/>
    </row>
    <row r="7" spans="2:14" s="189" customFormat="1" ht="20.149999999999999" customHeight="1" x14ac:dyDescent="0.2">
      <c r="B7" s="283"/>
      <c r="C7" s="411"/>
      <c r="D7" s="289"/>
      <c r="E7" s="409"/>
      <c r="F7" s="316" t="s">
        <v>327</v>
      </c>
      <c r="G7" s="317"/>
      <c r="H7" s="318"/>
      <c r="I7" s="273">
        <v>0</v>
      </c>
      <c r="J7" s="358"/>
      <c r="K7" s="377"/>
      <c r="L7" s="304"/>
      <c r="M7" s="371"/>
    </row>
    <row r="8" spans="2:14" s="189" customFormat="1" ht="33.5" customHeight="1" x14ac:dyDescent="0.2">
      <c r="B8" s="283"/>
      <c r="C8" s="411"/>
      <c r="D8" s="289"/>
      <c r="E8" s="407" t="s">
        <v>18</v>
      </c>
      <c r="F8" s="316" t="s">
        <v>328</v>
      </c>
      <c r="G8" s="317"/>
      <c r="H8" s="318"/>
      <c r="I8" s="192">
        <v>5</v>
      </c>
      <c r="J8" s="374">
        <v>5</v>
      </c>
      <c r="K8" s="377"/>
      <c r="L8" s="304"/>
      <c r="M8" s="445" t="s">
        <v>329</v>
      </c>
    </row>
    <row r="9" spans="2:14" s="189" customFormat="1" ht="25.15" customHeight="1" x14ac:dyDescent="0.2">
      <c r="B9" s="283"/>
      <c r="C9" s="411"/>
      <c r="D9" s="344"/>
      <c r="E9" s="409"/>
      <c r="F9" s="316" t="s">
        <v>19</v>
      </c>
      <c r="G9" s="317"/>
      <c r="H9" s="318"/>
      <c r="I9" s="143">
        <v>0</v>
      </c>
      <c r="J9" s="358"/>
      <c r="K9" s="377"/>
      <c r="L9" s="304"/>
      <c r="M9" s="446"/>
    </row>
    <row r="10" spans="2:14" s="189" customFormat="1" ht="25.15" customHeight="1" x14ac:dyDescent="0.2">
      <c r="B10" s="283"/>
      <c r="C10" s="411"/>
      <c r="D10" s="288" t="s">
        <v>20</v>
      </c>
      <c r="E10" s="402" t="s">
        <v>21</v>
      </c>
      <c r="F10" s="403" t="s">
        <v>22</v>
      </c>
      <c r="G10" s="404"/>
      <c r="H10" s="405"/>
      <c r="I10" s="143">
        <v>5</v>
      </c>
      <c r="J10" s="379">
        <v>5</v>
      </c>
      <c r="K10" s="377"/>
      <c r="L10" s="304"/>
      <c r="M10" s="386" t="s">
        <v>330</v>
      </c>
    </row>
    <row r="11" spans="2:14" s="189" customFormat="1" ht="25.15" customHeight="1" x14ac:dyDescent="0.2">
      <c r="B11" s="283"/>
      <c r="C11" s="411"/>
      <c r="D11" s="289"/>
      <c r="E11" s="402"/>
      <c r="F11" s="393" t="s">
        <v>23</v>
      </c>
      <c r="G11" s="394"/>
      <c r="H11" s="395"/>
      <c r="I11" s="192">
        <v>0</v>
      </c>
      <c r="J11" s="379"/>
      <c r="K11" s="377"/>
      <c r="L11" s="304"/>
      <c r="M11" s="386"/>
    </row>
    <row r="12" spans="2:14" s="189" customFormat="1" ht="25.15" customHeight="1" x14ac:dyDescent="0.2">
      <c r="B12" s="283"/>
      <c r="C12" s="411"/>
      <c r="D12" s="289"/>
      <c r="E12" s="407" t="s">
        <v>24</v>
      </c>
      <c r="F12" s="393" t="s">
        <v>25</v>
      </c>
      <c r="G12" s="394"/>
      <c r="H12" s="395"/>
      <c r="I12" s="192">
        <v>5</v>
      </c>
      <c r="J12" s="374">
        <v>5</v>
      </c>
      <c r="K12" s="377"/>
      <c r="L12" s="304"/>
      <c r="M12" s="386" t="s">
        <v>331</v>
      </c>
    </row>
    <row r="13" spans="2:14" s="189" customFormat="1" ht="25.15" customHeight="1" x14ac:dyDescent="0.2">
      <c r="B13" s="283"/>
      <c r="C13" s="411"/>
      <c r="D13" s="289"/>
      <c r="E13" s="402"/>
      <c r="F13" s="393" t="s">
        <v>23</v>
      </c>
      <c r="G13" s="394"/>
      <c r="H13" s="395"/>
      <c r="I13" s="192">
        <v>0</v>
      </c>
      <c r="J13" s="379"/>
      <c r="K13" s="377"/>
      <c r="L13" s="304"/>
      <c r="M13" s="386"/>
    </row>
    <row r="14" spans="2:14" s="189" customFormat="1" ht="25.15" customHeight="1" x14ac:dyDescent="0.2">
      <c r="B14" s="283"/>
      <c r="C14" s="411"/>
      <c r="D14" s="289"/>
      <c r="E14" s="406" t="s">
        <v>26</v>
      </c>
      <c r="F14" s="393" t="s">
        <v>27</v>
      </c>
      <c r="G14" s="394"/>
      <c r="H14" s="395"/>
      <c r="I14" s="143">
        <v>3</v>
      </c>
      <c r="J14" s="374">
        <v>3</v>
      </c>
      <c r="K14" s="377"/>
      <c r="L14" s="304"/>
      <c r="M14" s="370" t="s">
        <v>332</v>
      </c>
    </row>
    <row r="15" spans="2:14" s="189" customFormat="1" ht="25.15" customHeight="1" x14ac:dyDescent="0.2">
      <c r="B15" s="283"/>
      <c r="C15" s="411"/>
      <c r="D15" s="289"/>
      <c r="E15" s="406"/>
      <c r="F15" s="393" t="s">
        <v>23</v>
      </c>
      <c r="G15" s="394"/>
      <c r="H15" s="395"/>
      <c r="I15" s="192">
        <v>0</v>
      </c>
      <c r="J15" s="379"/>
      <c r="K15" s="377"/>
      <c r="L15" s="304"/>
      <c r="M15" s="380"/>
    </row>
    <row r="16" spans="2:14" s="189" customFormat="1" ht="90" customHeight="1" x14ac:dyDescent="0.2">
      <c r="B16" s="283"/>
      <c r="C16" s="411"/>
      <c r="D16" s="289"/>
      <c r="E16" s="288" t="s">
        <v>28</v>
      </c>
      <c r="F16" s="316" t="s">
        <v>29</v>
      </c>
      <c r="G16" s="317"/>
      <c r="H16" s="318"/>
      <c r="I16" s="272">
        <v>9</v>
      </c>
      <c r="J16" s="374">
        <v>9</v>
      </c>
      <c r="K16" s="377"/>
      <c r="L16" s="304"/>
      <c r="M16" s="322" t="s">
        <v>333</v>
      </c>
    </row>
    <row r="17" spans="2:13" s="189" customFormat="1" ht="90" customHeight="1" x14ac:dyDescent="0.2">
      <c r="B17" s="283"/>
      <c r="C17" s="411"/>
      <c r="D17" s="289"/>
      <c r="E17" s="289"/>
      <c r="F17" s="316" t="s">
        <v>30</v>
      </c>
      <c r="G17" s="317"/>
      <c r="H17" s="318"/>
      <c r="I17" s="272">
        <v>7</v>
      </c>
      <c r="J17" s="379"/>
      <c r="K17" s="377"/>
      <c r="L17" s="304"/>
      <c r="M17" s="323"/>
    </row>
    <row r="18" spans="2:13" s="189" customFormat="1" ht="90" customHeight="1" x14ac:dyDescent="0.2">
      <c r="B18" s="283"/>
      <c r="C18" s="411"/>
      <c r="D18" s="289"/>
      <c r="E18" s="289"/>
      <c r="F18" s="316" t="s">
        <v>31</v>
      </c>
      <c r="G18" s="317"/>
      <c r="H18" s="318"/>
      <c r="I18" s="272">
        <v>3</v>
      </c>
      <c r="J18" s="379"/>
      <c r="K18" s="377"/>
      <c r="L18" s="304"/>
      <c r="M18" s="323"/>
    </row>
    <row r="19" spans="2:13" s="189" customFormat="1" ht="90" customHeight="1" x14ac:dyDescent="0.2">
      <c r="B19" s="283"/>
      <c r="C19" s="412"/>
      <c r="D19" s="344"/>
      <c r="E19" s="344"/>
      <c r="F19" s="328" t="s">
        <v>32</v>
      </c>
      <c r="G19" s="329"/>
      <c r="H19" s="330"/>
      <c r="I19" s="272">
        <v>0</v>
      </c>
      <c r="J19" s="358"/>
      <c r="K19" s="377"/>
      <c r="L19" s="304"/>
      <c r="M19" s="320"/>
    </row>
    <row r="20" spans="2:13" s="189" customFormat="1" ht="90" customHeight="1" x14ac:dyDescent="0.2">
      <c r="B20" s="283"/>
      <c r="C20" s="410" t="s">
        <v>33</v>
      </c>
      <c r="D20" s="396" t="s">
        <v>34</v>
      </c>
      <c r="E20" s="413" t="s">
        <v>35</v>
      </c>
      <c r="F20" s="334" t="s">
        <v>36</v>
      </c>
      <c r="G20" s="335"/>
      <c r="H20" s="335"/>
      <c r="I20" s="336"/>
      <c r="J20" s="383">
        <v>4</v>
      </c>
      <c r="K20" s="377"/>
      <c r="L20" s="304"/>
      <c r="M20" s="322" t="s">
        <v>334</v>
      </c>
    </row>
    <row r="21" spans="2:13" s="189" customFormat="1" ht="90" customHeight="1" x14ac:dyDescent="0.2">
      <c r="B21" s="283"/>
      <c r="C21" s="411"/>
      <c r="D21" s="345"/>
      <c r="E21" s="414"/>
      <c r="F21" s="309" t="s">
        <v>37</v>
      </c>
      <c r="G21" s="309"/>
      <c r="H21" s="309"/>
      <c r="I21" s="145">
        <v>4</v>
      </c>
      <c r="J21" s="384"/>
      <c r="K21" s="377"/>
      <c r="L21" s="304"/>
      <c r="M21" s="323"/>
    </row>
    <row r="22" spans="2:13" s="189" customFormat="1" ht="90" customHeight="1" x14ac:dyDescent="0.2">
      <c r="B22" s="283"/>
      <c r="C22" s="411"/>
      <c r="D22" s="345"/>
      <c r="E22" s="414"/>
      <c r="F22" s="309" t="s">
        <v>38</v>
      </c>
      <c r="G22" s="309"/>
      <c r="H22" s="309"/>
      <c r="I22" s="145">
        <v>3</v>
      </c>
      <c r="J22" s="384"/>
      <c r="K22" s="377"/>
      <c r="L22" s="304"/>
      <c r="M22" s="323"/>
    </row>
    <row r="23" spans="2:13" s="189" customFormat="1" ht="90" customHeight="1" x14ac:dyDescent="0.2">
      <c r="B23" s="283"/>
      <c r="C23" s="411"/>
      <c r="D23" s="345"/>
      <c r="E23" s="414"/>
      <c r="F23" s="309" t="s">
        <v>39</v>
      </c>
      <c r="G23" s="309"/>
      <c r="H23" s="309"/>
      <c r="I23" s="145">
        <v>2</v>
      </c>
      <c r="J23" s="384"/>
      <c r="K23" s="377"/>
      <c r="L23" s="304"/>
      <c r="M23" s="323"/>
    </row>
    <row r="24" spans="2:13" s="189" customFormat="1" ht="90" customHeight="1" x14ac:dyDescent="0.2">
      <c r="B24" s="283"/>
      <c r="C24" s="411"/>
      <c r="D24" s="345"/>
      <c r="E24" s="414"/>
      <c r="F24" s="309" t="s">
        <v>40</v>
      </c>
      <c r="G24" s="309"/>
      <c r="H24" s="309"/>
      <c r="I24" s="145">
        <v>1</v>
      </c>
      <c r="J24" s="384"/>
      <c r="K24" s="377"/>
      <c r="L24" s="304"/>
      <c r="M24" s="323"/>
    </row>
    <row r="25" spans="2:13" s="189" customFormat="1" ht="90" customHeight="1" x14ac:dyDescent="0.2">
      <c r="B25" s="283"/>
      <c r="C25" s="412"/>
      <c r="D25" s="345"/>
      <c r="E25" s="415"/>
      <c r="F25" s="309" t="s">
        <v>41</v>
      </c>
      <c r="G25" s="309"/>
      <c r="H25" s="309"/>
      <c r="I25" s="145">
        <v>0</v>
      </c>
      <c r="J25" s="385"/>
      <c r="K25" s="377"/>
      <c r="L25" s="304"/>
      <c r="M25" s="320"/>
    </row>
    <row r="26" spans="2:13" s="189" customFormat="1" ht="90" customHeight="1" x14ac:dyDescent="0.2">
      <c r="B26" s="283"/>
      <c r="C26" s="416" t="s">
        <v>43</v>
      </c>
      <c r="D26" s="438" t="s">
        <v>44</v>
      </c>
      <c r="E26" s="349" t="s">
        <v>45</v>
      </c>
      <c r="F26" s="328" t="s">
        <v>46</v>
      </c>
      <c r="G26" s="329"/>
      <c r="H26" s="330"/>
      <c r="I26" s="274">
        <v>2</v>
      </c>
      <c r="J26" s="375">
        <v>2</v>
      </c>
      <c r="K26" s="377"/>
      <c r="L26" s="304"/>
      <c r="M26" s="373" t="s">
        <v>47</v>
      </c>
    </row>
    <row r="27" spans="2:13" s="189" customFormat="1" ht="90" customHeight="1" x14ac:dyDescent="0.2">
      <c r="B27" s="283"/>
      <c r="C27" s="417"/>
      <c r="D27" s="304"/>
      <c r="E27" s="350"/>
      <c r="F27" s="331" t="s">
        <v>48</v>
      </c>
      <c r="G27" s="332"/>
      <c r="H27" s="333"/>
      <c r="I27" s="274">
        <v>0</v>
      </c>
      <c r="J27" s="375"/>
      <c r="K27" s="377"/>
      <c r="L27" s="304"/>
      <c r="M27" s="308"/>
    </row>
    <row r="28" spans="2:13" s="189" customFormat="1" ht="90" customHeight="1" x14ac:dyDescent="0.2">
      <c r="B28" s="283"/>
      <c r="C28" s="417"/>
      <c r="D28" s="304"/>
      <c r="E28" s="349" t="s">
        <v>49</v>
      </c>
      <c r="F28" s="328" t="s">
        <v>46</v>
      </c>
      <c r="G28" s="329"/>
      <c r="H28" s="330"/>
      <c r="I28" s="274">
        <v>1</v>
      </c>
      <c r="J28" s="375">
        <v>1</v>
      </c>
      <c r="K28" s="377"/>
      <c r="L28" s="304"/>
      <c r="M28" s="373" t="s">
        <v>50</v>
      </c>
    </row>
    <row r="29" spans="2:13" s="189" customFormat="1" ht="90" customHeight="1" x14ac:dyDescent="0.2">
      <c r="B29" s="283"/>
      <c r="C29" s="417"/>
      <c r="D29" s="304"/>
      <c r="E29" s="350"/>
      <c r="F29" s="331" t="s">
        <v>48</v>
      </c>
      <c r="G29" s="332"/>
      <c r="H29" s="333"/>
      <c r="I29" s="274">
        <v>0</v>
      </c>
      <c r="J29" s="375"/>
      <c r="K29" s="377"/>
      <c r="L29" s="304"/>
      <c r="M29" s="308"/>
    </row>
    <row r="30" spans="2:13" s="189" customFormat="1" ht="109.9" customHeight="1" x14ac:dyDescent="0.2">
      <c r="B30" s="283"/>
      <c r="C30" s="417"/>
      <c r="D30" s="304"/>
      <c r="E30" s="349" t="s">
        <v>51</v>
      </c>
      <c r="F30" s="328" t="s">
        <v>46</v>
      </c>
      <c r="G30" s="329"/>
      <c r="H30" s="330"/>
      <c r="I30" s="274">
        <v>1</v>
      </c>
      <c r="J30" s="375">
        <v>1</v>
      </c>
      <c r="K30" s="377"/>
      <c r="L30" s="304"/>
      <c r="M30" s="373" t="s">
        <v>52</v>
      </c>
    </row>
    <row r="31" spans="2:13" s="189" customFormat="1" ht="110.15" customHeight="1" x14ac:dyDescent="0.2">
      <c r="B31" s="283"/>
      <c r="C31" s="418"/>
      <c r="D31" s="305"/>
      <c r="E31" s="350"/>
      <c r="F31" s="331" t="s">
        <v>48</v>
      </c>
      <c r="G31" s="332"/>
      <c r="H31" s="333"/>
      <c r="I31" s="274">
        <v>0</v>
      </c>
      <c r="J31" s="375"/>
      <c r="K31" s="377"/>
      <c r="L31" s="304"/>
      <c r="M31" s="308"/>
    </row>
    <row r="32" spans="2:13" s="189" customFormat="1" ht="40" customHeight="1" x14ac:dyDescent="0.2">
      <c r="B32" s="283"/>
      <c r="C32" s="411" t="s">
        <v>53</v>
      </c>
      <c r="D32" s="345" t="s">
        <v>54</v>
      </c>
      <c r="E32" s="304" t="s">
        <v>55</v>
      </c>
      <c r="F32" s="403" t="s">
        <v>56</v>
      </c>
      <c r="G32" s="404"/>
      <c r="H32" s="405"/>
      <c r="I32" s="143">
        <v>20</v>
      </c>
      <c r="J32" s="379">
        <v>20</v>
      </c>
      <c r="K32" s="377"/>
      <c r="L32" s="304"/>
      <c r="M32" s="381" t="s">
        <v>341</v>
      </c>
    </row>
    <row r="33" spans="2:13" s="189" customFormat="1" ht="40" customHeight="1" x14ac:dyDescent="0.2">
      <c r="B33" s="283"/>
      <c r="C33" s="411"/>
      <c r="D33" s="425"/>
      <c r="E33" s="424"/>
      <c r="F33" s="328" t="s">
        <v>339</v>
      </c>
      <c r="G33" s="329"/>
      <c r="H33" s="330"/>
      <c r="I33" s="192">
        <v>0</v>
      </c>
      <c r="J33" s="358"/>
      <c r="K33" s="377"/>
      <c r="L33" s="304"/>
      <c r="M33" s="382"/>
    </row>
    <row r="34" spans="2:13" s="189" customFormat="1" ht="20.149999999999999" customHeight="1" x14ac:dyDescent="0.2">
      <c r="B34" s="283"/>
      <c r="C34" s="411"/>
      <c r="D34" s="396" t="s">
        <v>57</v>
      </c>
      <c r="E34" s="288" t="s">
        <v>58</v>
      </c>
      <c r="F34" s="334" t="s">
        <v>59</v>
      </c>
      <c r="G34" s="335"/>
      <c r="H34" s="336"/>
      <c r="I34" s="142">
        <v>20</v>
      </c>
      <c r="J34" s="368">
        <v>20</v>
      </c>
      <c r="K34" s="377"/>
      <c r="L34" s="304"/>
      <c r="M34" s="370" t="s">
        <v>60</v>
      </c>
    </row>
    <row r="35" spans="2:13" s="189" customFormat="1" ht="20.149999999999999" customHeight="1" x14ac:dyDescent="0.2">
      <c r="B35" s="283"/>
      <c r="C35" s="411"/>
      <c r="D35" s="345"/>
      <c r="E35" s="289"/>
      <c r="F35" s="334" t="s">
        <v>61</v>
      </c>
      <c r="G35" s="335"/>
      <c r="H35" s="336"/>
      <c r="I35" s="257"/>
      <c r="J35" s="314"/>
      <c r="K35" s="377"/>
      <c r="L35" s="304"/>
      <c r="M35" s="380"/>
    </row>
    <row r="36" spans="2:13" s="189" customFormat="1" ht="20.149999999999999" customHeight="1" x14ac:dyDescent="0.2">
      <c r="B36" s="283"/>
      <c r="C36" s="411"/>
      <c r="D36" s="345"/>
      <c r="E36" s="289"/>
      <c r="F36" s="337"/>
      <c r="G36" s="338"/>
      <c r="H36" s="339"/>
      <c r="I36" s="148" t="s">
        <v>62</v>
      </c>
      <c r="J36" s="314"/>
      <c r="K36" s="377"/>
      <c r="L36" s="304"/>
      <c r="M36" s="380"/>
    </row>
    <row r="37" spans="2:13" s="189" customFormat="1" ht="20.149999999999999" customHeight="1" x14ac:dyDescent="0.2">
      <c r="B37" s="283"/>
      <c r="C37" s="411"/>
      <c r="D37" s="345"/>
      <c r="E37" s="289"/>
      <c r="F37" s="340"/>
      <c r="G37" s="341"/>
      <c r="H37" s="342"/>
      <c r="I37" s="193"/>
      <c r="J37" s="314"/>
      <c r="K37" s="377"/>
      <c r="L37" s="304"/>
      <c r="M37" s="380"/>
    </row>
    <row r="38" spans="2:13" s="189" customFormat="1" ht="20.149999999999999" customHeight="1" x14ac:dyDescent="0.2">
      <c r="B38" s="283"/>
      <c r="C38" s="411"/>
      <c r="D38" s="345"/>
      <c r="E38" s="289"/>
      <c r="F38" s="340" t="s">
        <v>63</v>
      </c>
      <c r="G38" s="341"/>
      <c r="H38" s="342"/>
      <c r="I38" s="193">
        <v>10</v>
      </c>
      <c r="J38" s="314"/>
      <c r="K38" s="377"/>
      <c r="L38" s="304"/>
      <c r="M38" s="380"/>
    </row>
    <row r="39" spans="2:13" s="189" customFormat="1" ht="20.149999999999999" customHeight="1" x14ac:dyDescent="0.2">
      <c r="B39" s="283"/>
      <c r="C39" s="411"/>
      <c r="D39" s="345"/>
      <c r="E39" s="289"/>
      <c r="F39" s="334" t="s">
        <v>64</v>
      </c>
      <c r="G39" s="335"/>
      <c r="H39" s="336"/>
      <c r="I39" s="142">
        <v>10</v>
      </c>
      <c r="J39" s="314"/>
      <c r="K39" s="377"/>
      <c r="L39" s="304"/>
      <c r="M39" s="380"/>
    </row>
    <row r="40" spans="2:13" s="189" customFormat="1" ht="20.149999999999999" customHeight="1" x14ac:dyDescent="0.2">
      <c r="B40" s="283"/>
      <c r="C40" s="411"/>
      <c r="D40" s="345"/>
      <c r="E40" s="289"/>
      <c r="F40" s="334" t="s">
        <v>65</v>
      </c>
      <c r="G40" s="335"/>
      <c r="H40" s="336"/>
      <c r="I40" s="147"/>
      <c r="J40" s="314"/>
      <c r="K40" s="377"/>
      <c r="L40" s="304"/>
      <c r="M40" s="380"/>
    </row>
    <row r="41" spans="2:13" s="189" customFormat="1" ht="20.149999999999999" customHeight="1" x14ac:dyDescent="0.2">
      <c r="B41" s="283"/>
      <c r="C41" s="411"/>
      <c r="D41" s="345"/>
      <c r="E41" s="289"/>
      <c r="F41" s="337"/>
      <c r="G41" s="338"/>
      <c r="H41" s="339"/>
      <c r="I41" s="148" t="s">
        <v>62</v>
      </c>
      <c r="J41" s="314"/>
      <c r="K41" s="377"/>
      <c r="L41" s="304"/>
      <c r="M41" s="380"/>
    </row>
    <row r="42" spans="2:13" s="189" customFormat="1" ht="20.149999999999999" customHeight="1" x14ac:dyDescent="0.2">
      <c r="B42" s="283"/>
      <c r="C42" s="411"/>
      <c r="D42" s="345"/>
      <c r="E42" s="289"/>
      <c r="F42" s="340"/>
      <c r="G42" s="341"/>
      <c r="H42" s="342"/>
      <c r="I42" s="193"/>
      <c r="J42" s="314"/>
      <c r="K42" s="377"/>
      <c r="L42" s="304"/>
      <c r="M42" s="380"/>
    </row>
    <row r="43" spans="2:13" s="189" customFormat="1" ht="20.149999999999999" customHeight="1" x14ac:dyDescent="0.2">
      <c r="B43" s="283"/>
      <c r="C43" s="411"/>
      <c r="D43" s="425"/>
      <c r="E43" s="344"/>
      <c r="F43" s="346" t="s">
        <v>66</v>
      </c>
      <c r="G43" s="347"/>
      <c r="H43" s="348"/>
      <c r="I43" s="194">
        <v>0</v>
      </c>
      <c r="J43" s="369"/>
      <c r="K43" s="377"/>
      <c r="L43" s="304"/>
      <c r="M43" s="371"/>
    </row>
    <row r="44" spans="2:13" s="189" customFormat="1" ht="20.149999999999999" customHeight="1" x14ac:dyDescent="0.2">
      <c r="B44" s="283"/>
      <c r="C44" s="411"/>
      <c r="D44" s="288" t="s">
        <v>67</v>
      </c>
      <c r="E44" s="288" t="s">
        <v>68</v>
      </c>
      <c r="F44" s="325" t="s">
        <v>27</v>
      </c>
      <c r="G44" s="326"/>
      <c r="H44" s="327"/>
      <c r="I44" s="192">
        <v>3</v>
      </c>
      <c r="J44" s="368">
        <v>3</v>
      </c>
      <c r="K44" s="377"/>
      <c r="L44" s="304"/>
      <c r="M44" s="387" t="s">
        <v>69</v>
      </c>
    </row>
    <row r="45" spans="2:13" s="189" customFormat="1" ht="20.149999999999999" customHeight="1" x14ac:dyDescent="0.2">
      <c r="B45" s="283"/>
      <c r="C45" s="411"/>
      <c r="D45" s="345"/>
      <c r="E45" s="289"/>
      <c r="F45" s="420" t="s">
        <v>70</v>
      </c>
      <c r="G45" s="421"/>
      <c r="H45" s="422"/>
      <c r="I45" s="192">
        <v>0</v>
      </c>
      <c r="J45" s="369"/>
      <c r="K45" s="377"/>
      <c r="L45" s="304"/>
      <c r="M45" s="387"/>
    </row>
    <row r="46" spans="2:13" s="189" customFormat="1" ht="20.149999999999999" customHeight="1" x14ac:dyDescent="0.2">
      <c r="B46" s="283"/>
      <c r="C46" s="411"/>
      <c r="D46" s="288" t="s">
        <v>71</v>
      </c>
      <c r="E46" s="435" t="s">
        <v>72</v>
      </c>
      <c r="F46" s="393" t="s">
        <v>25</v>
      </c>
      <c r="G46" s="394"/>
      <c r="H46" s="395"/>
      <c r="I46" s="192">
        <v>5</v>
      </c>
      <c r="J46" s="372">
        <v>5</v>
      </c>
      <c r="K46" s="377"/>
      <c r="L46" s="304"/>
      <c r="M46" s="370" t="s">
        <v>73</v>
      </c>
    </row>
    <row r="47" spans="2:13" s="189" customFormat="1" ht="20.149999999999999" customHeight="1" x14ac:dyDescent="0.2">
      <c r="B47" s="283"/>
      <c r="C47" s="411"/>
      <c r="D47" s="423"/>
      <c r="E47" s="436"/>
      <c r="F47" s="393" t="s">
        <v>23</v>
      </c>
      <c r="G47" s="394"/>
      <c r="H47" s="395"/>
      <c r="I47" s="192">
        <v>0</v>
      </c>
      <c r="J47" s="372"/>
      <c r="K47" s="377"/>
      <c r="L47" s="304"/>
      <c r="M47" s="371"/>
    </row>
    <row r="48" spans="2:13" s="189" customFormat="1" ht="20.149999999999999" customHeight="1" x14ac:dyDescent="0.2">
      <c r="B48" s="283"/>
      <c r="C48" s="411"/>
      <c r="D48" s="419" t="s">
        <v>74</v>
      </c>
      <c r="E48" s="437" t="s">
        <v>75</v>
      </c>
      <c r="F48" s="328" t="s">
        <v>25</v>
      </c>
      <c r="G48" s="329"/>
      <c r="H48" s="330"/>
      <c r="I48" s="147">
        <v>2</v>
      </c>
      <c r="J48" s="359">
        <v>2</v>
      </c>
      <c r="K48" s="377"/>
      <c r="L48" s="304"/>
      <c r="M48" s="322" t="s">
        <v>76</v>
      </c>
    </row>
    <row r="49" spans="2:13" s="189" customFormat="1" ht="20.149999999999999" customHeight="1" x14ac:dyDescent="0.2">
      <c r="B49" s="283"/>
      <c r="C49" s="411"/>
      <c r="D49" s="419"/>
      <c r="E49" s="437"/>
      <c r="F49" s="328" t="s">
        <v>23</v>
      </c>
      <c r="G49" s="329"/>
      <c r="H49" s="330"/>
      <c r="I49" s="147">
        <v>0</v>
      </c>
      <c r="J49" s="360"/>
      <c r="K49" s="377"/>
      <c r="L49" s="304"/>
      <c r="M49" s="320"/>
    </row>
    <row r="50" spans="2:13" s="189" customFormat="1" ht="45" customHeight="1" x14ac:dyDescent="0.2">
      <c r="B50" s="283"/>
      <c r="C50" s="411"/>
      <c r="D50" s="288" t="s">
        <v>77</v>
      </c>
      <c r="E50" s="289" t="s">
        <v>78</v>
      </c>
      <c r="F50" s="325" t="s">
        <v>79</v>
      </c>
      <c r="G50" s="326"/>
      <c r="H50" s="327"/>
      <c r="I50" s="195">
        <v>10</v>
      </c>
      <c r="J50" s="368">
        <v>10</v>
      </c>
      <c r="K50" s="377"/>
      <c r="L50" s="304"/>
      <c r="M50" s="386" t="s">
        <v>80</v>
      </c>
    </row>
    <row r="51" spans="2:13" s="189" customFormat="1" ht="45" customHeight="1" x14ac:dyDescent="0.2">
      <c r="B51" s="283"/>
      <c r="C51" s="411"/>
      <c r="D51" s="289"/>
      <c r="E51" s="289"/>
      <c r="F51" s="432" t="s">
        <v>81</v>
      </c>
      <c r="G51" s="433"/>
      <c r="H51" s="434"/>
      <c r="I51" s="196"/>
      <c r="J51" s="314"/>
      <c r="K51" s="377"/>
      <c r="L51" s="304"/>
      <c r="M51" s="386"/>
    </row>
    <row r="52" spans="2:13" s="189" customFormat="1" ht="45" customHeight="1" x14ac:dyDescent="0.2">
      <c r="B52" s="283"/>
      <c r="C52" s="411"/>
      <c r="D52" s="289"/>
      <c r="E52" s="286"/>
      <c r="F52" s="362"/>
      <c r="G52" s="363"/>
      <c r="H52" s="364"/>
      <c r="I52" s="197" t="s">
        <v>62</v>
      </c>
      <c r="J52" s="314"/>
      <c r="K52" s="377"/>
      <c r="L52" s="304"/>
      <c r="M52" s="387"/>
    </row>
    <row r="53" spans="2:13" s="189" customFormat="1" ht="45" customHeight="1" x14ac:dyDescent="0.2">
      <c r="B53" s="283"/>
      <c r="C53" s="411"/>
      <c r="D53" s="289"/>
      <c r="E53" s="286"/>
      <c r="F53" s="346"/>
      <c r="G53" s="347"/>
      <c r="H53" s="348"/>
      <c r="I53" s="143"/>
      <c r="J53" s="314"/>
      <c r="K53" s="377"/>
      <c r="L53" s="304"/>
      <c r="M53" s="388"/>
    </row>
    <row r="54" spans="2:13" s="189" customFormat="1" ht="45" customHeight="1" x14ac:dyDescent="0.2">
      <c r="B54" s="283"/>
      <c r="C54" s="411"/>
      <c r="D54" s="289"/>
      <c r="E54" s="286"/>
      <c r="F54" s="362" t="s">
        <v>82</v>
      </c>
      <c r="G54" s="363"/>
      <c r="H54" s="364"/>
      <c r="I54" s="198">
        <v>0</v>
      </c>
      <c r="J54" s="314"/>
      <c r="K54" s="377"/>
      <c r="L54" s="304"/>
      <c r="M54" s="388"/>
    </row>
    <row r="55" spans="2:13" s="189" customFormat="1" ht="35.15" customHeight="1" x14ac:dyDescent="0.2">
      <c r="B55" s="283"/>
      <c r="C55" s="411"/>
      <c r="D55" s="289"/>
      <c r="E55" s="427" t="s">
        <v>335</v>
      </c>
      <c r="F55" s="316" t="s">
        <v>83</v>
      </c>
      <c r="G55" s="317"/>
      <c r="H55" s="318"/>
      <c r="I55" s="275">
        <v>5</v>
      </c>
      <c r="J55" s="359">
        <v>5</v>
      </c>
      <c r="K55" s="377"/>
      <c r="L55" s="304"/>
      <c r="M55" s="389" t="s">
        <v>336</v>
      </c>
    </row>
    <row r="56" spans="2:13" s="189" customFormat="1" ht="35.15" customHeight="1" thickBot="1" x14ac:dyDescent="0.25">
      <c r="B56" s="284"/>
      <c r="C56" s="426"/>
      <c r="D56" s="290"/>
      <c r="E56" s="428"/>
      <c r="F56" s="429" t="s">
        <v>84</v>
      </c>
      <c r="G56" s="430"/>
      <c r="H56" s="431"/>
      <c r="I56" s="276">
        <v>0</v>
      </c>
      <c r="J56" s="361"/>
      <c r="K56" s="378"/>
      <c r="L56" s="321"/>
      <c r="M56" s="390"/>
    </row>
    <row r="57" spans="2:13" s="189" customFormat="1" ht="85" customHeight="1" thickTop="1" x14ac:dyDescent="0.2">
      <c r="B57" s="277" t="s">
        <v>85</v>
      </c>
      <c r="C57" s="282" t="s">
        <v>85</v>
      </c>
      <c r="D57" s="343" t="s">
        <v>86</v>
      </c>
      <c r="E57" s="303" t="s">
        <v>87</v>
      </c>
      <c r="F57" s="300" t="s">
        <v>337</v>
      </c>
      <c r="G57" s="301"/>
      <c r="H57" s="302"/>
      <c r="I57" s="268">
        <v>20</v>
      </c>
      <c r="J57" s="357">
        <v>20</v>
      </c>
      <c r="K57" s="313">
        <f>SUM(J57:J61)</f>
        <v>25</v>
      </c>
      <c r="L57" s="303" t="s">
        <v>88</v>
      </c>
      <c r="M57" s="319" t="s">
        <v>342</v>
      </c>
    </row>
    <row r="58" spans="2:13" s="189" customFormat="1" ht="85" customHeight="1" x14ac:dyDescent="0.2">
      <c r="B58" s="278"/>
      <c r="C58" s="283"/>
      <c r="D58" s="344"/>
      <c r="E58" s="305"/>
      <c r="F58" s="316" t="s">
        <v>338</v>
      </c>
      <c r="G58" s="317"/>
      <c r="H58" s="318"/>
      <c r="I58" s="265">
        <v>0</v>
      </c>
      <c r="J58" s="358"/>
      <c r="K58" s="314"/>
      <c r="L58" s="304"/>
      <c r="M58" s="320"/>
    </row>
    <row r="59" spans="2:13" s="189" customFormat="1" ht="35.15" customHeight="1" x14ac:dyDescent="0.2">
      <c r="B59" s="278"/>
      <c r="C59" s="283"/>
      <c r="D59" s="288" t="s">
        <v>89</v>
      </c>
      <c r="E59" s="288" t="s">
        <v>90</v>
      </c>
      <c r="F59" s="346" t="s">
        <v>91</v>
      </c>
      <c r="G59" s="347"/>
      <c r="H59" s="348"/>
      <c r="I59" s="266">
        <v>5</v>
      </c>
      <c r="J59" s="368">
        <v>5</v>
      </c>
      <c r="K59" s="314"/>
      <c r="L59" s="304"/>
      <c r="M59" s="322" t="s">
        <v>92</v>
      </c>
    </row>
    <row r="60" spans="2:13" s="189" customFormat="1" ht="35.15" customHeight="1" x14ac:dyDescent="0.2">
      <c r="B60" s="278"/>
      <c r="C60" s="283"/>
      <c r="D60" s="289"/>
      <c r="E60" s="289"/>
      <c r="F60" s="325" t="s">
        <v>93</v>
      </c>
      <c r="G60" s="326"/>
      <c r="H60" s="327"/>
      <c r="I60" s="199">
        <v>3</v>
      </c>
      <c r="J60" s="314"/>
      <c r="K60" s="314"/>
      <c r="L60" s="304"/>
      <c r="M60" s="323"/>
    </row>
    <row r="61" spans="2:13" s="189" customFormat="1" ht="35.15" customHeight="1" thickBot="1" x14ac:dyDescent="0.25">
      <c r="B61" s="279"/>
      <c r="C61" s="284"/>
      <c r="D61" s="290"/>
      <c r="E61" s="290"/>
      <c r="F61" s="354" t="s">
        <v>94</v>
      </c>
      <c r="G61" s="355"/>
      <c r="H61" s="356"/>
      <c r="I61" s="271">
        <v>0</v>
      </c>
      <c r="J61" s="315"/>
      <c r="K61" s="315"/>
      <c r="L61" s="321"/>
      <c r="M61" s="324"/>
    </row>
    <row r="62" spans="2:13" s="189" customFormat="1" ht="20.149999999999999" customHeight="1" thickTop="1" x14ac:dyDescent="0.2">
      <c r="B62" s="277" t="s">
        <v>95</v>
      </c>
      <c r="C62" s="293" t="s">
        <v>103</v>
      </c>
      <c r="D62" s="285" t="s">
        <v>96</v>
      </c>
      <c r="E62" s="295" t="s">
        <v>316</v>
      </c>
      <c r="F62" s="200" t="s">
        <v>104</v>
      </c>
      <c r="G62" s="352" t="s">
        <v>97</v>
      </c>
      <c r="H62" s="353"/>
      <c r="I62" s="365" t="s">
        <v>98</v>
      </c>
      <c r="J62" s="310">
        <v>60</v>
      </c>
      <c r="K62" s="313">
        <f>SUM(J62:J67)</f>
        <v>60</v>
      </c>
      <c r="L62" s="303" t="s">
        <v>105</v>
      </c>
      <c r="M62" s="306" t="s">
        <v>340</v>
      </c>
    </row>
    <row r="63" spans="2:13" s="189" customFormat="1" ht="20.149999999999999" customHeight="1" x14ac:dyDescent="0.2">
      <c r="B63" s="278"/>
      <c r="C63" s="294"/>
      <c r="D63" s="286"/>
      <c r="E63" s="296"/>
      <c r="F63" s="201" t="s">
        <v>99</v>
      </c>
      <c r="G63" s="280">
        <v>20</v>
      </c>
      <c r="H63" s="281"/>
      <c r="I63" s="366"/>
      <c r="J63" s="311"/>
      <c r="K63" s="314"/>
      <c r="L63" s="304"/>
      <c r="M63" s="307"/>
    </row>
    <row r="64" spans="2:13" s="189" customFormat="1" ht="20.149999999999999" customHeight="1" x14ac:dyDescent="0.2">
      <c r="B64" s="278"/>
      <c r="C64" s="294"/>
      <c r="D64" s="286"/>
      <c r="E64" s="296"/>
      <c r="F64" s="202" t="s">
        <v>100</v>
      </c>
      <c r="G64" s="280">
        <v>15</v>
      </c>
      <c r="H64" s="281"/>
      <c r="I64" s="366"/>
      <c r="J64" s="311"/>
      <c r="K64" s="314"/>
      <c r="L64" s="304"/>
      <c r="M64" s="307"/>
    </row>
    <row r="65" spans="1:14" s="189" customFormat="1" ht="20.149999999999999" customHeight="1" x14ac:dyDescent="0.2">
      <c r="B65" s="278"/>
      <c r="C65" s="294"/>
      <c r="D65" s="286"/>
      <c r="E65" s="296"/>
      <c r="F65" s="202" t="s">
        <v>101</v>
      </c>
      <c r="G65" s="280">
        <v>10</v>
      </c>
      <c r="H65" s="281"/>
      <c r="I65" s="366"/>
      <c r="J65" s="311"/>
      <c r="K65" s="314"/>
      <c r="L65" s="304"/>
      <c r="M65" s="307"/>
    </row>
    <row r="66" spans="1:14" s="189" customFormat="1" ht="20.149999999999999" customHeight="1" x14ac:dyDescent="0.2">
      <c r="B66" s="278"/>
      <c r="C66" s="294"/>
      <c r="D66" s="286"/>
      <c r="E66" s="296"/>
      <c r="F66" s="202" t="s">
        <v>102</v>
      </c>
      <c r="G66" s="280">
        <v>5</v>
      </c>
      <c r="H66" s="281"/>
      <c r="I66" s="366"/>
      <c r="J66" s="311"/>
      <c r="K66" s="314"/>
      <c r="L66" s="304"/>
      <c r="M66" s="307"/>
    </row>
    <row r="67" spans="1:14" s="189" customFormat="1" ht="20.149999999999999" customHeight="1" thickBot="1" x14ac:dyDescent="0.25">
      <c r="B67" s="278"/>
      <c r="C67" s="294"/>
      <c r="D67" s="287"/>
      <c r="E67" s="296"/>
      <c r="F67" s="201" t="s">
        <v>42</v>
      </c>
      <c r="G67" s="280">
        <v>0</v>
      </c>
      <c r="H67" s="281"/>
      <c r="I67" s="367"/>
      <c r="J67" s="312"/>
      <c r="K67" s="314"/>
      <c r="L67" s="305"/>
      <c r="M67" s="308"/>
    </row>
    <row r="68" spans="1:14" s="189" customFormat="1" ht="157.5" customHeight="1" thickTop="1" x14ac:dyDescent="0.2">
      <c r="B68" s="300" t="s">
        <v>106</v>
      </c>
      <c r="C68" s="301"/>
      <c r="D68" s="302"/>
      <c r="E68" s="297" t="s">
        <v>107</v>
      </c>
      <c r="F68" s="298"/>
      <c r="G68" s="298"/>
      <c r="H68" s="299"/>
      <c r="I68" s="203" t="s">
        <v>108</v>
      </c>
      <c r="J68" s="204"/>
      <c r="K68" s="205"/>
      <c r="L68" s="200" t="s">
        <v>109</v>
      </c>
      <c r="M68" s="206" t="s">
        <v>110</v>
      </c>
    </row>
    <row r="69" spans="1:14" s="189" customFormat="1" ht="157.5" customHeight="1" x14ac:dyDescent="0.2">
      <c r="B69" s="309" t="s">
        <v>111</v>
      </c>
      <c r="C69" s="309"/>
      <c r="D69" s="309"/>
      <c r="E69" s="291" t="s">
        <v>112</v>
      </c>
      <c r="F69" s="291"/>
      <c r="G69" s="291"/>
      <c r="H69" s="291"/>
      <c r="I69" s="269" t="s">
        <v>113</v>
      </c>
      <c r="J69" s="270"/>
      <c r="K69" s="207"/>
      <c r="L69" s="201" t="s">
        <v>114</v>
      </c>
      <c r="M69" s="267" t="s">
        <v>115</v>
      </c>
    </row>
    <row r="70" spans="1:14" s="189" customFormat="1" ht="45" customHeight="1" x14ac:dyDescent="0.2">
      <c r="I70" s="208" t="s">
        <v>116</v>
      </c>
      <c r="J70" s="209">
        <f>SUM(K5:K67)</f>
        <v>195</v>
      </c>
      <c r="K70" s="210"/>
      <c r="L70" s="211"/>
      <c r="M70" s="212" t="s">
        <v>117</v>
      </c>
    </row>
    <row r="71" spans="1:14" s="189" customFormat="1" ht="45" customHeight="1" x14ac:dyDescent="0.2">
      <c r="I71" s="208" t="s">
        <v>118</v>
      </c>
      <c r="J71" s="213">
        <f>IF(B2="簡易型Ａ",10,IF(B2="簡易型Ｂ",20,IF(B2="簡易型Ｃ",25,IF(B2="標準型",35,"型選択"))))</f>
        <v>20</v>
      </c>
      <c r="K71" s="210"/>
      <c r="L71" s="211"/>
      <c r="M71" s="35"/>
    </row>
    <row r="72" spans="1:14" s="189" customFormat="1" ht="14" x14ac:dyDescent="0.2">
      <c r="I72" s="214"/>
      <c r="J72" s="211"/>
      <c r="L72" s="211"/>
    </row>
    <row r="73" spans="1:14" s="189" customFormat="1" ht="66" customHeight="1" x14ac:dyDescent="0.2">
      <c r="B73" s="291" t="s">
        <v>119</v>
      </c>
      <c r="C73" s="291"/>
      <c r="D73" s="291"/>
      <c r="E73" s="291" t="s">
        <v>120</v>
      </c>
      <c r="F73" s="291"/>
      <c r="G73" s="291"/>
      <c r="H73" s="291"/>
      <c r="I73" s="291"/>
      <c r="J73" s="291"/>
      <c r="K73" s="291"/>
      <c r="L73" s="292"/>
      <c r="M73" s="292"/>
    </row>
    <row r="74" spans="1:14" ht="23.25" customHeight="1" x14ac:dyDescent="0.2">
      <c r="C74" s="189"/>
      <c r="D74" s="189"/>
      <c r="E74" s="189"/>
    </row>
    <row r="75" spans="1:14" x14ac:dyDescent="0.2">
      <c r="E75" s="215"/>
      <c r="K75" s="216"/>
    </row>
    <row r="76" spans="1:14" s="182" customFormat="1" x14ac:dyDescent="0.2">
      <c r="A76" s="180"/>
      <c r="B76" s="180"/>
      <c r="C76" s="180"/>
      <c r="D76" s="180"/>
      <c r="E76" s="351"/>
      <c r="F76" s="351"/>
      <c r="G76" s="180"/>
      <c r="H76" s="180"/>
      <c r="I76" s="180"/>
      <c r="J76" s="180"/>
      <c r="K76" s="180"/>
      <c r="M76" s="180"/>
      <c r="N76" s="180"/>
    </row>
    <row r="77" spans="1:14" s="182" customFormat="1" x14ac:dyDescent="0.2">
      <c r="A77" s="180"/>
      <c r="B77" s="180"/>
      <c r="C77" s="180"/>
      <c r="D77" s="180"/>
      <c r="E77" s="180"/>
      <c r="F77" s="180"/>
      <c r="G77" s="180"/>
      <c r="H77" s="180"/>
      <c r="I77" s="180"/>
      <c r="K77" s="180"/>
      <c r="M77" s="180"/>
      <c r="N77" s="180"/>
    </row>
    <row r="78" spans="1:14" s="182" customFormat="1" x14ac:dyDescent="0.2">
      <c r="A78" s="180"/>
      <c r="B78" s="180"/>
      <c r="C78" s="180"/>
      <c r="D78" s="180"/>
      <c r="E78" s="180"/>
      <c r="F78" s="180"/>
      <c r="G78" s="180"/>
      <c r="H78" s="180"/>
      <c r="I78" s="180"/>
      <c r="K78" s="180"/>
      <c r="M78" s="180"/>
      <c r="N78" s="180"/>
    </row>
  </sheetData>
  <sheetProtection selectLockedCells="1" selectUnlockedCells="1"/>
  <mergeCells count="161">
    <mergeCell ref="D10:D19"/>
    <mergeCell ref="C5:C19"/>
    <mergeCell ref="E16:E19"/>
    <mergeCell ref="F19:H19"/>
    <mergeCell ref="J16:J19"/>
    <mergeCell ref="M16:M19"/>
    <mergeCell ref="F3:H4"/>
    <mergeCell ref="F5:H5"/>
    <mergeCell ref="M3:M4"/>
    <mergeCell ref="M12:M13"/>
    <mergeCell ref="M14:M15"/>
    <mergeCell ref="L3:L4"/>
    <mergeCell ref="F11:H11"/>
    <mergeCell ref="F9:H9"/>
    <mergeCell ref="I3:K3"/>
    <mergeCell ref="F6:H6"/>
    <mergeCell ref="M10:M11"/>
    <mergeCell ref="F7:H7"/>
    <mergeCell ref="M5:M7"/>
    <mergeCell ref="M8:M9"/>
    <mergeCell ref="J14:J15"/>
    <mergeCell ref="C26:C31"/>
    <mergeCell ref="D48:D49"/>
    <mergeCell ref="E44:E45"/>
    <mergeCell ref="F45:H45"/>
    <mergeCell ref="D46:D47"/>
    <mergeCell ref="E32:E33"/>
    <mergeCell ref="D32:D33"/>
    <mergeCell ref="F32:H32"/>
    <mergeCell ref="F46:H46"/>
    <mergeCell ref="C32:C56"/>
    <mergeCell ref="E55:E56"/>
    <mergeCell ref="F55:H55"/>
    <mergeCell ref="F56:H56"/>
    <mergeCell ref="D50:D56"/>
    <mergeCell ref="E50:E54"/>
    <mergeCell ref="F51:H53"/>
    <mergeCell ref="E46:E47"/>
    <mergeCell ref="F47:H47"/>
    <mergeCell ref="F44:H44"/>
    <mergeCell ref="E48:E49"/>
    <mergeCell ref="F40:H42"/>
    <mergeCell ref="D34:D43"/>
    <mergeCell ref="E26:E27"/>
    <mergeCell ref="D26:D31"/>
    <mergeCell ref="B2:C2"/>
    <mergeCell ref="F13:H13"/>
    <mergeCell ref="D3:D4"/>
    <mergeCell ref="D5:D9"/>
    <mergeCell ref="B3:C4"/>
    <mergeCell ref="E10:E11"/>
    <mergeCell ref="F10:H10"/>
    <mergeCell ref="F20:I20"/>
    <mergeCell ref="F14:H14"/>
    <mergeCell ref="E14:E15"/>
    <mergeCell ref="E3:E4"/>
    <mergeCell ref="F12:H12"/>
    <mergeCell ref="F8:H8"/>
    <mergeCell ref="F15:H15"/>
    <mergeCell ref="E12:E13"/>
    <mergeCell ref="F18:H18"/>
    <mergeCell ref="F16:H16"/>
    <mergeCell ref="E5:E7"/>
    <mergeCell ref="F17:H17"/>
    <mergeCell ref="E8:E9"/>
    <mergeCell ref="C20:C25"/>
    <mergeCell ref="D20:D25"/>
    <mergeCell ref="E20:E25"/>
    <mergeCell ref="B5:B56"/>
    <mergeCell ref="J8:J9"/>
    <mergeCell ref="J30:J31"/>
    <mergeCell ref="J28:J29"/>
    <mergeCell ref="J26:J27"/>
    <mergeCell ref="K5:K56"/>
    <mergeCell ref="L5:L56"/>
    <mergeCell ref="M20:M25"/>
    <mergeCell ref="J5:J7"/>
    <mergeCell ref="J12:J13"/>
    <mergeCell ref="J10:J11"/>
    <mergeCell ref="M34:M43"/>
    <mergeCell ref="M48:M49"/>
    <mergeCell ref="M32:M33"/>
    <mergeCell ref="J32:J33"/>
    <mergeCell ref="J20:J25"/>
    <mergeCell ref="M50:M54"/>
    <mergeCell ref="M55:M56"/>
    <mergeCell ref="M44:M45"/>
    <mergeCell ref="E76:F76"/>
    <mergeCell ref="G62:H62"/>
    <mergeCell ref="E34:E43"/>
    <mergeCell ref="E57:E58"/>
    <mergeCell ref="F59:H59"/>
    <mergeCell ref="G67:H67"/>
    <mergeCell ref="F57:H57"/>
    <mergeCell ref="F61:H61"/>
    <mergeCell ref="J57:J58"/>
    <mergeCell ref="J48:J49"/>
    <mergeCell ref="J55:J56"/>
    <mergeCell ref="F54:H54"/>
    <mergeCell ref="F48:H48"/>
    <mergeCell ref="F49:H49"/>
    <mergeCell ref="I62:I67"/>
    <mergeCell ref="G64:H64"/>
    <mergeCell ref="J34:J43"/>
    <mergeCell ref="E59:E61"/>
    <mergeCell ref="J50:J54"/>
    <mergeCell ref="J44:J45"/>
    <mergeCell ref="J59:J61"/>
    <mergeCell ref="J46:J47"/>
    <mergeCell ref="F21:H21"/>
    <mergeCell ref="F22:H22"/>
    <mergeCell ref="F34:H34"/>
    <mergeCell ref="F35:H37"/>
    <mergeCell ref="D57:D58"/>
    <mergeCell ref="D44:D45"/>
    <mergeCell ref="F38:H38"/>
    <mergeCell ref="F43:H43"/>
    <mergeCell ref="E28:E29"/>
    <mergeCell ref="E30:E31"/>
    <mergeCell ref="F25:H25"/>
    <mergeCell ref="F23:H23"/>
    <mergeCell ref="F39:H39"/>
    <mergeCell ref="F33:H33"/>
    <mergeCell ref="F50:H50"/>
    <mergeCell ref="M59:M61"/>
    <mergeCell ref="F60:H60"/>
    <mergeCell ref="F26:H26"/>
    <mergeCell ref="F27:H27"/>
    <mergeCell ref="F28:H28"/>
    <mergeCell ref="F29:H29"/>
    <mergeCell ref="F30:H30"/>
    <mergeCell ref="F31:H31"/>
    <mergeCell ref="F24:H24"/>
    <mergeCell ref="M46:M47"/>
    <mergeCell ref="M30:M31"/>
    <mergeCell ref="M28:M29"/>
    <mergeCell ref="M26:M27"/>
    <mergeCell ref="B57:B61"/>
    <mergeCell ref="G63:H63"/>
    <mergeCell ref="C57:C61"/>
    <mergeCell ref="D62:D67"/>
    <mergeCell ref="D59:D61"/>
    <mergeCell ref="B73:D73"/>
    <mergeCell ref="E73:M73"/>
    <mergeCell ref="C62:C67"/>
    <mergeCell ref="E62:E67"/>
    <mergeCell ref="E68:H68"/>
    <mergeCell ref="B68:D68"/>
    <mergeCell ref="L62:L67"/>
    <mergeCell ref="G65:H65"/>
    <mergeCell ref="G66:H66"/>
    <mergeCell ref="M62:M67"/>
    <mergeCell ref="B62:B67"/>
    <mergeCell ref="B69:D69"/>
    <mergeCell ref="E69:H69"/>
    <mergeCell ref="J62:J67"/>
    <mergeCell ref="K62:K67"/>
    <mergeCell ref="K57:K61"/>
    <mergeCell ref="F58:H58"/>
    <mergeCell ref="M57:M58"/>
    <mergeCell ref="L57:L61"/>
  </mergeCells>
  <phoneticPr fontId="2"/>
  <conditionalFormatting sqref="J71">
    <cfRule type="expression" dxfId="49" priority="1" stopIfTrue="1">
      <formula>$J$71="型選択"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6" zoomScaleNormal="100" zoomScaleSheetLayoutView="100" workbookViewId="0">
      <selection activeCell="Y22" sqref="Y22"/>
    </sheetView>
  </sheetViews>
  <sheetFormatPr defaultColWidth="3.1796875" defaultRowHeight="18" customHeight="1" x14ac:dyDescent="0.2"/>
  <cols>
    <col min="1" max="16384" width="3.1796875" style="242"/>
  </cols>
  <sheetData>
    <row r="3" spans="1:27" ht="18" customHeight="1" x14ac:dyDescent="0.2">
      <c r="AA3" s="243" t="s">
        <v>121</v>
      </c>
    </row>
    <row r="5" spans="1:27" ht="18" customHeight="1" x14ac:dyDescent="0.2">
      <c r="A5" s="448" t="s">
        <v>122</v>
      </c>
      <c r="B5" s="448"/>
      <c r="C5" s="448"/>
      <c r="D5" s="448"/>
      <c r="E5" s="448"/>
      <c r="F5" s="448"/>
      <c r="G5" s="448"/>
      <c r="H5" s="448"/>
      <c r="I5" s="448"/>
      <c r="J5" s="448"/>
      <c r="K5" s="448"/>
      <c r="L5" s="448"/>
      <c r="M5" s="448"/>
      <c r="N5" s="448"/>
      <c r="O5" s="448"/>
      <c r="P5" s="448"/>
      <c r="Q5" s="448"/>
      <c r="R5" s="448"/>
      <c r="S5" s="448"/>
      <c r="T5" s="448"/>
      <c r="U5" s="448"/>
      <c r="V5" s="448"/>
      <c r="W5" s="448"/>
      <c r="X5" s="448"/>
      <c r="Y5" s="448"/>
      <c r="Z5" s="448"/>
      <c r="AA5" s="448"/>
    </row>
    <row r="6" spans="1:27" ht="18" customHeight="1" x14ac:dyDescent="0.2">
      <c r="A6" s="448"/>
      <c r="B6" s="448"/>
      <c r="C6" s="448"/>
      <c r="D6" s="448"/>
      <c r="E6" s="448"/>
      <c r="F6" s="448"/>
      <c r="G6" s="448"/>
      <c r="H6" s="448"/>
      <c r="I6" s="448"/>
      <c r="J6" s="448"/>
      <c r="K6" s="448"/>
      <c r="L6" s="448"/>
      <c r="M6" s="448"/>
      <c r="N6" s="448"/>
      <c r="O6" s="448"/>
      <c r="P6" s="448"/>
      <c r="Q6" s="448"/>
      <c r="R6" s="448"/>
      <c r="S6" s="448"/>
      <c r="T6" s="448"/>
      <c r="U6" s="448"/>
      <c r="V6" s="448"/>
      <c r="W6" s="448"/>
      <c r="X6" s="448"/>
      <c r="Y6" s="448"/>
      <c r="Z6" s="448"/>
      <c r="AA6" s="448"/>
    </row>
    <row r="9" spans="1:27" ht="18" customHeight="1" x14ac:dyDescent="0.2">
      <c r="B9" s="447" t="s">
        <v>123</v>
      </c>
      <c r="C9" s="447"/>
      <c r="D9" s="447"/>
      <c r="E9" s="447"/>
      <c r="F9" s="447"/>
      <c r="H9" s="242" t="s">
        <v>124</v>
      </c>
    </row>
    <row r="11" spans="1:27" ht="18" customHeight="1" x14ac:dyDescent="0.2">
      <c r="O11" s="242" t="s">
        <v>125</v>
      </c>
    </row>
    <row r="13" spans="1:27" ht="18" customHeight="1" x14ac:dyDescent="0.2">
      <c r="O13" s="242" t="s">
        <v>126</v>
      </c>
    </row>
    <row r="15" spans="1:27" ht="18" customHeight="1" x14ac:dyDescent="0.2">
      <c r="O15" s="242" t="s">
        <v>127</v>
      </c>
    </row>
    <row r="18" spans="2:20" ht="18" customHeight="1" x14ac:dyDescent="0.2">
      <c r="E18" s="243" t="s">
        <v>128</v>
      </c>
      <c r="F18" s="242" t="s">
        <v>129</v>
      </c>
      <c r="G18" s="242" t="s">
        <v>320</v>
      </c>
      <c r="H18" s="244"/>
      <c r="I18" s="244"/>
      <c r="J18" s="244"/>
      <c r="K18" s="244"/>
      <c r="L18" s="244"/>
      <c r="M18" s="244"/>
      <c r="N18" s="244"/>
      <c r="O18" s="244"/>
      <c r="P18" s="244"/>
      <c r="Q18" s="244"/>
      <c r="R18" s="244"/>
      <c r="S18" s="244"/>
      <c r="T18" s="244"/>
    </row>
    <row r="19" spans="2:20" ht="18" customHeight="1" x14ac:dyDescent="0.2">
      <c r="G19" s="242" t="s">
        <v>321</v>
      </c>
      <c r="H19" s="244"/>
      <c r="I19" s="244"/>
      <c r="J19" s="244"/>
      <c r="K19" s="244"/>
      <c r="L19" s="244"/>
      <c r="M19" s="244"/>
      <c r="N19" s="244"/>
      <c r="O19" s="244"/>
      <c r="P19" s="244"/>
      <c r="Q19" s="244"/>
      <c r="R19" s="244"/>
      <c r="S19" s="244"/>
      <c r="T19" s="244"/>
    </row>
    <row r="20" spans="2:20" ht="18" customHeight="1" x14ac:dyDescent="0.2">
      <c r="G20" s="242" t="s">
        <v>322</v>
      </c>
      <c r="H20" s="244"/>
      <c r="I20" s="244"/>
      <c r="J20" s="244"/>
      <c r="K20" s="244"/>
      <c r="L20" s="244"/>
      <c r="M20" s="244"/>
      <c r="N20" s="244"/>
      <c r="O20" s="244"/>
      <c r="P20" s="244"/>
      <c r="Q20" s="244"/>
      <c r="R20" s="244"/>
      <c r="S20" s="244"/>
      <c r="T20" s="244"/>
    </row>
    <row r="21" spans="2:20" ht="18" customHeight="1" x14ac:dyDescent="0.2">
      <c r="E21" s="243"/>
      <c r="G21" s="244"/>
      <c r="H21" s="244"/>
      <c r="I21" s="244"/>
      <c r="J21" s="244"/>
      <c r="K21" s="244"/>
      <c r="L21" s="244"/>
      <c r="M21" s="244"/>
      <c r="N21" s="244"/>
      <c r="O21" s="244"/>
      <c r="P21" s="244"/>
      <c r="Q21" s="244"/>
      <c r="R21" s="244"/>
      <c r="S21" s="244"/>
      <c r="T21" s="244"/>
    </row>
    <row r="22" spans="2:20" ht="18" customHeight="1" x14ac:dyDescent="0.2">
      <c r="G22" s="244"/>
      <c r="H22" s="244"/>
      <c r="I22" s="244"/>
      <c r="J22" s="244"/>
      <c r="K22" s="244"/>
      <c r="L22" s="244"/>
      <c r="M22" s="244"/>
      <c r="N22" s="244"/>
      <c r="O22" s="244"/>
      <c r="P22" s="244"/>
      <c r="Q22" s="244"/>
      <c r="R22" s="244"/>
      <c r="S22" s="244"/>
      <c r="T22" s="244"/>
    </row>
    <row r="25" spans="2:20" ht="18" customHeight="1" x14ac:dyDescent="0.2">
      <c r="B25" s="242" t="s">
        <v>130</v>
      </c>
    </row>
    <row r="26" spans="2:20" ht="18" customHeight="1" x14ac:dyDescent="0.2">
      <c r="B26" s="242" t="s">
        <v>131</v>
      </c>
    </row>
    <row r="27" spans="2:20" ht="18" customHeight="1" x14ac:dyDescent="0.2">
      <c r="B27" s="242" t="s">
        <v>132</v>
      </c>
    </row>
    <row r="30" spans="2:20" ht="18" customHeight="1" x14ac:dyDescent="0.2">
      <c r="C30" s="242" t="s">
        <v>133</v>
      </c>
    </row>
    <row r="31" spans="2:20" ht="18" customHeight="1" x14ac:dyDescent="0.2">
      <c r="D31" s="242" t="s">
        <v>134</v>
      </c>
      <c r="G31" s="242" t="s">
        <v>129</v>
      </c>
      <c r="H31" s="242" t="s">
        <v>135</v>
      </c>
    </row>
    <row r="32" spans="2:20" ht="18" customHeight="1" x14ac:dyDescent="0.2">
      <c r="D32" s="242" t="s">
        <v>136</v>
      </c>
      <c r="G32" s="242" t="s">
        <v>129</v>
      </c>
      <c r="H32" s="242" t="s">
        <v>137</v>
      </c>
    </row>
    <row r="33" spans="1:27" ht="18" customHeight="1" x14ac:dyDescent="0.2">
      <c r="D33" s="242" t="s">
        <v>125</v>
      </c>
      <c r="G33" s="242" t="s">
        <v>129</v>
      </c>
      <c r="H33" s="242" t="s">
        <v>138</v>
      </c>
    </row>
    <row r="34" spans="1:27" ht="18" customHeight="1" x14ac:dyDescent="0.2">
      <c r="D34" s="242" t="s">
        <v>139</v>
      </c>
      <c r="G34" s="242" t="s">
        <v>129</v>
      </c>
      <c r="H34" s="242" t="s">
        <v>140</v>
      </c>
    </row>
    <row r="35" spans="1:27" ht="18" customHeight="1" x14ac:dyDescent="0.2">
      <c r="D35" s="242" t="s">
        <v>141</v>
      </c>
      <c r="G35" s="242" t="s">
        <v>129</v>
      </c>
      <c r="H35" s="242" t="s">
        <v>140</v>
      </c>
    </row>
    <row r="36" spans="1:27" ht="18" customHeight="1" x14ac:dyDescent="0.2">
      <c r="D36" s="242" t="s">
        <v>142</v>
      </c>
      <c r="G36" s="242" t="s">
        <v>129</v>
      </c>
      <c r="H36" s="245"/>
    </row>
    <row r="44" spans="1:27" ht="18" customHeight="1" x14ac:dyDescent="0.2">
      <c r="A44" s="246"/>
      <c r="B44" s="246"/>
      <c r="C44" s="246"/>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3"/>
  <sheetViews>
    <sheetView view="pageBreakPreview" zoomScale="59" zoomScaleNormal="71" zoomScaleSheetLayoutView="59" workbookViewId="0">
      <selection activeCell="P64" sqref="P64"/>
    </sheetView>
  </sheetViews>
  <sheetFormatPr defaultColWidth="8.7265625" defaultRowHeight="13" x14ac:dyDescent="0.2"/>
  <cols>
    <col min="1" max="1" width="2.453125" style="33" customWidth="1"/>
    <col min="2" max="3" width="6.26953125" style="33" customWidth="1"/>
    <col min="4" max="4" width="17.7265625" style="33" customWidth="1"/>
    <col min="5" max="5" width="60.1796875" style="33" customWidth="1"/>
    <col min="6" max="7" width="10.7265625" style="33" customWidth="1"/>
    <col min="8" max="8" width="32.81640625" style="33" customWidth="1"/>
    <col min="9" max="9" width="16.7265625" style="33" customWidth="1"/>
    <col min="10" max="10" width="20.7265625" style="161" customWidth="1"/>
    <col min="11" max="11" width="15.7265625" style="33" customWidth="1"/>
    <col min="12" max="13" width="10.7265625" style="33" customWidth="1"/>
    <col min="14" max="16" width="8.7265625" style="33"/>
    <col min="17" max="17" width="10.453125" style="33" bestFit="1" customWidth="1"/>
    <col min="18" max="16384" width="8.7265625" style="33"/>
  </cols>
  <sheetData>
    <row r="1" spans="2:13" ht="30.75" customHeight="1" x14ac:dyDescent="0.2">
      <c r="B1" s="34" t="s">
        <v>143</v>
      </c>
      <c r="C1" s="136"/>
      <c r="D1" s="136"/>
      <c r="G1" s="137"/>
      <c r="H1" s="519"/>
      <c r="I1" s="519"/>
      <c r="J1" s="519"/>
      <c r="K1" s="519"/>
    </row>
    <row r="2" spans="2:13" ht="23" x14ac:dyDescent="0.2">
      <c r="B2" s="138"/>
      <c r="C2" s="138"/>
      <c r="D2" s="138"/>
      <c r="E2" s="138"/>
      <c r="F2" s="527" t="s">
        <v>126</v>
      </c>
      <c r="G2" s="528"/>
      <c r="H2" s="520"/>
      <c r="I2" s="521"/>
      <c r="J2" s="521"/>
      <c r="K2" s="522"/>
      <c r="L2" s="139"/>
      <c r="M2" s="139"/>
    </row>
    <row r="3" spans="2:13" ht="20.149999999999999" customHeight="1" x14ac:dyDescent="0.2">
      <c r="B3" s="495" t="s">
        <v>3</v>
      </c>
      <c r="C3" s="496"/>
      <c r="D3" s="464" t="s">
        <v>4</v>
      </c>
      <c r="E3" s="464" t="s">
        <v>5</v>
      </c>
      <c r="F3" s="464" t="s">
        <v>7</v>
      </c>
      <c r="G3" s="536" t="s">
        <v>144</v>
      </c>
      <c r="H3" s="537"/>
      <c r="I3" s="538"/>
      <c r="J3" s="449" t="s">
        <v>145</v>
      </c>
      <c r="K3" s="523" t="s">
        <v>146</v>
      </c>
    </row>
    <row r="4" spans="2:13" ht="43.5" customHeight="1" thickBot="1" x14ac:dyDescent="0.25">
      <c r="B4" s="497"/>
      <c r="C4" s="498"/>
      <c r="D4" s="499"/>
      <c r="E4" s="499"/>
      <c r="F4" s="499"/>
      <c r="G4" s="140" t="s">
        <v>10</v>
      </c>
      <c r="H4" s="497" t="s">
        <v>147</v>
      </c>
      <c r="I4" s="498"/>
      <c r="J4" s="451"/>
      <c r="K4" s="524"/>
    </row>
    <row r="5" spans="2:13" ht="42" customHeight="1" thickTop="1" x14ac:dyDescent="0.2">
      <c r="B5" s="548" t="str">
        <f>IF('評価項目(標準)'!B5="","",+'評価項目(標準)'!B5)</f>
        <v>企　業　の　能　力　等</v>
      </c>
      <c r="C5" s="555" t="str">
        <f>IF(+'評価項目(標準)'!C5="","",+'評価項目(標準)'!C5)</f>
        <v>地域精通度・貢献度</v>
      </c>
      <c r="D5" s="503" t="str">
        <f>IF(+'評価項目(標準)'!D5="","",+'評価項目(標準)'!D5)</f>
        <v>地域精通度</v>
      </c>
      <c r="E5" s="551" t="str">
        <f>IF(+'評価項目(標準)'!E5="","",+'評価項目(標準)'!E5)</f>
        <v>本店等所在地</v>
      </c>
      <c r="F5" s="525">
        <f>+IF(+'評価項目(標準)'!J5="","",+'評価項目(標準)'!J5)</f>
        <v>10</v>
      </c>
      <c r="G5" s="141">
        <f>+IF(+'評価項目(標準)'!I5="","",+'評価項目(標準)'!I5)</f>
        <v>10</v>
      </c>
      <c r="H5" s="478" t="str">
        <f>+IF(+'評価項目(標準)'!F5="","",+'評価項目(標準)'!F5)</f>
        <v>四日市市下野、三重、保々、県、神
前地区市民センター管内</v>
      </c>
      <c r="I5" s="480"/>
      <c r="J5" s="535"/>
      <c r="K5" s="526" t="str">
        <f>IF(J5="","",VLOOKUP(J5,'評価項目(標準)'!F5:I7,4,FALSE))</f>
        <v/>
      </c>
    </row>
    <row r="6" spans="2:13" ht="53" customHeight="1" x14ac:dyDescent="0.2">
      <c r="B6" s="468"/>
      <c r="C6" s="556"/>
      <c r="D6" s="504"/>
      <c r="E6" s="490"/>
      <c r="F6" s="506"/>
      <c r="G6" s="142">
        <f>+IF(+'評価項目(標準)'!I6="","",+'評価項目(標準)'!I6)</f>
        <v>5</v>
      </c>
      <c r="H6" s="459" t="str">
        <f>+IF(+'評価項目(標準)'!F6="","",+'評価項目(標準)'!F6)</f>
        <v>四日市市富洲原、富田、羽津、橋
北、八郷、大矢知、海蔵地区市民セ
ンター管内及び朝日町内、川越町内</v>
      </c>
      <c r="I6" s="460"/>
      <c r="J6" s="505"/>
      <c r="K6" s="475"/>
    </row>
    <row r="7" spans="2:13" ht="24.4" customHeight="1" x14ac:dyDescent="0.2">
      <c r="B7" s="468"/>
      <c r="C7" s="556"/>
      <c r="D7" s="504"/>
      <c r="E7" s="491"/>
      <c r="F7" s="472"/>
      <c r="G7" s="142">
        <f>+IF(+'評価項目(標準)'!I7="","",+'評価項目(標準)'!I7)</f>
        <v>0</v>
      </c>
      <c r="H7" s="509" t="str">
        <f>+IF(+'評価項目(標準)'!F7="","",+'評価項目(標準)'!F7)</f>
        <v>上記以外の四日市建設事務所管内</v>
      </c>
      <c r="I7" s="510"/>
      <c r="J7" s="494"/>
      <c r="K7" s="474"/>
    </row>
    <row r="8" spans="2:13" ht="35" customHeight="1" x14ac:dyDescent="0.2">
      <c r="B8" s="468"/>
      <c r="C8" s="556"/>
      <c r="D8" s="504"/>
      <c r="E8" s="561" t="str">
        <f>IF(+'評価項目(標準)'!E8="","",+'評価項目(標準)'!E8)</f>
        <v>施工箇所地域における工事実績</v>
      </c>
      <c r="F8" s="533">
        <f>+IF(+'評価項目(標準)'!J8="","",+'評価項目(標準)'!J8)</f>
        <v>5</v>
      </c>
      <c r="G8" s="143">
        <f>+IF(+'評価項目(標準)'!I8="","",+'評価項目(標準)'!I8)</f>
        <v>5</v>
      </c>
      <c r="H8" s="529" t="str">
        <f>+IF(+'評価項目(標準)'!F8="","",+'評価項目(標準)'!F8)</f>
        <v>四日市市下野、三重、保々、県、神
前地区市民センター管内における工事実績あり</v>
      </c>
      <c r="I8" s="530"/>
      <c r="J8" s="493"/>
      <c r="K8" s="471" t="str">
        <f>IF(J8="","",IF(J8=H8,G8,IF(J8=H9,G9)))</f>
        <v/>
      </c>
    </row>
    <row r="9" spans="2:13" ht="24.4" customHeight="1" x14ac:dyDescent="0.2">
      <c r="B9" s="468"/>
      <c r="C9" s="556"/>
      <c r="D9" s="466"/>
      <c r="E9" s="562"/>
      <c r="F9" s="534"/>
      <c r="G9" s="143">
        <f>+IF(+'評価項目(標準)'!I9="","",+'評価項目(標準)'!I9)</f>
        <v>0</v>
      </c>
      <c r="H9" s="531" t="str">
        <f>+IF(+'評価項目(標準)'!F9="","",+'評価項目(標準)'!F9)</f>
        <v>工事実績なし</v>
      </c>
      <c r="I9" s="532"/>
      <c r="J9" s="494"/>
      <c r="K9" s="472"/>
    </row>
    <row r="10" spans="2:13" ht="24.4" customHeight="1" x14ac:dyDescent="0.2">
      <c r="B10" s="468"/>
      <c r="C10" s="556"/>
      <c r="D10" s="554" t="str">
        <f>IF(+'評価項目(標準)'!D10="","",+'評価項目(標準)'!D10)</f>
        <v>地域貢献度</v>
      </c>
      <c r="E10" s="450" t="str">
        <f>IF(+'評価項目(標準)'!E10="","",+'評価項目(標準)'!E10)</f>
        <v>地域維持型維持修繕業務委託（雪氷業務）元請実績</v>
      </c>
      <c r="F10" s="506">
        <f>+IF(+'評価項目(標準)'!J10="","",+'評価項目(標準)'!J10)</f>
        <v>5</v>
      </c>
      <c r="G10" s="144">
        <f>+IF(+'評価項目(標準)'!I10="","",+'評価項目(標準)'!I10)</f>
        <v>5</v>
      </c>
      <c r="H10" s="509" t="str">
        <f>+IF(+'評価項目(標準)'!F10="","",+'評価項目(標準)'!F10)</f>
        <v>有</v>
      </c>
      <c r="I10" s="510"/>
      <c r="J10" s="505"/>
      <c r="K10" s="475" t="str">
        <f>IF(J10="","",IF(J10=H10,G10,IF(J10=H11,G11)))</f>
        <v/>
      </c>
    </row>
    <row r="11" spans="2:13" ht="24.4" customHeight="1" x14ac:dyDescent="0.2">
      <c r="B11" s="468"/>
      <c r="C11" s="556"/>
      <c r="D11" s="504"/>
      <c r="E11" s="450"/>
      <c r="F11" s="506"/>
      <c r="G11" s="142">
        <f>+IF(+'評価項目(標準)'!I11="","",+'評価項目(標準)'!I11)</f>
        <v>0</v>
      </c>
      <c r="H11" s="509" t="str">
        <f>+IF(+'評価項目(標準)'!F11="","",+'評価項目(標準)'!F11)</f>
        <v>無</v>
      </c>
      <c r="I11" s="510"/>
      <c r="J11" s="505"/>
      <c r="K11" s="475"/>
    </row>
    <row r="12" spans="2:13" ht="24.4" customHeight="1" x14ac:dyDescent="0.2">
      <c r="B12" s="468"/>
      <c r="C12" s="556"/>
      <c r="D12" s="504"/>
      <c r="E12" s="449" t="str">
        <f>IF(+'評価項目(標準)'!E12="","",+'評価項目(標準)'!E12)</f>
        <v>地域維持型維持修繕業務委託（小規模業務）元請実績</v>
      </c>
      <c r="F12" s="471">
        <f>+IF(+'評価項目(標準)'!J12="","",+'評価項目(標準)'!J12)</f>
        <v>5</v>
      </c>
      <c r="G12" s="142">
        <f>+IF(+'評価項目(標準)'!I12="","",+'評価項目(標準)'!I12)</f>
        <v>5</v>
      </c>
      <c r="H12" s="509" t="str">
        <f>+IF(+'評価項目(標準)'!F12="","",+'評価項目(標準)'!F12)</f>
        <v>有</v>
      </c>
      <c r="I12" s="510"/>
      <c r="J12" s="493"/>
      <c r="K12" s="473" t="str">
        <f>IF(J12="","",IF(J12=H12,G12,IF(J12=H13,G13)))</f>
        <v/>
      </c>
    </row>
    <row r="13" spans="2:13" ht="24.4" customHeight="1" x14ac:dyDescent="0.2">
      <c r="B13" s="468"/>
      <c r="C13" s="556"/>
      <c r="D13" s="504"/>
      <c r="E13" s="450"/>
      <c r="F13" s="506"/>
      <c r="G13" s="142">
        <f>+IF(+'評価項目(標準)'!I13="","",+'評価項目(標準)'!I13)</f>
        <v>0</v>
      </c>
      <c r="H13" s="509" t="str">
        <f>+IF(+'評価項目(標準)'!F13="","",+'評価項目(標準)'!F13)</f>
        <v>無</v>
      </c>
      <c r="I13" s="510"/>
      <c r="J13" s="505"/>
      <c r="K13" s="475"/>
    </row>
    <row r="14" spans="2:13" ht="24.4" customHeight="1" x14ac:dyDescent="0.2">
      <c r="B14" s="468"/>
      <c r="C14" s="556"/>
      <c r="D14" s="504"/>
      <c r="E14" s="449" t="str">
        <f>IF(+'評価項目(標準)'!E14="","",+'評価項目(標準)'!E14)</f>
        <v>　公共施設美化活動実績</v>
      </c>
      <c r="F14" s="463">
        <f>+IF(+'評価項目(標準)'!J14="","",+'評価項目(標準)'!J14)</f>
        <v>3</v>
      </c>
      <c r="G14" s="142">
        <f>+IF(+'評価項目(標準)'!I14="","",+'評価項目(標準)'!I14)</f>
        <v>3</v>
      </c>
      <c r="H14" s="509" t="str">
        <f>+IF(+'評価項目(標準)'!F14="","",+'評価項目(標準)'!F14)</f>
        <v>有</v>
      </c>
      <c r="I14" s="510"/>
      <c r="J14" s="493"/>
      <c r="K14" s="473" t="str">
        <f>IF(J14="","",IF(J14=H14,G14,IF(J14=H15,G15)))</f>
        <v/>
      </c>
    </row>
    <row r="15" spans="2:13" ht="24.4" customHeight="1" x14ac:dyDescent="0.2">
      <c r="B15" s="468"/>
      <c r="C15" s="556"/>
      <c r="D15" s="504"/>
      <c r="E15" s="450"/>
      <c r="F15" s="453"/>
      <c r="G15" s="142">
        <f>+IF(+'評価項目(標準)'!I15="","",+'評価項目(標準)'!I15)</f>
        <v>0</v>
      </c>
      <c r="H15" s="509" t="str">
        <f>+IF(+'評価項目(標準)'!F15="","",+'評価項目(標準)'!F15)</f>
        <v>無</v>
      </c>
      <c r="I15" s="510"/>
      <c r="J15" s="505"/>
      <c r="K15" s="475"/>
    </row>
    <row r="16" spans="2:13" ht="24.4" customHeight="1" x14ac:dyDescent="0.2">
      <c r="B16" s="468"/>
      <c r="C16" s="556"/>
      <c r="D16" s="504"/>
      <c r="E16" s="449" t="str">
        <f>IF(+'評価項目(標準)'!E16="","",+'評価項目(標準)'!E16)</f>
        <v>災害協定の評価</v>
      </c>
      <c r="F16" s="463">
        <f>+IF(+'評価項目(標準)'!J16="","",+'評価項目(標準)'!J16)</f>
        <v>9</v>
      </c>
      <c r="G16" s="273">
        <f>+IF(+'評価項目(標準)'!I16="","",+'評価項目(標準)'!I16)</f>
        <v>9</v>
      </c>
      <c r="H16" s="459" t="str">
        <f>+IF(+'評価項目(標準)'!F16="","",+'評価項目(標準)'!F16)</f>
        <v>災害協定に基づく訓練１への参加実績あり</v>
      </c>
      <c r="I16" s="460"/>
      <c r="J16" s="493"/>
      <c r="K16" s="473" t="str">
        <f>IF(J16="","",VLOOKUP(J16,'評価項目(標準)'!F16:I19,4,FALSE))</f>
        <v/>
      </c>
    </row>
    <row r="17" spans="2:11" ht="24.4" customHeight="1" x14ac:dyDescent="0.2">
      <c r="B17" s="468"/>
      <c r="C17" s="556"/>
      <c r="D17" s="504"/>
      <c r="E17" s="450"/>
      <c r="F17" s="453"/>
      <c r="G17" s="273">
        <f>+IF(+'評価項目(標準)'!I17="","",+'評価項目(標準)'!I17)</f>
        <v>7</v>
      </c>
      <c r="H17" s="459" t="str">
        <f>+IF(+'評価項目(標準)'!F17="","",+'評価項目(標準)'!F17)</f>
        <v>災害協定に基づく訓練２への参加実績あり</v>
      </c>
      <c r="I17" s="460"/>
      <c r="J17" s="505"/>
      <c r="K17" s="475"/>
    </row>
    <row r="18" spans="2:11" ht="24.4" customHeight="1" x14ac:dyDescent="0.2">
      <c r="B18" s="468"/>
      <c r="C18" s="556"/>
      <c r="D18" s="504"/>
      <c r="E18" s="450"/>
      <c r="F18" s="453"/>
      <c r="G18" s="273">
        <f>+IF(+'評価項目(標準)'!I18="","",+'評価項目(標準)'!I18)</f>
        <v>3</v>
      </c>
      <c r="H18" s="507" t="str">
        <f>+IF(+'評価項目(標準)'!F18="","",+'評価項目(標準)'!F18)</f>
        <v>防災協定の締結実績あり</v>
      </c>
      <c r="I18" s="508"/>
      <c r="J18" s="505"/>
      <c r="K18" s="475"/>
    </row>
    <row r="19" spans="2:11" ht="24.4" customHeight="1" x14ac:dyDescent="0.2">
      <c r="B19" s="468"/>
      <c r="C19" s="557"/>
      <c r="D19" s="466"/>
      <c r="E19" s="452"/>
      <c r="F19" s="454"/>
      <c r="G19" s="273">
        <f>+IF(+'評価項目(標準)'!I19="","",+'評価項目(標準)'!I19)</f>
        <v>0</v>
      </c>
      <c r="H19" s="507" t="str">
        <f>+IF(+'評価項目(標準)'!F19="","",+'評価項目(標準)'!F19)</f>
        <v>実績なし</v>
      </c>
      <c r="I19" s="508"/>
      <c r="J19" s="494"/>
      <c r="K19" s="474"/>
    </row>
    <row r="20" spans="2:11" ht="35.65" customHeight="1" x14ac:dyDescent="0.2">
      <c r="B20" s="468"/>
      <c r="C20" s="467" t="str">
        <f>IF(+'評価項目(標準)'!C20="","",+'評価項目(標準)'!C20)</f>
        <v>社会貢献度</v>
      </c>
      <c r="D20" s="464" t="str">
        <f>IF(+'評価項目(標準)'!D20="","",+'評価項目(標準)'!D20)</f>
        <v>社会貢献度</v>
      </c>
      <c r="E20" s="500"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463">
        <f>+IF(+'評価項目(標準)'!J20="","",+'評価項目(標準)'!J20)</f>
        <v>4</v>
      </c>
      <c r="G20" s="459" t="s">
        <v>148</v>
      </c>
      <c r="H20" s="558"/>
      <c r="I20" s="460"/>
      <c r="J20" s="493"/>
      <c r="K20" s="471" t="str">
        <f>IF(J20="","",IF(J20=H21,G21,IF(J20=H22,G22,IF(J20=H23,G23,IF(J20=H24,G24,IF(J20=H25,G25))))))</f>
        <v/>
      </c>
    </row>
    <row r="21" spans="2:11" ht="35.65" customHeight="1" x14ac:dyDescent="0.2">
      <c r="B21" s="468"/>
      <c r="C21" s="468"/>
      <c r="D21" s="490"/>
      <c r="E21" s="501"/>
      <c r="F21" s="453"/>
      <c r="G21" s="144">
        <f>+IF(+'評価項目(標準)'!I21="","",+'評価項目(標準)'!I21)</f>
        <v>4</v>
      </c>
      <c r="H21" s="559" t="str">
        <f>+IF(+'評価項目(標準)'!F21="","",+'評価項目(標準)'!F21)</f>
        <v>４点</v>
      </c>
      <c r="I21" s="560"/>
      <c r="J21" s="505"/>
      <c r="K21" s="506"/>
    </row>
    <row r="22" spans="2:11" ht="35.65" customHeight="1" x14ac:dyDescent="0.2">
      <c r="B22" s="468"/>
      <c r="C22" s="468"/>
      <c r="D22" s="490"/>
      <c r="E22" s="501"/>
      <c r="F22" s="453"/>
      <c r="G22" s="142">
        <f>+IF(+'評価項目(標準)'!I22="","",+'評価項目(標準)'!I22)</f>
        <v>3</v>
      </c>
      <c r="H22" s="455" t="str">
        <f>+IF(+'評価項目(標準)'!F22="","",+'評価項目(標準)'!F22)</f>
        <v>３点</v>
      </c>
      <c r="I22" s="456"/>
      <c r="J22" s="505"/>
      <c r="K22" s="506"/>
    </row>
    <row r="23" spans="2:11" ht="35.65" customHeight="1" x14ac:dyDescent="0.2">
      <c r="B23" s="468"/>
      <c r="C23" s="468"/>
      <c r="D23" s="490"/>
      <c r="E23" s="501"/>
      <c r="F23" s="453"/>
      <c r="G23" s="142">
        <f>+IF(+'評価項目(標準)'!I23="","",+'評価項目(標準)'!I23)</f>
        <v>2</v>
      </c>
      <c r="H23" s="455" t="str">
        <f>+IF(+'評価項目(標準)'!F23="","",+'評価項目(標準)'!F23)</f>
        <v>２点</v>
      </c>
      <c r="I23" s="456"/>
      <c r="J23" s="505"/>
      <c r="K23" s="506"/>
    </row>
    <row r="24" spans="2:11" ht="35.65" customHeight="1" x14ac:dyDescent="0.2">
      <c r="B24" s="468"/>
      <c r="C24" s="468"/>
      <c r="D24" s="490"/>
      <c r="E24" s="501"/>
      <c r="F24" s="453"/>
      <c r="G24" s="142">
        <f>+IF(+'評価項目(標準)'!I24="","",+'評価項目(標準)'!I24)</f>
        <v>1</v>
      </c>
      <c r="H24" s="455" t="str">
        <f>+IF(+'評価項目(標準)'!F24="","",+'評価項目(標準)'!F24)</f>
        <v>１点</v>
      </c>
      <c r="I24" s="456"/>
      <c r="J24" s="505"/>
      <c r="K24" s="506"/>
    </row>
    <row r="25" spans="2:11" ht="35.65" customHeight="1" x14ac:dyDescent="0.2">
      <c r="B25" s="468"/>
      <c r="C25" s="468"/>
      <c r="D25" s="490"/>
      <c r="E25" s="502"/>
      <c r="F25" s="454"/>
      <c r="G25" s="145">
        <f>+IF(+'評価項目(標準)'!I25="","",+'評価項目(標準)'!I25)</f>
        <v>0</v>
      </c>
      <c r="H25" s="455" t="str">
        <f>+IF(+'評価項目(標準)'!F25="","",+'評価項目(標準)'!F25)</f>
        <v>実績（取得点）なし</v>
      </c>
      <c r="I25" s="456"/>
      <c r="J25" s="494"/>
      <c r="K25" s="472"/>
    </row>
    <row r="26" spans="2:11" ht="32.65" customHeight="1" x14ac:dyDescent="0.2">
      <c r="B26" s="468"/>
      <c r="C26" s="467" t="str">
        <f>IF(+'評価項目(標準)'!C26="","",+'評価項目(標準)'!C26)</f>
        <v>企業の雇用に関する取組</v>
      </c>
      <c r="D26" s="449" t="str">
        <f>IF(+'評価項目(標準)'!D26="","",+'評価項目(標準)'!D26)</f>
        <v>担い手確保・育成への取組</v>
      </c>
      <c r="E26" s="449" t="str">
        <f>IF(+'評価項目(標準)'!E26="","",+'評価項目(標準)'!E26)</f>
        <v>建設業者団体の取組実績</v>
      </c>
      <c r="F26" s="463">
        <f>+IF(+'評価項目(標準)'!J26="","",+'評価項目(標準)'!J26)</f>
        <v>2</v>
      </c>
      <c r="G26" s="145">
        <f>+IF(+'評価項目(標準)'!I26="","",+'評価項目(標準)'!I26)</f>
        <v>2</v>
      </c>
      <c r="H26" s="517" t="str">
        <f>+IF(+'評価項目(標準)'!F26="","",+'評価項目(標準)'!F26)</f>
        <v>取組の実績あり</v>
      </c>
      <c r="I26" s="518"/>
      <c r="J26" s="493"/>
      <c r="K26" s="471" t="str">
        <f>IF(J26="","",IF(J26=H26,G26,IF(J26=H27,G27)))</f>
        <v/>
      </c>
    </row>
    <row r="27" spans="2:11" ht="32.65" customHeight="1" x14ac:dyDescent="0.2">
      <c r="B27" s="468"/>
      <c r="C27" s="468"/>
      <c r="D27" s="450"/>
      <c r="E27" s="450"/>
      <c r="F27" s="453"/>
      <c r="G27" s="145">
        <f>+IF(+'評価項目(標準)'!I27="","",+'評価項目(標準)'!I27)</f>
        <v>0</v>
      </c>
      <c r="H27" s="517" t="str">
        <f>+IF(+'評価項目(標準)'!F27="","",+'評価項目(標準)'!F27)</f>
        <v>取組の実績なし</v>
      </c>
      <c r="I27" s="518"/>
      <c r="J27" s="505"/>
      <c r="K27" s="472"/>
    </row>
    <row r="28" spans="2:11" ht="32.65" customHeight="1" x14ac:dyDescent="0.2">
      <c r="B28" s="468"/>
      <c r="C28" s="468"/>
      <c r="D28" s="450"/>
      <c r="E28" s="449" t="str">
        <f>IF(+'評価項目(標準)'!E28="","",+'評価項目(標準)'!E28)</f>
        <v>建設業者団体地域組織の取組実績</v>
      </c>
      <c r="F28" s="463">
        <f>+IF(+'評価項目(標準)'!J28="","",+'評価項目(標準)'!J28)</f>
        <v>1</v>
      </c>
      <c r="G28" s="145">
        <f>+IF(+'評価項目(標準)'!I28="","",+'評価項目(標準)'!I28)</f>
        <v>1</v>
      </c>
      <c r="H28" s="517" t="str">
        <f>+IF(+'評価項目(標準)'!F28="","",+'評価項目(標準)'!F28)</f>
        <v>取組の実績あり</v>
      </c>
      <c r="I28" s="518"/>
      <c r="J28" s="493"/>
      <c r="K28" s="471" t="str">
        <f t="shared" ref="K28" si="0">IF(J28="","",IF(J28=H28,G28,IF(J28=H29,G29)))</f>
        <v/>
      </c>
    </row>
    <row r="29" spans="2:11" ht="32.65" customHeight="1" x14ac:dyDescent="0.2">
      <c r="B29" s="468"/>
      <c r="C29" s="468"/>
      <c r="D29" s="450"/>
      <c r="E29" s="450"/>
      <c r="F29" s="454"/>
      <c r="G29" s="145">
        <f>+IF(+'評価項目(標準)'!I29="","",+'評価項目(標準)'!I29)</f>
        <v>0</v>
      </c>
      <c r="H29" s="517" t="str">
        <f>+IF(+'評価項目(標準)'!F29="","",+'評価項目(標準)'!F29)</f>
        <v>取組の実績なし</v>
      </c>
      <c r="I29" s="518"/>
      <c r="J29" s="505"/>
      <c r="K29" s="472"/>
    </row>
    <row r="30" spans="2:11" ht="32.65" customHeight="1" x14ac:dyDescent="0.2">
      <c r="B30" s="468"/>
      <c r="C30" s="468"/>
      <c r="D30" s="450"/>
      <c r="E30" s="449" t="str">
        <f>IF(+'評価項目(標準)'!E30="","",+'評価項目(標準)'!E30)</f>
        <v>建設企業の取組実績</v>
      </c>
      <c r="F30" s="463">
        <f>+IF(+'評価項目(標準)'!J30="","",+'評価項目(標準)'!J30)</f>
        <v>1</v>
      </c>
      <c r="G30" s="145">
        <f>+IF(+'評価項目(標準)'!I30="","",+'評価項目(標準)'!I30)</f>
        <v>1</v>
      </c>
      <c r="H30" s="517" t="str">
        <f>+IF(+'評価項目(標準)'!F30="","",+'評価項目(標準)'!F30)</f>
        <v>取組の実績あり</v>
      </c>
      <c r="I30" s="518"/>
      <c r="J30" s="493"/>
      <c r="K30" s="471" t="str">
        <f t="shared" ref="K30" si="1">IF(J30="","",IF(J30=H30,G30,IF(J30=H31,G31)))</f>
        <v/>
      </c>
    </row>
    <row r="31" spans="2:11" ht="32.65" customHeight="1" x14ac:dyDescent="0.2">
      <c r="B31" s="468"/>
      <c r="C31" s="468"/>
      <c r="D31" s="450"/>
      <c r="E31" s="450"/>
      <c r="F31" s="454"/>
      <c r="G31" s="145">
        <f>+IF(+'評価項目(標準)'!I31="","",+'評価項目(標準)'!I31)</f>
        <v>0</v>
      </c>
      <c r="H31" s="517" t="str">
        <f>+IF(+'評価項目(標準)'!F31="","",+'評価項目(標準)'!F31)</f>
        <v>取組の実績なし</v>
      </c>
      <c r="I31" s="518"/>
      <c r="J31" s="505"/>
      <c r="K31" s="472"/>
    </row>
    <row r="32" spans="2:11" ht="24.4" customHeight="1" x14ac:dyDescent="0.2">
      <c r="B32" s="468"/>
      <c r="C32" s="467" t="str">
        <f>IF(+'評価項目(標準)'!C32="","",+'評価項目(標準)'!C32)</f>
        <v>企業の技術力等</v>
      </c>
      <c r="D32" s="464" t="str">
        <f>IF(+'評価項目(標準)'!D32="","",+'評価項目(標準)'!D32)</f>
        <v>工事実績</v>
      </c>
      <c r="E32" s="449" t="str">
        <f>IF(+'評価項目(標準)'!E32="","",+'評価項目(標準)'!E32)</f>
        <v>企業の工事実績</v>
      </c>
      <c r="F32" s="463">
        <f>+IF(+'評価項目(標準)'!J32="","",+'評価項目(標準)'!J32)</f>
        <v>20</v>
      </c>
      <c r="G32" s="145">
        <f>+IF(+'評価項目(標準)'!I32="","",+'評価項目(標準)'!I32)</f>
        <v>20</v>
      </c>
      <c r="H32" s="455" t="str">
        <f>+IF(+'評価項目(標準)'!F32="","",+'評価項目(標準)'!F32)</f>
        <v>評価対象工事①の実績あり</v>
      </c>
      <c r="I32" s="456"/>
      <c r="J32" s="493"/>
      <c r="K32" s="473" t="str">
        <f>IF(J32="","",VLOOKUP(J32,'評価項目(標準)'!F32:I33,4,FALSE))</f>
        <v/>
      </c>
    </row>
    <row r="33" spans="2:11" ht="24.4" customHeight="1" x14ac:dyDescent="0.2">
      <c r="B33" s="468"/>
      <c r="C33" s="468"/>
      <c r="D33" s="491"/>
      <c r="E33" s="452"/>
      <c r="F33" s="454"/>
      <c r="G33" s="145">
        <f>+IF(+'評価項目(標準)'!I33="","",+'評価項目(標準)'!I33)</f>
        <v>0</v>
      </c>
      <c r="H33" s="455" t="str">
        <f>+IF(+'評価項目(標準)'!F33="","",+'評価項目(標準)'!F33)</f>
        <v>評価対象工事①の実績なし</v>
      </c>
      <c r="I33" s="456"/>
      <c r="J33" s="494"/>
      <c r="K33" s="474"/>
    </row>
    <row r="34" spans="2:11" ht="25.9" customHeight="1" x14ac:dyDescent="0.2">
      <c r="B34" s="468"/>
      <c r="C34" s="468"/>
      <c r="D34" s="464" t="str">
        <f>IF(+'評価項目(標準)'!D34="","",+'評価項目(標準)'!D34)</f>
        <v>工事成績</v>
      </c>
      <c r="E34" s="449" t="str">
        <f>IF(+'評価項目(標準)'!E34="","",+'評価項目(標準)'!E34)</f>
        <v>申告工事成績点又は総合点</v>
      </c>
      <c r="F34" s="463">
        <f>+IF(+'評価項目(標準)'!J34="","",+'評価項目(標準)'!J34)</f>
        <v>20</v>
      </c>
      <c r="G34" s="142">
        <f>IF(+'評価項目(標準)'!I34="","",+'評価項目(標準)'!I34)</f>
        <v>20</v>
      </c>
      <c r="H34" s="455" t="str">
        <f>IF(+'評価項目(標準)'!F34="","",+'評価項目(標準)'!F34)</f>
        <v xml:space="preserve">申告工事成績点が８５点以上の場合 </v>
      </c>
      <c r="I34" s="456"/>
      <c r="J34" s="146" t="s">
        <v>149</v>
      </c>
      <c r="K34" s="540"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5.9" customHeight="1" x14ac:dyDescent="0.2">
      <c r="B35" s="468"/>
      <c r="C35" s="468"/>
      <c r="D35" s="490"/>
      <c r="E35" s="450"/>
      <c r="F35" s="453"/>
      <c r="G35" s="257" t="str">
        <f>IF(+'評価項目(標準)'!I35="","",+'評価項目(標準)'!I35)</f>
        <v/>
      </c>
      <c r="H35" s="459" t="str">
        <f>IF(+'評価項目(標準)'!F35="","",+'評価項目(標準)'!F35)</f>
        <v>申告工事成績点が７５点以上８５点未満の場合
計算式１
（申告工事成績点－７５点）＋１０点</v>
      </c>
      <c r="I35" s="460"/>
      <c r="J35" s="511"/>
      <c r="K35" s="541"/>
    </row>
    <row r="36" spans="2:11" ht="25.9" customHeight="1" x14ac:dyDescent="0.2">
      <c r="B36" s="468"/>
      <c r="C36" s="468"/>
      <c r="D36" s="490"/>
      <c r="E36" s="450"/>
      <c r="F36" s="453"/>
      <c r="G36" s="148" t="str">
        <f>IF(+'評価項目(標準)'!I36="","",+'評価項目(標準)'!I36)</f>
        <v>～</v>
      </c>
      <c r="H36" s="459"/>
      <c r="I36" s="460"/>
      <c r="J36" s="512"/>
      <c r="K36" s="541"/>
    </row>
    <row r="37" spans="2:11" ht="26.25" customHeight="1" x14ac:dyDescent="0.2">
      <c r="B37" s="468"/>
      <c r="C37" s="468"/>
      <c r="D37" s="490"/>
      <c r="E37" s="450"/>
      <c r="F37" s="453"/>
      <c r="G37" s="144" t="str">
        <f>IF(+'評価項目(標準)'!I37="","",+'評価項目(標準)'!I37)</f>
        <v/>
      </c>
      <c r="H37" s="459"/>
      <c r="I37" s="460"/>
      <c r="J37" s="513"/>
      <c r="K37" s="542"/>
    </row>
    <row r="38" spans="2:11" ht="26.25" customHeight="1" x14ac:dyDescent="0.2">
      <c r="B38" s="468"/>
      <c r="C38" s="468"/>
      <c r="D38" s="490"/>
      <c r="E38" s="450"/>
      <c r="F38" s="453"/>
      <c r="G38" s="142">
        <f>IF(+'評価項目(標準)'!I38="","",+'評価項目(標準)'!I38)</f>
        <v>10</v>
      </c>
      <c r="H38" s="455" t="str">
        <f>IF(+'評価項目(標準)'!F38="","",+'評価項目(標準)'!F38)</f>
        <v>申告工事成績点が７５点未満の場合</v>
      </c>
      <c r="I38" s="456"/>
      <c r="J38" s="514"/>
      <c r="K38" s="542"/>
    </row>
    <row r="39" spans="2:11" ht="26.25" customHeight="1" x14ac:dyDescent="0.2">
      <c r="B39" s="468"/>
      <c r="C39" s="468"/>
      <c r="D39" s="490" t="str">
        <f>IF(+'評価項目(標準)'!D44="","",+'評価項目(標準)'!D44)</f>
        <v>品質
マネジメント</v>
      </c>
      <c r="E39" s="450" t="str">
        <f>IF(+'評価項目(標準)'!E44="","",+'評価項目(標準)'!E44)</f>
        <v>品質マネジメントシステムの認証</v>
      </c>
      <c r="F39" s="453"/>
      <c r="G39" s="142">
        <f>IF(+'評価項目(標準)'!I39="","",+'評価項目(標準)'!I39)</f>
        <v>10</v>
      </c>
      <c r="H39" s="455" t="str">
        <f>IF(+'評価項目(標準)'!F39="","",+'評価項目(標準)'!F39)</f>
        <v xml:space="preserve">総合点が９７０点以上の場合 </v>
      </c>
      <c r="I39" s="456"/>
      <c r="J39" s="149" t="s">
        <v>150</v>
      </c>
      <c r="K39" s="542"/>
    </row>
    <row r="40" spans="2:11" ht="26.25" customHeight="1" x14ac:dyDescent="0.2">
      <c r="B40" s="468"/>
      <c r="C40" s="468"/>
      <c r="D40" s="490"/>
      <c r="E40" s="450"/>
      <c r="F40" s="453"/>
      <c r="G40" s="147" t="str">
        <f>IF(+'評価項目(標準)'!I40="","",+'評価項目(標準)'!I40)</f>
        <v/>
      </c>
      <c r="H40" s="459" t="str">
        <f>IF(+'評価項目(標準)'!F40="","",+'評価項目(標準)'!F40)</f>
        <v>総合点が８４０点以上９７０点未満の場合
計算式２
（総合点－８４０）／（９７０－８４０）×１０</v>
      </c>
      <c r="I40" s="460"/>
      <c r="J40" s="515"/>
      <c r="K40" s="542"/>
    </row>
    <row r="41" spans="2:11" ht="26.25" customHeight="1" x14ac:dyDescent="0.2">
      <c r="B41" s="468"/>
      <c r="C41" s="468"/>
      <c r="D41" s="490"/>
      <c r="E41" s="450"/>
      <c r="F41" s="453"/>
      <c r="G41" s="148" t="str">
        <f>IF(+'評価項目(標準)'!I41="","",+'評価項目(標準)'!I41)</f>
        <v>～</v>
      </c>
      <c r="H41" s="459"/>
      <c r="I41" s="460"/>
      <c r="J41" s="515"/>
      <c r="K41" s="542"/>
    </row>
    <row r="42" spans="2:11" ht="26.25" customHeight="1" x14ac:dyDescent="0.2">
      <c r="B42" s="468"/>
      <c r="C42" s="468"/>
      <c r="D42" s="490"/>
      <c r="E42" s="450"/>
      <c r="F42" s="453"/>
      <c r="G42" s="144" t="str">
        <f>IF(+'評価項目(標準)'!I42="","",+'評価項目(標準)'!I42)</f>
        <v/>
      </c>
      <c r="H42" s="459"/>
      <c r="I42" s="460"/>
      <c r="J42" s="515"/>
      <c r="K42" s="542"/>
    </row>
    <row r="43" spans="2:11" ht="25.9" customHeight="1" x14ac:dyDescent="0.2">
      <c r="B43" s="468"/>
      <c r="C43" s="468"/>
      <c r="D43" s="491"/>
      <c r="E43" s="452"/>
      <c r="F43" s="454"/>
      <c r="G43" s="142">
        <f>IF(+'評価項目(標準)'!I43="","",+'評価項目(標準)'!I43)</f>
        <v>0</v>
      </c>
      <c r="H43" s="455" t="str">
        <f>IF(+'評価項目(標準)'!F43="","",+'評価項目(標準)'!F43)</f>
        <v>総合点が８４０点未満の場合</v>
      </c>
      <c r="I43" s="456"/>
      <c r="J43" s="516"/>
      <c r="K43" s="543"/>
    </row>
    <row r="44" spans="2:11" ht="25.9" customHeight="1" x14ac:dyDescent="0.2">
      <c r="B44" s="468"/>
      <c r="C44" s="468"/>
      <c r="D44" s="449" t="str">
        <f>IF(+'評価項目(標準)'!D44="","",+'評価項目(標準)'!D44)</f>
        <v>品質
マネジメント</v>
      </c>
      <c r="E44" s="449" t="str">
        <f>IF(+'評価項目(標準)'!E44="","",+'評価項目(標準)'!E44)</f>
        <v>品質マネジメントシステムの認証</v>
      </c>
      <c r="F44" s="463">
        <f>+IF(+'評価項目(標準)'!J44="","",+'評価項目(標準)'!J44)</f>
        <v>3</v>
      </c>
      <c r="G44" s="145">
        <f>+IF(+'評価項目(標準)'!I44="","",+'評価項目(標準)'!I44)</f>
        <v>3</v>
      </c>
      <c r="H44" s="455" t="str">
        <f>+IF(+'評価項目(標準)'!F44="","",+'評価項目(標準)'!F44)</f>
        <v>有</v>
      </c>
      <c r="I44" s="456"/>
      <c r="J44" s="493"/>
      <c r="K44" s="471" t="str">
        <f>IF(J44="","",IF(J44=H44,G44,IF(J44=H45,G45)))</f>
        <v/>
      </c>
    </row>
    <row r="45" spans="2:11" ht="26.25" customHeight="1" x14ac:dyDescent="0.2">
      <c r="B45" s="468"/>
      <c r="C45" s="468"/>
      <c r="D45" s="490"/>
      <c r="E45" s="452"/>
      <c r="F45" s="454"/>
      <c r="G45" s="145">
        <f>+IF(+'評価項目(標準)'!I45="","",+'評価項目(標準)'!I45)</f>
        <v>0</v>
      </c>
      <c r="H45" s="455" t="str">
        <f>+IF(+'評価項目(標準)'!F45="","",+'評価項目(標準)'!F45)</f>
        <v>無</v>
      </c>
      <c r="I45" s="456"/>
      <c r="J45" s="494"/>
      <c r="K45" s="472"/>
    </row>
    <row r="46" spans="2:11" ht="25.9" customHeight="1" x14ac:dyDescent="0.2">
      <c r="B46" s="468"/>
      <c r="C46" s="468"/>
      <c r="D46" s="464" t="str">
        <f>IF(+'評価項目(標準)'!D46="","",+'評価項目(標準)'!D46)</f>
        <v>労働安全
衛生管理</v>
      </c>
      <c r="E46" s="449" t="str">
        <f>IF(+'評価項目(標準)'!E46="","",+'評価項目(標準)'!E46)</f>
        <v>労働安全衛生マネジメントシステムの認証</v>
      </c>
      <c r="F46" s="463">
        <f>+IF(+'評価項目(標準)'!J46="","",+'評価項目(標準)'!J46)</f>
        <v>5</v>
      </c>
      <c r="G46" s="145">
        <f>+IF(+'評価項目(標準)'!I46="","",+'評価項目(標準)'!I46)</f>
        <v>5</v>
      </c>
      <c r="H46" s="459" t="str">
        <f>IF(+'評価項目(標準)'!F46="","",+'評価項目(標準)'!F46)</f>
        <v>有</v>
      </c>
      <c r="I46" s="460"/>
      <c r="J46" s="492"/>
      <c r="K46" s="471" t="str">
        <f>IF(J46="","",IF(J46=H46,G46,IF(J46=H47,G47)))</f>
        <v/>
      </c>
    </row>
    <row r="47" spans="2:11" ht="25.9" customHeight="1" x14ac:dyDescent="0.2">
      <c r="B47" s="468"/>
      <c r="C47" s="468"/>
      <c r="D47" s="465"/>
      <c r="E47" s="452"/>
      <c r="F47" s="454"/>
      <c r="G47" s="145">
        <f>+IF(+'評価項目(標準)'!I47="","",+'評価項目(標準)'!I47)</f>
        <v>0</v>
      </c>
      <c r="H47" s="459" t="str">
        <f>IF(+'評価項目(標準)'!F47="","",+'評価項目(標準)'!F47)</f>
        <v>無</v>
      </c>
      <c r="I47" s="460"/>
      <c r="J47" s="492"/>
      <c r="K47" s="472"/>
    </row>
    <row r="48" spans="2:11" ht="25.9" customHeight="1" x14ac:dyDescent="0.2">
      <c r="B48" s="468"/>
      <c r="C48" s="468"/>
      <c r="D48" s="449" t="str">
        <f>IF(+'評価項目(標準)'!D48="","",+'評価項目(標準)'!D48)</f>
        <v>災害時の
事業継続力</v>
      </c>
      <c r="E48" s="449" t="str">
        <f>IF(+'評価項目(標準)'!E48="","",+'評価項目(標準)'!E48)</f>
        <v>事業継続計画 （ＢＣＰ）策定の有無</v>
      </c>
      <c r="F48" s="463">
        <f>+IF(+'評価項目(標準)'!J48="","",+'評価項目(標準)'!J48)</f>
        <v>2</v>
      </c>
      <c r="G48" s="145">
        <f>+IF(+'評価項目(標準)'!I48="","",+'評価項目(標準)'!I48)</f>
        <v>2</v>
      </c>
      <c r="H48" s="459" t="str">
        <f>IF(+'評価項目(標準)'!F48="","",+'評価項目(標準)'!F48)</f>
        <v>有</v>
      </c>
      <c r="I48" s="460"/>
      <c r="J48" s="492"/>
      <c r="K48" s="471" t="str">
        <f>IF(J48="","",IF(J48=H48,G48,IF(J48=H49,G49)))</f>
        <v/>
      </c>
    </row>
    <row r="49" spans="2:11" ht="25.9" customHeight="1" x14ac:dyDescent="0.2">
      <c r="B49" s="468"/>
      <c r="C49" s="468"/>
      <c r="D49" s="466"/>
      <c r="E49" s="452"/>
      <c r="F49" s="454"/>
      <c r="G49" s="145">
        <f>+IF(+'評価項目(標準)'!I49="","",+'評価項目(標準)'!I49)</f>
        <v>0</v>
      </c>
      <c r="H49" s="459" t="str">
        <f>IF(+'評価項目(標準)'!F49="","",+'評価項目(標準)'!F49)</f>
        <v>無</v>
      </c>
      <c r="I49" s="460"/>
      <c r="J49" s="492"/>
      <c r="K49" s="472"/>
    </row>
    <row r="50" spans="2:11" ht="25.9" customHeight="1" x14ac:dyDescent="0.2">
      <c r="B50" s="468"/>
      <c r="C50" s="468"/>
      <c r="D50" s="449" t="str">
        <f>IF(+'評価項目(標準)'!D50="","",+'評価項目(標準)'!D50)</f>
        <v>受注工事高</v>
      </c>
      <c r="E50" s="449" t="str">
        <f>IF(+'評価項目(標準)'!E50="","",+'評価項目(標準)'!E50)</f>
        <v>１級技術者１人あたりの公共機関等発注の
契約金額２千５百万円以上の土木一式工事の契約金額</v>
      </c>
      <c r="F50" s="463">
        <f>+IF(+'評価項目(標準)'!J50="","",+'評価項目(標準)'!J50)</f>
        <v>10</v>
      </c>
      <c r="G50" s="147">
        <f>IF(+'評価項目(標準)'!I50="","",+'評価項目(標準)'!I50)</f>
        <v>10</v>
      </c>
      <c r="H50" s="459" t="str">
        <f>IF(+'評価項目(標準)'!F50="","",+'評価項目(標準)'!F50)</f>
        <v>５千万円未満の場合</v>
      </c>
      <c r="I50" s="460"/>
      <c r="J50" s="146" t="s">
        <v>151</v>
      </c>
      <c r="K50" s="471" t="str">
        <f>IF(J51="","",IF(J51="－",0,IF(J51&lt;50000000,F50,IF(J51&lt;150000000,ROUNDDOWN(F50-((J51-50000000)*F50/100000000),0),IF(J51&gt;=150000000,0)))))</f>
        <v/>
      </c>
    </row>
    <row r="51" spans="2:11" ht="25.9" customHeight="1" x14ac:dyDescent="0.2">
      <c r="B51" s="468"/>
      <c r="C51" s="468"/>
      <c r="D51" s="450"/>
      <c r="E51" s="450"/>
      <c r="F51" s="453"/>
      <c r="G51" s="147" t="str">
        <f>IF(+'評価項目(標準)'!I51="","",+'評価項目(標準)'!I51)</f>
        <v/>
      </c>
      <c r="H51" s="459" t="str">
        <f>IF(+'評価項目(標準)'!F51="","",+'評価項目(標準)'!F51)</f>
        <v>５千万円以上１億５千万円未満の場合
計算式３
１０－〔受注工事高－５千万円〕×１０/１億円</v>
      </c>
      <c r="I51" s="460"/>
      <c r="J51" s="476"/>
      <c r="K51" s="506"/>
    </row>
    <row r="52" spans="2:11" ht="25.9" customHeight="1" x14ac:dyDescent="0.2">
      <c r="B52" s="468"/>
      <c r="C52" s="468"/>
      <c r="D52" s="450"/>
      <c r="E52" s="450"/>
      <c r="F52" s="453"/>
      <c r="G52" s="485" t="str">
        <f>IF(+'評価項目(標準)'!I52="","",+'評価項目(標準)'!I52)</f>
        <v>～</v>
      </c>
      <c r="H52" s="459"/>
      <c r="I52" s="460"/>
      <c r="J52" s="476"/>
      <c r="K52" s="506"/>
    </row>
    <row r="53" spans="2:11" ht="25.9" customHeight="1" x14ac:dyDescent="0.2">
      <c r="B53" s="468"/>
      <c r="C53" s="468"/>
      <c r="D53" s="450"/>
      <c r="E53" s="450"/>
      <c r="F53" s="453"/>
      <c r="G53" s="485"/>
      <c r="H53" s="459"/>
      <c r="I53" s="460"/>
      <c r="J53" s="476"/>
      <c r="K53" s="506"/>
    </row>
    <row r="54" spans="2:11" ht="26.25" customHeight="1" x14ac:dyDescent="0.2">
      <c r="B54" s="468"/>
      <c r="C54" s="468"/>
      <c r="D54" s="450"/>
      <c r="E54" s="450"/>
      <c r="F54" s="453"/>
      <c r="G54" s="150" t="str">
        <f>IF(+'評価項目(標準)'!I53="","",+'評価項目(標準)'!I53)</f>
        <v/>
      </c>
      <c r="H54" s="459"/>
      <c r="I54" s="460"/>
      <c r="J54" s="476"/>
      <c r="K54" s="506"/>
    </row>
    <row r="55" spans="2:11" ht="26.25" customHeight="1" x14ac:dyDescent="0.2">
      <c r="B55" s="468"/>
      <c r="C55" s="468"/>
      <c r="D55" s="450"/>
      <c r="E55" s="452"/>
      <c r="F55" s="454"/>
      <c r="G55" s="144">
        <f>IF(+'評価項目(標準)'!I54="","",+'評価項目(標準)'!I54)</f>
        <v>0</v>
      </c>
      <c r="H55" s="459" t="str">
        <f>IF(+'評価項目(標準)'!F54="","",+'評価項目(標準)'!F54)</f>
        <v>１億５千万円以上の場合</v>
      </c>
      <c r="I55" s="460"/>
      <c r="J55" s="477"/>
      <c r="K55" s="472"/>
    </row>
    <row r="56" spans="2:11" ht="25.9" customHeight="1" x14ac:dyDescent="0.2">
      <c r="B56" s="468"/>
      <c r="C56" s="468"/>
      <c r="D56" s="450"/>
      <c r="E56" s="450" t="str">
        <f>IF(+'評価項目(標準)'!E55="","",+'評価項目(標準)'!E55)</f>
        <v>１企業あたりの当該年度の四日市建設事務所発注の
契約金額５百万円以上の土木一式工事の契約金額</v>
      </c>
      <c r="F56" s="453">
        <f>+IF(+'評価項目(標準)'!J55="","",+'評価項目(標準)'!J55)</f>
        <v>5</v>
      </c>
      <c r="G56" s="142">
        <f>IF(+'評価項目(標準)'!I55="","",+'評価項目(標準)'!I55)</f>
        <v>5</v>
      </c>
      <c r="H56" s="459" t="str">
        <f>IF(+'評価項目(標準)'!F55="","",+'評価項目(標準)'!F55)</f>
        <v>５千万円未満の場合</v>
      </c>
      <c r="I56" s="460"/>
      <c r="J56" s="549"/>
      <c r="K56" s="471" t="str">
        <f>IF(J56="","",IF(J56="－",0,IF(J56&lt;50000000,G56,IF(J56&gt;=50000000,G57))))</f>
        <v/>
      </c>
    </row>
    <row r="57" spans="2:11" ht="25.9" customHeight="1" thickBot="1" x14ac:dyDescent="0.25">
      <c r="B57" s="482"/>
      <c r="C57" s="482"/>
      <c r="D57" s="451"/>
      <c r="E57" s="451"/>
      <c r="F57" s="487"/>
      <c r="G57" s="151">
        <f>IF(+'評価項目(標準)'!I56="","",+'評価項目(標準)'!I56)</f>
        <v>0</v>
      </c>
      <c r="H57" s="461" t="str">
        <f>IF(+'評価項目(標準)'!F56="","",+'評価項目(標準)'!F56)</f>
        <v>５千万円以上の場合</v>
      </c>
      <c r="I57" s="462"/>
      <c r="J57" s="550"/>
      <c r="K57" s="486"/>
    </row>
    <row r="58" spans="2:11" ht="25.9" customHeight="1" thickTop="1" thickBot="1" x14ac:dyDescent="0.25">
      <c r="B58" s="546" t="str">
        <f>IF('評価項目(標準)'!B57="","",+'評価項目(標準)'!B57)</f>
        <v>技術者の能力</v>
      </c>
      <c r="C58" s="468" t="str">
        <f>IF(+'評価項目(標準)'!C57="","",+'評価項目(標準)'!C57)</f>
        <v>技術者の能力</v>
      </c>
      <c r="D58" s="450" t="str">
        <f>IF(+'評価項目(標準)'!D57="","",+'評価項目(標準)'!D57)</f>
        <v>配置予定
技術者の
工事実績</v>
      </c>
      <c r="E58" s="450" t="str">
        <f>IF(+'評価項目(標準)'!E57="","",+'評価項目(標準)'!E57)</f>
        <v>主任（監理）技術者又は
現場代理人としての工事実績</v>
      </c>
      <c r="F58" s="453">
        <f>+IF(+'評価項目(標準)'!J57="","",+'評価項目(標準)'!J57)</f>
        <v>20</v>
      </c>
      <c r="G58" s="152">
        <f>+IF(+'評価項目(標準)'!I57="","",+'評価項目(標準)'!I57)</f>
        <v>20</v>
      </c>
      <c r="H58" s="559" t="str">
        <f>+IF(+'評価項目(標準)'!F57="","",+'評価項目(標準)'!F57)</f>
        <v>評価対象工事②の実績あり</v>
      </c>
      <c r="I58" s="560"/>
      <c r="J58" s="483"/>
      <c r="K58" s="475" t="str">
        <f>IF(J58="","",VLOOKUP(J58,'評価項目(標準)'!F57:I58,4,FALSE))</f>
        <v/>
      </c>
    </row>
    <row r="59" spans="2:11" ht="26.25" customHeight="1" thickTop="1" x14ac:dyDescent="0.2">
      <c r="B59" s="546"/>
      <c r="C59" s="468"/>
      <c r="D59" s="452"/>
      <c r="E59" s="452"/>
      <c r="F59" s="454"/>
      <c r="G59" s="145">
        <f>+IF(+'評価項目(標準)'!I58="","",+'評価項目(標準)'!I58)</f>
        <v>0</v>
      </c>
      <c r="H59" s="455" t="str">
        <f>+IF(+'評価項目(標準)'!F58="","",+'評価項目(標準)'!F58)</f>
        <v>評価対象工事②の実績なし</v>
      </c>
      <c r="I59" s="456"/>
      <c r="J59" s="484"/>
      <c r="K59" s="474"/>
    </row>
    <row r="60" spans="2:11" ht="26.25" customHeight="1" x14ac:dyDescent="0.2">
      <c r="B60" s="546"/>
      <c r="C60" s="468"/>
      <c r="D60" s="449" t="str">
        <f>IF(+'評価項目(標準)'!D59="","",+'評価項目(標準)'!D59)</f>
        <v>配置予定技術者
のCPD
（継続学習制度）
取組実績</v>
      </c>
      <c r="E60" s="449" t="str">
        <f>IF(+'評価項目(標準)'!E59="","",+'評価項目(標準)'!E59)</f>
        <v>各団体が発行するCPDの取組実績</v>
      </c>
      <c r="F60" s="463">
        <f>+IF(+'評価項目(標準)'!J59="","",+'評価項目(標準)'!J59)</f>
        <v>5</v>
      </c>
      <c r="G60" s="145">
        <f>+IF(+'評価項目(標準)'!I59="","",+'評価項目(標準)'!I59)</f>
        <v>5</v>
      </c>
      <c r="H60" s="455" t="str">
        <f>+IF(+'評価項目(標準)'!F59="","",+'評価項目(標準)'!F59)</f>
        <v>換算後の単位数の合計が推奨単位以上</v>
      </c>
      <c r="I60" s="456"/>
      <c r="J60" s="488"/>
      <c r="K60" s="473" t="str">
        <f>IF(J60="","",IF(J60=H60,G60,IF(J60=H61,G61,IF(J60=H62,G62))))</f>
        <v/>
      </c>
    </row>
    <row r="61" spans="2:11" ht="26.25" customHeight="1" x14ac:dyDescent="0.2">
      <c r="B61" s="546"/>
      <c r="C61" s="468"/>
      <c r="D61" s="450"/>
      <c r="E61" s="450"/>
      <c r="F61" s="453"/>
      <c r="G61" s="145">
        <f>+IF(+'評価項目(標準)'!I60="","",+'評価項目(標準)'!I60)</f>
        <v>3</v>
      </c>
      <c r="H61" s="455" t="str">
        <f>+IF(+'評価項目(標準)'!F60="","",+'評価項目(標準)'!F60)</f>
        <v>換算後の単位数の合計が推奨単位の1/2以上</v>
      </c>
      <c r="I61" s="456"/>
      <c r="J61" s="488"/>
      <c r="K61" s="475"/>
    </row>
    <row r="62" spans="2:11" ht="26.25" customHeight="1" thickBot="1" x14ac:dyDescent="0.25">
      <c r="B62" s="547"/>
      <c r="C62" s="482"/>
      <c r="D62" s="451"/>
      <c r="E62" s="451"/>
      <c r="F62" s="487"/>
      <c r="G62" s="153">
        <f>+IF(+'評価項目(標準)'!I61="","",+'評価項目(標準)'!I61)</f>
        <v>0</v>
      </c>
      <c r="H62" s="457" t="str">
        <f>+IF(+'評価項目(標準)'!F61="","",+'評価項目(標準)'!F61)</f>
        <v>換算後の単位数の合計が推奨単位の1/2未満</v>
      </c>
      <c r="I62" s="458"/>
      <c r="J62" s="489"/>
      <c r="K62" s="481"/>
    </row>
    <row r="63" spans="2:11" ht="58.9" customHeight="1" thickTop="1" x14ac:dyDescent="0.2">
      <c r="B63" s="478" t="str">
        <f>IF(+'評価項目(標準)'!B68="","",+'評価項目(標準)'!B68)</f>
        <v>総合評価方式の不履行による
加算点の減点</v>
      </c>
      <c r="C63" s="479"/>
      <c r="D63" s="480"/>
      <c r="E63" s="563"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3" s="564"/>
      <c r="G63" s="565"/>
      <c r="H63" s="552" t="str">
        <f>IF('評価項目(標準)'!I68="","",+'評価項目(標準)'!I68)</f>
        <v>△換算前
加算点満点
×1割
×件数</v>
      </c>
      <c r="I63" s="553"/>
      <c r="J63" s="154"/>
      <c r="K63" s="155" t="str">
        <f>IF(+J63="","",-(+'評価項目(標準)'!J70*0.1*J63))</f>
        <v/>
      </c>
    </row>
    <row r="64" spans="2:11" ht="59.25" customHeight="1" x14ac:dyDescent="0.2">
      <c r="B64" s="469" t="str">
        <f>IF(+'評価項目(標準)'!B69="","",+'評価項目(標準)'!B69)</f>
        <v>指名停止措置による
加算点の減点</v>
      </c>
      <c r="C64" s="469"/>
      <c r="D64" s="469"/>
      <c r="E64" s="470" t="str">
        <f>IF(+'評価項目(標準)'!E69="","",+'評価項目(標準)'!E69)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4" s="470"/>
      <c r="G64" s="470"/>
      <c r="H64" s="459" t="str">
        <f>IF('評価項目(標準)'!I69="","",+'評価項目(標準)'!I69)</f>
        <v>△換算前
加算点満点
×1割</v>
      </c>
      <c r="I64" s="460"/>
      <c r="J64" s="154"/>
      <c r="K64" s="155" t="str">
        <f>IF(+J64="","",-(+'評価項目(標準)'!J70*0.1))</f>
        <v/>
      </c>
    </row>
    <row r="65" spans="1:14" ht="26.25" customHeight="1" x14ac:dyDescent="0.2">
      <c r="E65" s="156"/>
      <c r="F65" s="157"/>
      <c r="G65" s="158"/>
      <c r="J65" s="159" t="s">
        <v>152</v>
      </c>
      <c r="K65" s="160">
        <f>SUM(K5:K64)</f>
        <v>0</v>
      </c>
    </row>
    <row r="66" spans="1:14" ht="13.5" thickBot="1" x14ac:dyDescent="0.25"/>
    <row r="67" spans="1:14" s="161" customFormat="1" ht="21.75" customHeight="1" x14ac:dyDescent="0.2">
      <c r="A67" s="33"/>
      <c r="B67" s="167" t="s">
        <v>153</v>
      </c>
      <c r="C67" s="168"/>
      <c r="D67" s="168"/>
      <c r="E67" s="169"/>
      <c r="F67" s="169"/>
      <c r="G67" s="169"/>
      <c r="H67" s="169"/>
      <c r="I67" s="169"/>
      <c r="J67" s="169"/>
      <c r="K67" s="170"/>
      <c r="L67" s="33"/>
      <c r="M67" s="33"/>
    </row>
    <row r="68" spans="1:14" s="161" customFormat="1" ht="21.75" customHeight="1" x14ac:dyDescent="0.2">
      <c r="A68" s="33"/>
      <c r="B68" s="162" t="s">
        <v>154</v>
      </c>
      <c r="C68" s="171"/>
      <c r="D68" s="544" t="s">
        <v>155</v>
      </c>
      <c r="E68" s="544"/>
      <c r="F68" s="544"/>
      <c r="G68" s="544"/>
      <c r="H68" s="544"/>
      <c r="I68" s="544"/>
      <c r="J68" s="544"/>
      <c r="K68" s="545"/>
      <c r="L68" s="33"/>
      <c r="M68" s="33"/>
    </row>
    <row r="69" spans="1:14" ht="21.75" customHeight="1" x14ac:dyDescent="0.2">
      <c r="B69" s="162" t="s">
        <v>154</v>
      </c>
      <c r="C69" s="172"/>
      <c r="D69" s="544" t="s">
        <v>156</v>
      </c>
      <c r="E69" s="544"/>
      <c r="F69" s="544"/>
      <c r="G69" s="544"/>
      <c r="H69" s="544"/>
      <c r="I69" s="544"/>
      <c r="J69" s="544"/>
      <c r="K69" s="545"/>
    </row>
    <row r="70" spans="1:14" ht="21.75" customHeight="1" x14ac:dyDescent="0.2">
      <c r="B70" s="163" t="s">
        <v>157</v>
      </c>
      <c r="C70" s="173" t="s">
        <v>158</v>
      </c>
      <c r="D70" s="174"/>
      <c r="E70" s="174"/>
      <c r="F70" s="174"/>
      <c r="G70" s="174"/>
      <c r="H70" s="174"/>
      <c r="I70" s="174"/>
      <c r="J70" s="174"/>
      <c r="K70" s="175"/>
    </row>
    <row r="71" spans="1:14" ht="21.75" customHeight="1" thickBot="1" x14ac:dyDescent="0.25">
      <c r="B71" s="164" t="s">
        <v>157</v>
      </c>
      <c r="C71" s="176" t="s">
        <v>159</v>
      </c>
      <c r="D71" s="177"/>
      <c r="E71" s="177"/>
      <c r="F71" s="177"/>
      <c r="G71" s="177"/>
      <c r="H71" s="177"/>
      <c r="I71" s="177"/>
      <c r="J71" s="177"/>
      <c r="K71" s="178"/>
    </row>
    <row r="72" spans="1:14" ht="7.5" customHeight="1" x14ac:dyDescent="0.2">
      <c r="B72" s="165"/>
      <c r="C72" s="165"/>
      <c r="D72" s="165"/>
      <c r="E72" s="166"/>
      <c r="F72" s="166"/>
      <c r="G72" s="166"/>
      <c r="H72" s="166"/>
      <c r="I72" s="166"/>
      <c r="J72" s="166"/>
      <c r="K72" s="166"/>
    </row>
    <row r="73" spans="1:14" ht="24" customHeight="1" x14ac:dyDescent="0.2">
      <c r="A73" s="539"/>
      <c r="B73" s="539"/>
      <c r="C73" s="539"/>
      <c r="D73" s="539"/>
      <c r="E73" s="539"/>
      <c r="F73" s="539"/>
      <c r="G73" s="539"/>
      <c r="H73" s="539"/>
      <c r="I73" s="539"/>
      <c r="J73" s="539"/>
      <c r="K73" s="539"/>
      <c r="L73" s="137"/>
      <c r="M73" s="137"/>
      <c r="N73" s="137"/>
    </row>
  </sheetData>
  <sheetProtection selectLockedCells="1"/>
  <mergeCells count="169">
    <mergeCell ref="H63:I63"/>
    <mergeCell ref="K30:K31"/>
    <mergeCell ref="H64:I64"/>
    <mergeCell ref="D10:D19"/>
    <mergeCell ref="C5:C19"/>
    <mergeCell ref="E16:E19"/>
    <mergeCell ref="F16:F19"/>
    <mergeCell ref="J16:J19"/>
    <mergeCell ref="K16:K19"/>
    <mergeCell ref="H32:I32"/>
    <mergeCell ref="H25:I25"/>
    <mergeCell ref="G20:I20"/>
    <mergeCell ref="H21:I21"/>
    <mergeCell ref="H22:I22"/>
    <mergeCell ref="H23:I23"/>
    <mergeCell ref="H24:I24"/>
    <mergeCell ref="H58:I58"/>
    <mergeCell ref="E8:E9"/>
    <mergeCell ref="E63:G63"/>
    <mergeCell ref="K28:K29"/>
    <mergeCell ref="J10:J11"/>
    <mergeCell ref="G3:I3"/>
    <mergeCell ref="A73:K73"/>
    <mergeCell ref="E34:E43"/>
    <mergeCell ref="F34:F43"/>
    <mergeCell ref="K34:K43"/>
    <mergeCell ref="F44:F45"/>
    <mergeCell ref="D68:K68"/>
    <mergeCell ref="D58:D59"/>
    <mergeCell ref="F50:F55"/>
    <mergeCell ref="B58:B62"/>
    <mergeCell ref="E46:E47"/>
    <mergeCell ref="D69:K69"/>
    <mergeCell ref="K44:K45"/>
    <mergeCell ref="K48:K49"/>
    <mergeCell ref="D44:D45"/>
    <mergeCell ref="B5:B57"/>
    <mergeCell ref="C32:C57"/>
    <mergeCell ref="D50:D57"/>
    <mergeCell ref="E56:E57"/>
    <mergeCell ref="H19:I19"/>
    <mergeCell ref="J56:J57"/>
    <mergeCell ref="E5:E7"/>
    <mergeCell ref="K50:K55"/>
    <mergeCell ref="K26:K27"/>
    <mergeCell ref="E32:E33"/>
    <mergeCell ref="H33:I33"/>
    <mergeCell ref="H47:I47"/>
    <mergeCell ref="H1:K1"/>
    <mergeCell ref="H2:K2"/>
    <mergeCell ref="J3:J4"/>
    <mergeCell ref="K3:K4"/>
    <mergeCell ref="F5:F7"/>
    <mergeCell ref="K5:K7"/>
    <mergeCell ref="F2:G2"/>
    <mergeCell ref="K8:K9"/>
    <mergeCell ref="F12:F13"/>
    <mergeCell ref="H4:I4"/>
    <mergeCell ref="H5:I5"/>
    <mergeCell ref="H6:I6"/>
    <mergeCell ref="H7:I7"/>
    <mergeCell ref="H8:I8"/>
    <mergeCell ref="H9:I9"/>
    <mergeCell ref="H10:I10"/>
    <mergeCell ref="J14:J15"/>
    <mergeCell ref="J8:J9"/>
    <mergeCell ref="F8:F9"/>
    <mergeCell ref="J5:J7"/>
    <mergeCell ref="H11:I11"/>
    <mergeCell ref="D32:D33"/>
    <mergeCell ref="E26:E27"/>
    <mergeCell ref="E28:E29"/>
    <mergeCell ref="E30:E31"/>
    <mergeCell ref="H27:I27"/>
    <mergeCell ref="H28:I28"/>
    <mergeCell ref="H29:I29"/>
    <mergeCell ref="H30:I30"/>
    <mergeCell ref="H26:I26"/>
    <mergeCell ref="F26:F27"/>
    <mergeCell ref="F28:F29"/>
    <mergeCell ref="F30:F31"/>
    <mergeCell ref="H31:I31"/>
    <mergeCell ref="E14:E15"/>
    <mergeCell ref="H14:I14"/>
    <mergeCell ref="H15:I15"/>
    <mergeCell ref="J32:J33"/>
    <mergeCell ref="J35:J36"/>
    <mergeCell ref="J37:J38"/>
    <mergeCell ref="J46:J47"/>
    <mergeCell ref="J40:J43"/>
    <mergeCell ref="J26:J27"/>
    <mergeCell ref="J28:J29"/>
    <mergeCell ref="J30:J31"/>
    <mergeCell ref="H48:I48"/>
    <mergeCell ref="H34:I34"/>
    <mergeCell ref="H35:I37"/>
    <mergeCell ref="H39:I39"/>
    <mergeCell ref="H38:I38"/>
    <mergeCell ref="B3:C4"/>
    <mergeCell ref="D3:D4"/>
    <mergeCell ref="D20:D25"/>
    <mergeCell ref="C20:C25"/>
    <mergeCell ref="K12:K13"/>
    <mergeCell ref="K14:K15"/>
    <mergeCell ref="E20:E25"/>
    <mergeCell ref="D5:D9"/>
    <mergeCell ref="J20:J25"/>
    <mergeCell ref="E10:E11"/>
    <mergeCell ref="K20:K25"/>
    <mergeCell ref="K10:K11"/>
    <mergeCell ref="E3:E4"/>
    <mergeCell ref="H17:I17"/>
    <mergeCell ref="H18:I18"/>
    <mergeCell ref="F10:F11"/>
    <mergeCell ref="H12:I12"/>
    <mergeCell ref="H13:I13"/>
    <mergeCell ref="J12:J13"/>
    <mergeCell ref="F3:F4"/>
    <mergeCell ref="F14:F15"/>
    <mergeCell ref="F20:F25"/>
    <mergeCell ref="H16:I16"/>
    <mergeCell ref="E12:E13"/>
    <mergeCell ref="C26:C31"/>
    <mergeCell ref="D26:D31"/>
    <mergeCell ref="B64:D64"/>
    <mergeCell ref="E64:G64"/>
    <mergeCell ref="K46:K47"/>
    <mergeCell ref="K32:K33"/>
    <mergeCell ref="K58:K59"/>
    <mergeCell ref="J51:J55"/>
    <mergeCell ref="B63:D63"/>
    <mergeCell ref="K60:K62"/>
    <mergeCell ref="C58:C62"/>
    <mergeCell ref="J58:J59"/>
    <mergeCell ref="E50:E55"/>
    <mergeCell ref="G52:G53"/>
    <mergeCell ref="K56:K57"/>
    <mergeCell ref="E60:E62"/>
    <mergeCell ref="F60:F62"/>
    <mergeCell ref="J60:J62"/>
    <mergeCell ref="D34:D43"/>
    <mergeCell ref="J48:J49"/>
    <mergeCell ref="F46:F47"/>
    <mergeCell ref="J44:J45"/>
    <mergeCell ref="H40:I42"/>
    <mergeCell ref="F32:F33"/>
    <mergeCell ref="D60:D62"/>
    <mergeCell ref="E58:E59"/>
    <mergeCell ref="F58:F59"/>
    <mergeCell ref="H60:I60"/>
    <mergeCell ref="H61:I61"/>
    <mergeCell ref="H62:I62"/>
    <mergeCell ref="H43:I43"/>
    <mergeCell ref="H44:I44"/>
    <mergeCell ref="H45:I45"/>
    <mergeCell ref="H46:I46"/>
    <mergeCell ref="H56:I56"/>
    <mergeCell ref="H57:I57"/>
    <mergeCell ref="E48:E49"/>
    <mergeCell ref="F48:F49"/>
    <mergeCell ref="H59:I59"/>
    <mergeCell ref="E44:E45"/>
    <mergeCell ref="H50:I50"/>
    <mergeCell ref="H51:I54"/>
    <mergeCell ref="H55:I55"/>
    <mergeCell ref="D46:D47"/>
    <mergeCell ref="D48:D49"/>
    <mergeCell ref="H49:I49"/>
    <mergeCell ref="F56:F57"/>
  </mergeCells>
  <phoneticPr fontId="2"/>
  <conditionalFormatting sqref="J5:J7">
    <cfRule type="cellIs" dxfId="48" priority="4" stopIfTrue="1" operator="equal">
      <formula>$F$5</formula>
    </cfRule>
  </conditionalFormatting>
  <conditionalFormatting sqref="J8:J9">
    <cfRule type="cellIs" dxfId="47" priority="12" stopIfTrue="1" operator="equal">
      <formula>$F$8</formula>
    </cfRule>
  </conditionalFormatting>
  <conditionalFormatting sqref="J10:J11">
    <cfRule type="cellIs" dxfId="46" priority="29" stopIfTrue="1" operator="equal">
      <formula>$F$10</formula>
    </cfRule>
  </conditionalFormatting>
  <conditionalFormatting sqref="J12:J13">
    <cfRule type="cellIs" dxfId="45" priority="28" stopIfTrue="1" operator="equal">
      <formula>$F$12</formula>
    </cfRule>
  </conditionalFormatting>
  <conditionalFormatting sqref="J14:J15">
    <cfRule type="cellIs" dxfId="44" priority="27" stopIfTrue="1" operator="equal">
      <formula>$F$14</formula>
    </cfRule>
  </conditionalFormatting>
  <conditionalFormatting sqref="J16">
    <cfRule type="cellIs" dxfId="43" priority="26" stopIfTrue="1" operator="equal">
      <formula>$F$16</formula>
    </cfRule>
  </conditionalFormatting>
  <conditionalFormatting sqref="J20:J25">
    <cfRule type="cellIs" dxfId="42" priority="21" stopIfTrue="1" operator="equal">
      <formula>$F$20</formula>
    </cfRule>
  </conditionalFormatting>
  <conditionalFormatting sqref="J26 J28 J30">
    <cfRule type="cellIs" dxfId="41" priority="31" stopIfTrue="1" operator="equal">
      <formula>#REF!</formula>
    </cfRule>
  </conditionalFormatting>
  <conditionalFormatting sqref="J32:J33">
    <cfRule type="cellIs" dxfId="40" priority="18" stopIfTrue="1" operator="equal">
      <formula>$F$32</formula>
    </cfRule>
  </conditionalFormatting>
  <conditionalFormatting sqref="J34:J35 J39:J40">
    <cfRule type="cellIs" dxfId="39" priority="3" stopIfTrue="1" operator="equal">
      <formula>#REF!</formula>
    </cfRule>
  </conditionalFormatting>
  <conditionalFormatting sqref="J44:J45">
    <cfRule type="cellIs" dxfId="38" priority="19" stopIfTrue="1" operator="equal">
      <formula>$F$44</formula>
    </cfRule>
  </conditionalFormatting>
  <conditionalFormatting sqref="J46:J49">
    <cfRule type="cellIs" dxfId="37" priority="22" stopIfTrue="1" operator="equal">
      <formula>$F$46</formula>
    </cfRule>
  </conditionalFormatting>
  <conditionalFormatting sqref="J56:J57">
    <cfRule type="cellIs" dxfId="36" priority="1" stopIfTrue="1" operator="equal">
      <formula>$F$56</formula>
    </cfRule>
  </conditionalFormatting>
  <conditionalFormatting sqref="J58:J59">
    <cfRule type="cellIs" dxfId="35" priority="9" stopIfTrue="1" operator="equal">
      <formula>$F$58</formula>
    </cfRule>
  </conditionalFormatting>
  <conditionalFormatting sqref="J60:J62">
    <cfRule type="cellIs" dxfId="34" priority="16" stopIfTrue="1" operator="equal">
      <formula>$F$60</formula>
    </cfRule>
  </conditionalFormatting>
  <dataValidations count="17">
    <dataValidation type="list" allowBlank="1" showInputMessage="1" showErrorMessage="1" sqref="J46:J47" xr:uid="{00000000-0002-0000-0300-000000000000}">
      <formula1>$H$46:$H$47</formula1>
    </dataValidation>
    <dataValidation type="list" allowBlank="1" showInputMessage="1" showErrorMessage="1" sqref="J44:J45" xr:uid="{00000000-0002-0000-0300-000002000000}">
      <formula1>$H$44:$H$45</formula1>
    </dataValidation>
    <dataValidation type="list" allowBlank="1" showInputMessage="1" showErrorMessage="1" sqref="J5:J7" xr:uid="{00000000-0002-0000-0300-000003000000}">
      <formula1>$H$5:$H$7</formula1>
    </dataValidation>
    <dataValidation type="list" allowBlank="1" showInputMessage="1" showErrorMessage="1" sqref="J8:J9" xr:uid="{00000000-0002-0000-0300-000004000000}">
      <formula1>$H$8:$H$9</formula1>
    </dataValidation>
    <dataValidation type="list" allowBlank="1" showInputMessage="1" showErrorMessage="1" sqref="J10:J11" xr:uid="{00000000-0002-0000-0300-000005000000}">
      <formula1>$H$10:$H$11</formula1>
    </dataValidation>
    <dataValidation type="list" allowBlank="1" showInputMessage="1" showErrorMessage="1" sqref="J12:J13" xr:uid="{00000000-0002-0000-0300-000006000000}">
      <formula1>$H$12:$H$13</formula1>
    </dataValidation>
    <dataValidation type="list" allowBlank="1" showInputMessage="1" showErrorMessage="1" sqref="J14:J15" xr:uid="{00000000-0002-0000-0300-000007000000}">
      <formula1>$H$14:$H$15</formula1>
    </dataValidation>
    <dataValidation type="list" allowBlank="1" showInputMessage="1" showErrorMessage="1" sqref="J60:J62" xr:uid="{00000000-0002-0000-0300-000009000000}">
      <formula1>$H$60:$H$62</formula1>
    </dataValidation>
    <dataValidation type="list" allowBlank="1" showInputMessage="1" showErrorMessage="1" sqref="J35" xr:uid="{00000000-0002-0000-0300-00000A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B000000}">
      <formula1>0</formula1>
    </dataValidation>
    <dataValidation type="list" allowBlank="1" showInputMessage="1" showErrorMessage="1" sqref="J48:J49" xr:uid="{00000000-0002-0000-0300-00000C000000}">
      <formula1>$H$48:$H$49</formula1>
    </dataValidation>
    <dataValidation type="list" allowBlank="1" showInputMessage="1" showErrorMessage="1" sqref="J20:J25" xr:uid="{00000000-0002-0000-0300-00000D000000}">
      <formula1>$H$21:$H$25</formula1>
    </dataValidation>
    <dataValidation type="decimal" allowBlank="1" showInputMessage="1" showErrorMessage="1" sqref="J37:J38" xr:uid="{00000000-0002-0000-0300-00000E000000}">
      <formula1>1</formula1>
      <formula2>100</formula2>
    </dataValidation>
    <dataValidation type="list" allowBlank="1" showInputMessage="1" showErrorMessage="1" sqref="J26:J31" xr:uid="{00000000-0002-0000-0300-00000F000000}">
      <formula1>$H$26:$H$27</formula1>
    </dataValidation>
    <dataValidation type="list" allowBlank="1" showInputMessage="1" showErrorMessage="1" sqref="J16:J19" xr:uid="{00000000-0002-0000-0300-000010000000}">
      <formula1>$H$16:$H$19</formula1>
    </dataValidation>
    <dataValidation type="list" allowBlank="1" showInputMessage="1" showErrorMessage="1" sqref="J32:J33" xr:uid="{00000000-0002-0000-0300-000011000000}">
      <formula1>$H$32:$H$33</formula1>
    </dataValidation>
    <dataValidation type="list" allowBlank="1" showInputMessage="1" showErrorMessage="1" sqref="J58:J59" xr:uid="{00000000-0002-0000-0300-000012000000}">
      <formula1>$H$58:$H$59</formula1>
    </dataValidation>
  </dataValidations>
  <printOptions horizontalCentered="1"/>
  <pageMargins left="0.39370078740157483" right="0.19685039370078741" top="0.39370078740157483" bottom="0.19685039370078741" header="0" footer="0"/>
  <pageSetup paperSize="9" scale="4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4"/>
  <sheetViews>
    <sheetView view="pageBreakPreview" topLeftCell="B1" zoomScale="60" zoomScaleNormal="71" workbookViewId="0">
      <selection activeCell="H15" sqref="H15:I15"/>
    </sheetView>
  </sheetViews>
  <sheetFormatPr defaultColWidth="8.7265625" defaultRowHeight="13" x14ac:dyDescent="0.2"/>
  <cols>
    <col min="1" max="1" width="2.453125" style="33" customWidth="1"/>
    <col min="2" max="3" width="6.26953125" style="33" customWidth="1"/>
    <col min="4" max="4" width="17.7265625" style="33" customWidth="1"/>
    <col min="5" max="5" width="56.54296875" style="33" customWidth="1"/>
    <col min="6" max="7" width="10.7265625" style="33" customWidth="1"/>
    <col min="8" max="8" width="32.26953125" style="33" customWidth="1"/>
    <col min="9" max="9" width="16.7265625" style="33" customWidth="1"/>
    <col min="10" max="10" width="20.7265625" style="161" customWidth="1"/>
    <col min="11" max="11" width="15.7265625" style="33" customWidth="1"/>
    <col min="12" max="12" width="20.7265625" style="161" customWidth="1"/>
    <col min="13" max="13" width="15.7265625" style="33" customWidth="1"/>
    <col min="14" max="14" width="20.7265625" style="33" customWidth="1"/>
    <col min="15" max="16" width="10.7265625" style="33" customWidth="1"/>
    <col min="17" max="16384" width="8.7265625" style="33"/>
  </cols>
  <sheetData>
    <row r="1" spans="2:16" ht="36" customHeight="1" x14ac:dyDescent="0.2"/>
    <row r="2" spans="2:16" ht="30.4" customHeight="1" x14ac:dyDescent="0.2">
      <c r="B2" s="34" t="s">
        <v>143</v>
      </c>
      <c r="C2" s="136"/>
      <c r="D2" s="136"/>
      <c r="G2" s="137"/>
      <c r="H2" s="519"/>
      <c r="I2" s="519"/>
      <c r="J2" s="519"/>
      <c r="K2" s="519"/>
      <c r="L2" s="179"/>
      <c r="M2" s="179"/>
      <c r="N2" s="179"/>
    </row>
    <row r="3" spans="2:16" ht="31.5" customHeight="1" x14ac:dyDescent="0.2">
      <c r="B3" s="138"/>
      <c r="C3" s="138"/>
      <c r="D3" s="138"/>
      <c r="E3" s="138"/>
      <c r="F3" s="527" t="s">
        <v>126</v>
      </c>
      <c r="G3" s="528"/>
      <c r="H3" s="520"/>
      <c r="I3" s="521"/>
      <c r="J3" s="521"/>
      <c r="K3" s="521"/>
      <c r="L3" s="521"/>
      <c r="M3" s="521"/>
      <c r="N3" s="522"/>
      <c r="O3" s="139"/>
      <c r="P3" s="139"/>
    </row>
    <row r="4" spans="2:16" ht="27" customHeight="1" x14ac:dyDescent="0.2">
      <c r="B4" s="495" t="s">
        <v>3</v>
      </c>
      <c r="C4" s="496"/>
      <c r="D4" s="464" t="s">
        <v>4</v>
      </c>
      <c r="E4" s="464" t="s">
        <v>5</v>
      </c>
      <c r="F4" s="464" t="s">
        <v>7</v>
      </c>
      <c r="G4" s="536" t="s">
        <v>160</v>
      </c>
      <c r="H4" s="537"/>
      <c r="I4" s="538"/>
      <c r="J4" s="459" t="s">
        <v>161</v>
      </c>
      <c r="K4" s="460"/>
      <c r="L4" s="459" t="s">
        <v>162</v>
      </c>
      <c r="M4" s="558"/>
      <c r="N4" s="575" t="s">
        <v>163</v>
      </c>
    </row>
    <row r="5" spans="2:16" ht="43.5" customHeight="1" thickBot="1" x14ac:dyDescent="0.25">
      <c r="B5" s="497"/>
      <c r="C5" s="498"/>
      <c r="D5" s="499"/>
      <c r="E5" s="499"/>
      <c r="F5" s="499"/>
      <c r="G5" s="217" t="s">
        <v>164</v>
      </c>
      <c r="H5" s="579" t="s">
        <v>165</v>
      </c>
      <c r="I5" s="580"/>
      <c r="J5" s="140" t="s">
        <v>166</v>
      </c>
      <c r="K5" s="218" t="s">
        <v>167</v>
      </c>
      <c r="L5" s="140" t="s">
        <v>166</v>
      </c>
      <c r="M5" s="219" t="s">
        <v>168</v>
      </c>
      <c r="N5" s="576"/>
    </row>
    <row r="6" spans="2:16" ht="33.5" customHeight="1" thickTop="1" x14ac:dyDescent="0.2">
      <c r="B6" s="548" t="str">
        <f>IF('評価項目(標準)'!B5="","",+'評価項目(標準)'!B5)</f>
        <v>企　業　の　能　力　等</v>
      </c>
      <c r="C6" s="555" t="str">
        <f>IF(+'評価項目(標準)'!C5="","",+'評価項目(標準)'!C5)</f>
        <v>地域精通度・貢献度</v>
      </c>
      <c r="D6" s="503" t="str">
        <f>IF(+'評価項目(標準)'!D5="","",+'評価項目(標準)'!D5)</f>
        <v>地域精通度</v>
      </c>
      <c r="E6" s="551" t="str">
        <f>IF(+'評価項目(標準)'!E5="","",+'評価項目(標準)'!E5)</f>
        <v>本店等所在地</v>
      </c>
      <c r="F6" s="525">
        <f>+IF(+'評価項目(標準)'!J5="","",+'評価項目(標準)'!J5)</f>
        <v>10</v>
      </c>
      <c r="G6" s="141">
        <f>+IF(+'評価項目(標準)'!I5="","",+'評価項目(標準)'!I5)</f>
        <v>10</v>
      </c>
      <c r="H6" s="478" t="str">
        <f>+IF(+'評価項目(標準)'!F5="","",+'評価項目(標準)'!F5)</f>
        <v>四日市市下野、三重、保々、県、神
前地区市民センター管内</v>
      </c>
      <c r="I6" s="480"/>
      <c r="J6" s="535" t="s">
        <v>169</v>
      </c>
      <c r="K6" s="526" t="str">
        <f>IF(J6="","",VLOOKUP(J6,'評価項目(標準)'!F5:I7,4,FALSE))</f>
        <v/>
      </c>
      <c r="L6" s="303" t="s">
        <v>170</v>
      </c>
      <c r="M6" s="583" t="s">
        <v>171</v>
      </c>
      <c r="N6" s="526" t="str">
        <f>K6</f>
        <v/>
      </c>
    </row>
    <row r="7" spans="2:16" ht="48" customHeight="1" x14ac:dyDescent="0.2">
      <c r="B7" s="468"/>
      <c r="C7" s="556"/>
      <c r="D7" s="504"/>
      <c r="E7" s="490"/>
      <c r="F7" s="506"/>
      <c r="G7" s="142">
        <f>+IF(+'評価項目(標準)'!I6="","",+'評価項目(標準)'!I6)</f>
        <v>5</v>
      </c>
      <c r="H7" s="459" t="str">
        <f>+IF(+'評価項目(標準)'!F6="","",+'評価項目(標準)'!F6)</f>
        <v>四日市市富洲原、富田、羽津、橋
北、八郷、大矢知、海蔵地区市民セ
ンター管内及び朝日町内、川越町内</v>
      </c>
      <c r="I7" s="460"/>
      <c r="J7" s="505"/>
      <c r="K7" s="475"/>
      <c r="L7" s="304"/>
      <c r="M7" s="584"/>
      <c r="N7" s="475"/>
    </row>
    <row r="8" spans="2:16" ht="26.25" customHeight="1" x14ac:dyDescent="0.2">
      <c r="B8" s="468"/>
      <c r="C8" s="556"/>
      <c r="D8" s="504"/>
      <c r="E8" s="491"/>
      <c r="F8" s="472"/>
      <c r="G8" s="142">
        <f>+IF(+'評価項目(標準)'!I7="","",+'評価項目(標準)'!I7)</f>
        <v>0</v>
      </c>
      <c r="H8" s="459" t="str">
        <f>+IF(+'評価項目(標準)'!F7="","",+'評価項目(標準)'!F7)</f>
        <v>上記以外の四日市建設事務所管内</v>
      </c>
      <c r="I8" s="460"/>
      <c r="J8" s="494"/>
      <c r="K8" s="474"/>
      <c r="L8" s="305"/>
      <c r="M8" s="585"/>
      <c r="N8" s="474"/>
    </row>
    <row r="9" spans="2:16" ht="33.5" customHeight="1" x14ac:dyDescent="0.2">
      <c r="B9" s="468"/>
      <c r="C9" s="556"/>
      <c r="D9" s="504"/>
      <c r="E9" s="561" t="str">
        <f>IF(+'評価項目(標準)'!E8="","",+'評価項目(標準)'!E8)</f>
        <v>施工箇所地域における工事実績</v>
      </c>
      <c r="F9" s="533">
        <f>+IF(+'評価項目(標準)'!J8="","",+'評価項目(標準)'!J8)</f>
        <v>5</v>
      </c>
      <c r="G9" s="143">
        <f>+IF(+'評価項目(標準)'!I8="","",+'評価項目(標準)'!I8)</f>
        <v>5</v>
      </c>
      <c r="H9" s="529" t="str">
        <f>+IF(+'評価項目(標準)'!F8="","",+'評価項目(標準)'!F8)</f>
        <v>四日市市下野、三重、保々、県、神
前地区市民センター管内における工事実績あり</v>
      </c>
      <c r="I9" s="530"/>
      <c r="J9" s="493"/>
      <c r="K9" s="471" t="str">
        <f>IF(J9="","",IF(J9=H9,G9,IF(J9=H10,G10)))</f>
        <v/>
      </c>
      <c r="L9" s="493"/>
      <c r="M9" s="471" t="str">
        <f>IF(L9="","",IF(L9=H9,G9,IF(L9=H10,G10)))</f>
        <v/>
      </c>
      <c r="N9" s="471" t="str">
        <f>IF(K9="","",IF(M9="","",ROUNDUP(AVERAGE(K9,M9),1)))</f>
        <v/>
      </c>
    </row>
    <row r="10" spans="2:16" ht="26.25" customHeight="1" x14ac:dyDescent="0.2">
      <c r="B10" s="468"/>
      <c r="C10" s="556"/>
      <c r="D10" s="466"/>
      <c r="E10" s="562"/>
      <c r="F10" s="534"/>
      <c r="G10" s="143">
        <f>+IF(+'評価項目(標準)'!I9="","",+'評価項目(標準)'!I9)</f>
        <v>0</v>
      </c>
      <c r="H10" s="531" t="str">
        <f>+IF(+'評価項目(標準)'!F9="","",+'評価項目(標準)'!F9)</f>
        <v>工事実績なし</v>
      </c>
      <c r="I10" s="532"/>
      <c r="J10" s="494"/>
      <c r="K10" s="472"/>
      <c r="L10" s="494"/>
      <c r="M10" s="472"/>
      <c r="N10" s="472"/>
    </row>
    <row r="11" spans="2:16" ht="26.25" customHeight="1" x14ac:dyDescent="0.2">
      <c r="B11" s="468"/>
      <c r="C11" s="556"/>
      <c r="D11" s="554" t="str">
        <f>IF(+'評価項目(標準)'!D10="","",+'評価項目(標準)'!D10)</f>
        <v>地域貢献度</v>
      </c>
      <c r="E11" s="450" t="str">
        <f>IF(+'評価項目(標準)'!E10="","",+'評価項目(標準)'!E10)</f>
        <v>地域維持型維持修繕業務委託（雪氷業務）元請実績</v>
      </c>
      <c r="F11" s="506">
        <f>+IF(+'評価項目(標準)'!J10="","",+'評価項目(標準)'!J10)</f>
        <v>5</v>
      </c>
      <c r="G11" s="144">
        <f>+IF(+'評価項目(標準)'!I10="","",+'評価項目(標準)'!I10)</f>
        <v>5</v>
      </c>
      <c r="H11" s="509" t="str">
        <f>+IF(+'評価項目(標準)'!F10="","",+'評価項目(標準)'!F10)</f>
        <v>有</v>
      </c>
      <c r="I11" s="510"/>
      <c r="J11" s="505"/>
      <c r="K11" s="475" t="str">
        <f>IF(J11="","",IF(J11=H11,G11,IF(J11=H12,G12)))</f>
        <v/>
      </c>
      <c r="L11" s="505"/>
      <c r="M11" s="475" t="str">
        <f>IF(L11="","",IF(L11=H11,G11,IF(L11=H12,G12)))</f>
        <v/>
      </c>
      <c r="N11" s="471" t="str">
        <f>IF(K11="","",IF(M11="","",ROUNDUP(AVERAGE(K11,M11),1)))</f>
        <v/>
      </c>
    </row>
    <row r="12" spans="2:16" ht="26.25" customHeight="1" x14ac:dyDescent="0.2">
      <c r="B12" s="468"/>
      <c r="C12" s="556"/>
      <c r="D12" s="504"/>
      <c r="E12" s="450"/>
      <c r="F12" s="506"/>
      <c r="G12" s="142">
        <f>+IF(+'評価項目(標準)'!I11="","",+'評価項目(標準)'!I11)</f>
        <v>0</v>
      </c>
      <c r="H12" s="509" t="str">
        <f>+IF(+'評価項目(標準)'!F11="","",+'評価項目(標準)'!F11)</f>
        <v>無</v>
      </c>
      <c r="I12" s="510"/>
      <c r="J12" s="505"/>
      <c r="K12" s="475"/>
      <c r="L12" s="505"/>
      <c r="M12" s="475"/>
      <c r="N12" s="506"/>
    </row>
    <row r="13" spans="2:16" ht="26.25" customHeight="1" x14ac:dyDescent="0.2">
      <c r="B13" s="468"/>
      <c r="C13" s="556"/>
      <c r="D13" s="504"/>
      <c r="E13" s="449" t="str">
        <f>IF(+'評価項目(標準)'!E12="","",+'評価項目(標準)'!E12)</f>
        <v>地域維持型維持修繕業務委託（小規模業務）元請実績</v>
      </c>
      <c r="F13" s="471">
        <f>+IF(+'評価項目(標準)'!J12="","",+'評価項目(標準)'!J12)</f>
        <v>5</v>
      </c>
      <c r="G13" s="142">
        <f>+IF(+'評価項目(標準)'!I12="","",+'評価項目(標準)'!I12)</f>
        <v>5</v>
      </c>
      <c r="H13" s="509" t="str">
        <f>+IF(+'評価項目(標準)'!F12="","",+'評価項目(標準)'!F12)</f>
        <v>有</v>
      </c>
      <c r="I13" s="510"/>
      <c r="J13" s="493"/>
      <c r="K13" s="473" t="str">
        <f>IF(J13="","",IF(J13=H13,G13,IF(J13=H14,G14)))</f>
        <v/>
      </c>
      <c r="L13" s="493"/>
      <c r="M13" s="473" t="str">
        <f>IF(L13="","",IF(L13=H13,G13,IF(L13=H14,G14)))</f>
        <v/>
      </c>
      <c r="N13" s="471" t="str">
        <f>IF(K13="","",IF(M13="","",ROUNDUP(AVERAGE(K13,M13),1)))</f>
        <v/>
      </c>
    </row>
    <row r="14" spans="2:16" ht="26.25" customHeight="1" x14ac:dyDescent="0.2">
      <c r="B14" s="468"/>
      <c r="C14" s="556"/>
      <c r="D14" s="504"/>
      <c r="E14" s="450"/>
      <c r="F14" s="506"/>
      <c r="G14" s="142">
        <f>+IF(+'評価項目(標準)'!I13="","",+'評価項目(標準)'!I13)</f>
        <v>0</v>
      </c>
      <c r="H14" s="509" t="str">
        <f>+IF(+'評価項目(標準)'!F13="","",+'評価項目(標準)'!F13)</f>
        <v>無</v>
      </c>
      <c r="I14" s="510"/>
      <c r="J14" s="505"/>
      <c r="K14" s="475"/>
      <c r="L14" s="505"/>
      <c r="M14" s="475"/>
      <c r="N14" s="506"/>
    </row>
    <row r="15" spans="2:16" ht="26.25" customHeight="1" x14ac:dyDescent="0.2">
      <c r="B15" s="468"/>
      <c r="C15" s="556"/>
      <c r="D15" s="504"/>
      <c r="E15" s="449" t="str">
        <f>IF(+'評価項目(標準)'!E14="","",+'評価項目(標準)'!E14)</f>
        <v>　公共施設美化活動実績</v>
      </c>
      <c r="F15" s="463">
        <f>+IF(+'評価項目(標準)'!J14="","",+'評価項目(標準)'!J14)</f>
        <v>3</v>
      </c>
      <c r="G15" s="142">
        <f>+IF(+'評価項目(標準)'!I14="","",+'評価項目(標準)'!I14)</f>
        <v>3</v>
      </c>
      <c r="H15" s="509" t="str">
        <f>+IF(+'評価項目(標準)'!F14="","",+'評価項目(標準)'!F14)</f>
        <v>有</v>
      </c>
      <c r="I15" s="510"/>
      <c r="J15" s="493"/>
      <c r="K15" s="473" t="str">
        <f>IF(J15="","",IF(J15=H15,G15,IF(J15=H16,G16)))</f>
        <v/>
      </c>
      <c r="L15" s="493"/>
      <c r="M15" s="473" t="str">
        <f>IF(L15="","",IF(L15=H15,G15,IF(L15=H16,G16)))</f>
        <v/>
      </c>
      <c r="N15" s="471" t="str">
        <f>IF(K15="","",IF(M15="","",ROUNDUP(AVERAGE(K15,M15),1)))</f>
        <v/>
      </c>
    </row>
    <row r="16" spans="2:16" ht="26.25" customHeight="1" x14ac:dyDescent="0.2">
      <c r="B16" s="468"/>
      <c r="C16" s="556"/>
      <c r="D16" s="504"/>
      <c r="E16" s="450"/>
      <c r="F16" s="453"/>
      <c r="G16" s="142">
        <f>+IF(+'評価項目(標準)'!I15="","",+'評価項目(標準)'!I15)</f>
        <v>0</v>
      </c>
      <c r="H16" s="509" t="str">
        <f>+IF(+'評価項目(標準)'!F15="","",+'評価項目(標準)'!F15)</f>
        <v>無</v>
      </c>
      <c r="I16" s="510"/>
      <c r="J16" s="505"/>
      <c r="K16" s="475"/>
      <c r="L16" s="505"/>
      <c r="M16" s="475"/>
      <c r="N16" s="506"/>
    </row>
    <row r="17" spans="2:14" ht="26.25" customHeight="1" x14ac:dyDescent="0.2">
      <c r="B17" s="468"/>
      <c r="C17" s="556"/>
      <c r="D17" s="504"/>
      <c r="E17" s="449" t="str">
        <f>IF(+'評価項目(標準)'!E16="","",+'評価項目(標準)'!E16)</f>
        <v>災害協定の評価</v>
      </c>
      <c r="F17" s="463">
        <f>+IF(+'評価項目(標準)'!J16="","",+'評価項目(標準)'!J16)</f>
        <v>9</v>
      </c>
      <c r="G17" s="273">
        <f>+IF(+'評価項目(標準)'!I16="","",+'評価項目(標準)'!I16)</f>
        <v>9</v>
      </c>
      <c r="H17" s="459" t="str">
        <f>+IF(+'評価項目(標準)'!F16="","",+'評価項目(標準)'!F16)</f>
        <v>災害協定に基づく訓練１への参加実績あり</v>
      </c>
      <c r="I17" s="460"/>
      <c r="J17" s="493"/>
      <c r="K17" s="473" t="str">
        <f>IF(J17="","",VLOOKUP(J17,'評価項目(標準)'!F16:I19,4,FALSE))</f>
        <v/>
      </c>
      <c r="L17" s="493"/>
      <c r="M17" s="473" t="str">
        <f>IF(L17="","",VLOOKUP(L17,'評価項目(標準)'!F16:I19,4,FALSE))</f>
        <v/>
      </c>
      <c r="N17" s="471" t="str">
        <f>IF(K17="","",IF(M17="","",ROUNDUP(AVERAGE(K17,M17),1)))</f>
        <v/>
      </c>
    </row>
    <row r="18" spans="2:14" ht="26.25" customHeight="1" x14ac:dyDescent="0.2">
      <c r="B18" s="468"/>
      <c r="C18" s="556"/>
      <c r="D18" s="504"/>
      <c r="E18" s="450"/>
      <c r="F18" s="453"/>
      <c r="G18" s="273">
        <f>+IF(+'評価項目(標準)'!I17="","",+'評価項目(標準)'!I17)</f>
        <v>7</v>
      </c>
      <c r="H18" s="459" t="str">
        <f>+IF(+'評価項目(標準)'!F17="","",+'評価項目(標準)'!F17)</f>
        <v>災害協定に基づく訓練２への参加実績あり</v>
      </c>
      <c r="I18" s="460"/>
      <c r="J18" s="505"/>
      <c r="K18" s="475"/>
      <c r="L18" s="505"/>
      <c r="M18" s="475"/>
      <c r="N18" s="506"/>
    </row>
    <row r="19" spans="2:14" ht="26.25" customHeight="1" x14ac:dyDescent="0.2">
      <c r="B19" s="468"/>
      <c r="C19" s="556"/>
      <c r="D19" s="504"/>
      <c r="E19" s="450"/>
      <c r="F19" s="453"/>
      <c r="G19" s="273">
        <f>+IF(+'評価項目(標準)'!I18="","",+'評価項目(標準)'!I18)</f>
        <v>3</v>
      </c>
      <c r="H19" s="509" t="str">
        <f>+IF(+'評価項目(標準)'!F18="","",+'評価項目(標準)'!F18)</f>
        <v>防災協定の締結実績あり</v>
      </c>
      <c r="I19" s="510"/>
      <c r="J19" s="505"/>
      <c r="K19" s="475"/>
      <c r="L19" s="505"/>
      <c r="M19" s="475"/>
      <c r="N19" s="506"/>
    </row>
    <row r="20" spans="2:14" ht="26.25" customHeight="1" x14ac:dyDescent="0.2">
      <c r="B20" s="468"/>
      <c r="C20" s="557"/>
      <c r="D20" s="466"/>
      <c r="E20" s="452"/>
      <c r="F20" s="454"/>
      <c r="G20" s="273">
        <f>+IF(+'評価項目(標準)'!I19="","",+'評価項目(標準)'!I19)</f>
        <v>0</v>
      </c>
      <c r="H20" s="509" t="str">
        <f>+IF(+'評価項目(標準)'!F19="","",+'評価項目(標準)'!F19)</f>
        <v>実績なし</v>
      </c>
      <c r="I20" s="510"/>
      <c r="J20" s="494"/>
      <c r="K20" s="474"/>
      <c r="L20" s="494"/>
      <c r="M20" s="474"/>
      <c r="N20" s="472"/>
    </row>
    <row r="21" spans="2:14" ht="40.15" customHeight="1" x14ac:dyDescent="0.2">
      <c r="B21" s="468"/>
      <c r="C21" s="467" t="str">
        <f>IF(+'評価項目(標準)'!C20="","",+'評価項目(標準)'!C20)</f>
        <v>社会貢献度</v>
      </c>
      <c r="D21" s="464" t="str">
        <f>IF(+'評価項目(標準)'!D20="","",+'評価項目(標準)'!D20)</f>
        <v>社会貢献度</v>
      </c>
      <c r="E21" s="500"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1" s="463">
        <f>+IF(+'評価項目(標準)'!J20="","",+'評価項目(標準)'!J20)</f>
        <v>4</v>
      </c>
      <c r="G21" s="459" t="s">
        <v>148</v>
      </c>
      <c r="H21" s="558"/>
      <c r="I21" s="460"/>
      <c r="J21" s="493"/>
      <c r="K21" s="471" t="str">
        <f>IF(J21="","",IF(J21=H22,G22,IF(J21=H23,G23,IF(J21=H24,G24,IF(J21=H25,G25,IF(J21=H26,G26))))))</f>
        <v/>
      </c>
      <c r="L21" s="493"/>
      <c r="M21" s="471" t="str">
        <f>IF(L21="","",IF(L21=H22,G22,IF(L21=H23,G23,IF(L21=H24,G24,IF(L21=H25,G25,IF(L21=H26,G26))))))</f>
        <v/>
      </c>
      <c r="N21" s="471" t="str">
        <f>IF(K21="","",IF(M21="","",ROUNDUP(AVERAGE(K21,M21),1)))</f>
        <v/>
      </c>
    </row>
    <row r="22" spans="2:14" ht="40.15" customHeight="1" x14ac:dyDescent="0.2">
      <c r="B22" s="468"/>
      <c r="C22" s="468"/>
      <c r="D22" s="490"/>
      <c r="E22" s="501"/>
      <c r="F22" s="453"/>
      <c r="G22" s="145">
        <f>+IF(+'評価項目(標準)'!I21="","",+'評価項目(標準)'!I21)</f>
        <v>4</v>
      </c>
      <c r="H22" s="455" t="str">
        <f>+IF(+'評価項目(標準)'!F21="","",+'評価項目(標準)'!F21)</f>
        <v>４点</v>
      </c>
      <c r="I22" s="456"/>
      <c r="J22" s="505"/>
      <c r="K22" s="506"/>
      <c r="L22" s="505"/>
      <c r="M22" s="506"/>
      <c r="N22" s="506"/>
    </row>
    <row r="23" spans="2:14" ht="40.15" customHeight="1" x14ac:dyDescent="0.2">
      <c r="B23" s="468"/>
      <c r="C23" s="468"/>
      <c r="D23" s="490"/>
      <c r="E23" s="501"/>
      <c r="F23" s="453"/>
      <c r="G23" s="145">
        <f>+IF(+'評価項目(標準)'!I22="","",+'評価項目(標準)'!I22)</f>
        <v>3</v>
      </c>
      <c r="H23" s="455" t="str">
        <f>+IF(+'評価項目(標準)'!F22="","",+'評価項目(標準)'!F22)</f>
        <v>３点</v>
      </c>
      <c r="I23" s="456"/>
      <c r="J23" s="505"/>
      <c r="K23" s="506"/>
      <c r="L23" s="505"/>
      <c r="M23" s="506"/>
      <c r="N23" s="506"/>
    </row>
    <row r="24" spans="2:14" ht="40.15" customHeight="1" x14ac:dyDescent="0.2">
      <c r="B24" s="468"/>
      <c r="C24" s="468"/>
      <c r="D24" s="490"/>
      <c r="E24" s="501"/>
      <c r="F24" s="453"/>
      <c r="G24" s="145">
        <f>+IF(+'評価項目(標準)'!I23="","",+'評価項目(標準)'!I23)</f>
        <v>2</v>
      </c>
      <c r="H24" s="455" t="str">
        <f>+IF(+'評価項目(標準)'!F23="","",+'評価項目(標準)'!F23)</f>
        <v>２点</v>
      </c>
      <c r="I24" s="456"/>
      <c r="J24" s="505"/>
      <c r="K24" s="506"/>
      <c r="L24" s="505"/>
      <c r="M24" s="506"/>
      <c r="N24" s="506"/>
    </row>
    <row r="25" spans="2:14" ht="40.15" customHeight="1" x14ac:dyDescent="0.2">
      <c r="B25" s="468"/>
      <c r="C25" s="468"/>
      <c r="D25" s="490"/>
      <c r="E25" s="501"/>
      <c r="F25" s="453"/>
      <c r="G25" s="145">
        <f>+IF(+'評価項目(標準)'!I24="","",+'評価項目(標準)'!I24)</f>
        <v>1</v>
      </c>
      <c r="H25" s="455" t="str">
        <f>+IF(+'評価項目(標準)'!F24="","",+'評価項目(標準)'!F24)</f>
        <v>１点</v>
      </c>
      <c r="I25" s="456"/>
      <c r="J25" s="505"/>
      <c r="K25" s="506"/>
      <c r="L25" s="505"/>
      <c r="M25" s="506"/>
      <c r="N25" s="506"/>
    </row>
    <row r="26" spans="2:14" ht="40.15" customHeight="1" x14ac:dyDescent="0.2">
      <c r="B26" s="468"/>
      <c r="C26" s="468"/>
      <c r="D26" s="490"/>
      <c r="E26" s="502"/>
      <c r="F26" s="454"/>
      <c r="G26" s="145">
        <f>+IF(+'評価項目(標準)'!I25="","",+'評価項目(標準)'!I25)</f>
        <v>0</v>
      </c>
      <c r="H26" s="455" t="str">
        <f>+IF(+'評価項目(標準)'!F25="","",+'評価項目(標準)'!F25)</f>
        <v>実績（取得点）なし</v>
      </c>
      <c r="I26" s="456"/>
      <c r="J26" s="494"/>
      <c r="K26" s="472"/>
      <c r="L26" s="494"/>
      <c r="M26" s="472"/>
      <c r="N26" s="472"/>
    </row>
    <row r="27" spans="2:14" ht="25.9" customHeight="1" x14ac:dyDescent="0.2">
      <c r="B27" s="468"/>
      <c r="C27" s="467" t="str">
        <f>IF(+'評価項目(標準)'!C26="","",+'評価項目(標準)'!C26)</f>
        <v>企業の雇用に関する取組</v>
      </c>
      <c r="D27" s="449" t="str">
        <f>IF(+'評価項目(標準)'!D26="","",+'評価項目(標準)'!D26)</f>
        <v>担い手確保・育成への取組</v>
      </c>
      <c r="E27" s="449" t="str">
        <f>IF(+'評価項目(標準)'!E26="","",+'評価項目(標準)'!E26)</f>
        <v>建設業者団体の取組実績</v>
      </c>
      <c r="F27" s="463">
        <f>+IF(+'評価項目(標準)'!J26="","",+'評価項目(標準)'!J26)</f>
        <v>2</v>
      </c>
      <c r="G27" s="145">
        <f>+IF(+'評価項目(標準)'!I26="","",+'評価項目(標準)'!I26)</f>
        <v>2</v>
      </c>
      <c r="H27" s="573" t="str">
        <f>+IF(+'評価項目(標準)'!F26="","",+'評価項目(標準)'!F26)</f>
        <v>取組の実績あり</v>
      </c>
      <c r="I27" s="574"/>
      <c r="J27" s="493"/>
      <c r="K27" s="471" t="str">
        <f>IF(J27="","",IF(J27=H27,G27,IF(J27=H28,G28)))</f>
        <v/>
      </c>
      <c r="L27" s="493"/>
      <c r="M27" s="471" t="str">
        <f>IF(L27="","",IF(L27=H27,G27,IF(L27=H28,G28)))</f>
        <v/>
      </c>
      <c r="N27" s="471" t="str">
        <f>IF(K27="","",IF(M27="","",ROUNDUP(AVERAGE(K27,M27),1)))</f>
        <v/>
      </c>
    </row>
    <row r="28" spans="2:14" ht="26.25" customHeight="1" x14ac:dyDescent="0.2">
      <c r="B28" s="468"/>
      <c r="C28" s="468"/>
      <c r="D28" s="450"/>
      <c r="E28" s="450"/>
      <c r="F28" s="453"/>
      <c r="G28" s="145">
        <f>+IF(+'評価項目(標準)'!I27="","",+'評価項目(標準)'!I27)</f>
        <v>0</v>
      </c>
      <c r="H28" s="573" t="str">
        <f>+IF(+'評価項目(標準)'!F27="","",+'評価項目(標準)'!F27)</f>
        <v>取組の実績なし</v>
      </c>
      <c r="I28" s="574"/>
      <c r="J28" s="494"/>
      <c r="K28" s="506"/>
      <c r="L28" s="494"/>
      <c r="M28" s="506"/>
      <c r="N28" s="506"/>
    </row>
    <row r="29" spans="2:14" ht="26.25" customHeight="1" x14ac:dyDescent="0.2">
      <c r="B29" s="468"/>
      <c r="C29" s="468"/>
      <c r="D29" s="450"/>
      <c r="E29" s="449" t="str">
        <f>IF(+'評価項目(標準)'!E28="","",+'評価項目(標準)'!E28)</f>
        <v>建設業者団体地域組織の取組実績</v>
      </c>
      <c r="F29" s="463">
        <f>+IF(+'評価項目(標準)'!J28="","",+'評価項目(標準)'!J28)</f>
        <v>1</v>
      </c>
      <c r="G29" s="145">
        <f>+IF(+'評価項目(標準)'!I28="","",+'評価項目(標準)'!I28)</f>
        <v>1</v>
      </c>
      <c r="H29" s="573" t="str">
        <f>+IF(+'評価項目(標準)'!F28="","",+'評価項目(標準)'!F28)</f>
        <v>取組の実績あり</v>
      </c>
      <c r="I29" s="574"/>
      <c r="J29" s="493"/>
      <c r="K29" s="471" t="str">
        <f t="shared" ref="K29" si="0">IF(J29="","",IF(J29=H29,G29,IF(J29=H30,G30)))</f>
        <v/>
      </c>
      <c r="L29" s="493"/>
      <c r="M29" s="471" t="str">
        <f t="shared" ref="M29" si="1">IF(L29="","",IF(L29=H29,G29,IF(L29=H30,G30)))</f>
        <v/>
      </c>
      <c r="N29" s="471" t="str">
        <f>IF(K29="","",IF(M29="","",ROUNDUP(AVERAGE(K29,M29),1)))</f>
        <v/>
      </c>
    </row>
    <row r="30" spans="2:14" ht="26.25" customHeight="1" x14ac:dyDescent="0.2">
      <c r="B30" s="468"/>
      <c r="C30" s="468"/>
      <c r="D30" s="450"/>
      <c r="E30" s="450"/>
      <c r="F30" s="453"/>
      <c r="G30" s="145">
        <f>+IF(+'評価項目(標準)'!I29="","",+'評価項目(標準)'!I29)</f>
        <v>0</v>
      </c>
      <c r="H30" s="573" t="str">
        <f>+IF(+'評価項目(標準)'!F29="","",+'評価項目(標準)'!F29)</f>
        <v>取組の実績なし</v>
      </c>
      <c r="I30" s="574"/>
      <c r="J30" s="494"/>
      <c r="K30" s="506"/>
      <c r="L30" s="494"/>
      <c r="M30" s="506"/>
      <c r="N30" s="506"/>
    </row>
    <row r="31" spans="2:14" ht="26.25" customHeight="1" x14ac:dyDescent="0.2">
      <c r="B31" s="468"/>
      <c r="C31" s="468"/>
      <c r="D31" s="450"/>
      <c r="E31" s="449" t="str">
        <f>IF(+'評価項目(標準)'!E30="","",+'評価項目(標準)'!E30)</f>
        <v>建設企業の取組実績</v>
      </c>
      <c r="F31" s="463">
        <f>+IF(+'評価項目(標準)'!J30="","",+'評価項目(標準)'!J30)</f>
        <v>1</v>
      </c>
      <c r="G31" s="145">
        <f>+IF(+'評価項目(標準)'!I30="","",+'評価項目(標準)'!I30)</f>
        <v>1</v>
      </c>
      <c r="H31" s="573" t="str">
        <f>+IF(+'評価項目(標準)'!F30="","",+'評価項目(標準)'!F30)</f>
        <v>取組の実績あり</v>
      </c>
      <c r="I31" s="574"/>
      <c r="J31" s="493"/>
      <c r="K31" s="471" t="str">
        <f t="shared" ref="K31" si="2">IF(J31="","",IF(J31=H31,G31,IF(J31=H32,G32)))</f>
        <v/>
      </c>
      <c r="L31" s="493"/>
      <c r="M31" s="471" t="str">
        <f t="shared" ref="M31" si="3">IF(L31="","",IF(L31=H31,G31,IF(L31=H32,G32)))</f>
        <v/>
      </c>
      <c r="N31" s="471" t="str">
        <f>IF(K31="","",IF(M31="","",ROUNDUP(AVERAGE(K31,M31),1)))</f>
        <v/>
      </c>
    </row>
    <row r="32" spans="2:14" ht="26.25" customHeight="1" x14ac:dyDescent="0.2">
      <c r="B32" s="468"/>
      <c r="C32" s="468"/>
      <c r="D32" s="450"/>
      <c r="E32" s="450"/>
      <c r="F32" s="453"/>
      <c r="G32" s="145">
        <f>+IF(+'評価項目(標準)'!I31="","",+'評価項目(標準)'!I31)</f>
        <v>0</v>
      </c>
      <c r="H32" s="573" t="str">
        <f>+IF(+'評価項目(標準)'!F31="","",+'評価項目(標準)'!F31)</f>
        <v>取組の実績なし</v>
      </c>
      <c r="I32" s="574"/>
      <c r="J32" s="494"/>
      <c r="K32" s="506"/>
      <c r="L32" s="494"/>
      <c r="M32" s="506"/>
      <c r="N32" s="506"/>
    </row>
    <row r="33" spans="2:14" ht="26.25" customHeight="1" x14ac:dyDescent="0.2">
      <c r="B33" s="468"/>
      <c r="C33" s="467" t="str">
        <f>IF(+'評価項目(標準)'!C32="","",+'評価項目(標準)'!C32)</f>
        <v>企業の技術力等</v>
      </c>
      <c r="D33" s="464" t="str">
        <f>IF(+'評価項目(標準)'!D32="","",+'評価項目(標準)'!D32)</f>
        <v>工事実績</v>
      </c>
      <c r="E33" s="449" t="str">
        <f>IF(+'評価項目(標準)'!E32="","",+'評価項目(標準)'!E32)</f>
        <v>企業の工事実績</v>
      </c>
      <c r="F33" s="463">
        <f>+IF(+'評価項目(標準)'!J32="","",+'評価項目(標準)'!J32)</f>
        <v>20</v>
      </c>
      <c r="G33" s="145">
        <f>+IF(+'評価項目(標準)'!I32="","",+'評価項目(標準)'!I32)</f>
        <v>20</v>
      </c>
      <c r="H33" s="455" t="str">
        <f>+IF(+'評価項目(標準)'!F32="","",+'評価項目(標準)'!F32)</f>
        <v>評価対象工事①の実績あり</v>
      </c>
      <c r="I33" s="456"/>
      <c r="J33" s="493"/>
      <c r="K33" s="473" t="str">
        <f>IF(J33="","",VLOOKUP(J33,'評価項目(標準)'!F32:I33,4,FALSE))</f>
        <v/>
      </c>
      <c r="L33" s="493"/>
      <c r="M33" s="473" t="str">
        <f>IF(L33="","",VLOOKUP(L33,'評価項目(標準)'!F32:I33,4,FALSE))</f>
        <v/>
      </c>
      <c r="N33" s="471" t="str">
        <f>IF(K33="","",IF(M33="","",ROUNDUP(AVERAGE(K33,M33),1)))</f>
        <v/>
      </c>
    </row>
    <row r="34" spans="2:14" ht="25.9" customHeight="1" x14ac:dyDescent="0.2">
      <c r="B34" s="468"/>
      <c r="C34" s="468"/>
      <c r="D34" s="491"/>
      <c r="E34" s="452"/>
      <c r="F34" s="454"/>
      <c r="G34" s="145">
        <f>+IF(+'評価項目(標準)'!I33="","",+'評価項目(標準)'!I33)</f>
        <v>0</v>
      </c>
      <c r="H34" s="455" t="str">
        <f>+IF(+'評価項目(標準)'!F33="","",+'評価項目(標準)'!F33)</f>
        <v>評価対象工事①の実績なし</v>
      </c>
      <c r="I34" s="456"/>
      <c r="J34" s="494"/>
      <c r="K34" s="474"/>
      <c r="L34" s="494"/>
      <c r="M34" s="474"/>
      <c r="N34" s="472"/>
    </row>
    <row r="35" spans="2:14" ht="26.25" customHeight="1" x14ac:dyDescent="0.2">
      <c r="B35" s="468"/>
      <c r="C35" s="468"/>
      <c r="D35" s="464" t="str">
        <f>IF(+'評価項目(標準)'!D34="","",+'評価項目(標準)'!D34)</f>
        <v>工事成績</v>
      </c>
      <c r="E35" s="449" t="str">
        <f>IF(+'評価項目(標準)'!E34="","",+'評価項目(標準)'!E34)</f>
        <v>申告工事成績点又は総合点</v>
      </c>
      <c r="F35" s="463">
        <f>+IF(+'評価項目(標準)'!J34="","",+'評価項目(標準)'!J34)</f>
        <v>20</v>
      </c>
      <c r="G35" s="142">
        <f>IF(+'評価項目(標準)'!I34="","",+'評価項目(標準)'!I34)</f>
        <v>20</v>
      </c>
      <c r="H35" s="455" t="str">
        <f>IF(+'評価項目(標準)'!F34="","",+'評価項目(標準)'!F34)</f>
        <v xml:space="preserve">申告工事成績点が８５点以上の場合 </v>
      </c>
      <c r="I35" s="456"/>
      <c r="J35" s="146" t="s">
        <v>149</v>
      </c>
      <c r="K35" s="540"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46" t="s">
        <v>149</v>
      </c>
      <c r="M35" s="540"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581" t="str">
        <f>IF(K35="","",IF(M35="","",ROUNDUP(AVERAGE(K35,M35),1)))</f>
        <v/>
      </c>
    </row>
    <row r="36" spans="2:14" ht="26.25" customHeight="1" x14ac:dyDescent="0.2">
      <c r="B36" s="468"/>
      <c r="C36" s="468"/>
      <c r="D36" s="490"/>
      <c r="E36" s="450"/>
      <c r="F36" s="453"/>
      <c r="G36" s="257" t="str">
        <f>IF(+'評価項目(標準)'!I35="","",+'評価項目(標準)'!I35)</f>
        <v/>
      </c>
      <c r="H36" s="459" t="str">
        <f>IF(+'評価項目(標準)'!F35="","",+'評価項目(標準)'!F35)</f>
        <v>申告工事成績点が７５点以上８５点未満の場合
計算式１
（申告工事成績点－７５点）＋１０点</v>
      </c>
      <c r="I36" s="460"/>
      <c r="J36" s="511"/>
      <c r="K36" s="542"/>
      <c r="L36" s="511"/>
      <c r="M36" s="542"/>
      <c r="N36" s="581"/>
    </row>
    <row r="37" spans="2:14" ht="25.9" customHeight="1" x14ac:dyDescent="0.2">
      <c r="B37" s="468"/>
      <c r="C37" s="468"/>
      <c r="D37" s="490"/>
      <c r="E37" s="450"/>
      <c r="F37" s="453"/>
      <c r="G37" s="148" t="str">
        <f>IF(+'評価項目(標準)'!I36="","",+'評価項目(標準)'!I36)</f>
        <v>～</v>
      </c>
      <c r="H37" s="459"/>
      <c r="I37" s="460"/>
      <c r="J37" s="512"/>
      <c r="K37" s="542"/>
      <c r="L37" s="512"/>
      <c r="M37" s="542"/>
      <c r="N37" s="581">
        <f>K37</f>
        <v>0</v>
      </c>
    </row>
    <row r="38" spans="2:14" ht="26.25" customHeight="1" x14ac:dyDescent="0.2">
      <c r="B38" s="468"/>
      <c r="C38" s="468"/>
      <c r="D38" s="490"/>
      <c r="E38" s="450"/>
      <c r="F38" s="453"/>
      <c r="G38" s="144" t="str">
        <f>IF(+'評価項目(標準)'!I37="","",+'評価項目(標準)'!I37)</f>
        <v/>
      </c>
      <c r="H38" s="459"/>
      <c r="I38" s="460"/>
      <c r="J38" s="513"/>
      <c r="K38" s="542"/>
      <c r="L38" s="513"/>
      <c r="M38" s="542"/>
      <c r="N38" s="581"/>
    </row>
    <row r="39" spans="2:14" ht="26.25" customHeight="1" x14ac:dyDescent="0.2">
      <c r="B39" s="468"/>
      <c r="C39" s="468"/>
      <c r="D39" s="490"/>
      <c r="E39" s="450"/>
      <c r="F39" s="453"/>
      <c r="G39" s="142">
        <f>IF(+'評価項目(標準)'!I38="","",+'評価項目(標準)'!I38)</f>
        <v>10</v>
      </c>
      <c r="H39" s="455" t="str">
        <f>IF(+'評価項目(標準)'!F38="","",+'評価項目(標準)'!F38)</f>
        <v>申告工事成績点が７５点未満の場合</v>
      </c>
      <c r="I39" s="456"/>
      <c r="J39" s="514"/>
      <c r="K39" s="542"/>
      <c r="L39" s="514"/>
      <c r="M39" s="542"/>
      <c r="N39" s="581">
        <f>K39</f>
        <v>0</v>
      </c>
    </row>
    <row r="40" spans="2:14" ht="26.25" customHeight="1" x14ac:dyDescent="0.2">
      <c r="B40" s="468"/>
      <c r="C40" s="468"/>
      <c r="D40" s="490" t="str">
        <f>IF(+'評価項目(標準)'!D51="","",+'評価項目(標準)'!D51)</f>
        <v/>
      </c>
      <c r="E40" s="450" t="str">
        <f>IF(+'評価項目(標準)'!E51="","",+'評価項目(標準)'!E51)</f>
        <v/>
      </c>
      <c r="F40" s="453"/>
      <c r="G40" s="142">
        <f>IF(+'評価項目(標準)'!I39="","",+'評価項目(標準)'!I39)</f>
        <v>10</v>
      </c>
      <c r="H40" s="455" t="str">
        <f>IF(+'評価項目(標準)'!F39="","",+'評価項目(標準)'!F39)</f>
        <v xml:space="preserve">総合点が９７０点以上の場合 </v>
      </c>
      <c r="I40" s="456"/>
      <c r="J40" s="149" t="s">
        <v>150</v>
      </c>
      <c r="K40" s="542"/>
      <c r="L40" s="220" t="s">
        <v>150</v>
      </c>
      <c r="M40" s="542"/>
      <c r="N40" s="581"/>
    </row>
    <row r="41" spans="2:14" ht="26.25" customHeight="1" x14ac:dyDescent="0.2">
      <c r="B41" s="468"/>
      <c r="C41" s="468"/>
      <c r="D41" s="490"/>
      <c r="E41" s="450"/>
      <c r="F41" s="453"/>
      <c r="G41" s="147" t="str">
        <f>IF(+'評価項目(標準)'!I40="","",+'評価項目(標準)'!I40)</f>
        <v/>
      </c>
      <c r="H41" s="459" t="str">
        <f>IF(+'評価項目(標準)'!F40="","",+'評価項目(標準)'!F40)</f>
        <v>総合点が８４０点以上９７０点未満の場合
計算式２
（総合点－８４０）／（９７０－８４０）×１０</v>
      </c>
      <c r="I41" s="460"/>
      <c r="J41" s="515"/>
      <c r="K41" s="542"/>
      <c r="L41" s="515"/>
      <c r="M41" s="542"/>
      <c r="N41" s="581">
        <f>K41</f>
        <v>0</v>
      </c>
    </row>
    <row r="42" spans="2:14" ht="26.25" customHeight="1" x14ac:dyDescent="0.2">
      <c r="B42" s="468"/>
      <c r="C42" s="468"/>
      <c r="D42" s="490"/>
      <c r="E42" s="450"/>
      <c r="F42" s="453"/>
      <c r="G42" s="148" t="str">
        <f>IF(+'評価項目(標準)'!I41="","",+'評価項目(標準)'!I41)</f>
        <v>～</v>
      </c>
      <c r="H42" s="459"/>
      <c r="I42" s="460"/>
      <c r="J42" s="515"/>
      <c r="K42" s="542"/>
      <c r="L42" s="515"/>
      <c r="M42" s="542"/>
      <c r="N42" s="581"/>
    </row>
    <row r="43" spans="2:14" ht="26.25" customHeight="1" x14ac:dyDescent="0.2">
      <c r="B43" s="468"/>
      <c r="C43" s="468"/>
      <c r="D43" s="490"/>
      <c r="E43" s="450"/>
      <c r="F43" s="453"/>
      <c r="G43" s="144" t="str">
        <f>IF(+'評価項目(標準)'!I42="","",+'評価項目(標準)'!I42)</f>
        <v/>
      </c>
      <c r="H43" s="459"/>
      <c r="I43" s="460"/>
      <c r="J43" s="515"/>
      <c r="K43" s="542"/>
      <c r="L43" s="515"/>
      <c r="M43" s="542"/>
      <c r="N43" s="581">
        <f>K43</f>
        <v>0</v>
      </c>
    </row>
    <row r="44" spans="2:14" ht="26.25" customHeight="1" x14ac:dyDescent="0.2">
      <c r="B44" s="468"/>
      <c r="C44" s="468"/>
      <c r="D44" s="491"/>
      <c r="E44" s="452"/>
      <c r="F44" s="454"/>
      <c r="G44" s="142">
        <f>IF(+'評価項目(標準)'!I43="","",+'評価項目(標準)'!I43)</f>
        <v>0</v>
      </c>
      <c r="H44" s="455" t="str">
        <f>IF(+'評価項目(標準)'!F43="","",+'評価項目(標準)'!F43)</f>
        <v>総合点が８４０点未満の場合</v>
      </c>
      <c r="I44" s="456"/>
      <c r="J44" s="516"/>
      <c r="K44" s="543"/>
      <c r="L44" s="516"/>
      <c r="M44" s="543"/>
      <c r="N44" s="581"/>
    </row>
    <row r="45" spans="2:14" ht="26.25" customHeight="1" x14ac:dyDescent="0.2">
      <c r="B45" s="468"/>
      <c r="C45" s="468"/>
      <c r="D45" s="449" t="str">
        <f>IF(+'評価項目(標準)'!D44="","",+'評価項目(標準)'!D44)</f>
        <v>品質
マネジメント</v>
      </c>
      <c r="E45" s="449" t="str">
        <f>IF(+'評価項目(標準)'!E44="","",+'評価項目(標準)'!E44)</f>
        <v>品質マネジメントシステムの認証</v>
      </c>
      <c r="F45" s="463">
        <f>+IF(+'評価項目(標準)'!J44="","",+'評価項目(標準)'!J44)</f>
        <v>3</v>
      </c>
      <c r="G45" s="145">
        <f>+IF(+'評価項目(標準)'!I44="","",+'評価項目(標準)'!I44)</f>
        <v>3</v>
      </c>
      <c r="H45" s="455" t="str">
        <f>+IF(+'評価項目(標準)'!F44="","",+'評価項目(標準)'!F44)</f>
        <v>有</v>
      </c>
      <c r="I45" s="456"/>
      <c r="J45" s="493"/>
      <c r="K45" s="471" t="str">
        <f>IF(J45="","",IF(J45=H45,G45,IF(J45=H46,G46)))</f>
        <v/>
      </c>
      <c r="L45" s="493"/>
      <c r="M45" s="471" t="str">
        <f>IF(L45="","",IF(L45=H45,G45,IF(L45=H46,G46)))</f>
        <v/>
      </c>
      <c r="N45" s="471" t="str">
        <f>IF(K45="","",IF(M45="","",ROUNDUP(AVERAGE(K45,M45),1)))</f>
        <v/>
      </c>
    </row>
    <row r="46" spans="2:14" ht="26.25" customHeight="1" x14ac:dyDescent="0.2">
      <c r="B46" s="468"/>
      <c r="C46" s="468"/>
      <c r="D46" s="450"/>
      <c r="E46" s="452"/>
      <c r="F46" s="454"/>
      <c r="G46" s="145">
        <f>+IF(+'評価項目(標準)'!I45="","",+'評価項目(標準)'!I45)</f>
        <v>0</v>
      </c>
      <c r="H46" s="455" t="str">
        <f>+IF(+'評価項目(標準)'!F45="","",+'評価項目(標準)'!F45)</f>
        <v>無</v>
      </c>
      <c r="I46" s="456"/>
      <c r="J46" s="494"/>
      <c r="K46" s="472"/>
      <c r="L46" s="494"/>
      <c r="M46" s="472"/>
      <c r="N46" s="472"/>
    </row>
    <row r="47" spans="2:14" ht="26.25" customHeight="1" x14ac:dyDescent="0.2">
      <c r="B47" s="468"/>
      <c r="C47" s="468"/>
      <c r="D47" s="449" t="str">
        <f>IF(+'評価項目(標準)'!D46="","",+'評価項目(標準)'!D46)</f>
        <v>労働安全
衛生管理</v>
      </c>
      <c r="E47" s="449" t="str">
        <f>IF(+'評価項目(標準)'!E46="","",+'評価項目(標準)'!E46)</f>
        <v>労働安全衛生マネジメントシステムの認証</v>
      </c>
      <c r="F47" s="463">
        <f>+IF(+'評価項目(標準)'!J46="","",+'評価項目(標準)'!J46)</f>
        <v>5</v>
      </c>
      <c r="G47" s="145">
        <f>+IF(+'評価項目(標準)'!I46="","",+'評価項目(標準)'!I46)</f>
        <v>5</v>
      </c>
      <c r="H47" s="459" t="str">
        <f>IF(+'評価項目(標準)'!F46="","",+'評価項目(標準)'!F46)</f>
        <v>有</v>
      </c>
      <c r="I47" s="460"/>
      <c r="J47" s="492"/>
      <c r="K47" s="471" t="str">
        <f>IF(J47="","",IF(J47=H47,G47,IF(J47=H48,G48)))</f>
        <v/>
      </c>
      <c r="L47" s="492"/>
      <c r="M47" s="471" t="str">
        <f>IF(L47="","",IF(L47=H47,G47,IF(L47=H48,G48)))</f>
        <v/>
      </c>
      <c r="N47" s="471" t="str">
        <f>IF(K47="","",IF(M47="","",ROUNDUP(AVERAGE(K47,M47),1)))</f>
        <v/>
      </c>
    </row>
    <row r="48" spans="2:14" ht="26.25" customHeight="1" x14ac:dyDescent="0.2">
      <c r="B48" s="468"/>
      <c r="C48" s="468"/>
      <c r="D48" s="466"/>
      <c r="E48" s="452"/>
      <c r="F48" s="454"/>
      <c r="G48" s="145">
        <f>+IF(+'評価項目(標準)'!I47="","",+'評価項目(標準)'!I47)</f>
        <v>0</v>
      </c>
      <c r="H48" s="459" t="str">
        <f>IF(+'評価項目(標準)'!F47="","",+'評価項目(標準)'!F47)</f>
        <v>無</v>
      </c>
      <c r="I48" s="460"/>
      <c r="J48" s="492"/>
      <c r="K48" s="472"/>
      <c r="L48" s="492"/>
      <c r="M48" s="472"/>
      <c r="N48" s="472"/>
    </row>
    <row r="49" spans="2:14" ht="26.25" customHeight="1" x14ac:dyDescent="0.2">
      <c r="B49" s="468"/>
      <c r="C49" s="468"/>
      <c r="D49" s="449" t="str">
        <f>IF(+'評価項目(標準)'!D48="","",+'評価項目(標準)'!D48)</f>
        <v>災害時の
事業継続力</v>
      </c>
      <c r="E49" s="449" t="str">
        <f>IF(+'評価項目(標準)'!E48="","",+'評価項目(標準)'!E48)</f>
        <v>事業継続計画 （ＢＣＰ）策定の有無</v>
      </c>
      <c r="F49" s="463">
        <f>+IF(+'評価項目(標準)'!J48="","",+'評価項目(標準)'!J48)</f>
        <v>2</v>
      </c>
      <c r="G49" s="145">
        <f>+IF(+'評価項目(標準)'!I48="","",+'評価項目(標準)'!I48)</f>
        <v>2</v>
      </c>
      <c r="H49" s="459" t="str">
        <f>IF(+'評価項目(標準)'!F48="","",+'評価項目(標準)'!F48)</f>
        <v>有</v>
      </c>
      <c r="I49" s="460"/>
      <c r="J49" s="492"/>
      <c r="K49" s="471" t="str">
        <f>IF(J49="","",IF(J49=H49,G49,IF(J49=H50,G50)))</f>
        <v/>
      </c>
      <c r="L49" s="492"/>
      <c r="M49" s="471" t="str">
        <f>IF(L49="","",IF(L49=H49,G49,IF(L49=H50,G50)))</f>
        <v/>
      </c>
      <c r="N49" s="471" t="str">
        <f>IF(K49="","",IF(M49="","",ROUNDUP(AVERAGE(K49,M49),1)))</f>
        <v/>
      </c>
    </row>
    <row r="50" spans="2:14" ht="26.25" customHeight="1" x14ac:dyDescent="0.2">
      <c r="B50" s="468"/>
      <c r="C50" s="468"/>
      <c r="D50" s="466"/>
      <c r="E50" s="452"/>
      <c r="F50" s="454"/>
      <c r="G50" s="145">
        <f>+IF(+'評価項目(標準)'!I49="","",+'評価項目(標準)'!I49)</f>
        <v>0</v>
      </c>
      <c r="H50" s="459" t="str">
        <f>IF(+'評価項目(標準)'!F49="","",+'評価項目(標準)'!F49)</f>
        <v>無</v>
      </c>
      <c r="I50" s="460"/>
      <c r="J50" s="492"/>
      <c r="K50" s="472"/>
      <c r="L50" s="492"/>
      <c r="M50" s="472"/>
      <c r="N50" s="472"/>
    </row>
    <row r="51" spans="2:14" ht="26.25" customHeight="1" x14ac:dyDescent="0.2">
      <c r="B51" s="468"/>
      <c r="C51" s="468"/>
      <c r="D51" s="449" t="str">
        <f>IF(+'評価項目(標準)'!D50="","",+'評価項目(標準)'!D50)</f>
        <v>受注工事高</v>
      </c>
      <c r="E51" s="449" t="str">
        <f>IF(+'評価項目(標準)'!E50="","",+'評価項目(標準)'!E50)</f>
        <v>１級技術者１人あたりの公共機関等発注の
契約金額２千５百万円以上の土木一式工事の契約金額</v>
      </c>
      <c r="F51" s="463">
        <f>+IF(+'評価項目(標準)'!J50="","",+'評価項目(標準)'!J50)</f>
        <v>10</v>
      </c>
      <c r="G51" s="142">
        <f>IF(+'評価項目(標準)'!I50="","",+'評価項目(標準)'!I50)</f>
        <v>10</v>
      </c>
      <c r="H51" s="459" t="str">
        <f>IF(+'評価項目(標準)'!F50="","",+'評価項目(標準)'!F50)</f>
        <v>５千万円未満の場合</v>
      </c>
      <c r="I51" s="460"/>
      <c r="J51" s="146" t="s">
        <v>151</v>
      </c>
      <c r="K51" s="471" t="str">
        <f>IF(J52="","",IF(J52="－",0,IF(J52&lt;50000000,F51,IF(J52&lt;150000000,ROUNDDOWN(F51-((J52-50000000)*F51/100000000),0),IF(J52&gt;=150000000,0)))))</f>
        <v/>
      </c>
      <c r="L51" s="146" t="s">
        <v>151</v>
      </c>
      <c r="M51" s="471" t="str">
        <f>IF(L52="","",IF(L52="－",0,IF(L52&lt;50000000,F51,IF(L52&lt;150000000,ROUNDDOWN(F51-((L52-50000000)*F51/100000000),0),IF(L52&gt;=150000000,0)))))</f>
        <v/>
      </c>
      <c r="N51" s="471" t="str">
        <f>IF(K51="","",IF(M51="","",ROUNDUP(AVERAGE(K51,M51),1)))</f>
        <v/>
      </c>
    </row>
    <row r="52" spans="2:14" ht="26.25" customHeight="1" x14ac:dyDescent="0.2">
      <c r="B52" s="468"/>
      <c r="C52" s="468"/>
      <c r="D52" s="450"/>
      <c r="E52" s="450"/>
      <c r="F52" s="453"/>
      <c r="G52" s="147" t="str">
        <f>IF(+'評価項目(標準)'!I51="","",+'評価項目(標準)'!I51)</f>
        <v/>
      </c>
      <c r="H52" s="459" t="str">
        <f>IF(+'評価項目(標準)'!F51="","",+'評価項目(標準)'!F51)</f>
        <v>５千万円以上１億５千万円未満の場合
計算式３
１０－〔受注工事高－５千万円〕×１０/１億円</v>
      </c>
      <c r="I52" s="460"/>
      <c r="J52" s="476"/>
      <c r="K52" s="506"/>
      <c r="L52" s="476"/>
      <c r="M52" s="506"/>
      <c r="N52" s="506"/>
    </row>
    <row r="53" spans="2:14" ht="26.25" customHeight="1" x14ac:dyDescent="0.2">
      <c r="B53" s="468"/>
      <c r="C53" s="468"/>
      <c r="D53" s="450"/>
      <c r="E53" s="450"/>
      <c r="F53" s="453"/>
      <c r="G53" s="485" t="str">
        <f>IF(+'評価項目(標準)'!I52="","",+'評価項目(標準)'!I52)</f>
        <v>～</v>
      </c>
      <c r="H53" s="459"/>
      <c r="I53" s="460"/>
      <c r="J53" s="476"/>
      <c r="K53" s="506"/>
      <c r="L53" s="476"/>
      <c r="M53" s="506"/>
      <c r="N53" s="506"/>
    </row>
    <row r="54" spans="2:14" ht="26.25" customHeight="1" x14ac:dyDescent="0.2">
      <c r="B54" s="468"/>
      <c r="C54" s="468"/>
      <c r="D54" s="450"/>
      <c r="E54" s="450"/>
      <c r="F54" s="453"/>
      <c r="G54" s="485"/>
      <c r="H54" s="459"/>
      <c r="I54" s="460"/>
      <c r="J54" s="476"/>
      <c r="K54" s="506"/>
      <c r="L54" s="476"/>
      <c r="M54" s="506"/>
      <c r="N54" s="506"/>
    </row>
    <row r="55" spans="2:14" ht="26.25" customHeight="1" x14ac:dyDescent="0.2">
      <c r="B55" s="468"/>
      <c r="C55" s="468"/>
      <c r="D55" s="450"/>
      <c r="E55" s="450"/>
      <c r="F55" s="453"/>
      <c r="G55" s="150" t="str">
        <f>IF(+'評価項目(標準)'!I53="","",+'評価項目(標準)'!I53)</f>
        <v/>
      </c>
      <c r="H55" s="459"/>
      <c r="I55" s="460"/>
      <c r="J55" s="476"/>
      <c r="K55" s="506"/>
      <c r="L55" s="476"/>
      <c r="M55" s="506"/>
      <c r="N55" s="506"/>
    </row>
    <row r="56" spans="2:14" ht="26.25" customHeight="1" x14ac:dyDescent="0.2">
      <c r="B56" s="468"/>
      <c r="C56" s="468"/>
      <c r="D56" s="450"/>
      <c r="E56" s="452"/>
      <c r="F56" s="454"/>
      <c r="G56" s="142">
        <f>IF(+'評価項目(標準)'!I54="","",+'評価項目(標準)'!I54)</f>
        <v>0</v>
      </c>
      <c r="H56" s="459" t="str">
        <f>IF(+'評価項目(標準)'!F54="","",+'評価項目(標準)'!F54)</f>
        <v>１億５千万円以上の場合</v>
      </c>
      <c r="I56" s="460"/>
      <c r="J56" s="477"/>
      <c r="K56" s="472"/>
      <c r="L56" s="477"/>
      <c r="M56" s="472"/>
      <c r="N56" s="472"/>
    </row>
    <row r="57" spans="2:14" ht="26.25" customHeight="1" x14ac:dyDescent="0.2">
      <c r="B57" s="468"/>
      <c r="C57" s="468"/>
      <c r="D57" s="450"/>
      <c r="E57" s="449" t="str">
        <f>IF(+'評価項目(標準)'!E55="","",+'評価項目(標準)'!E55)</f>
        <v>１企業あたりの当該年度の四日市建設事務所発注の
契約金額５百万円以上の土木一式工事の契約金額</v>
      </c>
      <c r="F57" s="577">
        <f>+IF(+'評価項目(標準)'!J55="","",+'評価項目(標準)'!J55)</f>
        <v>5</v>
      </c>
      <c r="G57" s="142">
        <f>IF(+'評価項目(標準)'!I55="","",+'評価項目(標準)'!I55)</f>
        <v>5</v>
      </c>
      <c r="H57" s="459" t="str">
        <f>IF(+'評価項目(標準)'!F55="","",+'評価項目(標準)'!F55)</f>
        <v>５千万円未満の場合</v>
      </c>
      <c r="I57" s="460"/>
      <c r="J57" s="549"/>
      <c r="K57" s="471" t="str">
        <f>IF(J57="","",IF(J57="－",0,IF(J57&lt;50000000,G57,IF(J57&gt;=50000000,G58))))</f>
        <v/>
      </c>
      <c r="L57" s="549"/>
      <c r="M57" s="471" t="str">
        <f>IF(L57="","",IF(L57="－",0,IF(L57&lt;50000000,G57,IF(L57&gt;=50000000,G58))))</f>
        <v/>
      </c>
      <c r="N57" s="471" t="str">
        <f>IF(K57="","",IF(M57="","",ROUNDUP(AVERAGE(K57,M57),1)))</f>
        <v/>
      </c>
    </row>
    <row r="58" spans="2:14" ht="26.25" customHeight="1" thickBot="1" x14ac:dyDescent="0.25">
      <c r="B58" s="482"/>
      <c r="C58" s="482"/>
      <c r="D58" s="451"/>
      <c r="E58" s="451"/>
      <c r="F58" s="578"/>
      <c r="G58" s="221">
        <f>IF(+'評価項目(標準)'!I56="","",+'評価項目(標準)'!I56)</f>
        <v>0</v>
      </c>
      <c r="H58" s="461" t="str">
        <f>IF(+'評価項目(標準)'!F56="","",+'評価項目(標準)'!F56)</f>
        <v>５千万円以上の場合</v>
      </c>
      <c r="I58" s="462"/>
      <c r="J58" s="516"/>
      <c r="K58" s="486"/>
      <c r="L58" s="516"/>
      <c r="M58" s="486"/>
      <c r="N58" s="486"/>
    </row>
    <row r="59" spans="2:14" ht="26.25" customHeight="1" thickTop="1" x14ac:dyDescent="0.2">
      <c r="B59" s="568" t="str">
        <f>IF('評価項目(標準)'!B57="","",+'評価項目(標準)'!B57)</f>
        <v>技術者の能力</v>
      </c>
      <c r="C59" s="548" t="str">
        <f>IF(+'評価項目(標準)'!C57="","",+'評価項目(標準)'!C57)</f>
        <v>技術者の能力</v>
      </c>
      <c r="D59" s="569" t="str">
        <f>IF(+'評価項目(標準)'!D57="","",+'評価項目(標準)'!D57)</f>
        <v>配置予定
技術者の
工事実績</v>
      </c>
      <c r="E59" s="569" t="str">
        <f>IF(+'評価項目(標準)'!E57="","",+'評価項目(標準)'!E57)</f>
        <v>主任（監理）技術者又は
現場代理人としての工事実績</v>
      </c>
      <c r="F59" s="570">
        <f>+IF(+'評価項目(標準)'!J57="","",+'評価項目(標準)'!J57)</f>
        <v>20</v>
      </c>
      <c r="G59" s="222">
        <f>+IF(+'評価項目(標準)'!I57="","",+'評価項目(標準)'!I57)</f>
        <v>20</v>
      </c>
      <c r="H59" s="566" t="str">
        <f>+IF(+'評価項目(標準)'!F57="","",+'評価項目(標準)'!F57)</f>
        <v>評価対象工事②の実績あり</v>
      </c>
      <c r="I59" s="567"/>
      <c r="J59" s="484"/>
      <c r="K59" s="526" t="str">
        <f>IF(J59="","",VLOOKUP(J59,'評価項目(標準)'!F57:I58,4,FALSE))</f>
        <v/>
      </c>
      <c r="L59" s="484"/>
      <c r="M59" s="526" t="str">
        <f>IF(L59="","",VLOOKUP(L59,'評価項目(標準)'!F57:I58,4,FALSE))</f>
        <v/>
      </c>
      <c r="N59" s="571" t="str">
        <f>IF(K59="","",IF(M59="","",ROUNDUP(AVERAGE(K59,M59),1)))</f>
        <v/>
      </c>
    </row>
    <row r="60" spans="2:14" ht="26.25" customHeight="1" x14ac:dyDescent="0.2">
      <c r="B60" s="546"/>
      <c r="C60" s="468"/>
      <c r="D60" s="452"/>
      <c r="E60" s="452"/>
      <c r="F60" s="454"/>
      <c r="G60" s="145">
        <f>+IF(+'評価項目(標準)'!I58="","",+'評価項目(標準)'!I58)</f>
        <v>0</v>
      </c>
      <c r="H60" s="455" t="str">
        <f>+IF(+'評価項目(標準)'!F58="","",+'評価項目(標準)'!F58)</f>
        <v>評価対象工事②の実績なし</v>
      </c>
      <c r="I60" s="456"/>
      <c r="J60" s="488"/>
      <c r="K60" s="474"/>
      <c r="L60" s="488"/>
      <c r="M60" s="474"/>
      <c r="N60" s="572"/>
    </row>
    <row r="61" spans="2:14" ht="26.25" customHeight="1" x14ac:dyDescent="0.2">
      <c r="B61" s="546"/>
      <c r="C61" s="468"/>
      <c r="D61" s="449" t="str">
        <f>IF(+'評価項目(標準)'!D59="","",+'評価項目(標準)'!D59)</f>
        <v>配置予定技術者
のCPD
（継続学習制度）
取組実績</v>
      </c>
      <c r="E61" s="449" t="str">
        <f>IF(+'評価項目(標準)'!E59="","",+'評価項目(標準)'!E59)</f>
        <v>各団体が発行するCPDの取組実績</v>
      </c>
      <c r="F61" s="463">
        <f>+IF(+'評価項目(標準)'!J59="","",+'評価項目(標準)'!J59)</f>
        <v>5</v>
      </c>
      <c r="G61" s="145">
        <f>+IF(+'評価項目(標準)'!I59="","",+'評価項目(標準)'!I59)</f>
        <v>5</v>
      </c>
      <c r="H61" s="455" t="str">
        <f>+IF(+'評価項目(標準)'!F59="","",+'評価項目(標準)'!F59)</f>
        <v>換算後の単位数の合計が推奨単位以上</v>
      </c>
      <c r="I61" s="456"/>
      <c r="J61" s="488"/>
      <c r="K61" s="473" t="str">
        <f>IF(J61="","",IF(J61=H61,G61,IF(J61=H62,G62,IF(J61=H63,G63))))</f>
        <v/>
      </c>
      <c r="L61" s="488"/>
      <c r="M61" s="473" t="str">
        <f>IF(L61="","",IF(L61=H61,G61,IF(L61=H62,G62,IF(L61=H63,G63))))</f>
        <v/>
      </c>
      <c r="N61" s="471" t="str">
        <f>IF(K61="","",IF(M61="","",ROUNDUP(AVERAGE(K61,M61),1)))</f>
        <v/>
      </c>
    </row>
    <row r="62" spans="2:14" ht="26.25" customHeight="1" x14ac:dyDescent="0.2">
      <c r="B62" s="546"/>
      <c r="C62" s="468"/>
      <c r="D62" s="450"/>
      <c r="E62" s="450"/>
      <c r="F62" s="453"/>
      <c r="G62" s="145">
        <f>+IF(+'評価項目(標準)'!I60="","",+'評価項目(標準)'!I60)</f>
        <v>3</v>
      </c>
      <c r="H62" s="455" t="str">
        <f>+IF(+'評価項目(標準)'!F60="","",+'評価項目(標準)'!F60)</f>
        <v>換算後の単位数の合計が推奨単位の1/2以上</v>
      </c>
      <c r="I62" s="456"/>
      <c r="J62" s="488"/>
      <c r="K62" s="475"/>
      <c r="L62" s="488"/>
      <c r="M62" s="475"/>
      <c r="N62" s="506"/>
    </row>
    <row r="63" spans="2:14" ht="26.25" customHeight="1" thickBot="1" x14ac:dyDescent="0.25">
      <c r="B63" s="547"/>
      <c r="C63" s="482"/>
      <c r="D63" s="451"/>
      <c r="E63" s="451"/>
      <c r="F63" s="487"/>
      <c r="G63" s="153">
        <f>+IF(+'評価項目(標準)'!I61="","",+'評価項目(標準)'!I61)</f>
        <v>0</v>
      </c>
      <c r="H63" s="457" t="str">
        <f>+IF(+'評価項目(標準)'!F61="","",+'評価項目(標準)'!F61)</f>
        <v>換算後の単位数の合計が推奨単位の1/2未満</v>
      </c>
      <c r="I63" s="458"/>
      <c r="J63" s="489"/>
      <c r="K63" s="481"/>
      <c r="L63" s="489"/>
      <c r="M63" s="481"/>
      <c r="N63" s="486"/>
    </row>
    <row r="64" spans="2:14" ht="61.5" customHeight="1" thickTop="1" x14ac:dyDescent="0.2">
      <c r="B64" s="552" t="str">
        <f>IF(+'評価項目(標準)'!B68="","",+'評価項目(標準)'!B68)</f>
        <v>総合評価方式の不履行による
加算点の減点</v>
      </c>
      <c r="C64" s="582"/>
      <c r="D64" s="553"/>
      <c r="E64" s="563"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4" s="564"/>
      <c r="G64" s="565"/>
      <c r="H64" s="478" t="str">
        <f>IF('評価項目(標準)'!I68="","",+'評価項目(標準)'!I68)</f>
        <v>△換算前
加算点満点
×1割
×件数</v>
      </c>
      <c r="I64" s="480"/>
      <c r="J64" s="154"/>
      <c r="K64" s="155">
        <f>IF(+J64="",0,-(+'評価項目(標準)'!J70*0.1*J64))</f>
        <v>0</v>
      </c>
      <c r="L64" s="154"/>
      <c r="M64" s="223">
        <f>IF(+L64="",0,-(+'評価項目(標準)'!J70*0.1*L64))</f>
        <v>0</v>
      </c>
      <c r="N64" s="224" t="str">
        <f>IF(K64+M64=0,"",K64+M64)</f>
        <v/>
      </c>
    </row>
    <row r="65" spans="1:16" ht="61.5" customHeight="1" thickBot="1" x14ac:dyDescent="0.25">
      <c r="B65" s="469" t="s">
        <v>172</v>
      </c>
      <c r="C65" s="469"/>
      <c r="D65" s="469"/>
      <c r="E65" s="470" t="s">
        <v>173</v>
      </c>
      <c r="F65" s="470"/>
      <c r="G65" s="470"/>
      <c r="H65" s="459" t="s">
        <v>174</v>
      </c>
      <c r="I65" s="460"/>
      <c r="J65" s="154"/>
      <c r="K65" s="155"/>
      <c r="L65" s="154"/>
      <c r="M65" s="225"/>
      <c r="N65" s="226" t="str">
        <f>IF(J65+L65&gt;0,-('評価項目(標準)'!J70*0.1),"")</f>
        <v/>
      </c>
    </row>
    <row r="66" spans="1:16" ht="26.25" customHeight="1" thickBot="1" x14ac:dyDescent="0.25">
      <c r="E66" s="156"/>
      <c r="F66" s="157"/>
      <c r="G66" s="158"/>
      <c r="J66" s="227"/>
      <c r="K66" s="228"/>
      <c r="L66" s="229"/>
      <c r="M66" s="230" t="s">
        <v>152</v>
      </c>
      <c r="N66" s="231">
        <f>ROUNDDOWN(SUM(N6:N63),1)+SUM(N64:N65)</f>
        <v>0</v>
      </c>
    </row>
    <row r="67" spans="1:16" ht="13.5" thickBot="1" x14ac:dyDescent="0.25"/>
    <row r="68" spans="1:16" s="161" customFormat="1" ht="21.75" customHeight="1" x14ac:dyDescent="0.2">
      <c r="A68" s="33"/>
      <c r="B68" s="167" t="s">
        <v>153</v>
      </c>
      <c r="C68" s="168"/>
      <c r="D68" s="168"/>
      <c r="E68" s="169"/>
      <c r="F68" s="169"/>
      <c r="G68" s="169"/>
      <c r="H68" s="169"/>
      <c r="I68" s="169"/>
      <c r="J68" s="169"/>
      <c r="K68" s="169"/>
      <c r="L68" s="169"/>
      <c r="M68" s="170"/>
      <c r="N68" s="33"/>
      <c r="O68" s="33"/>
      <c r="P68" s="33"/>
    </row>
    <row r="69" spans="1:16" s="161" customFormat="1" ht="21.75" customHeight="1" x14ac:dyDescent="0.2">
      <c r="A69" s="33"/>
      <c r="B69" s="162" t="s">
        <v>154</v>
      </c>
      <c r="C69" s="171"/>
      <c r="D69" s="544" t="s">
        <v>155</v>
      </c>
      <c r="E69" s="544"/>
      <c r="F69" s="544"/>
      <c r="G69" s="544"/>
      <c r="H69" s="544"/>
      <c r="I69" s="544"/>
      <c r="J69" s="544"/>
      <c r="K69" s="544"/>
      <c r="L69" s="232"/>
      <c r="M69" s="233"/>
      <c r="N69" s="33"/>
      <c r="O69" s="33"/>
      <c r="P69" s="33"/>
    </row>
    <row r="70" spans="1:16" ht="21.75" customHeight="1" x14ac:dyDescent="0.2">
      <c r="B70" s="162" t="s">
        <v>154</v>
      </c>
      <c r="C70" s="172"/>
      <c r="D70" s="544" t="s">
        <v>156</v>
      </c>
      <c r="E70" s="544"/>
      <c r="F70" s="544"/>
      <c r="G70" s="544"/>
      <c r="H70" s="544"/>
      <c r="I70" s="544"/>
      <c r="J70" s="544"/>
      <c r="K70" s="544"/>
      <c r="L70" s="232"/>
      <c r="M70" s="233"/>
    </row>
    <row r="71" spans="1:16" ht="21.75" customHeight="1" x14ac:dyDescent="0.2">
      <c r="B71" s="163" t="s">
        <v>157</v>
      </c>
      <c r="C71" s="173" t="s">
        <v>158</v>
      </c>
      <c r="D71" s="174"/>
      <c r="E71" s="174"/>
      <c r="F71" s="174"/>
      <c r="G71" s="174"/>
      <c r="H71" s="174"/>
      <c r="I71" s="174"/>
      <c r="J71" s="174"/>
      <c r="K71" s="174"/>
      <c r="L71" s="234"/>
      <c r="M71" s="235"/>
    </row>
    <row r="72" spans="1:16" ht="21.75" customHeight="1" thickBot="1" x14ac:dyDescent="0.25">
      <c r="B72" s="164" t="s">
        <v>157</v>
      </c>
      <c r="C72" s="176" t="s">
        <v>175</v>
      </c>
      <c r="D72" s="177"/>
      <c r="E72" s="177"/>
      <c r="F72" s="177"/>
      <c r="G72" s="177"/>
      <c r="H72" s="177"/>
      <c r="I72" s="177"/>
      <c r="J72" s="177"/>
      <c r="K72" s="177"/>
      <c r="L72" s="236"/>
      <c r="M72" s="237"/>
    </row>
    <row r="73" spans="1:16" ht="7.5" customHeight="1" x14ac:dyDescent="0.2">
      <c r="B73" s="165"/>
      <c r="C73" s="165"/>
      <c r="D73" s="165"/>
      <c r="E73" s="166"/>
      <c r="F73" s="166"/>
      <c r="G73" s="166"/>
      <c r="H73" s="166"/>
      <c r="I73" s="166"/>
      <c r="J73" s="166"/>
      <c r="K73" s="166"/>
      <c r="L73" s="166"/>
      <c r="M73" s="166"/>
    </row>
    <row r="74" spans="1:16" ht="23.25" customHeight="1" x14ac:dyDescent="0.2">
      <c r="A74" s="539"/>
      <c r="B74" s="539"/>
      <c r="C74" s="539"/>
      <c r="D74" s="539"/>
      <c r="E74" s="539"/>
      <c r="F74" s="539"/>
      <c r="G74" s="539"/>
      <c r="H74" s="539"/>
      <c r="I74" s="539"/>
      <c r="J74" s="539"/>
      <c r="K74" s="539"/>
      <c r="L74" s="539"/>
      <c r="M74" s="539"/>
      <c r="N74" s="539"/>
    </row>
  </sheetData>
  <sheetProtection selectLockedCells="1"/>
  <mergeCells count="229">
    <mergeCell ref="E6:E8"/>
    <mergeCell ref="F6:F8"/>
    <mergeCell ref="D11:D20"/>
    <mergeCell ref="F15:F16"/>
    <mergeCell ref="L6:L8"/>
    <mergeCell ref="M6:M8"/>
    <mergeCell ref="L9:L10"/>
    <mergeCell ref="H63:I63"/>
    <mergeCell ref="H24:I24"/>
    <mergeCell ref="H25:I25"/>
    <mergeCell ref="H26:I26"/>
    <mergeCell ref="H41:I43"/>
    <mergeCell ref="H44:I44"/>
    <mergeCell ref="H45:I45"/>
    <mergeCell ref="H46:I46"/>
    <mergeCell ref="H47:I47"/>
    <mergeCell ref="H48:I48"/>
    <mergeCell ref="H49:I49"/>
    <mergeCell ref="H31:I31"/>
    <mergeCell ref="H32:I32"/>
    <mergeCell ref="H61:I61"/>
    <mergeCell ref="H62:I62"/>
    <mergeCell ref="H13:I13"/>
    <mergeCell ref="H14:I14"/>
    <mergeCell ref="H15:I15"/>
    <mergeCell ref="H16:I16"/>
    <mergeCell ref="H17:I17"/>
    <mergeCell ref="H18:I18"/>
    <mergeCell ref="H19:I19"/>
    <mergeCell ref="H7:I7"/>
    <mergeCell ref="H8:I8"/>
    <mergeCell ref="H9:I9"/>
    <mergeCell ref="A74:N74"/>
    <mergeCell ref="N35:N44"/>
    <mergeCell ref="K35:K44"/>
    <mergeCell ref="J41:J44"/>
    <mergeCell ref="L41:L44"/>
    <mergeCell ref="J36:J37"/>
    <mergeCell ref="J38:J39"/>
    <mergeCell ref="F45:F46"/>
    <mergeCell ref="J45:J46"/>
    <mergeCell ref="F47:F48"/>
    <mergeCell ref="G53:G54"/>
    <mergeCell ref="F35:F44"/>
    <mergeCell ref="D47:D48"/>
    <mergeCell ref="B64:D64"/>
    <mergeCell ref="K57:K58"/>
    <mergeCell ref="J57:J58"/>
    <mergeCell ref="J52:J56"/>
    <mergeCell ref="K51:K56"/>
    <mergeCell ref="E47:E48"/>
    <mergeCell ref="D51:D58"/>
    <mergeCell ref="E57:E58"/>
    <mergeCell ref="B4:C5"/>
    <mergeCell ref="D4:D5"/>
    <mergeCell ref="E4:E5"/>
    <mergeCell ref="F4:F5"/>
    <mergeCell ref="J4:K4"/>
    <mergeCell ref="J13:J14"/>
    <mergeCell ref="F11:F12"/>
    <mergeCell ref="J11:J12"/>
    <mergeCell ref="K11:K12"/>
    <mergeCell ref="K6:K8"/>
    <mergeCell ref="E9:E10"/>
    <mergeCell ref="F9:F10"/>
    <mergeCell ref="J9:J10"/>
    <mergeCell ref="K9:K10"/>
    <mergeCell ref="E11:E12"/>
    <mergeCell ref="D6:D10"/>
    <mergeCell ref="K13:K14"/>
    <mergeCell ref="E13:E14"/>
    <mergeCell ref="G4:I4"/>
    <mergeCell ref="H5:I5"/>
    <mergeCell ref="H6:I6"/>
    <mergeCell ref="C6:C20"/>
    <mergeCell ref="E17:E20"/>
    <mergeCell ref="F17:F20"/>
    <mergeCell ref="H2:K2"/>
    <mergeCell ref="H3:N3"/>
    <mergeCell ref="N4:N5"/>
    <mergeCell ref="L4:M4"/>
    <mergeCell ref="F13:F14"/>
    <mergeCell ref="K33:K34"/>
    <mergeCell ref="J6:J8"/>
    <mergeCell ref="N6:N8"/>
    <mergeCell ref="N9:N10"/>
    <mergeCell ref="N11:N12"/>
    <mergeCell ref="N13:N14"/>
    <mergeCell ref="M13:M14"/>
    <mergeCell ref="M15:M16"/>
    <mergeCell ref="N33:N34"/>
    <mergeCell ref="F3:G3"/>
    <mergeCell ref="F27:F28"/>
    <mergeCell ref="F29:F30"/>
    <mergeCell ref="J29:J30"/>
    <mergeCell ref="J31:J32"/>
    <mergeCell ref="K27:K28"/>
    <mergeCell ref="K29:K30"/>
    <mergeCell ref="H10:I10"/>
    <mergeCell ref="H11:I11"/>
    <mergeCell ref="H12:I12"/>
    <mergeCell ref="D21:D26"/>
    <mergeCell ref="E21:E26"/>
    <mergeCell ref="F21:F26"/>
    <mergeCell ref="E35:E44"/>
    <mergeCell ref="E33:E34"/>
    <mergeCell ref="F33:F34"/>
    <mergeCell ref="E27:E28"/>
    <mergeCell ref="E29:E30"/>
    <mergeCell ref="E31:E32"/>
    <mergeCell ref="F31:F32"/>
    <mergeCell ref="M9:M10"/>
    <mergeCell ref="L11:L12"/>
    <mergeCell ref="M11:M12"/>
    <mergeCell ref="L13:L14"/>
    <mergeCell ref="M35:M44"/>
    <mergeCell ref="L21:L26"/>
    <mergeCell ref="M21:M26"/>
    <mergeCell ref="L15:L16"/>
    <mergeCell ref="M29:M30"/>
    <mergeCell ref="L31:L32"/>
    <mergeCell ref="M31:M32"/>
    <mergeCell ref="L17:L20"/>
    <mergeCell ref="M17:M20"/>
    <mergeCell ref="C21:C26"/>
    <mergeCell ref="E15:E16"/>
    <mergeCell ref="D33:D34"/>
    <mergeCell ref="D70:K70"/>
    <mergeCell ref="E64:G64"/>
    <mergeCell ref="D69:K69"/>
    <mergeCell ref="E61:E63"/>
    <mergeCell ref="F61:F63"/>
    <mergeCell ref="J61:J63"/>
    <mergeCell ref="K61:K63"/>
    <mergeCell ref="E49:E50"/>
    <mergeCell ref="K31:K32"/>
    <mergeCell ref="J15:J16"/>
    <mergeCell ref="K15:K16"/>
    <mergeCell ref="H27:I27"/>
    <mergeCell ref="H28:I28"/>
    <mergeCell ref="H29:I29"/>
    <mergeCell ref="H30:I30"/>
    <mergeCell ref="H64:I64"/>
    <mergeCell ref="H65:I65"/>
    <mergeCell ref="H52:I55"/>
    <mergeCell ref="H56:I56"/>
    <mergeCell ref="H57:I57"/>
    <mergeCell ref="H58:I58"/>
    <mergeCell ref="N61:N63"/>
    <mergeCell ref="M59:M60"/>
    <mergeCell ref="L33:L34"/>
    <mergeCell ref="M61:M63"/>
    <mergeCell ref="L61:L63"/>
    <mergeCell ref="N45:N46"/>
    <mergeCell ref="N51:N56"/>
    <mergeCell ref="N47:N48"/>
    <mergeCell ref="N59:N60"/>
    <mergeCell ref="N57:N58"/>
    <mergeCell ref="N49:N50"/>
    <mergeCell ref="M49:M50"/>
    <mergeCell ref="L52:L56"/>
    <mergeCell ref="B65:D65"/>
    <mergeCell ref="E65:G65"/>
    <mergeCell ref="L36:L37"/>
    <mergeCell ref="L38:L39"/>
    <mergeCell ref="L47:L48"/>
    <mergeCell ref="M47:M48"/>
    <mergeCell ref="M51:M56"/>
    <mergeCell ref="L45:L46"/>
    <mergeCell ref="M57:M58"/>
    <mergeCell ref="L57:L58"/>
    <mergeCell ref="D61:D63"/>
    <mergeCell ref="F51:F56"/>
    <mergeCell ref="B6:B58"/>
    <mergeCell ref="C33:C58"/>
    <mergeCell ref="B59:B63"/>
    <mergeCell ref="C59:C63"/>
    <mergeCell ref="D59:D60"/>
    <mergeCell ref="E59:E60"/>
    <mergeCell ref="F59:F60"/>
    <mergeCell ref="C27:C32"/>
    <mergeCell ref="D27:D32"/>
    <mergeCell ref="H50:I50"/>
    <mergeCell ref="D49:D50"/>
    <mergeCell ref="M27:M28"/>
    <mergeCell ref="N15:N16"/>
    <mergeCell ref="N21:N26"/>
    <mergeCell ref="J21:J26"/>
    <mergeCell ref="K21:K26"/>
    <mergeCell ref="J27:J28"/>
    <mergeCell ref="F49:F50"/>
    <mergeCell ref="J49:J50"/>
    <mergeCell ref="K49:K50"/>
    <mergeCell ref="L27:L28"/>
    <mergeCell ref="H23:I23"/>
    <mergeCell ref="N27:N28"/>
    <mergeCell ref="N29:N30"/>
    <mergeCell ref="N31:N32"/>
    <mergeCell ref="L29:L30"/>
    <mergeCell ref="N17:N20"/>
    <mergeCell ref="G21:I21"/>
    <mergeCell ref="H22:I22"/>
    <mergeCell ref="H20:I20"/>
    <mergeCell ref="J17:J20"/>
    <mergeCell ref="K17:K20"/>
    <mergeCell ref="D45:D46"/>
    <mergeCell ref="L49:L50"/>
    <mergeCell ref="K45:K46"/>
    <mergeCell ref="J47:J48"/>
    <mergeCell ref="K47:K48"/>
    <mergeCell ref="M33:M34"/>
    <mergeCell ref="L59:L60"/>
    <mergeCell ref="H34:I34"/>
    <mergeCell ref="H35:I35"/>
    <mergeCell ref="H36:I38"/>
    <mergeCell ref="H39:I39"/>
    <mergeCell ref="H40:I40"/>
    <mergeCell ref="J33:J34"/>
    <mergeCell ref="E51:E56"/>
    <mergeCell ref="D35:D44"/>
    <mergeCell ref="M45:M46"/>
    <mergeCell ref="H51:I51"/>
    <mergeCell ref="H33:I33"/>
    <mergeCell ref="E45:E46"/>
    <mergeCell ref="H59:I59"/>
    <mergeCell ref="H60:I60"/>
    <mergeCell ref="F57:F58"/>
    <mergeCell ref="J59:J60"/>
    <mergeCell ref="K59:K60"/>
  </mergeCells>
  <phoneticPr fontId="2"/>
  <conditionalFormatting sqref="J6:J8">
    <cfRule type="cellIs" dxfId="33" priority="18" stopIfTrue="1" operator="equal">
      <formula>$F$6</formula>
    </cfRule>
  </conditionalFormatting>
  <conditionalFormatting sqref="J9:J10">
    <cfRule type="cellIs" dxfId="32" priority="33" stopIfTrue="1" operator="equal">
      <formula>$F$9</formula>
    </cfRule>
  </conditionalFormatting>
  <conditionalFormatting sqref="J11:J12">
    <cfRule type="cellIs" dxfId="31" priority="60" stopIfTrue="1" operator="equal">
      <formula>$F$11</formula>
    </cfRule>
  </conditionalFormatting>
  <conditionalFormatting sqref="J13:J14">
    <cfRule type="cellIs" dxfId="30" priority="59" stopIfTrue="1" operator="equal">
      <formula>$F$13</formula>
    </cfRule>
  </conditionalFormatting>
  <conditionalFormatting sqref="J15:J16">
    <cfRule type="cellIs" dxfId="29" priority="58" stopIfTrue="1" operator="equal">
      <formula>$F$15</formula>
    </cfRule>
  </conditionalFormatting>
  <conditionalFormatting sqref="J17">
    <cfRule type="cellIs" dxfId="28" priority="57" stopIfTrue="1" operator="equal">
      <formula>$F$17</formula>
    </cfRule>
  </conditionalFormatting>
  <conditionalFormatting sqref="J21:J26 L21:L26">
    <cfRule type="cellIs" dxfId="27" priority="55" stopIfTrue="1" operator="equal">
      <formula>$F$21</formula>
    </cfRule>
  </conditionalFormatting>
  <conditionalFormatting sqref="J27 J29 L29 J31 L31">
    <cfRule type="cellIs" dxfId="26" priority="62" stopIfTrue="1" operator="equal">
      <formula>#REF!</formula>
    </cfRule>
  </conditionalFormatting>
  <conditionalFormatting sqref="J33:J34 L33:L34">
    <cfRule type="cellIs" dxfId="25" priority="52" stopIfTrue="1" operator="equal">
      <formula>$F$33</formula>
    </cfRule>
  </conditionalFormatting>
  <conditionalFormatting sqref="J35:J36">
    <cfRule type="cellIs" dxfId="24" priority="12" stopIfTrue="1" operator="equal">
      <formula>#REF!</formula>
    </cfRule>
  </conditionalFormatting>
  <conditionalFormatting sqref="J41">
    <cfRule type="cellIs" dxfId="23" priority="14" stopIfTrue="1" operator="equal">
      <formula>#REF!</formula>
    </cfRule>
  </conditionalFormatting>
  <conditionalFormatting sqref="J45:J46">
    <cfRule type="cellIs" dxfId="22" priority="53" stopIfTrue="1" operator="equal">
      <formula>$F$45</formula>
    </cfRule>
  </conditionalFormatting>
  <conditionalFormatting sqref="J47:J50">
    <cfRule type="cellIs" dxfId="21" priority="56" stopIfTrue="1" operator="equal">
      <formula>$F$47</formula>
    </cfRule>
  </conditionalFormatting>
  <conditionalFormatting sqref="J57:J58">
    <cfRule type="cellIs" dxfId="20" priority="8" stopIfTrue="1" operator="equal">
      <formula>$F$57</formula>
    </cfRule>
  </conditionalFormatting>
  <conditionalFormatting sqref="J59:J60 L59:L60">
    <cfRule type="cellIs" dxfId="19" priority="27" stopIfTrue="1" operator="equal">
      <formula>$F$59</formula>
    </cfRule>
  </conditionalFormatting>
  <conditionalFormatting sqref="J61:J63">
    <cfRule type="cellIs" dxfId="18" priority="51" stopIfTrue="1" operator="equal">
      <formula>$F$61</formula>
    </cfRule>
  </conditionalFormatting>
  <conditionalFormatting sqref="L6">
    <cfRule type="cellIs" dxfId="17" priority="38" stopIfTrue="1" operator="equal">
      <formula>$F$6</formula>
    </cfRule>
  </conditionalFormatting>
  <conditionalFormatting sqref="L9:L10">
    <cfRule type="cellIs" dxfId="16" priority="24" stopIfTrue="1" operator="equal">
      <formula>$F$9</formula>
    </cfRule>
  </conditionalFormatting>
  <conditionalFormatting sqref="L11:L12">
    <cfRule type="cellIs" dxfId="15" priority="48" stopIfTrue="1" operator="equal">
      <formula>$F$11</formula>
    </cfRule>
  </conditionalFormatting>
  <conditionalFormatting sqref="L13:L14">
    <cfRule type="cellIs" dxfId="14" priority="47" stopIfTrue="1" operator="equal">
      <formula>$F$13</formula>
    </cfRule>
  </conditionalFormatting>
  <conditionalFormatting sqref="L15:L16">
    <cfRule type="cellIs" dxfId="13" priority="46" stopIfTrue="1" operator="equal">
      <formula>$F$15</formula>
    </cfRule>
  </conditionalFormatting>
  <conditionalFormatting sqref="L17">
    <cfRule type="cellIs" dxfId="12" priority="1" stopIfTrue="1" operator="equal">
      <formula>$F$17</formula>
    </cfRule>
  </conditionalFormatting>
  <conditionalFormatting sqref="L27">
    <cfRule type="cellIs" dxfId="11" priority="2" stopIfTrue="1" operator="equal">
      <formula>#REF!</formula>
    </cfRule>
  </conditionalFormatting>
  <conditionalFormatting sqref="L35:L36">
    <cfRule type="cellIs" dxfId="10" priority="11" stopIfTrue="1" operator="equal">
      <formula>#REF!</formula>
    </cfRule>
  </conditionalFormatting>
  <conditionalFormatting sqref="L41">
    <cfRule type="cellIs" dxfId="9" priority="13" stopIfTrue="1" operator="equal">
      <formula>#REF!</formula>
    </cfRule>
  </conditionalFormatting>
  <conditionalFormatting sqref="L45:L46">
    <cfRule type="cellIs" dxfId="8" priority="41" stopIfTrue="1" operator="equal">
      <formula>$F$45</formula>
    </cfRule>
  </conditionalFormatting>
  <conditionalFormatting sqref="L47:L50">
    <cfRule type="cellIs" dxfId="7" priority="5" stopIfTrue="1" operator="equal">
      <formula>$F$47</formula>
    </cfRule>
  </conditionalFormatting>
  <conditionalFormatting sqref="L57:L58">
    <cfRule type="cellIs" dxfId="6" priority="7" stopIfTrue="1" operator="equal">
      <formula>$F$57</formula>
    </cfRule>
  </conditionalFormatting>
  <conditionalFormatting sqref="L61:L63">
    <cfRule type="cellIs" dxfId="5" priority="39" stopIfTrue="1" operator="equal">
      <formula>$F$61</formula>
    </cfRule>
  </conditionalFormatting>
  <dataValidations count="17">
    <dataValidation type="list" allowBlank="1" showInputMessage="1" showErrorMessage="1" sqref="J9:J10 L9:L10" xr:uid="{00000000-0002-0000-0400-000000000000}">
      <formula1>$H$9:$H$10</formula1>
    </dataValidation>
    <dataValidation type="list" allowBlank="1" showInputMessage="1" showErrorMessage="1" sqref="J6:J8" xr:uid="{00000000-0002-0000-0400-000001000000}">
      <formula1>$H$6:$H$8</formula1>
    </dataValidation>
    <dataValidation type="list" allowBlank="1" showInputMessage="1" showErrorMessage="1" sqref="J45:J46 L45:L46" xr:uid="{00000000-0002-0000-0400-000002000000}">
      <formula1>$H$45:$H$46</formula1>
    </dataValidation>
    <dataValidation type="list" allowBlank="1" showInputMessage="1" showErrorMessage="1" sqref="J47:J48 L47:L48" xr:uid="{00000000-0002-0000-0400-000004000000}">
      <formula1>$H$47:$H$48</formula1>
    </dataValidation>
    <dataValidation type="list" allowBlank="1" showInputMessage="1" showErrorMessage="1" sqref="J15:J16 L15:L16" xr:uid="{00000000-0002-0000-0400-000005000000}">
      <formula1>$H$15:$H$16</formula1>
    </dataValidation>
    <dataValidation type="list" allowBlank="1" showInputMessage="1" showErrorMessage="1" sqref="J13:J14 L13:L14" xr:uid="{00000000-0002-0000-0400-000006000000}">
      <formula1>$H$13:$H$14</formula1>
    </dataValidation>
    <dataValidation type="list" allowBlank="1" showInputMessage="1" showErrorMessage="1" sqref="J11:J12 L11:L12" xr:uid="{00000000-0002-0000-0400-000007000000}">
      <formula1>$H$11:$H$12</formula1>
    </dataValidation>
    <dataValidation type="list" allowBlank="1" showInputMessage="1" showErrorMessage="1" sqref="J61:J63 L61:L63" xr:uid="{00000000-0002-0000-0400-000008000000}">
      <formula1>$H$61:$H$63</formula1>
    </dataValidation>
    <dataValidation type="list" allowBlank="1" showInputMessage="1" showErrorMessage="1" sqref="J36 L36" xr:uid="{00000000-0002-0000-0400-00000A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B000000}">
      <formula1>0</formula1>
    </dataValidation>
    <dataValidation type="list" allowBlank="1" showInputMessage="1" showErrorMessage="1" sqref="J49:J50 L49:L50" xr:uid="{00000000-0002-0000-0400-00000C000000}">
      <formula1>$H$49:$H$50</formula1>
    </dataValidation>
    <dataValidation type="list" allowBlank="1" showInputMessage="1" showErrorMessage="1" sqref="J21:J26 L21:L26" xr:uid="{00000000-0002-0000-0400-00000D000000}">
      <formula1>$H$22:$H$26</formula1>
    </dataValidation>
    <dataValidation type="decimal" allowBlank="1" showInputMessage="1" showErrorMessage="1" sqref="J38:J39 L38:L39" xr:uid="{00000000-0002-0000-0400-00000E000000}">
      <formula1>1</formula1>
      <formula2>100</formula2>
    </dataValidation>
    <dataValidation type="list" allowBlank="1" showInputMessage="1" showErrorMessage="1" sqref="L27:L32 J27:J32" xr:uid="{00000000-0002-0000-0400-00000F000000}">
      <formula1>$H$27:$H$28</formula1>
    </dataValidation>
    <dataValidation type="list" allowBlank="1" showInputMessage="1" showErrorMessage="1" sqref="J17:J20 L17:L20" xr:uid="{00000000-0002-0000-0400-000010000000}">
      <formula1>$H$17:$H$20</formula1>
    </dataValidation>
    <dataValidation type="list" allowBlank="1" showInputMessage="1" showErrorMessage="1" sqref="L33:L34 J33:J34" xr:uid="{00000000-0002-0000-0400-000011000000}">
      <formula1>$H$33:$H$34</formula1>
    </dataValidation>
    <dataValidation type="list" allowBlank="1" showInputMessage="1" showErrorMessage="1" sqref="L59:L60 J59:J60" xr:uid="{00000000-0002-0000-0400-000012000000}">
      <formula1>$H$59:$H$60</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76"/>
  <sheetViews>
    <sheetView showGridLines="0" view="pageBreakPreview" topLeftCell="A59" zoomScale="75" zoomScaleNormal="60" zoomScaleSheetLayoutView="75" workbookViewId="0">
      <selection activeCell="AR72" sqref="AR72"/>
    </sheetView>
  </sheetViews>
  <sheetFormatPr defaultColWidth="3.1796875" defaultRowHeight="18" customHeight="1" x14ac:dyDescent="0.2"/>
  <cols>
    <col min="1" max="34" width="3.81640625" style="39" customWidth="1"/>
    <col min="35" max="35" width="4.26953125" style="39" customWidth="1"/>
    <col min="36" max="86" width="3.81640625" style="39" customWidth="1"/>
    <col min="87" max="16384" width="3.1796875" style="39"/>
  </cols>
  <sheetData>
    <row r="1" spans="1:71" ht="22.5" customHeight="1" x14ac:dyDescent="0.2">
      <c r="A1" s="107" t="s">
        <v>176</v>
      </c>
      <c r="O1" s="40"/>
      <c r="P1" s="40"/>
      <c r="Q1" s="40"/>
      <c r="R1" s="41"/>
      <c r="S1" s="41"/>
      <c r="T1" s="41"/>
      <c r="U1" s="41"/>
      <c r="V1" s="41"/>
      <c r="W1" s="41"/>
      <c r="X1" s="41"/>
      <c r="Y1" s="41"/>
      <c r="Z1" s="41"/>
      <c r="AA1" s="41"/>
      <c r="AB1" s="41"/>
      <c r="AC1" s="41"/>
      <c r="AD1" s="41"/>
      <c r="AE1" s="41"/>
      <c r="AF1" s="41"/>
      <c r="AG1" s="41"/>
      <c r="AH1" s="41"/>
      <c r="AI1" s="41"/>
      <c r="AJ1" s="695" t="s">
        <v>177</v>
      </c>
      <c r="AK1" s="696"/>
      <c r="AL1" s="696"/>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row>
    <row r="2" spans="1:71" ht="22.5" customHeight="1" thickBot="1" x14ac:dyDescent="0.25">
      <c r="O2" s="698" t="s">
        <v>178</v>
      </c>
      <c r="P2" s="670"/>
      <c r="Q2" s="699"/>
      <c r="R2" s="700"/>
      <c r="S2" s="701"/>
      <c r="T2" s="701"/>
      <c r="U2" s="701"/>
      <c r="V2" s="701"/>
      <c r="W2" s="701"/>
      <c r="X2" s="701"/>
      <c r="Y2" s="701"/>
      <c r="Z2" s="701"/>
      <c r="AA2" s="701"/>
      <c r="AB2" s="701"/>
      <c r="AC2" s="701"/>
      <c r="AD2" s="701"/>
      <c r="AE2" s="701"/>
      <c r="AF2" s="701"/>
      <c r="AG2" s="701"/>
      <c r="AH2" s="701"/>
      <c r="AI2" s="702"/>
      <c r="AJ2" s="697"/>
      <c r="AK2" s="697"/>
      <c r="AL2" s="697"/>
      <c r="AM2" s="697"/>
      <c r="AN2" s="697"/>
      <c r="AO2" s="697"/>
      <c r="AP2" s="697"/>
      <c r="AQ2" s="697"/>
      <c r="AR2" s="697"/>
      <c r="AS2" s="697"/>
      <c r="AT2" s="697"/>
      <c r="AU2" s="697"/>
      <c r="AV2" s="697"/>
      <c r="AW2" s="697"/>
      <c r="AX2" s="697"/>
      <c r="AY2" s="697"/>
      <c r="AZ2" s="697"/>
      <c r="BA2" s="697"/>
      <c r="BB2" s="697"/>
      <c r="BC2" s="697"/>
      <c r="BD2" s="697"/>
      <c r="BE2" s="697"/>
      <c r="BF2" s="697"/>
      <c r="BG2" s="697"/>
      <c r="BH2" s="697"/>
      <c r="BI2" s="697"/>
      <c r="BJ2" s="697"/>
      <c r="BK2" s="697"/>
      <c r="BL2" s="697"/>
      <c r="BM2" s="697"/>
      <c r="BN2" s="697"/>
      <c r="BO2" s="697"/>
      <c r="BP2" s="697"/>
      <c r="BQ2" s="697"/>
      <c r="BR2" s="697"/>
    </row>
    <row r="3" spans="1:71" ht="15" customHeight="1" x14ac:dyDescent="0.2">
      <c r="A3" s="703" t="s">
        <v>179</v>
      </c>
      <c r="B3" s="704"/>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I3" s="705"/>
      <c r="AJ3" s="703" t="s">
        <v>180</v>
      </c>
      <c r="AK3" s="704"/>
      <c r="AL3" s="704"/>
      <c r="AM3" s="704"/>
      <c r="AN3" s="704"/>
      <c r="AO3" s="704"/>
      <c r="AP3" s="704"/>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5"/>
    </row>
    <row r="4" spans="1:71" ht="15" customHeight="1" x14ac:dyDescent="0.2">
      <c r="A4" s="706"/>
      <c r="B4" s="707"/>
      <c r="C4" s="707"/>
      <c r="D4" s="707"/>
      <c r="E4" s="707"/>
      <c r="F4" s="707"/>
      <c r="G4" s="707"/>
      <c r="H4" s="707"/>
      <c r="I4" s="707"/>
      <c r="J4" s="707"/>
      <c r="K4" s="707"/>
      <c r="L4" s="707"/>
      <c r="M4" s="707"/>
      <c r="N4" s="707"/>
      <c r="O4" s="707"/>
      <c r="P4" s="707"/>
      <c r="Q4" s="707"/>
      <c r="R4" s="707"/>
      <c r="S4" s="707"/>
      <c r="T4" s="707"/>
      <c r="U4" s="707"/>
      <c r="V4" s="707"/>
      <c r="W4" s="707"/>
      <c r="X4" s="707"/>
      <c r="Y4" s="707"/>
      <c r="Z4" s="707"/>
      <c r="AA4" s="707"/>
      <c r="AB4" s="707"/>
      <c r="AC4" s="707"/>
      <c r="AD4" s="707"/>
      <c r="AE4" s="707"/>
      <c r="AF4" s="707"/>
      <c r="AG4" s="707"/>
      <c r="AH4" s="707"/>
      <c r="AI4" s="708"/>
      <c r="AJ4" s="706"/>
      <c r="AK4" s="707"/>
      <c r="AL4" s="707"/>
      <c r="AM4" s="707"/>
      <c r="AN4" s="707"/>
      <c r="AO4" s="707"/>
      <c r="AP4" s="707"/>
      <c r="AQ4" s="707"/>
      <c r="AR4" s="707"/>
      <c r="AS4" s="707"/>
      <c r="AT4" s="707"/>
      <c r="AU4" s="707"/>
      <c r="AV4" s="707"/>
      <c r="AW4" s="707"/>
      <c r="AX4" s="707"/>
      <c r="AY4" s="707"/>
      <c r="AZ4" s="707"/>
      <c r="BA4" s="707"/>
      <c r="BB4" s="707"/>
      <c r="BC4" s="707"/>
      <c r="BD4" s="707"/>
      <c r="BE4" s="707"/>
      <c r="BF4" s="707"/>
      <c r="BG4" s="707"/>
      <c r="BH4" s="707"/>
      <c r="BI4" s="707"/>
      <c r="BJ4" s="707"/>
      <c r="BK4" s="707"/>
      <c r="BL4" s="707"/>
      <c r="BM4" s="707"/>
      <c r="BN4" s="707"/>
      <c r="BO4" s="707"/>
      <c r="BP4" s="707"/>
      <c r="BQ4" s="707"/>
      <c r="BR4" s="708"/>
    </row>
    <row r="5" spans="1:71" ht="16.149999999999999" customHeight="1" x14ac:dyDescent="0.2">
      <c r="A5" s="619" t="s">
        <v>16</v>
      </c>
      <c r="B5" s="620"/>
      <c r="C5" s="620"/>
      <c r="D5" s="621"/>
      <c r="E5" s="727" t="s">
        <v>181</v>
      </c>
      <c r="F5" s="728"/>
      <c r="G5" s="728"/>
      <c r="H5" s="728"/>
      <c r="I5" s="729"/>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6"/>
      <c r="AI5" s="767"/>
      <c r="AJ5" s="715" t="s">
        <v>182</v>
      </c>
      <c r="AK5" s="716"/>
      <c r="AL5" s="789" t="s">
        <v>183</v>
      </c>
      <c r="AM5" s="719"/>
      <c r="AN5" s="719"/>
      <c r="AO5" s="719"/>
      <c r="AP5" s="719"/>
      <c r="AQ5" s="719"/>
      <c r="AR5" s="719"/>
      <c r="AS5" s="719"/>
      <c r="AT5" s="719"/>
      <c r="AU5" s="719"/>
      <c r="AV5" s="719"/>
      <c r="AW5" s="719"/>
      <c r="AX5" s="719"/>
      <c r="AY5" s="719"/>
      <c r="AZ5" s="719"/>
      <c r="BA5" s="719"/>
      <c r="BB5" s="719"/>
      <c r="BC5" s="719"/>
      <c r="BD5" s="719"/>
      <c r="BE5" s="719"/>
      <c r="BF5" s="719"/>
      <c r="BG5" s="719"/>
      <c r="BH5" s="719"/>
      <c r="BI5" s="719"/>
      <c r="BJ5" s="719"/>
      <c r="BK5" s="719"/>
      <c r="BL5" s="719"/>
      <c r="BM5" s="719"/>
      <c r="BN5" s="719"/>
      <c r="BO5" s="719"/>
      <c r="BP5" s="719"/>
      <c r="BQ5" s="719"/>
      <c r="BR5" s="720"/>
    </row>
    <row r="6" spans="1:71" ht="16.149999999999999" customHeight="1" x14ac:dyDescent="0.2">
      <c r="A6" s="622"/>
      <c r="B6" s="623"/>
      <c r="C6" s="623"/>
      <c r="D6" s="624"/>
      <c r="E6" s="730"/>
      <c r="F6" s="731"/>
      <c r="G6" s="731"/>
      <c r="H6" s="731"/>
      <c r="I6" s="732"/>
      <c r="J6" s="768"/>
      <c r="K6" s="768"/>
      <c r="L6" s="768"/>
      <c r="M6" s="768"/>
      <c r="N6" s="768"/>
      <c r="O6" s="768"/>
      <c r="P6" s="768"/>
      <c r="Q6" s="768"/>
      <c r="R6" s="768"/>
      <c r="S6" s="768"/>
      <c r="T6" s="768"/>
      <c r="U6" s="768"/>
      <c r="V6" s="768"/>
      <c r="W6" s="768"/>
      <c r="X6" s="768"/>
      <c r="Y6" s="768"/>
      <c r="Z6" s="768"/>
      <c r="AA6" s="768"/>
      <c r="AB6" s="768"/>
      <c r="AC6" s="768"/>
      <c r="AD6" s="768"/>
      <c r="AE6" s="768"/>
      <c r="AF6" s="768"/>
      <c r="AG6" s="768"/>
      <c r="AH6" s="768"/>
      <c r="AI6" s="769"/>
      <c r="AJ6" s="717"/>
      <c r="AK6" s="718"/>
      <c r="AL6" s="711"/>
      <c r="AM6" s="711"/>
      <c r="AN6" s="711"/>
      <c r="AO6" s="711"/>
      <c r="AP6" s="711"/>
      <c r="AQ6" s="711"/>
      <c r="AR6" s="711"/>
      <c r="AS6" s="711"/>
      <c r="AT6" s="711"/>
      <c r="AU6" s="711"/>
      <c r="AV6" s="711"/>
      <c r="AW6" s="711"/>
      <c r="AX6" s="711"/>
      <c r="AY6" s="711"/>
      <c r="AZ6" s="711"/>
      <c r="BA6" s="711"/>
      <c r="BB6" s="711"/>
      <c r="BC6" s="711"/>
      <c r="BD6" s="711"/>
      <c r="BE6" s="711"/>
      <c r="BF6" s="711"/>
      <c r="BG6" s="711"/>
      <c r="BH6" s="711"/>
      <c r="BI6" s="711"/>
      <c r="BJ6" s="711"/>
      <c r="BK6" s="711"/>
      <c r="BL6" s="711"/>
      <c r="BM6" s="711"/>
      <c r="BN6" s="711"/>
      <c r="BO6" s="711"/>
      <c r="BP6" s="711"/>
      <c r="BQ6" s="711"/>
      <c r="BR6" s="712"/>
    </row>
    <row r="7" spans="1:71" ht="16.149999999999999" customHeight="1" x14ac:dyDescent="0.2">
      <c r="A7" s="622"/>
      <c r="B7" s="623"/>
      <c r="C7" s="623"/>
      <c r="D7" s="624"/>
      <c r="E7" s="599" t="s">
        <v>184</v>
      </c>
      <c r="F7" s="600"/>
      <c r="G7" s="600"/>
      <c r="H7" s="600"/>
      <c r="I7" s="601"/>
      <c r="J7" s="772" t="s">
        <v>185</v>
      </c>
      <c r="K7" s="773"/>
      <c r="L7" s="773"/>
      <c r="M7" s="773"/>
      <c r="N7" s="773"/>
      <c r="O7" s="773"/>
      <c r="P7" s="773"/>
      <c r="Q7" s="773"/>
      <c r="R7" s="773"/>
      <c r="S7" s="773"/>
      <c r="T7" s="773"/>
      <c r="U7" s="773"/>
      <c r="V7" s="773"/>
      <c r="W7" s="773"/>
      <c r="X7" s="773"/>
      <c r="Y7" s="773"/>
      <c r="Z7" s="773"/>
      <c r="AA7" s="773"/>
      <c r="AB7" s="773"/>
      <c r="AC7" s="773"/>
      <c r="AD7" s="773"/>
      <c r="AE7" s="773"/>
      <c r="AF7" s="773"/>
      <c r="AG7" s="773"/>
      <c r="AH7" s="773"/>
      <c r="AI7" s="774"/>
      <c r="AJ7" s="761" t="s">
        <v>186</v>
      </c>
      <c r="AK7" s="718"/>
      <c r="AL7" s="782" t="s">
        <v>187</v>
      </c>
      <c r="AM7" s="782"/>
      <c r="AN7" s="782"/>
      <c r="AO7" s="782"/>
      <c r="AP7" s="782"/>
      <c r="AQ7" s="782"/>
      <c r="AR7" s="782"/>
      <c r="AS7" s="782"/>
      <c r="AT7" s="782"/>
      <c r="AU7" s="782"/>
      <c r="AV7" s="782"/>
      <c r="AW7" s="782"/>
      <c r="AX7" s="782"/>
      <c r="AY7" s="782"/>
      <c r="AZ7" s="782"/>
      <c r="BA7" s="782"/>
      <c r="BB7" s="782"/>
      <c r="BC7" s="782"/>
      <c r="BD7" s="782"/>
      <c r="BE7" s="782"/>
      <c r="BF7" s="782"/>
      <c r="BG7" s="782"/>
      <c r="BH7" s="782"/>
      <c r="BI7" s="782"/>
      <c r="BJ7" s="782"/>
      <c r="BK7" s="782"/>
      <c r="BL7" s="782"/>
      <c r="BM7" s="782"/>
      <c r="BN7" s="782"/>
      <c r="BO7" s="782"/>
      <c r="BP7" s="782"/>
      <c r="BQ7" s="782"/>
      <c r="BR7" s="790"/>
    </row>
    <row r="8" spans="1:71" ht="16.149999999999999" customHeight="1" x14ac:dyDescent="0.2">
      <c r="A8" s="622"/>
      <c r="B8" s="623"/>
      <c r="C8" s="623"/>
      <c r="D8" s="624"/>
      <c r="E8" s="791" t="s">
        <v>188</v>
      </c>
      <c r="F8" s="792"/>
      <c r="G8" s="792"/>
      <c r="H8" s="792"/>
      <c r="I8" s="793"/>
      <c r="J8" s="787"/>
      <c r="K8" s="787"/>
      <c r="L8" s="787"/>
      <c r="M8" s="787"/>
      <c r="N8" s="787"/>
      <c r="O8" s="787"/>
      <c r="P8" s="787"/>
      <c r="Q8" s="787"/>
      <c r="R8" s="787"/>
      <c r="S8" s="787"/>
      <c r="T8" s="787"/>
      <c r="U8" s="787"/>
      <c r="V8" s="787"/>
      <c r="W8" s="787"/>
      <c r="X8" s="787"/>
      <c r="Y8" s="787"/>
      <c r="Z8" s="787"/>
      <c r="AA8" s="787"/>
      <c r="AB8" s="787"/>
      <c r="AC8" s="787"/>
      <c r="AD8" s="787"/>
      <c r="AE8" s="787"/>
      <c r="AF8" s="787"/>
      <c r="AG8" s="787"/>
      <c r="AH8" s="787"/>
      <c r="AI8" s="788"/>
      <c r="AJ8" s="717"/>
      <c r="AK8" s="718"/>
      <c r="AL8" s="782"/>
      <c r="AM8" s="782"/>
      <c r="AN8" s="782"/>
      <c r="AO8" s="782"/>
      <c r="AP8" s="782"/>
      <c r="AQ8" s="782"/>
      <c r="AR8" s="782"/>
      <c r="AS8" s="782"/>
      <c r="AT8" s="782"/>
      <c r="AU8" s="782"/>
      <c r="AV8" s="782"/>
      <c r="AW8" s="782"/>
      <c r="AX8" s="782"/>
      <c r="AY8" s="782"/>
      <c r="AZ8" s="782"/>
      <c r="BA8" s="782"/>
      <c r="BB8" s="782"/>
      <c r="BC8" s="782"/>
      <c r="BD8" s="782"/>
      <c r="BE8" s="782"/>
      <c r="BF8" s="782"/>
      <c r="BG8" s="782"/>
      <c r="BH8" s="782"/>
      <c r="BI8" s="782"/>
      <c r="BJ8" s="782"/>
      <c r="BK8" s="782"/>
      <c r="BL8" s="782"/>
      <c r="BM8" s="782"/>
      <c r="BN8" s="782"/>
      <c r="BO8" s="782"/>
      <c r="BP8" s="782"/>
      <c r="BQ8" s="782"/>
      <c r="BR8" s="790"/>
    </row>
    <row r="9" spans="1:71" ht="16.149999999999999" customHeight="1" x14ac:dyDescent="0.2">
      <c r="A9" s="622"/>
      <c r="B9" s="623"/>
      <c r="C9" s="623"/>
      <c r="D9" s="624"/>
      <c r="E9" s="730"/>
      <c r="F9" s="731"/>
      <c r="G9" s="731"/>
      <c r="H9" s="731"/>
      <c r="I9" s="732"/>
      <c r="J9" s="768"/>
      <c r="K9" s="768"/>
      <c r="L9" s="768"/>
      <c r="M9" s="768"/>
      <c r="N9" s="768"/>
      <c r="O9" s="768"/>
      <c r="P9" s="768"/>
      <c r="Q9" s="768"/>
      <c r="R9" s="768"/>
      <c r="S9" s="768"/>
      <c r="T9" s="768"/>
      <c r="U9" s="768"/>
      <c r="V9" s="768"/>
      <c r="W9" s="768"/>
      <c r="X9" s="768"/>
      <c r="Y9" s="768"/>
      <c r="Z9" s="768"/>
      <c r="AA9" s="768"/>
      <c r="AB9" s="768"/>
      <c r="AC9" s="768"/>
      <c r="AD9" s="768"/>
      <c r="AE9" s="768"/>
      <c r="AF9" s="768"/>
      <c r="AG9" s="768"/>
      <c r="AH9" s="768"/>
      <c r="AI9" s="769"/>
      <c r="AJ9" s="717"/>
      <c r="AK9" s="718"/>
      <c r="AL9" s="782"/>
      <c r="AM9" s="782"/>
      <c r="AN9" s="782"/>
      <c r="AO9" s="782"/>
      <c r="AP9" s="782"/>
      <c r="AQ9" s="782"/>
      <c r="AR9" s="782"/>
      <c r="AS9" s="782"/>
      <c r="AT9" s="782"/>
      <c r="AU9" s="782"/>
      <c r="AV9" s="782"/>
      <c r="AW9" s="782"/>
      <c r="AX9" s="782"/>
      <c r="AY9" s="782"/>
      <c r="AZ9" s="782"/>
      <c r="BA9" s="782"/>
      <c r="BB9" s="782"/>
      <c r="BC9" s="782"/>
      <c r="BD9" s="782"/>
      <c r="BE9" s="782"/>
      <c r="BF9" s="782"/>
      <c r="BG9" s="782"/>
      <c r="BH9" s="782"/>
      <c r="BI9" s="782"/>
      <c r="BJ9" s="782"/>
      <c r="BK9" s="782"/>
      <c r="BL9" s="782"/>
      <c r="BM9" s="782"/>
      <c r="BN9" s="782"/>
      <c r="BO9" s="782"/>
      <c r="BP9" s="782"/>
      <c r="BQ9" s="782"/>
      <c r="BR9" s="790"/>
    </row>
    <row r="10" spans="1:71" ht="16.149999999999999" customHeight="1" x14ac:dyDescent="0.2">
      <c r="A10" s="622"/>
      <c r="B10" s="623"/>
      <c r="C10" s="623"/>
      <c r="D10" s="624"/>
      <c r="E10" s="625" t="s">
        <v>189</v>
      </c>
      <c r="F10" s="623"/>
      <c r="G10" s="623"/>
      <c r="H10" s="623"/>
      <c r="I10" s="624"/>
      <c r="J10" s="711"/>
      <c r="K10" s="711"/>
      <c r="L10" s="711"/>
      <c r="M10" s="711"/>
      <c r="N10" s="711"/>
      <c r="O10" s="711"/>
      <c r="P10" s="711"/>
      <c r="Q10" s="711"/>
      <c r="R10" s="711"/>
      <c r="S10" s="711"/>
      <c r="T10" s="711"/>
      <c r="U10" s="711"/>
      <c r="V10" s="711"/>
      <c r="W10" s="711"/>
      <c r="X10" s="711"/>
      <c r="Y10" s="711"/>
      <c r="Z10" s="711"/>
      <c r="AA10" s="711"/>
      <c r="AB10" s="711"/>
      <c r="AC10" s="711"/>
      <c r="AD10" s="711"/>
      <c r="AE10" s="711"/>
      <c r="AF10" s="711"/>
      <c r="AG10" s="711"/>
      <c r="AH10" s="711"/>
      <c r="AI10" s="712"/>
      <c r="AJ10" s="717" t="s">
        <v>190</v>
      </c>
      <c r="AK10" s="718"/>
      <c r="AL10" s="782" t="s">
        <v>191</v>
      </c>
      <c r="AM10" s="711"/>
      <c r="AN10" s="711"/>
      <c r="AO10" s="711"/>
      <c r="AP10" s="711"/>
      <c r="AQ10" s="711"/>
      <c r="AR10" s="711"/>
      <c r="AS10" s="711"/>
      <c r="AT10" s="711"/>
      <c r="AU10" s="711"/>
      <c r="AV10" s="711"/>
      <c r="AW10" s="711"/>
      <c r="AX10" s="711"/>
      <c r="AY10" s="711"/>
      <c r="AZ10" s="711"/>
      <c r="BA10" s="711"/>
      <c r="BB10" s="711"/>
      <c r="BC10" s="711"/>
      <c r="BD10" s="711"/>
      <c r="BE10" s="711"/>
      <c r="BF10" s="711"/>
      <c r="BG10" s="711"/>
      <c r="BH10" s="711"/>
      <c r="BI10" s="711"/>
      <c r="BJ10" s="711"/>
      <c r="BK10" s="711"/>
      <c r="BL10" s="711"/>
      <c r="BM10" s="711"/>
      <c r="BN10" s="711"/>
      <c r="BO10" s="711"/>
      <c r="BP10" s="711"/>
      <c r="BQ10" s="711"/>
      <c r="BR10" s="712"/>
    </row>
    <row r="11" spans="1:71" ht="16.149999999999999" customHeight="1" x14ac:dyDescent="0.2">
      <c r="A11" s="638"/>
      <c r="B11" s="639"/>
      <c r="C11" s="639"/>
      <c r="D11" s="726"/>
      <c r="E11" s="794"/>
      <c r="F11" s="639"/>
      <c r="G11" s="639"/>
      <c r="H11" s="639"/>
      <c r="I11" s="726"/>
      <c r="J11" s="770"/>
      <c r="K11" s="770"/>
      <c r="L11" s="770"/>
      <c r="M11" s="770"/>
      <c r="N11" s="770"/>
      <c r="O11" s="770"/>
      <c r="P11" s="770"/>
      <c r="Q11" s="770"/>
      <c r="R11" s="770"/>
      <c r="S11" s="770"/>
      <c r="T11" s="770"/>
      <c r="U11" s="770"/>
      <c r="V11" s="770"/>
      <c r="W11" s="770"/>
      <c r="X11" s="770"/>
      <c r="Y11" s="770"/>
      <c r="Z11" s="770"/>
      <c r="AA11" s="770"/>
      <c r="AB11" s="770"/>
      <c r="AC11" s="770"/>
      <c r="AD11" s="770"/>
      <c r="AE11" s="770"/>
      <c r="AF11" s="770"/>
      <c r="AG11" s="770"/>
      <c r="AH11" s="770"/>
      <c r="AI11" s="771"/>
      <c r="AJ11" s="717"/>
      <c r="AK11" s="718"/>
      <c r="AL11" s="711"/>
      <c r="AM11" s="711"/>
      <c r="AN11" s="711"/>
      <c r="AO11" s="711"/>
      <c r="AP11" s="711"/>
      <c r="AQ11" s="711"/>
      <c r="AR11" s="711"/>
      <c r="AS11" s="711"/>
      <c r="AT11" s="711"/>
      <c r="AU11" s="711"/>
      <c r="AV11" s="711"/>
      <c r="AW11" s="711"/>
      <c r="AX11" s="711"/>
      <c r="AY11" s="711"/>
      <c r="AZ11" s="711"/>
      <c r="BA11" s="711"/>
      <c r="BB11" s="711"/>
      <c r="BC11" s="711"/>
      <c r="BD11" s="711"/>
      <c r="BE11" s="711"/>
      <c r="BF11" s="711"/>
      <c r="BG11" s="711"/>
      <c r="BH11" s="711"/>
      <c r="BI11" s="711"/>
      <c r="BJ11" s="711"/>
      <c r="BK11" s="711"/>
      <c r="BL11" s="711"/>
      <c r="BM11" s="711"/>
      <c r="BN11" s="711"/>
      <c r="BO11" s="711"/>
      <c r="BP11" s="711"/>
      <c r="BQ11" s="711"/>
      <c r="BR11" s="712"/>
    </row>
    <row r="12" spans="1:71" ht="16.149999999999999" customHeight="1" x14ac:dyDescent="0.2">
      <c r="A12" s="619" t="s">
        <v>192</v>
      </c>
      <c r="B12" s="620"/>
      <c r="C12" s="620"/>
      <c r="D12" s="621"/>
      <c r="E12" s="599" t="s">
        <v>193</v>
      </c>
      <c r="F12" s="600"/>
      <c r="G12" s="600"/>
      <c r="H12" s="600"/>
      <c r="I12" s="601"/>
      <c r="J12" s="709"/>
      <c r="K12" s="709"/>
      <c r="L12" s="709"/>
      <c r="M12" s="709"/>
      <c r="N12" s="709"/>
      <c r="O12" s="709"/>
      <c r="P12" s="709"/>
      <c r="Q12" s="709"/>
      <c r="R12" s="709"/>
      <c r="S12" s="709"/>
      <c r="T12" s="709"/>
      <c r="U12" s="709"/>
      <c r="V12" s="709"/>
      <c r="W12" s="709"/>
      <c r="X12" s="709"/>
      <c r="Y12" s="709"/>
      <c r="Z12" s="709"/>
      <c r="AA12" s="709"/>
      <c r="AB12" s="709"/>
      <c r="AC12" s="709"/>
      <c r="AD12" s="709"/>
      <c r="AE12" s="709"/>
      <c r="AF12" s="709"/>
      <c r="AG12" s="709"/>
      <c r="AH12" s="709"/>
      <c r="AI12" s="710"/>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6.149999999999999" customHeight="1" x14ac:dyDescent="0.2">
      <c r="A13" s="622"/>
      <c r="B13" s="623"/>
      <c r="C13" s="623"/>
      <c r="D13" s="624"/>
      <c r="E13" s="625" t="s">
        <v>194</v>
      </c>
      <c r="F13" s="623"/>
      <c r="G13" s="623"/>
      <c r="H13" s="623"/>
      <c r="I13" s="624"/>
      <c r="J13" s="711"/>
      <c r="K13" s="711"/>
      <c r="L13" s="711"/>
      <c r="M13" s="711"/>
      <c r="N13" s="711"/>
      <c r="O13" s="711"/>
      <c r="P13" s="711"/>
      <c r="Q13" s="711"/>
      <c r="R13" s="711"/>
      <c r="S13" s="711"/>
      <c r="T13" s="711"/>
      <c r="U13" s="711"/>
      <c r="V13" s="711"/>
      <c r="W13" s="711"/>
      <c r="X13" s="711"/>
      <c r="Y13" s="711"/>
      <c r="Z13" s="711"/>
      <c r="AA13" s="711"/>
      <c r="AB13" s="711"/>
      <c r="AC13" s="711"/>
      <c r="AD13" s="711"/>
      <c r="AE13" s="711"/>
      <c r="AF13" s="711"/>
      <c r="AG13" s="711"/>
      <c r="AH13" s="711"/>
      <c r="AI13" s="712"/>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6.149999999999999" customHeight="1" x14ac:dyDescent="0.2">
      <c r="A14" s="622"/>
      <c r="B14" s="623"/>
      <c r="C14" s="623"/>
      <c r="D14" s="624"/>
      <c r="E14" s="625"/>
      <c r="F14" s="623"/>
      <c r="G14" s="623"/>
      <c r="H14" s="623"/>
      <c r="I14" s="624"/>
      <c r="J14" s="711"/>
      <c r="K14" s="711"/>
      <c r="L14" s="711"/>
      <c r="M14" s="711"/>
      <c r="N14" s="711"/>
      <c r="O14" s="711"/>
      <c r="P14" s="711"/>
      <c r="Q14" s="711"/>
      <c r="R14" s="711"/>
      <c r="S14" s="711"/>
      <c r="T14" s="711"/>
      <c r="U14" s="711"/>
      <c r="V14" s="711"/>
      <c r="W14" s="711"/>
      <c r="X14" s="711"/>
      <c r="Y14" s="711"/>
      <c r="Z14" s="711"/>
      <c r="AA14" s="711"/>
      <c r="AB14" s="711"/>
      <c r="AC14" s="711"/>
      <c r="AD14" s="711"/>
      <c r="AE14" s="711"/>
      <c r="AF14" s="711"/>
      <c r="AG14" s="711"/>
      <c r="AH14" s="711"/>
      <c r="AI14" s="712"/>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6.149999999999999" customHeight="1" thickBot="1" x14ac:dyDescent="0.25">
      <c r="A15" s="622"/>
      <c r="B15" s="623"/>
      <c r="C15" s="623"/>
      <c r="D15" s="624"/>
      <c r="E15" s="626"/>
      <c r="F15" s="627"/>
      <c r="G15" s="627"/>
      <c r="H15" s="627"/>
      <c r="I15" s="628"/>
      <c r="J15" s="713"/>
      <c r="K15" s="713"/>
      <c r="L15" s="713"/>
      <c r="M15" s="713"/>
      <c r="N15" s="713"/>
      <c r="O15" s="713"/>
      <c r="P15" s="713"/>
      <c r="Q15" s="713"/>
      <c r="R15" s="713"/>
      <c r="S15" s="713"/>
      <c r="T15" s="713"/>
      <c r="U15" s="713"/>
      <c r="V15" s="713"/>
      <c r="W15" s="713"/>
      <c r="X15" s="713"/>
      <c r="Y15" s="713"/>
      <c r="Z15" s="713"/>
      <c r="AA15" s="713"/>
      <c r="AB15" s="713"/>
      <c r="AC15" s="713"/>
      <c r="AD15" s="713"/>
      <c r="AE15" s="713"/>
      <c r="AF15" s="713"/>
      <c r="AG15" s="713"/>
      <c r="AH15" s="713"/>
      <c r="AI15" s="714"/>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x14ac:dyDescent="0.2">
      <c r="A16" s="111"/>
      <c r="B16" s="112"/>
      <c r="C16" s="112"/>
      <c r="D16" s="112"/>
      <c r="E16" s="112"/>
      <c r="F16" s="112"/>
      <c r="G16" s="776" t="s">
        <v>195</v>
      </c>
      <c r="H16" s="776"/>
      <c r="I16" s="776"/>
      <c r="J16" s="776"/>
      <c r="K16" s="776"/>
      <c r="L16" s="776"/>
      <c r="M16" s="776"/>
      <c r="N16" s="776"/>
      <c r="O16" s="776"/>
      <c r="P16" s="776"/>
      <c r="Q16" s="776"/>
      <c r="R16" s="776"/>
      <c r="S16" s="776"/>
      <c r="T16" s="776"/>
      <c r="U16" s="776"/>
      <c r="V16" s="776"/>
      <c r="W16" s="776"/>
      <c r="X16" s="776"/>
      <c r="Y16" s="776"/>
      <c r="Z16" s="776"/>
      <c r="AA16" s="776"/>
      <c r="AB16" s="776"/>
      <c r="AC16" s="776"/>
      <c r="AD16" s="52"/>
      <c r="AE16" s="52"/>
      <c r="AF16" s="52"/>
      <c r="AG16" s="52"/>
      <c r="AH16" s="52"/>
      <c r="AI16" s="53"/>
      <c r="AJ16" s="783" t="s">
        <v>196</v>
      </c>
      <c r="AK16" s="776"/>
      <c r="AL16" s="776"/>
      <c r="AM16" s="776"/>
      <c r="AN16" s="776"/>
      <c r="AO16" s="776"/>
      <c r="AP16" s="776"/>
      <c r="AQ16" s="776"/>
      <c r="AR16" s="776"/>
      <c r="AS16" s="776"/>
      <c r="AT16" s="776"/>
      <c r="AU16" s="776"/>
      <c r="AV16" s="776"/>
      <c r="AW16" s="776"/>
      <c r="AX16" s="776"/>
      <c r="AY16" s="776"/>
      <c r="AZ16" s="776"/>
      <c r="BA16" s="776"/>
      <c r="BB16" s="776"/>
      <c r="BC16" s="776"/>
      <c r="BD16" s="776"/>
      <c r="BE16" s="776"/>
      <c r="BF16" s="776"/>
      <c r="BG16" s="776"/>
      <c r="BH16" s="776"/>
      <c r="BI16" s="776"/>
      <c r="BJ16" s="776"/>
      <c r="BK16" s="776"/>
      <c r="BL16" s="776"/>
      <c r="BM16" s="776"/>
      <c r="BN16" s="776"/>
      <c r="BO16" s="776"/>
      <c r="BP16" s="776"/>
      <c r="BQ16" s="776"/>
      <c r="BR16" s="784"/>
      <c r="BS16" s="41"/>
    </row>
    <row r="17" spans="1:77" ht="15" customHeight="1" x14ac:dyDescent="0.2">
      <c r="A17" s="113"/>
      <c r="B17" s="114"/>
      <c r="C17" s="114"/>
      <c r="D17" s="114"/>
      <c r="E17" s="114"/>
      <c r="F17" s="114"/>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21" t="s">
        <v>197</v>
      </c>
      <c r="AE17" s="721"/>
      <c r="AF17" s="721"/>
      <c r="AG17" s="599" t="s">
        <v>198</v>
      </c>
      <c r="AH17" s="600"/>
      <c r="AI17" s="725"/>
      <c r="AJ17" s="785"/>
      <c r="AK17" s="777"/>
      <c r="AL17" s="777"/>
      <c r="AM17" s="777"/>
      <c r="AN17" s="777"/>
      <c r="AO17" s="777"/>
      <c r="AP17" s="777"/>
      <c r="AQ17" s="777"/>
      <c r="AR17" s="777"/>
      <c r="AS17" s="777"/>
      <c r="AT17" s="777"/>
      <c r="AU17" s="777"/>
      <c r="AV17" s="777"/>
      <c r="AW17" s="777"/>
      <c r="AX17" s="777"/>
      <c r="AY17" s="777"/>
      <c r="AZ17" s="777"/>
      <c r="BA17" s="777"/>
      <c r="BB17" s="777"/>
      <c r="BC17" s="777"/>
      <c r="BD17" s="777"/>
      <c r="BE17" s="777"/>
      <c r="BF17" s="777"/>
      <c r="BG17" s="777"/>
      <c r="BH17" s="777"/>
      <c r="BI17" s="777"/>
      <c r="BJ17" s="777"/>
      <c r="BK17" s="777"/>
      <c r="BL17" s="777"/>
      <c r="BM17" s="777"/>
      <c r="BN17" s="777"/>
      <c r="BO17" s="777"/>
      <c r="BP17" s="777"/>
      <c r="BQ17" s="777"/>
      <c r="BR17" s="786"/>
      <c r="BS17" s="41"/>
      <c r="BU17" s="54"/>
      <c r="BV17" s="54"/>
      <c r="BW17" s="54"/>
      <c r="BX17" s="54"/>
      <c r="BY17" s="54"/>
    </row>
    <row r="18" spans="1:77" ht="22.5" customHeight="1" x14ac:dyDescent="0.2">
      <c r="A18" s="629" t="s">
        <v>34</v>
      </c>
      <c r="B18" s="630"/>
      <c r="C18" s="630"/>
      <c r="D18" s="630"/>
      <c r="E18" s="250" t="s">
        <v>199</v>
      </c>
      <c r="F18" s="56" t="s">
        <v>200</v>
      </c>
      <c r="G18" s="56"/>
      <c r="H18" s="55"/>
      <c r="I18" s="55"/>
      <c r="J18" s="55"/>
      <c r="K18" s="55"/>
      <c r="L18" s="55"/>
      <c r="M18" s="55"/>
      <c r="N18" s="55"/>
      <c r="O18" s="55"/>
      <c r="P18" s="55"/>
      <c r="Q18" s="55"/>
      <c r="R18" s="55"/>
      <c r="S18" s="55"/>
      <c r="T18" s="55"/>
      <c r="U18" s="55"/>
      <c r="V18" s="55"/>
      <c r="W18" s="55"/>
      <c r="X18" s="55"/>
      <c r="Y18" s="55"/>
      <c r="Z18" s="55"/>
      <c r="AA18" s="55"/>
      <c r="AB18" s="55"/>
      <c r="AC18" s="55"/>
      <c r="AD18" s="599"/>
      <c r="AE18" s="600"/>
      <c r="AF18" s="601"/>
      <c r="AG18" s="599"/>
      <c r="AH18" s="600"/>
      <c r="AI18" s="725"/>
      <c r="AJ18" s="715" t="s">
        <v>182</v>
      </c>
      <c r="AK18" s="716"/>
      <c r="AL18" s="719" t="s">
        <v>201</v>
      </c>
      <c r="AM18" s="719"/>
      <c r="AN18" s="719"/>
      <c r="AO18" s="719"/>
      <c r="AP18" s="719"/>
      <c r="AQ18" s="719"/>
      <c r="AR18" s="719"/>
      <c r="AS18" s="719"/>
      <c r="AT18" s="719"/>
      <c r="AU18" s="719"/>
      <c r="AV18" s="719"/>
      <c r="AW18" s="719"/>
      <c r="AX18" s="719"/>
      <c r="AY18" s="719"/>
      <c r="AZ18" s="719"/>
      <c r="BA18" s="719"/>
      <c r="BB18" s="719"/>
      <c r="BC18" s="719"/>
      <c r="BD18" s="719"/>
      <c r="BE18" s="719"/>
      <c r="BF18" s="719"/>
      <c r="BG18" s="719"/>
      <c r="BH18" s="719"/>
      <c r="BI18" s="719"/>
      <c r="BJ18" s="719"/>
      <c r="BK18" s="719"/>
      <c r="BL18" s="719"/>
      <c r="BM18" s="719"/>
      <c r="BN18" s="719"/>
      <c r="BO18" s="719"/>
      <c r="BP18" s="719"/>
      <c r="BQ18" s="719"/>
      <c r="BR18" s="720"/>
      <c r="BS18" s="40"/>
      <c r="BW18" s="54"/>
      <c r="BX18" s="54"/>
      <c r="BY18" s="54"/>
    </row>
    <row r="19" spans="1:77" ht="22.5" customHeight="1" x14ac:dyDescent="0.2">
      <c r="A19" s="631"/>
      <c r="B19" s="632"/>
      <c r="C19" s="632"/>
      <c r="D19" s="632"/>
      <c r="E19" s="250" t="s">
        <v>202</v>
      </c>
      <c r="F19" s="56" t="s">
        <v>203</v>
      </c>
      <c r="G19" s="56"/>
      <c r="H19" s="55"/>
      <c r="I19" s="55"/>
      <c r="J19" s="55"/>
      <c r="K19" s="55"/>
      <c r="L19" s="55"/>
      <c r="M19" s="55"/>
      <c r="N19" s="55"/>
      <c r="O19" s="55"/>
      <c r="P19" s="55"/>
      <c r="Q19" s="55"/>
      <c r="R19" s="55"/>
      <c r="S19" s="55"/>
      <c r="T19" s="55"/>
      <c r="U19" s="55"/>
      <c r="V19" s="55"/>
      <c r="W19" s="55"/>
      <c r="X19" s="55"/>
      <c r="Y19" s="55"/>
      <c r="Z19" s="55"/>
      <c r="AA19" s="55"/>
      <c r="AB19" s="55"/>
      <c r="AC19" s="55"/>
      <c r="AD19" s="599"/>
      <c r="AE19" s="600"/>
      <c r="AF19" s="601"/>
      <c r="AG19" s="599"/>
      <c r="AH19" s="600"/>
      <c r="AI19" s="725"/>
      <c r="AJ19" s="717"/>
      <c r="AK19" s="718"/>
      <c r="AL19" s="711"/>
      <c r="AM19" s="711"/>
      <c r="AN19" s="711"/>
      <c r="AO19" s="711"/>
      <c r="AP19" s="711"/>
      <c r="AQ19" s="711"/>
      <c r="AR19" s="711"/>
      <c r="AS19" s="711"/>
      <c r="AT19" s="711"/>
      <c r="AU19" s="711"/>
      <c r="AV19" s="711"/>
      <c r="AW19" s="711"/>
      <c r="AX19" s="711"/>
      <c r="AY19" s="711"/>
      <c r="AZ19" s="711"/>
      <c r="BA19" s="711"/>
      <c r="BB19" s="711"/>
      <c r="BC19" s="711"/>
      <c r="BD19" s="711"/>
      <c r="BE19" s="711"/>
      <c r="BF19" s="711"/>
      <c r="BG19" s="711"/>
      <c r="BH19" s="711"/>
      <c r="BI19" s="711"/>
      <c r="BJ19" s="711"/>
      <c r="BK19" s="711"/>
      <c r="BL19" s="711"/>
      <c r="BM19" s="711"/>
      <c r="BN19" s="711"/>
      <c r="BO19" s="711"/>
      <c r="BP19" s="711"/>
      <c r="BQ19" s="711"/>
      <c r="BR19" s="712"/>
      <c r="BS19" s="40"/>
      <c r="BW19" s="54"/>
      <c r="BX19" s="54"/>
      <c r="BY19" s="54"/>
    </row>
    <row r="20" spans="1:77" ht="22.5" customHeight="1" x14ac:dyDescent="0.2">
      <c r="A20" s="631"/>
      <c r="B20" s="632"/>
      <c r="C20" s="632"/>
      <c r="D20" s="632"/>
      <c r="E20" s="250" t="s">
        <v>204</v>
      </c>
      <c r="F20" s="56" t="s">
        <v>205</v>
      </c>
      <c r="G20" s="56"/>
      <c r="H20" s="55"/>
      <c r="I20" s="55"/>
      <c r="J20" s="55"/>
      <c r="K20" s="55"/>
      <c r="L20" s="55"/>
      <c r="M20" s="55"/>
      <c r="N20" s="55"/>
      <c r="O20" s="55"/>
      <c r="P20" s="55"/>
      <c r="Q20" s="55"/>
      <c r="R20" s="55"/>
      <c r="S20" s="55"/>
      <c r="T20" s="55"/>
      <c r="U20" s="55"/>
      <c r="V20" s="55"/>
      <c r="W20" s="55"/>
      <c r="X20" s="55"/>
      <c r="Y20" s="55"/>
      <c r="Z20" s="55"/>
      <c r="AA20" s="55"/>
      <c r="AB20" s="55"/>
      <c r="AC20" s="55"/>
      <c r="AD20" s="599"/>
      <c r="AE20" s="600"/>
      <c r="AF20" s="601"/>
      <c r="AG20" s="722"/>
      <c r="AH20" s="723"/>
      <c r="AI20" s="724"/>
      <c r="AJ20" s="717" t="s">
        <v>206</v>
      </c>
      <c r="AK20" s="718"/>
      <c r="AL20" s="782" t="s">
        <v>207</v>
      </c>
      <c r="AM20" s="711"/>
      <c r="AN20" s="711"/>
      <c r="AO20" s="711"/>
      <c r="AP20" s="711"/>
      <c r="AQ20" s="711"/>
      <c r="AR20" s="711"/>
      <c r="AS20" s="711"/>
      <c r="AT20" s="711"/>
      <c r="AU20" s="711"/>
      <c r="AV20" s="711"/>
      <c r="AW20" s="711"/>
      <c r="AX20" s="711"/>
      <c r="AY20" s="711"/>
      <c r="AZ20" s="711"/>
      <c r="BA20" s="711"/>
      <c r="BB20" s="711"/>
      <c r="BC20" s="711"/>
      <c r="BD20" s="711"/>
      <c r="BE20" s="711"/>
      <c r="BF20" s="711"/>
      <c r="BG20" s="711"/>
      <c r="BH20" s="711"/>
      <c r="BI20" s="711"/>
      <c r="BJ20" s="711"/>
      <c r="BK20" s="711"/>
      <c r="BL20" s="711"/>
      <c r="BM20" s="711"/>
      <c r="BN20" s="711"/>
      <c r="BO20" s="711"/>
      <c r="BP20" s="711"/>
      <c r="BQ20" s="711"/>
      <c r="BR20" s="712"/>
      <c r="BW20" s="54"/>
      <c r="BX20" s="54"/>
      <c r="BY20" s="54"/>
    </row>
    <row r="21" spans="1:77" ht="22.5" customHeight="1" x14ac:dyDescent="0.2">
      <c r="A21" s="631"/>
      <c r="B21" s="632"/>
      <c r="C21" s="632"/>
      <c r="D21" s="632"/>
      <c r="E21" s="250" t="s">
        <v>208</v>
      </c>
      <c r="F21" s="56" t="s">
        <v>209</v>
      </c>
      <c r="G21" s="56"/>
      <c r="H21" s="57"/>
      <c r="I21" s="57"/>
      <c r="J21" s="57"/>
      <c r="K21" s="57"/>
      <c r="L21" s="57"/>
      <c r="M21" s="251"/>
      <c r="N21" s="251"/>
      <c r="O21" s="251"/>
      <c r="P21" s="251"/>
      <c r="Q21" s="251"/>
      <c r="R21" s="251"/>
      <c r="S21" s="251"/>
      <c r="T21" s="251"/>
      <c r="U21" s="251"/>
      <c r="V21" s="251"/>
      <c r="W21" s="251"/>
      <c r="X21" s="251"/>
      <c r="Y21" s="251"/>
      <c r="Z21" s="251"/>
      <c r="AA21" s="251"/>
      <c r="AB21" s="251"/>
      <c r="AC21" s="251"/>
      <c r="AD21" s="599"/>
      <c r="AE21" s="600"/>
      <c r="AF21" s="601"/>
      <c r="AG21" s="599"/>
      <c r="AH21" s="600"/>
      <c r="AI21" s="725"/>
      <c r="AJ21" s="717"/>
      <c r="AK21" s="718"/>
      <c r="AL21" s="711"/>
      <c r="AM21" s="711"/>
      <c r="AN21" s="711"/>
      <c r="AO21" s="711"/>
      <c r="AP21" s="711"/>
      <c r="AQ21" s="711"/>
      <c r="AR21" s="711"/>
      <c r="AS21" s="711"/>
      <c r="AT21" s="711"/>
      <c r="AU21" s="711"/>
      <c r="AV21" s="711"/>
      <c r="AW21" s="711"/>
      <c r="AX21" s="711"/>
      <c r="AY21" s="711"/>
      <c r="AZ21" s="711"/>
      <c r="BA21" s="711"/>
      <c r="BB21" s="711"/>
      <c r="BC21" s="711"/>
      <c r="BD21" s="711"/>
      <c r="BE21" s="711"/>
      <c r="BF21" s="711"/>
      <c r="BG21" s="711"/>
      <c r="BH21" s="711"/>
      <c r="BI21" s="711"/>
      <c r="BJ21" s="711"/>
      <c r="BK21" s="711"/>
      <c r="BL21" s="711"/>
      <c r="BM21" s="711"/>
      <c r="BN21" s="711"/>
      <c r="BO21" s="711"/>
      <c r="BP21" s="711"/>
      <c r="BQ21" s="711"/>
      <c r="BR21" s="712"/>
      <c r="BW21" s="54"/>
      <c r="BX21" s="54"/>
      <c r="BY21" s="54"/>
    </row>
    <row r="22" spans="1:77" ht="22.5" customHeight="1" x14ac:dyDescent="0.2">
      <c r="A22" s="631"/>
      <c r="B22" s="632"/>
      <c r="C22" s="632"/>
      <c r="D22" s="632"/>
      <c r="E22" s="250" t="s">
        <v>210</v>
      </c>
      <c r="F22" s="56" t="s">
        <v>211</v>
      </c>
      <c r="G22" s="56"/>
      <c r="H22" s="57"/>
      <c r="I22" s="57"/>
      <c r="J22" s="57"/>
      <c r="K22" s="57"/>
      <c r="L22" s="57"/>
      <c r="M22" s="251"/>
      <c r="N22" s="251"/>
      <c r="O22" s="251"/>
      <c r="P22" s="251"/>
      <c r="Q22" s="251"/>
      <c r="R22" s="251"/>
      <c r="S22" s="251"/>
      <c r="T22" s="251"/>
      <c r="U22" s="251"/>
      <c r="V22" s="251"/>
      <c r="W22" s="251"/>
      <c r="X22" s="251"/>
      <c r="Y22" s="251"/>
      <c r="Z22" s="251"/>
      <c r="AA22" s="251"/>
      <c r="AB22" s="251"/>
      <c r="AC22" s="251"/>
      <c r="AD22" s="599"/>
      <c r="AE22" s="600"/>
      <c r="AF22" s="601"/>
      <c r="AG22" s="599"/>
      <c r="AH22" s="600"/>
      <c r="AI22" s="725"/>
      <c r="AJ22" s="58"/>
      <c r="AK22" s="47"/>
      <c r="AL22" s="41"/>
      <c r="BR22" s="59"/>
      <c r="BW22" s="54"/>
      <c r="BX22" s="54"/>
      <c r="BY22" s="54"/>
    </row>
    <row r="23" spans="1:77" ht="22.5" customHeight="1" x14ac:dyDescent="0.2">
      <c r="A23" s="631"/>
      <c r="B23" s="632"/>
      <c r="C23" s="632"/>
      <c r="D23" s="632"/>
      <c r="E23" s="250" t="s">
        <v>212</v>
      </c>
      <c r="F23" s="56" t="s">
        <v>213</v>
      </c>
      <c r="G23" s="56"/>
      <c r="H23" s="57"/>
      <c r="I23" s="57"/>
      <c r="J23" s="57"/>
      <c r="K23" s="57"/>
      <c r="L23" s="57"/>
      <c r="M23" s="251"/>
      <c r="N23" s="251"/>
      <c r="O23" s="251"/>
      <c r="P23" s="251"/>
      <c r="Q23" s="251"/>
      <c r="R23" s="251"/>
      <c r="S23" s="251"/>
      <c r="T23" s="251"/>
      <c r="U23" s="251"/>
      <c r="V23" s="251"/>
      <c r="W23" s="251"/>
      <c r="X23" s="251"/>
      <c r="Y23" s="251"/>
      <c r="Z23" s="251"/>
      <c r="AA23" s="251"/>
      <c r="AB23" s="251"/>
      <c r="AC23" s="251"/>
      <c r="AD23" s="599"/>
      <c r="AE23" s="600"/>
      <c r="AF23" s="601"/>
      <c r="AG23" s="599"/>
      <c r="AH23" s="600"/>
      <c r="AI23" s="725"/>
      <c r="AJ23" s="58"/>
      <c r="AK23" s="47"/>
      <c r="AL23" s="41"/>
      <c r="BR23" s="59"/>
      <c r="BW23" s="54"/>
      <c r="BX23" s="54"/>
      <c r="BY23" s="54"/>
    </row>
    <row r="24" spans="1:77" ht="22.5" customHeight="1" x14ac:dyDescent="0.2">
      <c r="A24" s="631"/>
      <c r="B24" s="632"/>
      <c r="C24" s="632"/>
      <c r="D24" s="632"/>
      <c r="E24" s="633" t="s">
        <v>214</v>
      </c>
      <c r="F24" s="55" t="s">
        <v>215</v>
      </c>
      <c r="G24" s="55"/>
      <c r="H24" s="57"/>
      <c r="I24" s="57"/>
      <c r="J24" s="57"/>
      <c r="K24" s="57"/>
      <c r="L24" s="57"/>
      <c r="M24" s="251"/>
      <c r="N24" s="251"/>
      <c r="O24" s="251"/>
      <c r="P24" s="251"/>
      <c r="Q24" s="251"/>
      <c r="R24" s="251"/>
      <c r="S24" s="251"/>
      <c r="T24" s="251"/>
      <c r="U24" s="251"/>
      <c r="V24" s="251"/>
      <c r="W24" s="251"/>
      <c r="X24" s="251"/>
      <c r="Y24" s="251"/>
      <c r="Z24" s="251"/>
      <c r="AA24" s="251"/>
      <c r="AB24" s="251"/>
      <c r="AC24" s="251"/>
      <c r="AD24" s="599"/>
      <c r="AE24" s="600"/>
      <c r="AF24" s="601"/>
      <c r="AG24" s="599"/>
      <c r="AH24" s="600"/>
      <c r="AI24" s="725"/>
      <c r="AJ24" s="58"/>
      <c r="AK24" s="47"/>
      <c r="AL24" s="41"/>
      <c r="BR24" s="59"/>
      <c r="BW24" s="54"/>
      <c r="BX24" s="54"/>
      <c r="BY24" s="54"/>
    </row>
    <row r="25" spans="1:77" ht="22.5" customHeight="1" thickBot="1" x14ac:dyDescent="0.25">
      <c r="A25" s="631"/>
      <c r="B25" s="632"/>
      <c r="C25" s="632"/>
      <c r="D25" s="632"/>
      <c r="E25" s="634"/>
      <c r="F25" s="64" t="s">
        <v>216</v>
      </c>
      <c r="G25" s="64"/>
      <c r="H25" s="253"/>
      <c r="I25" s="57"/>
      <c r="J25" s="57"/>
      <c r="K25" s="57"/>
      <c r="L25" s="57"/>
      <c r="M25" s="251"/>
      <c r="N25" s="251"/>
      <c r="O25" s="251"/>
      <c r="P25" s="251"/>
      <c r="Q25" s="251"/>
      <c r="R25" s="251"/>
      <c r="S25" s="251"/>
      <c r="T25" s="251"/>
      <c r="U25" s="251"/>
      <c r="V25" s="251"/>
      <c r="W25" s="251"/>
      <c r="X25" s="251"/>
      <c r="Y25" s="251"/>
      <c r="Z25" s="251"/>
      <c r="AA25" s="251"/>
      <c r="AB25" s="251"/>
      <c r="AC25" s="251"/>
      <c r="AD25" s="633"/>
      <c r="AE25" s="630"/>
      <c r="AF25" s="645"/>
      <c r="AG25" s="599"/>
      <c r="AH25" s="600"/>
      <c r="AI25" s="725"/>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x14ac:dyDescent="0.2">
      <c r="A26" s="111"/>
      <c r="B26" s="112"/>
      <c r="C26" s="112"/>
      <c r="D26" s="112"/>
      <c r="E26" s="112"/>
      <c r="F26" s="112"/>
      <c r="G26" s="775" t="s">
        <v>217</v>
      </c>
      <c r="H26" s="776"/>
      <c r="I26" s="776"/>
      <c r="J26" s="776"/>
      <c r="K26" s="776"/>
      <c r="L26" s="776"/>
      <c r="M26" s="776"/>
      <c r="N26" s="776"/>
      <c r="O26" s="776"/>
      <c r="P26" s="776"/>
      <c r="Q26" s="776"/>
      <c r="R26" s="776"/>
      <c r="S26" s="776"/>
      <c r="T26" s="776"/>
      <c r="U26" s="776"/>
      <c r="V26" s="776"/>
      <c r="W26" s="776"/>
      <c r="X26" s="776"/>
      <c r="Y26" s="776"/>
      <c r="Z26" s="776"/>
      <c r="AA26" s="776"/>
      <c r="AB26" s="776"/>
      <c r="AC26" s="776"/>
      <c r="AD26" s="52"/>
      <c r="AE26" s="52"/>
      <c r="AF26" s="52"/>
      <c r="AG26" s="52"/>
      <c r="AH26" s="52"/>
      <c r="AI26" s="53"/>
      <c r="AJ26" s="783" t="s">
        <v>217</v>
      </c>
      <c r="AK26" s="776"/>
      <c r="AL26" s="776"/>
      <c r="AM26" s="776"/>
      <c r="AN26" s="776"/>
      <c r="AO26" s="776"/>
      <c r="AP26" s="776"/>
      <c r="AQ26" s="776"/>
      <c r="AR26" s="776"/>
      <c r="AS26" s="776"/>
      <c r="AT26" s="776"/>
      <c r="AU26" s="776"/>
      <c r="AV26" s="776"/>
      <c r="AW26" s="776"/>
      <c r="AX26" s="776"/>
      <c r="AY26" s="776"/>
      <c r="AZ26" s="776"/>
      <c r="BA26" s="776"/>
      <c r="BB26" s="776"/>
      <c r="BC26" s="776"/>
      <c r="BD26" s="776"/>
      <c r="BE26" s="776"/>
      <c r="BF26" s="776"/>
      <c r="BG26" s="776"/>
      <c r="BH26" s="776"/>
      <c r="BI26" s="776"/>
      <c r="BJ26" s="776"/>
      <c r="BK26" s="776"/>
      <c r="BL26" s="776"/>
      <c r="BM26" s="776"/>
      <c r="BN26" s="776"/>
      <c r="BO26" s="776"/>
      <c r="BP26" s="776"/>
      <c r="BQ26" s="776"/>
      <c r="BR26" s="784"/>
    </row>
    <row r="27" spans="1:77" ht="15" customHeight="1" x14ac:dyDescent="0.2">
      <c r="A27" s="113"/>
      <c r="B27" s="114"/>
      <c r="C27" s="114"/>
      <c r="D27" s="114"/>
      <c r="E27" s="114"/>
      <c r="F27" s="114"/>
      <c r="G27" s="777"/>
      <c r="H27" s="777"/>
      <c r="I27" s="777"/>
      <c r="J27" s="777"/>
      <c r="K27" s="777"/>
      <c r="L27" s="777"/>
      <c r="M27" s="777"/>
      <c r="N27" s="777"/>
      <c r="O27" s="777"/>
      <c r="P27" s="777"/>
      <c r="Q27" s="777"/>
      <c r="R27" s="777"/>
      <c r="S27" s="777"/>
      <c r="T27" s="777"/>
      <c r="U27" s="777"/>
      <c r="V27" s="777"/>
      <c r="W27" s="777"/>
      <c r="X27" s="777"/>
      <c r="Y27" s="777"/>
      <c r="Z27" s="777"/>
      <c r="AA27" s="777"/>
      <c r="AB27" s="777"/>
      <c r="AC27" s="777"/>
      <c r="AD27" s="721" t="s">
        <v>197</v>
      </c>
      <c r="AE27" s="721"/>
      <c r="AF27" s="721"/>
      <c r="AG27" s="599" t="s">
        <v>198</v>
      </c>
      <c r="AH27" s="600"/>
      <c r="AI27" s="725"/>
      <c r="AJ27" s="785"/>
      <c r="AK27" s="777"/>
      <c r="AL27" s="777"/>
      <c r="AM27" s="777"/>
      <c r="AN27" s="777"/>
      <c r="AO27" s="777"/>
      <c r="AP27" s="777"/>
      <c r="AQ27" s="777"/>
      <c r="AR27" s="777"/>
      <c r="AS27" s="777"/>
      <c r="AT27" s="777"/>
      <c r="AU27" s="777"/>
      <c r="AV27" s="777"/>
      <c r="AW27" s="777"/>
      <c r="AX27" s="777"/>
      <c r="AY27" s="777"/>
      <c r="AZ27" s="777"/>
      <c r="BA27" s="777"/>
      <c r="BB27" s="777"/>
      <c r="BC27" s="777"/>
      <c r="BD27" s="777"/>
      <c r="BE27" s="777"/>
      <c r="BF27" s="777"/>
      <c r="BG27" s="777"/>
      <c r="BH27" s="777"/>
      <c r="BI27" s="777"/>
      <c r="BJ27" s="777"/>
      <c r="BK27" s="777"/>
      <c r="BL27" s="777"/>
      <c r="BM27" s="777"/>
      <c r="BN27" s="777"/>
      <c r="BO27" s="777"/>
      <c r="BP27" s="777"/>
      <c r="BQ27" s="777"/>
      <c r="BR27" s="786"/>
    </row>
    <row r="28" spans="1:77" ht="20.65" customHeight="1" x14ac:dyDescent="0.2">
      <c r="A28" s="619" t="s">
        <v>218</v>
      </c>
      <c r="B28" s="630"/>
      <c r="C28" s="630"/>
      <c r="D28" s="645"/>
      <c r="E28" s="250" t="s">
        <v>199</v>
      </c>
      <c r="F28" s="56" t="s">
        <v>219</v>
      </c>
      <c r="G28" s="258"/>
      <c r="H28" s="259"/>
      <c r="I28" s="259"/>
      <c r="J28" s="259"/>
      <c r="K28" s="259"/>
      <c r="L28" s="259"/>
      <c r="M28" s="259"/>
      <c r="N28" s="259"/>
      <c r="O28" s="259"/>
      <c r="P28" s="259"/>
      <c r="Q28" s="259"/>
      <c r="R28" s="259"/>
      <c r="S28" s="259"/>
      <c r="T28" s="259"/>
      <c r="U28" s="259"/>
      <c r="V28" s="259"/>
      <c r="W28" s="259"/>
      <c r="X28" s="259"/>
      <c r="Y28" s="259"/>
      <c r="Z28" s="259"/>
      <c r="AA28" s="259"/>
      <c r="AB28" s="259"/>
      <c r="AC28" s="55"/>
      <c r="AD28" s="599"/>
      <c r="AE28" s="600"/>
      <c r="AF28" s="601"/>
      <c r="AG28" s="599"/>
      <c r="AH28" s="600"/>
      <c r="AI28" s="725"/>
      <c r="AJ28" s="715" t="s">
        <v>182</v>
      </c>
      <c r="AK28" s="716"/>
      <c r="AL28" s="719" t="s">
        <v>220</v>
      </c>
      <c r="AM28" s="719"/>
      <c r="AN28" s="719"/>
      <c r="AO28" s="719"/>
      <c r="AP28" s="719"/>
      <c r="AQ28" s="719"/>
      <c r="AR28" s="719"/>
      <c r="AS28" s="719"/>
      <c r="AT28" s="719"/>
      <c r="AU28" s="719"/>
      <c r="AV28" s="719"/>
      <c r="AW28" s="719"/>
      <c r="AX28" s="719"/>
      <c r="AY28" s="719"/>
      <c r="AZ28" s="719"/>
      <c r="BA28" s="719"/>
      <c r="BB28" s="719"/>
      <c r="BC28" s="719"/>
      <c r="BD28" s="719"/>
      <c r="BE28" s="719"/>
      <c r="BF28" s="719"/>
      <c r="BG28" s="719"/>
      <c r="BH28" s="719"/>
      <c r="BI28" s="719"/>
      <c r="BJ28" s="719"/>
      <c r="BK28" s="719"/>
      <c r="BL28" s="719"/>
      <c r="BM28" s="719"/>
      <c r="BN28" s="719"/>
      <c r="BO28" s="719"/>
      <c r="BP28" s="719"/>
      <c r="BQ28" s="719"/>
      <c r="BR28" s="720"/>
    </row>
    <row r="29" spans="1:77" ht="20.65" customHeight="1" x14ac:dyDescent="0.2">
      <c r="A29" s="631"/>
      <c r="B29" s="632"/>
      <c r="C29" s="632"/>
      <c r="D29" s="646"/>
      <c r="E29" s="250" t="s">
        <v>202</v>
      </c>
      <c r="F29" s="56" t="s">
        <v>221</v>
      </c>
      <c r="G29" s="258"/>
      <c r="H29" s="259"/>
      <c r="I29" s="259"/>
      <c r="J29" s="259"/>
      <c r="K29" s="259"/>
      <c r="L29" s="259"/>
      <c r="M29" s="259"/>
      <c r="N29" s="259"/>
      <c r="O29" s="259"/>
      <c r="P29" s="259"/>
      <c r="Q29" s="259"/>
      <c r="R29" s="259"/>
      <c r="S29" s="259"/>
      <c r="T29" s="259"/>
      <c r="U29" s="259"/>
      <c r="V29" s="259"/>
      <c r="W29" s="259"/>
      <c r="X29" s="259"/>
      <c r="Y29" s="259"/>
      <c r="Z29" s="259"/>
      <c r="AA29" s="259"/>
      <c r="AB29" s="259"/>
      <c r="AC29" s="55"/>
      <c r="AD29" s="599"/>
      <c r="AE29" s="600"/>
      <c r="AF29" s="601"/>
      <c r="AG29" s="599"/>
      <c r="AH29" s="600"/>
      <c r="AI29" s="725"/>
      <c r="AJ29" s="717"/>
      <c r="AK29" s="718"/>
      <c r="AL29" s="711"/>
      <c r="AM29" s="711"/>
      <c r="AN29" s="711"/>
      <c r="AO29" s="711"/>
      <c r="AP29" s="711"/>
      <c r="AQ29" s="711"/>
      <c r="AR29" s="711"/>
      <c r="AS29" s="711"/>
      <c r="AT29" s="711"/>
      <c r="AU29" s="711"/>
      <c r="AV29" s="711"/>
      <c r="AW29" s="711"/>
      <c r="AX29" s="711"/>
      <c r="AY29" s="711"/>
      <c r="AZ29" s="711"/>
      <c r="BA29" s="711"/>
      <c r="BB29" s="711"/>
      <c r="BC29" s="711"/>
      <c r="BD29" s="711"/>
      <c r="BE29" s="711"/>
      <c r="BF29" s="711"/>
      <c r="BG29" s="711"/>
      <c r="BH29" s="711"/>
      <c r="BI29" s="711"/>
      <c r="BJ29" s="711"/>
      <c r="BK29" s="711"/>
      <c r="BL29" s="711"/>
      <c r="BM29" s="711"/>
      <c r="BN29" s="711"/>
      <c r="BO29" s="711"/>
      <c r="BP29" s="711"/>
      <c r="BQ29" s="711"/>
      <c r="BR29" s="712"/>
    </row>
    <row r="30" spans="1:77" ht="20.65" customHeight="1" x14ac:dyDescent="0.2">
      <c r="A30" s="631"/>
      <c r="B30" s="632"/>
      <c r="C30" s="632"/>
      <c r="D30" s="646"/>
      <c r="E30" s="250" t="s">
        <v>204</v>
      </c>
      <c r="F30" s="56" t="s">
        <v>222</v>
      </c>
      <c r="G30" s="258"/>
      <c r="H30" s="259"/>
      <c r="I30" s="259"/>
      <c r="J30" s="259"/>
      <c r="K30" s="259"/>
      <c r="L30" s="259"/>
      <c r="M30" s="259"/>
      <c r="N30" s="259"/>
      <c r="O30" s="259"/>
      <c r="P30" s="259"/>
      <c r="Q30" s="259"/>
      <c r="R30" s="259"/>
      <c r="S30" s="259"/>
      <c r="T30" s="259"/>
      <c r="U30" s="259"/>
      <c r="V30" s="259"/>
      <c r="W30" s="259"/>
      <c r="X30" s="259"/>
      <c r="Y30" s="259"/>
      <c r="Z30" s="259"/>
      <c r="AA30" s="259"/>
      <c r="AB30" s="259"/>
      <c r="AC30" s="55"/>
      <c r="AD30" s="599"/>
      <c r="AE30" s="600"/>
      <c r="AF30" s="601"/>
      <c r="AG30" s="599"/>
      <c r="AH30" s="600"/>
      <c r="AI30" s="725"/>
      <c r="AJ30" s="717" t="s">
        <v>206</v>
      </c>
      <c r="AK30" s="718"/>
      <c r="AL30" s="782" t="s">
        <v>207</v>
      </c>
      <c r="AM30" s="711"/>
      <c r="AN30" s="711"/>
      <c r="AO30" s="711"/>
      <c r="AP30" s="711"/>
      <c r="AQ30" s="711"/>
      <c r="AR30" s="711"/>
      <c r="AS30" s="711"/>
      <c r="AT30" s="711"/>
      <c r="AU30" s="711"/>
      <c r="AV30" s="711"/>
      <c r="AW30" s="711"/>
      <c r="AX30" s="711"/>
      <c r="AY30" s="711"/>
      <c r="AZ30" s="711"/>
      <c r="BA30" s="711"/>
      <c r="BB30" s="711"/>
      <c r="BC30" s="711"/>
      <c r="BD30" s="711"/>
      <c r="BE30" s="711"/>
      <c r="BF30" s="711"/>
      <c r="BG30" s="711"/>
      <c r="BH30" s="711"/>
      <c r="BI30" s="711"/>
      <c r="BJ30" s="711"/>
      <c r="BK30" s="711"/>
      <c r="BL30" s="711"/>
      <c r="BM30" s="711"/>
      <c r="BN30" s="711"/>
      <c r="BO30" s="711"/>
      <c r="BP30" s="711"/>
      <c r="BQ30" s="711"/>
      <c r="BR30" s="712"/>
    </row>
    <row r="31" spans="1:77" ht="20.65" customHeight="1" thickBot="1" x14ac:dyDescent="0.25">
      <c r="A31" s="647"/>
      <c r="B31" s="648"/>
      <c r="C31" s="648"/>
      <c r="D31" s="649"/>
      <c r="E31" s="250" t="s">
        <v>208</v>
      </c>
      <c r="F31" s="56" t="s">
        <v>223</v>
      </c>
      <c r="G31" s="258"/>
      <c r="H31" s="260"/>
      <c r="I31" s="260"/>
      <c r="J31" s="260"/>
      <c r="K31" s="260"/>
      <c r="L31" s="260"/>
      <c r="M31" s="261"/>
      <c r="N31" s="261"/>
      <c r="O31" s="261"/>
      <c r="P31" s="261"/>
      <c r="Q31" s="261"/>
      <c r="R31" s="261"/>
      <c r="S31" s="261"/>
      <c r="T31" s="261"/>
      <c r="U31" s="261"/>
      <c r="V31" s="261"/>
      <c r="W31" s="261"/>
      <c r="X31" s="261"/>
      <c r="Y31" s="261"/>
      <c r="Z31" s="261"/>
      <c r="AA31" s="261"/>
      <c r="AB31" s="261"/>
      <c r="AC31" s="251"/>
      <c r="AD31" s="599"/>
      <c r="AE31" s="600"/>
      <c r="AF31" s="601"/>
      <c r="AG31" s="599"/>
      <c r="AH31" s="600"/>
      <c r="AI31" s="725"/>
      <c r="AJ31" s="717"/>
      <c r="AK31" s="718"/>
      <c r="AL31" s="711"/>
      <c r="AM31" s="711"/>
      <c r="AN31" s="711"/>
      <c r="AO31" s="711"/>
      <c r="AP31" s="711"/>
      <c r="AQ31" s="711"/>
      <c r="AR31" s="711"/>
      <c r="AS31" s="711"/>
      <c r="AT31" s="711"/>
      <c r="AU31" s="711"/>
      <c r="AV31" s="711"/>
      <c r="AW31" s="711"/>
      <c r="AX31" s="711"/>
      <c r="AY31" s="711"/>
      <c r="AZ31" s="711"/>
      <c r="BA31" s="711"/>
      <c r="BB31" s="711"/>
      <c r="BC31" s="711"/>
      <c r="BD31" s="711"/>
      <c r="BE31" s="711"/>
      <c r="BF31" s="711"/>
      <c r="BG31" s="711"/>
      <c r="BH31" s="711"/>
      <c r="BI31" s="711"/>
      <c r="BJ31" s="711"/>
      <c r="BK31" s="711"/>
      <c r="BL31" s="711"/>
      <c r="BM31" s="711"/>
      <c r="BN31" s="711"/>
      <c r="BO31" s="711"/>
      <c r="BP31" s="711"/>
      <c r="BQ31" s="711"/>
      <c r="BR31" s="712"/>
    </row>
    <row r="32" spans="1:77" ht="15" customHeight="1" thickTop="1" thickBot="1" x14ac:dyDescent="0.25">
      <c r="A32" s="752" t="s">
        <v>224</v>
      </c>
      <c r="B32" s="753"/>
      <c r="C32" s="753"/>
      <c r="D32" s="753"/>
      <c r="E32" s="753"/>
      <c r="F32" s="753"/>
      <c r="G32" s="753"/>
      <c r="H32" s="753"/>
      <c r="I32" s="753"/>
      <c r="J32" s="753"/>
      <c r="K32" s="753"/>
      <c r="L32" s="753"/>
      <c r="M32" s="753"/>
      <c r="N32" s="753"/>
      <c r="O32" s="753"/>
      <c r="P32" s="753"/>
      <c r="Q32" s="753"/>
      <c r="R32" s="753"/>
      <c r="S32" s="753"/>
      <c r="T32" s="753"/>
      <c r="U32" s="753"/>
      <c r="V32" s="753"/>
      <c r="W32" s="753"/>
      <c r="X32" s="753"/>
      <c r="Y32" s="753"/>
      <c r="Z32" s="753"/>
      <c r="AA32" s="753"/>
      <c r="AB32" s="753"/>
      <c r="AC32" s="753"/>
      <c r="AD32" s="753"/>
      <c r="AE32" s="753"/>
      <c r="AF32" s="753"/>
      <c r="AG32" s="753"/>
      <c r="AH32" s="753"/>
      <c r="AI32" s="754"/>
      <c r="AJ32" s="737" t="s">
        <v>225</v>
      </c>
      <c r="AK32" s="738"/>
      <c r="AL32" s="738"/>
      <c r="AM32" s="738"/>
      <c r="AN32" s="738"/>
      <c r="AO32" s="738"/>
      <c r="AP32" s="738"/>
      <c r="AQ32" s="738"/>
      <c r="AR32" s="738"/>
      <c r="AS32" s="738"/>
      <c r="AT32" s="738"/>
      <c r="AU32" s="738"/>
      <c r="AV32" s="738"/>
      <c r="AW32" s="738"/>
      <c r="AX32" s="738"/>
      <c r="AY32" s="738"/>
      <c r="AZ32" s="738"/>
      <c r="BA32" s="738"/>
      <c r="BB32" s="738"/>
      <c r="BC32" s="738"/>
      <c r="BD32" s="738"/>
      <c r="BE32" s="738"/>
      <c r="BF32" s="738"/>
      <c r="BG32" s="738"/>
      <c r="BH32" s="738"/>
      <c r="BI32" s="738"/>
      <c r="BJ32" s="738"/>
      <c r="BK32" s="738"/>
      <c r="BL32" s="738"/>
      <c r="BM32" s="738"/>
      <c r="BN32" s="738"/>
      <c r="BO32" s="738"/>
      <c r="BP32" s="738"/>
      <c r="BQ32" s="738"/>
      <c r="BR32" s="739"/>
    </row>
    <row r="33" spans="1:70" ht="15" customHeight="1" thickTop="1" x14ac:dyDescent="0.2">
      <c r="A33" s="755"/>
      <c r="B33" s="756"/>
      <c r="C33" s="756"/>
      <c r="D33" s="756"/>
      <c r="E33" s="756"/>
      <c r="F33" s="756"/>
      <c r="G33" s="756"/>
      <c r="H33" s="756"/>
      <c r="I33" s="756"/>
      <c r="J33" s="756"/>
      <c r="K33" s="756"/>
      <c r="L33" s="756"/>
      <c r="M33" s="756"/>
      <c r="N33" s="756"/>
      <c r="O33" s="756"/>
      <c r="P33" s="756"/>
      <c r="Q33" s="756"/>
      <c r="R33" s="756"/>
      <c r="S33" s="756"/>
      <c r="T33" s="756"/>
      <c r="U33" s="756"/>
      <c r="V33" s="756"/>
      <c r="W33" s="756"/>
      <c r="X33" s="756"/>
      <c r="Y33" s="756"/>
      <c r="Z33" s="756"/>
      <c r="AA33" s="756"/>
      <c r="AB33" s="756"/>
      <c r="AC33" s="756"/>
      <c r="AD33" s="756"/>
      <c r="AE33" s="756"/>
      <c r="AF33" s="756"/>
      <c r="AG33" s="756"/>
      <c r="AH33" s="756"/>
      <c r="AI33" s="757"/>
      <c r="AJ33" s="706"/>
      <c r="AK33" s="707"/>
      <c r="AL33" s="707"/>
      <c r="AM33" s="707"/>
      <c r="AN33" s="707"/>
      <c r="AO33" s="707"/>
      <c r="AP33" s="707"/>
      <c r="AQ33" s="707"/>
      <c r="AR33" s="707"/>
      <c r="AS33" s="707"/>
      <c r="AT33" s="707"/>
      <c r="AU33" s="707"/>
      <c r="AV33" s="707"/>
      <c r="AW33" s="707"/>
      <c r="AX33" s="707"/>
      <c r="AY33" s="707"/>
      <c r="AZ33" s="707"/>
      <c r="BA33" s="707"/>
      <c r="BB33" s="707"/>
      <c r="BC33" s="707"/>
      <c r="BD33" s="707"/>
      <c r="BE33" s="707"/>
      <c r="BF33" s="707"/>
      <c r="BG33" s="707"/>
      <c r="BH33" s="707"/>
      <c r="BI33" s="707"/>
      <c r="BJ33" s="707"/>
      <c r="BK33" s="707"/>
      <c r="BL33" s="707"/>
      <c r="BM33" s="707"/>
      <c r="BN33" s="707"/>
      <c r="BO33" s="707"/>
      <c r="BP33" s="707"/>
      <c r="BQ33" s="707"/>
      <c r="BR33" s="708"/>
    </row>
    <row r="34" spans="1:70" ht="15" customHeight="1" x14ac:dyDescent="0.2">
      <c r="A34" s="619" t="s">
        <v>54</v>
      </c>
      <c r="B34" s="620"/>
      <c r="C34" s="620"/>
      <c r="D34" s="620"/>
      <c r="E34" s="640" t="s">
        <v>193</v>
      </c>
      <c r="F34" s="640"/>
      <c r="G34" s="640"/>
      <c r="H34" s="640"/>
      <c r="I34" s="640"/>
      <c r="J34" s="745"/>
      <c r="K34" s="745"/>
      <c r="L34" s="745"/>
      <c r="M34" s="745"/>
      <c r="N34" s="745"/>
      <c r="O34" s="745"/>
      <c r="P34" s="745"/>
      <c r="Q34" s="745"/>
      <c r="R34" s="745"/>
      <c r="S34" s="745"/>
      <c r="T34" s="745"/>
      <c r="U34" s="745"/>
      <c r="V34" s="745"/>
      <c r="W34" s="745"/>
      <c r="X34" s="745"/>
      <c r="Y34" s="745"/>
      <c r="Z34" s="745"/>
      <c r="AA34" s="745"/>
      <c r="AB34" s="745"/>
      <c r="AC34" s="745"/>
      <c r="AD34" s="745"/>
      <c r="AE34" s="745"/>
      <c r="AF34" s="745"/>
      <c r="AG34" s="745"/>
      <c r="AH34" s="745"/>
      <c r="AI34" s="746"/>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x14ac:dyDescent="0.2">
      <c r="A35" s="622"/>
      <c r="B35" s="623"/>
      <c r="C35" s="623"/>
      <c r="D35" s="623"/>
      <c r="E35" s="640" t="s">
        <v>194</v>
      </c>
      <c r="F35" s="640"/>
      <c r="G35" s="640"/>
      <c r="H35" s="640"/>
      <c r="I35" s="640"/>
      <c r="J35" s="747"/>
      <c r="K35" s="747"/>
      <c r="L35" s="747"/>
      <c r="M35" s="747"/>
      <c r="N35" s="747"/>
      <c r="O35" s="747"/>
      <c r="P35" s="747"/>
      <c r="Q35" s="747"/>
      <c r="R35" s="747"/>
      <c r="S35" s="747"/>
      <c r="T35" s="747"/>
      <c r="U35" s="747"/>
      <c r="V35" s="747"/>
      <c r="W35" s="747"/>
      <c r="X35" s="747"/>
      <c r="Y35" s="747"/>
      <c r="Z35" s="747"/>
      <c r="AA35" s="747"/>
      <c r="AB35" s="747"/>
      <c r="AC35" s="747"/>
      <c r="AD35" s="747"/>
      <c r="AE35" s="747"/>
      <c r="AF35" s="747"/>
      <c r="AG35" s="747"/>
      <c r="AH35" s="747"/>
      <c r="AI35" s="748"/>
      <c r="AJ35" s="42"/>
      <c r="AK35" s="69"/>
      <c r="AL35" s="742" t="s">
        <v>226</v>
      </c>
      <c r="AM35" s="742"/>
      <c r="AN35" s="742"/>
      <c r="AO35" s="742"/>
      <c r="AP35" s="742"/>
      <c r="AQ35" s="742"/>
      <c r="AR35" s="742"/>
      <c r="AS35" s="742"/>
      <c r="AT35" s="742"/>
      <c r="AU35" s="742"/>
      <c r="AV35" s="742"/>
      <c r="AW35" s="742"/>
      <c r="AX35" s="742"/>
      <c r="AY35" s="742"/>
      <c r="AZ35" s="742"/>
      <c r="BA35" s="742"/>
      <c r="BB35" s="742"/>
      <c r="BC35" s="742"/>
      <c r="BD35" s="742"/>
      <c r="BE35" s="742"/>
      <c r="BF35" s="742"/>
      <c r="BG35" s="742"/>
      <c r="BH35" s="742"/>
      <c r="BI35" s="742"/>
      <c r="BJ35" s="742"/>
      <c r="BK35" s="742"/>
      <c r="BL35" s="742"/>
      <c r="BM35" s="742"/>
      <c r="BN35" s="742"/>
      <c r="BO35" s="742"/>
      <c r="BP35" s="742"/>
      <c r="BQ35" s="742"/>
      <c r="BR35" s="743"/>
    </row>
    <row r="36" spans="1:70" ht="15" customHeight="1" x14ac:dyDescent="0.2">
      <c r="A36" s="622"/>
      <c r="B36" s="623"/>
      <c r="C36" s="623"/>
      <c r="D36" s="623"/>
      <c r="E36" s="640"/>
      <c r="F36" s="640"/>
      <c r="G36" s="640"/>
      <c r="H36" s="640"/>
      <c r="I36" s="640"/>
      <c r="J36" s="747"/>
      <c r="K36" s="747"/>
      <c r="L36" s="747"/>
      <c r="M36" s="747"/>
      <c r="N36" s="747"/>
      <c r="O36" s="747"/>
      <c r="P36" s="747"/>
      <c r="Q36" s="747"/>
      <c r="R36" s="747"/>
      <c r="S36" s="747"/>
      <c r="T36" s="747"/>
      <c r="U36" s="747"/>
      <c r="V36" s="747"/>
      <c r="W36" s="747"/>
      <c r="X36" s="747"/>
      <c r="Y36" s="747"/>
      <c r="Z36" s="747"/>
      <c r="AA36" s="747"/>
      <c r="AB36" s="747"/>
      <c r="AC36" s="747"/>
      <c r="AD36" s="747"/>
      <c r="AE36" s="747"/>
      <c r="AF36" s="747"/>
      <c r="AG36" s="747"/>
      <c r="AH36" s="747"/>
      <c r="AI36" s="748"/>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x14ac:dyDescent="0.2">
      <c r="A37" s="638"/>
      <c r="B37" s="639"/>
      <c r="C37" s="639"/>
      <c r="D37" s="639"/>
      <c r="E37" s="640"/>
      <c r="F37" s="640"/>
      <c r="G37" s="640"/>
      <c r="H37" s="640"/>
      <c r="I37" s="640"/>
      <c r="J37" s="747"/>
      <c r="K37" s="747"/>
      <c r="L37" s="747"/>
      <c r="M37" s="747"/>
      <c r="N37" s="747"/>
      <c r="O37" s="747"/>
      <c r="P37" s="747"/>
      <c r="Q37" s="747"/>
      <c r="R37" s="747"/>
      <c r="S37" s="747"/>
      <c r="T37" s="747"/>
      <c r="U37" s="747"/>
      <c r="V37" s="747"/>
      <c r="W37" s="747"/>
      <c r="X37" s="747"/>
      <c r="Y37" s="747"/>
      <c r="Z37" s="747"/>
      <c r="AA37" s="747"/>
      <c r="AB37" s="747"/>
      <c r="AC37" s="747"/>
      <c r="AD37" s="747"/>
      <c r="AE37" s="747"/>
      <c r="AF37" s="747"/>
      <c r="AG37" s="747"/>
      <c r="AH37" s="747"/>
      <c r="AI37" s="748"/>
      <c r="AJ37" s="70" t="s">
        <v>227</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19.899999999999999" customHeight="1" x14ac:dyDescent="0.2">
      <c r="A38" s="619" t="s">
        <v>57</v>
      </c>
      <c r="B38" s="620"/>
      <c r="C38" s="620"/>
      <c r="D38" s="620"/>
      <c r="E38" s="641" t="s">
        <v>228</v>
      </c>
      <c r="F38" s="641"/>
      <c r="G38" s="641"/>
      <c r="H38" s="643" t="s">
        <v>229</v>
      </c>
      <c r="I38" s="643"/>
      <c r="J38" s="643"/>
      <c r="K38" s="643"/>
      <c r="L38" s="643"/>
      <c r="M38" s="643"/>
      <c r="N38" s="643"/>
      <c r="O38" s="643"/>
      <c r="P38" s="643"/>
      <c r="Q38" s="643"/>
      <c r="R38" s="643"/>
      <c r="S38" s="643"/>
      <c r="T38" s="762"/>
      <c r="U38" s="763"/>
      <c r="V38" s="764"/>
      <c r="W38" s="764"/>
      <c r="X38" s="765"/>
      <c r="Y38" s="765"/>
      <c r="Z38" s="765"/>
      <c r="AA38" s="765"/>
      <c r="AB38" s="779"/>
      <c r="AC38" s="762"/>
      <c r="AD38" s="780" t="s">
        <v>230</v>
      </c>
      <c r="AE38" s="780"/>
      <c r="AF38" s="780"/>
      <c r="AG38" s="780"/>
      <c r="AH38" s="780"/>
      <c r="AI38" s="781"/>
      <c r="AJ38" s="761" t="s">
        <v>231</v>
      </c>
      <c r="AK38" s="718"/>
      <c r="AL38" s="782" t="s">
        <v>232</v>
      </c>
      <c r="AM38" s="711"/>
      <c r="AN38" s="711"/>
      <c r="AO38" s="711"/>
      <c r="AP38" s="711"/>
      <c r="AQ38" s="711"/>
      <c r="AR38" s="711"/>
      <c r="AS38" s="711"/>
      <c r="AT38" s="711"/>
      <c r="AU38" s="711"/>
      <c r="AV38" s="711"/>
      <c r="AW38" s="711"/>
      <c r="AX38" s="711"/>
      <c r="AY38" s="711"/>
      <c r="AZ38" s="711"/>
      <c r="BA38" s="711"/>
      <c r="BB38" s="711"/>
      <c r="BC38" s="711"/>
      <c r="BD38" s="711"/>
      <c r="BE38" s="711"/>
      <c r="BF38" s="711"/>
      <c r="BG38" s="711"/>
      <c r="BH38" s="711"/>
      <c r="BI38" s="711"/>
      <c r="BJ38" s="711"/>
      <c r="BK38" s="711"/>
      <c r="BL38" s="711"/>
      <c r="BM38" s="711"/>
      <c r="BN38" s="711"/>
      <c r="BO38" s="711"/>
      <c r="BP38" s="711"/>
      <c r="BQ38" s="711"/>
      <c r="BR38" s="712"/>
    </row>
    <row r="39" spans="1:70" ht="19.899999999999999" customHeight="1" x14ac:dyDescent="0.2">
      <c r="A39" s="638"/>
      <c r="B39" s="639"/>
      <c r="C39" s="639"/>
      <c r="D39" s="639"/>
      <c r="E39" s="642"/>
      <c r="F39" s="642"/>
      <c r="G39" s="642"/>
      <c r="H39" s="644"/>
      <c r="I39" s="644"/>
      <c r="J39" s="644"/>
      <c r="K39" s="644"/>
      <c r="L39" s="644"/>
      <c r="M39" s="644"/>
      <c r="N39" s="644"/>
      <c r="O39" s="644"/>
      <c r="P39" s="644"/>
      <c r="Q39" s="644"/>
      <c r="R39" s="644"/>
      <c r="S39" s="644"/>
      <c r="T39" s="740"/>
      <c r="U39" s="741"/>
      <c r="V39" s="744"/>
      <c r="W39" s="744"/>
      <c r="X39" s="744"/>
      <c r="Y39" s="744"/>
      <c r="Z39" s="744"/>
      <c r="AA39" s="744"/>
      <c r="AB39" s="778"/>
      <c r="AC39" s="740"/>
      <c r="AD39" s="825" t="str">
        <f>IF(COUNTA(T38:AC39)=0,"",ROUNDDOWN(((SUM(T38:AC39)+75))/(COUNTA(T38:AC39)+1),1))</f>
        <v/>
      </c>
      <c r="AE39" s="825"/>
      <c r="AF39" s="825"/>
      <c r="AG39" s="825"/>
      <c r="AH39" s="826"/>
      <c r="AI39" s="71" t="s">
        <v>233</v>
      </c>
      <c r="AJ39" s="717"/>
      <c r="AK39" s="718"/>
      <c r="AL39" s="711"/>
      <c r="AM39" s="711"/>
      <c r="AN39" s="711"/>
      <c r="AO39" s="711"/>
      <c r="AP39" s="711"/>
      <c r="AQ39" s="711"/>
      <c r="AR39" s="711"/>
      <c r="AS39" s="711"/>
      <c r="AT39" s="711"/>
      <c r="AU39" s="711"/>
      <c r="AV39" s="711"/>
      <c r="AW39" s="711"/>
      <c r="AX39" s="711"/>
      <c r="AY39" s="711"/>
      <c r="AZ39" s="711"/>
      <c r="BA39" s="711"/>
      <c r="BB39" s="711"/>
      <c r="BC39" s="711"/>
      <c r="BD39" s="711"/>
      <c r="BE39" s="711"/>
      <c r="BF39" s="711"/>
      <c r="BG39" s="711"/>
      <c r="BH39" s="711"/>
      <c r="BI39" s="711"/>
      <c r="BJ39" s="711"/>
      <c r="BK39" s="711"/>
      <c r="BL39" s="711"/>
      <c r="BM39" s="711"/>
      <c r="BN39" s="711"/>
      <c r="BO39" s="711"/>
      <c r="BP39" s="711"/>
      <c r="BQ39" s="711"/>
      <c r="BR39" s="712"/>
    </row>
    <row r="40" spans="1:70" ht="15" customHeight="1" x14ac:dyDescent="0.2">
      <c r="A40" s="586" t="s">
        <v>234</v>
      </c>
      <c r="B40" s="587"/>
      <c r="C40" s="587"/>
      <c r="D40" s="587"/>
      <c r="E40" s="599" t="s">
        <v>235</v>
      </c>
      <c r="F40" s="600"/>
      <c r="G40" s="600"/>
      <c r="H40" s="600"/>
      <c r="I40" s="600"/>
      <c r="J40" s="600"/>
      <c r="K40" s="600"/>
      <c r="L40" s="600"/>
      <c r="M40" s="600"/>
      <c r="N40" s="600"/>
      <c r="O40" s="600"/>
      <c r="P40" s="600"/>
      <c r="Q40" s="600"/>
      <c r="R40" s="600"/>
      <c r="S40" s="601"/>
      <c r="T40" s="650" t="s">
        <v>236</v>
      </c>
      <c r="U40" s="650"/>
      <c r="V40" s="650"/>
      <c r="W40" s="650"/>
      <c r="X40" s="650"/>
      <c r="Y40" s="650"/>
      <c r="Z40" s="650" t="s">
        <v>237</v>
      </c>
      <c r="AA40" s="750"/>
      <c r="AB40" s="750"/>
      <c r="AC40" s="750"/>
      <c r="AD40" s="751" t="s">
        <v>238</v>
      </c>
      <c r="AE40" s="751"/>
      <c r="AF40" s="824"/>
      <c r="AG40" s="824"/>
      <c r="AH40" s="650" t="s">
        <v>239</v>
      </c>
      <c r="AI40" s="749"/>
      <c r="AJ40" s="72"/>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4"/>
    </row>
    <row r="41" spans="1:70" ht="32.65" customHeight="1" x14ac:dyDescent="0.2">
      <c r="A41" s="589"/>
      <c r="B41" s="590"/>
      <c r="C41" s="590"/>
      <c r="D41" s="590"/>
      <c r="E41" s="599"/>
      <c r="F41" s="600"/>
      <c r="G41" s="600"/>
      <c r="H41" s="600"/>
      <c r="I41" s="600"/>
      <c r="J41" s="600"/>
      <c r="K41" s="600"/>
      <c r="L41" s="600"/>
      <c r="M41" s="600"/>
      <c r="N41" s="600"/>
      <c r="O41" s="600"/>
      <c r="P41" s="600"/>
      <c r="Q41" s="600"/>
      <c r="R41" s="600"/>
      <c r="S41" s="601"/>
      <c r="T41" s="751" t="s">
        <v>240</v>
      </c>
      <c r="U41" s="751"/>
      <c r="V41" s="751"/>
      <c r="W41" s="751" t="s">
        <v>241</v>
      </c>
      <c r="X41" s="751"/>
      <c r="Y41" s="751"/>
      <c r="Z41" s="750"/>
      <c r="AA41" s="750"/>
      <c r="AB41" s="750"/>
      <c r="AC41" s="750"/>
      <c r="AD41" s="824"/>
      <c r="AE41" s="824"/>
      <c r="AF41" s="824"/>
      <c r="AG41" s="824"/>
      <c r="AH41" s="750"/>
      <c r="AI41" s="749"/>
      <c r="AJ41" s="75"/>
      <c r="AK41" s="76"/>
      <c r="AL41" s="77" t="s">
        <v>242</v>
      </c>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9"/>
    </row>
    <row r="42" spans="1:70" ht="15" customHeight="1" x14ac:dyDescent="0.2">
      <c r="A42" s="589"/>
      <c r="B42" s="590"/>
      <c r="C42" s="590"/>
      <c r="D42" s="590"/>
      <c r="E42" s="602"/>
      <c r="F42" s="595"/>
      <c r="G42" s="595"/>
      <c r="H42" s="595"/>
      <c r="I42" s="595"/>
      <c r="J42" s="595"/>
      <c r="K42" s="595"/>
      <c r="L42" s="595"/>
      <c r="M42" s="595"/>
      <c r="N42" s="595"/>
      <c r="O42" s="595"/>
      <c r="P42" s="595"/>
      <c r="Q42" s="595"/>
      <c r="R42" s="595"/>
      <c r="S42" s="596"/>
      <c r="T42" s="635"/>
      <c r="U42" s="636"/>
      <c r="V42" s="637"/>
      <c r="W42" s="635"/>
      <c r="X42" s="636"/>
      <c r="Y42" s="637"/>
      <c r="Z42" s="610"/>
      <c r="AA42" s="611"/>
      <c r="AB42" s="611"/>
      <c r="AC42" s="612"/>
      <c r="AD42" s="661" t="str">
        <f>IF(Z42=0,"",ROUNDDOWN(Z42*W44/T44*IF(AH42=0,1,AH42/100),0))</f>
        <v/>
      </c>
      <c r="AE42" s="662"/>
      <c r="AF42" s="662"/>
      <c r="AG42" s="663"/>
      <c r="AH42" s="671"/>
      <c r="AI42" s="672"/>
      <c r="AJ42" s="80"/>
      <c r="AK42" s="76"/>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9"/>
    </row>
    <row r="43" spans="1:70" ht="15" customHeight="1" x14ac:dyDescent="0.2">
      <c r="A43" s="589"/>
      <c r="B43" s="590"/>
      <c r="C43" s="590"/>
      <c r="D43" s="590"/>
      <c r="E43" s="602"/>
      <c r="F43" s="595"/>
      <c r="G43" s="595"/>
      <c r="H43" s="595"/>
      <c r="I43" s="595"/>
      <c r="J43" s="595"/>
      <c r="K43" s="595"/>
      <c r="L43" s="595"/>
      <c r="M43" s="595"/>
      <c r="N43" s="595"/>
      <c r="O43" s="595"/>
      <c r="P43" s="595"/>
      <c r="Q43" s="595"/>
      <c r="R43" s="595"/>
      <c r="S43" s="596"/>
      <c r="T43" s="81" t="s">
        <v>62</v>
      </c>
      <c r="U43" s="606"/>
      <c r="V43" s="607"/>
      <c r="W43" s="81" t="s">
        <v>62</v>
      </c>
      <c r="X43" s="606"/>
      <c r="Y43" s="607"/>
      <c r="Z43" s="613"/>
      <c r="AA43" s="614"/>
      <c r="AB43" s="614"/>
      <c r="AC43" s="615"/>
      <c r="AD43" s="664"/>
      <c r="AE43" s="665"/>
      <c r="AF43" s="665"/>
      <c r="AG43" s="666"/>
      <c r="AH43" s="673"/>
      <c r="AI43" s="674"/>
      <c r="AJ43" s="75"/>
      <c r="AK43" s="76"/>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9"/>
    </row>
    <row r="44" spans="1:70" ht="15" customHeight="1" x14ac:dyDescent="0.2">
      <c r="A44" s="589"/>
      <c r="B44" s="590"/>
      <c r="C44" s="590"/>
      <c r="D44" s="590"/>
      <c r="E44" s="254"/>
      <c r="F44" s="56"/>
      <c r="G44" s="56"/>
      <c r="H44" s="251" t="s">
        <v>243</v>
      </c>
      <c r="I44" s="251" t="s">
        <v>244</v>
      </c>
      <c r="J44" s="600" t="s">
        <v>245</v>
      </c>
      <c r="K44" s="600"/>
      <c r="L44" s="251" t="s">
        <v>157</v>
      </c>
      <c r="M44" s="251" t="s">
        <v>244</v>
      </c>
      <c r="N44" s="600" t="s">
        <v>246</v>
      </c>
      <c r="O44" s="600"/>
      <c r="P44" s="600"/>
      <c r="Q44" s="600"/>
      <c r="R44" s="600"/>
      <c r="S44" s="252" t="s">
        <v>247</v>
      </c>
      <c r="T44" s="603" t="str">
        <f>IF(U43=0,"",U43-T42+1)</f>
        <v/>
      </c>
      <c r="U44" s="604"/>
      <c r="V44" s="605"/>
      <c r="W44" s="603" t="str">
        <f>IF(X43=0,"",X43-W42+1)</f>
        <v/>
      </c>
      <c r="X44" s="604"/>
      <c r="Y44" s="605"/>
      <c r="Z44" s="616"/>
      <c r="AA44" s="617"/>
      <c r="AB44" s="617"/>
      <c r="AC44" s="618"/>
      <c r="AD44" s="758"/>
      <c r="AE44" s="759"/>
      <c r="AF44" s="759"/>
      <c r="AG44" s="760"/>
      <c r="AH44" s="675"/>
      <c r="AI44" s="676"/>
      <c r="AJ44" s="80"/>
      <c r="AK44" s="76"/>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9"/>
    </row>
    <row r="45" spans="1:70" ht="15" customHeight="1" x14ac:dyDescent="0.2">
      <c r="A45" s="589"/>
      <c r="B45" s="590"/>
      <c r="C45" s="590"/>
      <c r="D45" s="590"/>
      <c r="E45" s="602"/>
      <c r="F45" s="595"/>
      <c r="G45" s="595"/>
      <c r="H45" s="595"/>
      <c r="I45" s="595"/>
      <c r="J45" s="595"/>
      <c r="K45" s="595"/>
      <c r="L45" s="595"/>
      <c r="M45" s="595"/>
      <c r="N45" s="595"/>
      <c r="O45" s="595"/>
      <c r="P45" s="595"/>
      <c r="Q45" s="595"/>
      <c r="R45" s="595"/>
      <c r="S45" s="596"/>
      <c r="T45" s="635"/>
      <c r="U45" s="636"/>
      <c r="V45" s="637"/>
      <c r="W45" s="635"/>
      <c r="X45" s="636"/>
      <c r="Y45" s="637"/>
      <c r="Z45" s="610"/>
      <c r="AA45" s="611"/>
      <c r="AB45" s="611"/>
      <c r="AC45" s="612"/>
      <c r="AD45" s="661" t="str">
        <f>IF(Z45=0,"",ROUNDDOWN(Z45*W47/T47*IF(AH45=0,1,AH45/100),0))</f>
        <v/>
      </c>
      <c r="AE45" s="662"/>
      <c r="AF45" s="662"/>
      <c r="AG45" s="663"/>
      <c r="AH45" s="671"/>
      <c r="AI45" s="672"/>
      <c r="AJ45" s="82"/>
      <c r="AK45" s="83"/>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9"/>
    </row>
    <row r="46" spans="1:70" ht="15" customHeight="1" x14ac:dyDescent="0.2">
      <c r="A46" s="589"/>
      <c r="B46" s="590"/>
      <c r="C46" s="590"/>
      <c r="D46" s="590"/>
      <c r="E46" s="602"/>
      <c r="F46" s="595"/>
      <c r="G46" s="595"/>
      <c r="H46" s="595"/>
      <c r="I46" s="595"/>
      <c r="J46" s="595"/>
      <c r="K46" s="595"/>
      <c r="L46" s="595"/>
      <c r="M46" s="595"/>
      <c r="N46" s="595"/>
      <c r="O46" s="595"/>
      <c r="P46" s="595"/>
      <c r="Q46" s="595"/>
      <c r="R46" s="595"/>
      <c r="S46" s="596"/>
      <c r="T46" s="81" t="s">
        <v>62</v>
      </c>
      <c r="U46" s="606"/>
      <c r="V46" s="607"/>
      <c r="W46" s="81" t="s">
        <v>62</v>
      </c>
      <c r="X46" s="606"/>
      <c r="Y46" s="607"/>
      <c r="Z46" s="613"/>
      <c r="AA46" s="614"/>
      <c r="AB46" s="614"/>
      <c r="AC46" s="615"/>
      <c r="AD46" s="664"/>
      <c r="AE46" s="665"/>
      <c r="AF46" s="665"/>
      <c r="AG46" s="666"/>
      <c r="AH46" s="673"/>
      <c r="AI46" s="674"/>
      <c r="AJ46" s="84"/>
      <c r="AK46" s="85"/>
      <c r="AL46" s="77"/>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7"/>
    </row>
    <row r="47" spans="1:70" ht="15" customHeight="1" x14ac:dyDescent="0.2">
      <c r="A47" s="589"/>
      <c r="B47" s="590"/>
      <c r="C47" s="590"/>
      <c r="D47" s="590"/>
      <c r="E47" s="254"/>
      <c r="F47" s="56"/>
      <c r="G47" s="56"/>
      <c r="H47" s="251" t="s">
        <v>243</v>
      </c>
      <c r="I47" s="251" t="s">
        <v>244</v>
      </c>
      <c r="J47" s="600" t="s">
        <v>245</v>
      </c>
      <c r="K47" s="600"/>
      <c r="L47" s="251" t="s">
        <v>157</v>
      </c>
      <c r="M47" s="251" t="s">
        <v>244</v>
      </c>
      <c r="N47" s="600" t="s">
        <v>246</v>
      </c>
      <c r="O47" s="600"/>
      <c r="P47" s="600"/>
      <c r="Q47" s="600"/>
      <c r="R47" s="600"/>
      <c r="S47" s="252" t="s">
        <v>247</v>
      </c>
      <c r="T47" s="603" t="str">
        <f>IF(U46=0,"",U46-T45+1)</f>
        <v/>
      </c>
      <c r="U47" s="604"/>
      <c r="V47" s="605"/>
      <c r="W47" s="603" t="str">
        <f>IF(X46=0,"",X46-W45+1)</f>
        <v/>
      </c>
      <c r="X47" s="604"/>
      <c r="Y47" s="605"/>
      <c r="Z47" s="616"/>
      <c r="AA47" s="617"/>
      <c r="AB47" s="617"/>
      <c r="AC47" s="618"/>
      <c r="AD47" s="758"/>
      <c r="AE47" s="759"/>
      <c r="AF47" s="759"/>
      <c r="AG47" s="760"/>
      <c r="AH47" s="675"/>
      <c r="AI47" s="676"/>
      <c r="AJ47" s="58"/>
      <c r="BR47" s="59"/>
    </row>
    <row r="48" spans="1:70" ht="15" customHeight="1" x14ac:dyDescent="0.2">
      <c r="A48" s="589"/>
      <c r="B48" s="590"/>
      <c r="C48" s="590"/>
      <c r="D48" s="590"/>
      <c r="E48" s="602"/>
      <c r="F48" s="595"/>
      <c r="G48" s="595"/>
      <c r="H48" s="595"/>
      <c r="I48" s="595"/>
      <c r="J48" s="595"/>
      <c r="K48" s="595"/>
      <c r="L48" s="595"/>
      <c r="M48" s="595"/>
      <c r="N48" s="595"/>
      <c r="O48" s="595"/>
      <c r="P48" s="595"/>
      <c r="Q48" s="595"/>
      <c r="R48" s="595"/>
      <c r="S48" s="596"/>
      <c r="T48" s="635"/>
      <c r="U48" s="636"/>
      <c r="V48" s="637"/>
      <c r="W48" s="635"/>
      <c r="X48" s="636"/>
      <c r="Y48" s="637"/>
      <c r="Z48" s="610"/>
      <c r="AA48" s="611"/>
      <c r="AB48" s="611"/>
      <c r="AC48" s="612"/>
      <c r="AD48" s="661" t="str">
        <f>IF(Z48=0,"",ROUNDDOWN(Z48*W50/T50*IF(AH48=0,1,AH48/100),0))</f>
        <v/>
      </c>
      <c r="AE48" s="662"/>
      <c r="AF48" s="662"/>
      <c r="AG48" s="663"/>
      <c r="AH48" s="671"/>
      <c r="AI48" s="672"/>
      <c r="AJ48" s="58"/>
      <c r="BR48" s="59"/>
    </row>
    <row r="49" spans="1:70" ht="15" customHeight="1" x14ac:dyDescent="0.2">
      <c r="A49" s="589"/>
      <c r="B49" s="590"/>
      <c r="C49" s="590"/>
      <c r="D49" s="590"/>
      <c r="E49" s="602"/>
      <c r="F49" s="595"/>
      <c r="G49" s="595"/>
      <c r="H49" s="595"/>
      <c r="I49" s="595"/>
      <c r="J49" s="595"/>
      <c r="K49" s="595"/>
      <c r="L49" s="595"/>
      <c r="M49" s="595"/>
      <c r="N49" s="595"/>
      <c r="O49" s="595"/>
      <c r="P49" s="595"/>
      <c r="Q49" s="595"/>
      <c r="R49" s="595"/>
      <c r="S49" s="596"/>
      <c r="T49" s="81" t="s">
        <v>62</v>
      </c>
      <c r="U49" s="606"/>
      <c r="V49" s="607"/>
      <c r="W49" s="81" t="s">
        <v>62</v>
      </c>
      <c r="X49" s="606"/>
      <c r="Y49" s="607"/>
      <c r="Z49" s="613"/>
      <c r="AA49" s="614"/>
      <c r="AB49" s="614"/>
      <c r="AC49" s="615"/>
      <c r="AD49" s="664"/>
      <c r="AE49" s="665"/>
      <c r="AF49" s="665"/>
      <c r="AG49" s="666"/>
      <c r="AH49" s="673"/>
      <c r="AI49" s="674"/>
      <c r="AJ49" s="58"/>
      <c r="BR49" s="59"/>
    </row>
    <row r="50" spans="1:70" ht="15" customHeight="1" x14ac:dyDescent="0.2">
      <c r="A50" s="589"/>
      <c r="B50" s="590"/>
      <c r="C50" s="590"/>
      <c r="D50" s="590"/>
      <c r="E50" s="254"/>
      <c r="F50" s="56"/>
      <c r="G50" s="56"/>
      <c r="H50" s="251" t="s">
        <v>243</v>
      </c>
      <c r="I50" s="251" t="s">
        <v>244</v>
      </c>
      <c r="J50" s="600" t="s">
        <v>245</v>
      </c>
      <c r="K50" s="600"/>
      <c r="L50" s="251" t="s">
        <v>157</v>
      </c>
      <c r="M50" s="251" t="s">
        <v>244</v>
      </c>
      <c r="N50" s="600" t="s">
        <v>246</v>
      </c>
      <c r="O50" s="600"/>
      <c r="P50" s="600"/>
      <c r="Q50" s="600"/>
      <c r="R50" s="600"/>
      <c r="S50" s="252" t="s">
        <v>247</v>
      </c>
      <c r="T50" s="603" t="str">
        <f>IF(U49=0,"",U49-T48+1)</f>
        <v/>
      </c>
      <c r="U50" s="604"/>
      <c r="V50" s="605"/>
      <c r="W50" s="603" t="str">
        <f>IF(X49=0,"",X49-W48+1)</f>
        <v/>
      </c>
      <c r="X50" s="604"/>
      <c r="Y50" s="605"/>
      <c r="Z50" s="616"/>
      <c r="AA50" s="617"/>
      <c r="AB50" s="617"/>
      <c r="AC50" s="618"/>
      <c r="AD50" s="758"/>
      <c r="AE50" s="759"/>
      <c r="AF50" s="759"/>
      <c r="AG50" s="760"/>
      <c r="AH50" s="675"/>
      <c r="AI50" s="676"/>
      <c r="AJ50" s="46"/>
      <c r="AK50" s="47"/>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7"/>
    </row>
    <row r="51" spans="1:70" ht="15" customHeight="1" x14ac:dyDescent="0.2">
      <c r="A51" s="589"/>
      <c r="B51" s="590"/>
      <c r="C51" s="590"/>
      <c r="D51" s="590"/>
      <c r="E51" s="602"/>
      <c r="F51" s="595"/>
      <c r="G51" s="595"/>
      <c r="H51" s="595"/>
      <c r="I51" s="595"/>
      <c r="J51" s="595"/>
      <c r="K51" s="595"/>
      <c r="L51" s="595"/>
      <c r="M51" s="595"/>
      <c r="N51" s="595"/>
      <c r="O51" s="595"/>
      <c r="P51" s="595"/>
      <c r="Q51" s="595"/>
      <c r="R51" s="595"/>
      <c r="S51" s="596"/>
      <c r="T51" s="635"/>
      <c r="U51" s="636"/>
      <c r="V51" s="637"/>
      <c r="W51" s="635"/>
      <c r="X51" s="636"/>
      <c r="Y51" s="637"/>
      <c r="Z51" s="610"/>
      <c r="AA51" s="611"/>
      <c r="AB51" s="611"/>
      <c r="AC51" s="612"/>
      <c r="AD51" s="661" t="str">
        <f>IF(Z51=0,"",ROUNDDOWN(Z51*W53/T53*IF(AH51=0,1,AH51/100),0))</f>
        <v/>
      </c>
      <c r="AE51" s="662"/>
      <c r="AF51" s="662"/>
      <c r="AG51" s="663"/>
      <c r="AH51" s="671"/>
      <c r="AI51" s="672"/>
      <c r="AJ51" s="42"/>
      <c r="AK51" s="47"/>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5"/>
    </row>
    <row r="52" spans="1:70" ht="15" customHeight="1" x14ac:dyDescent="0.2">
      <c r="A52" s="589"/>
      <c r="B52" s="590"/>
      <c r="C52" s="590"/>
      <c r="D52" s="590"/>
      <c r="E52" s="602"/>
      <c r="F52" s="595"/>
      <c r="G52" s="595"/>
      <c r="H52" s="595"/>
      <c r="I52" s="595"/>
      <c r="J52" s="595"/>
      <c r="K52" s="595"/>
      <c r="L52" s="595"/>
      <c r="M52" s="595"/>
      <c r="N52" s="595"/>
      <c r="O52" s="595"/>
      <c r="P52" s="595"/>
      <c r="Q52" s="595"/>
      <c r="R52" s="595"/>
      <c r="S52" s="596"/>
      <c r="T52" s="81" t="s">
        <v>62</v>
      </c>
      <c r="U52" s="606"/>
      <c r="V52" s="607"/>
      <c r="W52" s="81" t="s">
        <v>62</v>
      </c>
      <c r="X52" s="606"/>
      <c r="Y52" s="607"/>
      <c r="Z52" s="613"/>
      <c r="AA52" s="614"/>
      <c r="AB52" s="614"/>
      <c r="AC52" s="615"/>
      <c r="AD52" s="664"/>
      <c r="AE52" s="665"/>
      <c r="AF52" s="665"/>
      <c r="AG52" s="666"/>
      <c r="AH52" s="673"/>
      <c r="AI52" s="674"/>
      <c r="AJ52" s="84" t="s">
        <v>248</v>
      </c>
      <c r="AK52" s="47"/>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7"/>
    </row>
    <row r="53" spans="1:70" ht="15" customHeight="1" x14ac:dyDescent="0.2">
      <c r="A53" s="589"/>
      <c r="B53" s="590"/>
      <c r="C53" s="590"/>
      <c r="D53" s="590"/>
      <c r="E53" s="254"/>
      <c r="F53" s="56"/>
      <c r="G53" s="56"/>
      <c r="H53" s="251" t="s">
        <v>243</v>
      </c>
      <c r="I53" s="251" t="s">
        <v>244</v>
      </c>
      <c r="J53" s="600" t="s">
        <v>245</v>
      </c>
      <c r="K53" s="600"/>
      <c r="L53" s="251" t="s">
        <v>157</v>
      </c>
      <c r="M53" s="251" t="s">
        <v>244</v>
      </c>
      <c r="N53" s="600" t="s">
        <v>246</v>
      </c>
      <c r="O53" s="600"/>
      <c r="P53" s="600"/>
      <c r="Q53" s="600"/>
      <c r="R53" s="600"/>
      <c r="S53" s="252" t="s">
        <v>247</v>
      </c>
      <c r="T53" s="603" t="str">
        <f>IF(U52=0,"",U52-T51+1)</f>
        <v/>
      </c>
      <c r="U53" s="604"/>
      <c r="V53" s="605"/>
      <c r="W53" s="603" t="str">
        <f>IF(X52=0,"",X52-W51+1)</f>
        <v/>
      </c>
      <c r="X53" s="604"/>
      <c r="Y53" s="605"/>
      <c r="Z53" s="616"/>
      <c r="AA53" s="617"/>
      <c r="AB53" s="617"/>
      <c r="AC53" s="618"/>
      <c r="AD53" s="758"/>
      <c r="AE53" s="759"/>
      <c r="AF53" s="759"/>
      <c r="AG53" s="760"/>
      <c r="AH53" s="675"/>
      <c r="AI53" s="676"/>
      <c r="AJ53" s="761" t="s">
        <v>186</v>
      </c>
      <c r="AK53" s="718"/>
      <c r="AL53" s="733" t="s">
        <v>249</v>
      </c>
      <c r="AM53" s="733"/>
      <c r="AN53" s="733"/>
      <c r="AO53" s="733"/>
      <c r="AP53" s="733"/>
      <c r="AQ53" s="733"/>
      <c r="AR53" s="733"/>
      <c r="AS53" s="733"/>
      <c r="AT53" s="733"/>
      <c r="AU53" s="733"/>
      <c r="AV53" s="733"/>
      <c r="AW53" s="733"/>
      <c r="AX53" s="733"/>
      <c r="AY53" s="733"/>
      <c r="AZ53" s="733"/>
      <c r="BA53" s="733"/>
      <c r="BB53" s="733"/>
      <c r="BC53" s="733"/>
      <c r="BD53" s="733"/>
      <c r="BE53" s="733"/>
      <c r="BF53" s="733"/>
      <c r="BG53" s="733"/>
      <c r="BH53" s="733"/>
      <c r="BI53" s="733"/>
      <c r="BJ53" s="733"/>
      <c r="BK53" s="733"/>
      <c r="BL53" s="733"/>
      <c r="BM53" s="733"/>
      <c r="BN53" s="733"/>
      <c r="BO53" s="733"/>
      <c r="BP53" s="733"/>
      <c r="BQ53" s="733"/>
      <c r="BR53" s="734"/>
    </row>
    <row r="54" spans="1:70" ht="15" customHeight="1" x14ac:dyDescent="0.2">
      <c r="A54" s="589"/>
      <c r="B54" s="590"/>
      <c r="C54" s="590"/>
      <c r="D54" s="590"/>
      <c r="E54" s="602"/>
      <c r="F54" s="595"/>
      <c r="G54" s="595"/>
      <c r="H54" s="595"/>
      <c r="I54" s="595"/>
      <c r="J54" s="595"/>
      <c r="K54" s="595"/>
      <c r="L54" s="595"/>
      <c r="M54" s="595"/>
      <c r="N54" s="595"/>
      <c r="O54" s="595"/>
      <c r="P54" s="595"/>
      <c r="Q54" s="595"/>
      <c r="R54" s="595"/>
      <c r="S54" s="596"/>
      <c r="T54" s="635"/>
      <c r="U54" s="636"/>
      <c r="V54" s="637"/>
      <c r="W54" s="635"/>
      <c r="X54" s="636"/>
      <c r="Y54" s="637"/>
      <c r="Z54" s="610"/>
      <c r="AA54" s="611"/>
      <c r="AB54" s="611"/>
      <c r="AC54" s="612"/>
      <c r="AD54" s="661" t="str">
        <f>IF(Z54=0,"",ROUNDDOWN(Z54*W56/T56*IF(AH54=0,1,AH54/100),0))</f>
        <v/>
      </c>
      <c r="AE54" s="662"/>
      <c r="AF54" s="662"/>
      <c r="AG54" s="663"/>
      <c r="AH54" s="671"/>
      <c r="AI54" s="672"/>
      <c r="AJ54" s="717"/>
      <c r="AK54" s="718"/>
      <c r="AL54" s="733"/>
      <c r="AM54" s="733"/>
      <c r="AN54" s="733"/>
      <c r="AO54" s="733"/>
      <c r="AP54" s="733"/>
      <c r="AQ54" s="733"/>
      <c r="AR54" s="733"/>
      <c r="AS54" s="733"/>
      <c r="AT54" s="733"/>
      <c r="AU54" s="733"/>
      <c r="AV54" s="733"/>
      <c r="AW54" s="733"/>
      <c r="AX54" s="733"/>
      <c r="AY54" s="733"/>
      <c r="AZ54" s="733"/>
      <c r="BA54" s="733"/>
      <c r="BB54" s="733"/>
      <c r="BC54" s="733"/>
      <c r="BD54" s="733"/>
      <c r="BE54" s="733"/>
      <c r="BF54" s="733"/>
      <c r="BG54" s="733"/>
      <c r="BH54" s="733"/>
      <c r="BI54" s="733"/>
      <c r="BJ54" s="733"/>
      <c r="BK54" s="733"/>
      <c r="BL54" s="733"/>
      <c r="BM54" s="733"/>
      <c r="BN54" s="733"/>
      <c r="BO54" s="733"/>
      <c r="BP54" s="733"/>
      <c r="BQ54" s="733"/>
      <c r="BR54" s="734"/>
    </row>
    <row r="55" spans="1:70" ht="15" customHeight="1" x14ac:dyDescent="0.2">
      <c r="A55" s="589"/>
      <c r="B55" s="590"/>
      <c r="C55" s="590"/>
      <c r="D55" s="590"/>
      <c r="E55" s="602"/>
      <c r="F55" s="595"/>
      <c r="G55" s="595"/>
      <c r="H55" s="595"/>
      <c r="I55" s="595"/>
      <c r="J55" s="595"/>
      <c r="K55" s="595"/>
      <c r="L55" s="595"/>
      <c r="M55" s="595"/>
      <c r="N55" s="595"/>
      <c r="O55" s="595"/>
      <c r="P55" s="595"/>
      <c r="Q55" s="595"/>
      <c r="R55" s="595"/>
      <c r="S55" s="596"/>
      <c r="T55" s="81" t="s">
        <v>62</v>
      </c>
      <c r="U55" s="606"/>
      <c r="V55" s="607"/>
      <c r="W55" s="81" t="s">
        <v>62</v>
      </c>
      <c r="X55" s="606"/>
      <c r="Y55" s="607"/>
      <c r="Z55" s="613"/>
      <c r="AA55" s="614"/>
      <c r="AB55" s="614"/>
      <c r="AC55" s="615"/>
      <c r="AD55" s="664"/>
      <c r="AE55" s="665"/>
      <c r="AF55" s="665"/>
      <c r="AG55" s="666"/>
      <c r="AH55" s="673"/>
      <c r="AI55" s="674"/>
      <c r="AJ55" s="88"/>
      <c r="AK55" s="89"/>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1"/>
    </row>
    <row r="56" spans="1:70" ht="15" customHeight="1" x14ac:dyDescent="0.2">
      <c r="A56" s="589"/>
      <c r="B56" s="590"/>
      <c r="C56" s="590"/>
      <c r="D56" s="590"/>
      <c r="E56" s="254"/>
      <c r="F56" s="56"/>
      <c r="G56" s="56"/>
      <c r="H56" s="251" t="s">
        <v>243</v>
      </c>
      <c r="I56" s="251" t="s">
        <v>244</v>
      </c>
      <c r="J56" s="600" t="s">
        <v>245</v>
      </c>
      <c r="K56" s="600"/>
      <c r="L56" s="251" t="s">
        <v>157</v>
      </c>
      <c r="M56" s="251" t="s">
        <v>244</v>
      </c>
      <c r="N56" s="600" t="s">
        <v>246</v>
      </c>
      <c r="O56" s="600"/>
      <c r="P56" s="600"/>
      <c r="Q56" s="600"/>
      <c r="R56" s="600"/>
      <c r="S56" s="252" t="s">
        <v>247</v>
      </c>
      <c r="T56" s="603" t="str">
        <f>IF(U55=0,"",U55-T54+1)</f>
        <v/>
      </c>
      <c r="U56" s="604"/>
      <c r="V56" s="605"/>
      <c r="W56" s="603" t="str">
        <f>IF(X55=0,"",X55-W54+1)</f>
        <v/>
      </c>
      <c r="X56" s="604"/>
      <c r="Y56" s="605"/>
      <c r="Z56" s="616"/>
      <c r="AA56" s="617"/>
      <c r="AB56" s="617"/>
      <c r="AC56" s="618"/>
      <c r="AD56" s="758"/>
      <c r="AE56" s="759"/>
      <c r="AF56" s="759"/>
      <c r="AG56" s="760"/>
      <c r="AH56" s="675"/>
      <c r="AI56" s="676"/>
      <c r="AJ56" s="92"/>
      <c r="AK56" s="89"/>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1"/>
    </row>
    <row r="57" spans="1:70" ht="15" customHeight="1" x14ac:dyDescent="0.2">
      <c r="A57" s="589"/>
      <c r="B57" s="590"/>
      <c r="C57" s="590"/>
      <c r="D57" s="590"/>
      <c r="E57" s="602"/>
      <c r="F57" s="595"/>
      <c r="G57" s="595"/>
      <c r="H57" s="595"/>
      <c r="I57" s="595"/>
      <c r="J57" s="595"/>
      <c r="K57" s="595"/>
      <c r="L57" s="595"/>
      <c r="M57" s="595"/>
      <c r="N57" s="595"/>
      <c r="O57" s="595"/>
      <c r="P57" s="595"/>
      <c r="Q57" s="595"/>
      <c r="R57" s="595"/>
      <c r="S57" s="596"/>
      <c r="T57" s="635"/>
      <c r="U57" s="636"/>
      <c r="V57" s="637"/>
      <c r="W57" s="635"/>
      <c r="X57" s="636"/>
      <c r="Y57" s="637"/>
      <c r="Z57" s="610"/>
      <c r="AA57" s="611"/>
      <c r="AB57" s="611"/>
      <c r="AC57" s="612"/>
      <c r="AD57" s="661" t="str">
        <f>IF(Z57=0,"",ROUNDDOWN(Z57*W59/T59*IF(AH57=0,1,AH57/100),0))</f>
        <v/>
      </c>
      <c r="AE57" s="662"/>
      <c r="AF57" s="662"/>
      <c r="AG57" s="663"/>
      <c r="AH57" s="671"/>
      <c r="AI57" s="672"/>
      <c r="AJ57" s="70"/>
      <c r="AK57" s="43"/>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7"/>
    </row>
    <row r="58" spans="1:70" ht="15" customHeight="1" x14ac:dyDescent="0.2">
      <c r="A58" s="589"/>
      <c r="B58" s="590"/>
      <c r="C58" s="590"/>
      <c r="D58" s="590"/>
      <c r="E58" s="602"/>
      <c r="F58" s="595"/>
      <c r="G58" s="595"/>
      <c r="H58" s="595"/>
      <c r="I58" s="595"/>
      <c r="J58" s="595"/>
      <c r="K58" s="595"/>
      <c r="L58" s="595"/>
      <c r="M58" s="595"/>
      <c r="N58" s="595"/>
      <c r="O58" s="595"/>
      <c r="P58" s="595"/>
      <c r="Q58" s="595"/>
      <c r="R58" s="595"/>
      <c r="S58" s="596"/>
      <c r="T58" s="81" t="s">
        <v>62</v>
      </c>
      <c r="U58" s="606"/>
      <c r="V58" s="607"/>
      <c r="W58" s="81" t="s">
        <v>62</v>
      </c>
      <c r="X58" s="606"/>
      <c r="Y58" s="607"/>
      <c r="Z58" s="613"/>
      <c r="AA58" s="614"/>
      <c r="AB58" s="614"/>
      <c r="AC58" s="615"/>
      <c r="AD58" s="664"/>
      <c r="AE58" s="665"/>
      <c r="AF58" s="665"/>
      <c r="AG58" s="666"/>
      <c r="AH58" s="673"/>
      <c r="AI58" s="674"/>
      <c r="AJ58" s="42"/>
      <c r="AK58" s="43"/>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7"/>
    </row>
    <row r="59" spans="1:70" ht="15" customHeight="1" x14ac:dyDescent="0.2">
      <c r="A59" s="589"/>
      <c r="B59" s="590"/>
      <c r="C59" s="590"/>
      <c r="D59" s="590"/>
      <c r="E59" s="254"/>
      <c r="F59" s="56"/>
      <c r="G59" s="56"/>
      <c r="H59" s="251" t="s">
        <v>243</v>
      </c>
      <c r="I59" s="251" t="s">
        <v>244</v>
      </c>
      <c r="J59" s="600" t="s">
        <v>245</v>
      </c>
      <c r="K59" s="600"/>
      <c r="L59" s="251" t="s">
        <v>157</v>
      </c>
      <c r="M59" s="251" t="s">
        <v>244</v>
      </c>
      <c r="N59" s="600" t="s">
        <v>246</v>
      </c>
      <c r="O59" s="600"/>
      <c r="P59" s="600"/>
      <c r="Q59" s="600"/>
      <c r="R59" s="600"/>
      <c r="S59" s="252" t="s">
        <v>247</v>
      </c>
      <c r="T59" s="603" t="str">
        <f>IF(U58=0,"",U58-T57+1)</f>
        <v/>
      </c>
      <c r="U59" s="604"/>
      <c r="V59" s="605"/>
      <c r="W59" s="603" t="str">
        <f>IF(X58=0,"",X58-W57+1)</f>
        <v/>
      </c>
      <c r="X59" s="604"/>
      <c r="Y59" s="605"/>
      <c r="Z59" s="616"/>
      <c r="AA59" s="617"/>
      <c r="AB59" s="617"/>
      <c r="AC59" s="618"/>
      <c r="AD59" s="758"/>
      <c r="AE59" s="759"/>
      <c r="AF59" s="759"/>
      <c r="AG59" s="760"/>
      <c r="AH59" s="675"/>
      <c r="AI59" s="676"/>
      <c r="AJ59" s="84"/>
      <c r="AK59" s="47"/>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7"/>
    </row>
    <row r="60" spans="1:70" ht="15" customHeight="1" x14ac:dyDescent="0.2">
      <c r="A60" s="589"/>
      <c r="B60" s="590"/>
      <c r="C60" s="590"/>
      <c r="D60" s="590"/>
      <c r="E60" s="602"/>
      <c r="F60" s="595"/>
      <c r="G60" s="595"/>
      <c r="H60" s="595"/>
      <c r="I60" s="595"/>
      <c r="J60" s="595"/>
      <c r="K60" s="595"/>
      <c r="L60" s="595"/>
      <c r="M60" s="595"/>
      <c r="N60" s="595"/>
      <c r="O60" s="595"/>
      <c r="P60" s="595"/>
      <c r="Q60" s="595"/>
      <c r="R60" s="595"/>
      <c r="S60" s="596"/>
      <c r="T60" s="635"/>
      <c r="U60" s="636"/>
      <c r="V60" s="637"/>
      <c r="W60" s="635"/>
      <c r="X60" s="636"/>
      <c r="Y60" s="637"/>
      <c r="Z60" s="610"/>
      <c r="AA60" s="611"/>
      <c r="AB60" s="611"/>
      <c r="AC60" s="612"/>
      <c r="AD60" s="661" t="str">
        <f>IF(Z60=0,"",ROUNDDOWN(Z60*W62/T62*IF(AH60=0,1,AH60/100),0))</f>
        <v/>
      </c>
      <c r="AE60" s="662"/>
      <c r="AF60" s="662"/>
      <c r="AG60" s="663"/>
      <c r="AH60" s="671"/>
      <c r="AI60" s="672"/>
      <c r="AJ60" s="93"/>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5"/>
    </row>
    <row r="61" spans="1:70" ht="15" customHeight="1" x14ac:dyDescent="0.2">
      <c r="A61" s="589"/>
      <c r="B61" s="590"/>
      <c r="C61" s="590"/>
      <c r="D61" s="590"/>
      <c r="E61" s="602"/>
      <c r="F61" s="595"/>
      <c r="G61" s="595"/>
      <c r="H61" s="595"/>
      <c r="I61" s="595"/>
      <c r="J61" s="595"/>
      <c r="K61" s="595"/>
      <c r="L61" s="595"/>
      <c r="M61" s="595"/>
      <c r="N61" s="595"/>
      <c r="O61" s="595"/>
      <c r="P61" s="595"/>
      <c r="Q61" s="595"/>
      <c r="R61" s="595"/>
      <c r="S61" s="596"/>
      <c r="T61" s="81" t="s">
        <v>62</v>
      </c>
      <c r="U61" s="606"/>
      <c r="V61" s="607"/>
      <c r="W61" s="81" t="s">
        <v>62</v>
      </c>
      <c r="X61" s="606"/>
      <c r="Y61" s="607"/>
      <c r="Z61" s="613"/>
      <c r="AA61" s="614"/>
      <c r="AB61" s="614"/>
      <c r="AC61" s="615"/>
      <c r="AD61" s="664"/>
      <c r="AE61" s="665"/>
      <c r="AF61" s="665"/>
      <c r="AG61" s="666"/>
      <c r="AH61" s="673"/>
      <c r="AI61" s="674"/>
      <c r="AJ61" s="58"/>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row>
    <row r="62" spans="1:70" ht="15" customHeight="1" x14ac:dyDescent="0.2">
      <c r="A62" s="589"/>
      <c r="B62" s="590"/>
      <c r="C62" s="590"/>
      <c r="D62" s="590"/>
      <c r="E62" s="254"/>
      <c r="F62" s="56"/>
      <c r="G62" s="56"/>
      <c r="H62" s="251" t="s">
        <v>243</v>
      </c>
      <c r="I62" s="251" t="s">
        <v>244</v>
      </c>
      <c r="J62" s="600" t="s">
        <v>245</v>
      </c>
      <c r="K62" s="600"/>
      <c r="L62" s="251" t="s">
        <v>157</v>
      </c>
      <c r="M62" s="251" t="s">
        <v>244</v>
      </c>
      <c r="N62" s="600" t="s">
        <v>246</v>
      </c>
      <c r="O62" s="600"/>
      <c r="P62" s="600"/>
      <c r="Q62" s="600"/>
      <c r="R62" s="600"/>
      <c r="S62" s="252" t="s">
        <v>247</v>
      </c>
      <c r="T62" s="603" t="str">
        <f>IF(U61=0,"",U61-T60+1)</f>
        <v/>
      </c>
      <c r="U62" s="604"/>
      <c r="V62" s="605"/>
      <c r="W62" s="603" t="str">
        <f>IF(X61=0,"",X61-W60+1)</f>
        <v/>
      </c>
      <c r="X62" s="604"/>
      <c r="Y62" s="605"/>
      <c r="Z62" s="616"/>
      <c r="AA62" s="617"/>
      <c r="AB62" s="617"/>
      <c r="AC62" s="618"/>
      <c r="AD62" s="758"/>
      <c r="AE62" s="759"/>
      <c r="AF62" s="759"/>
      <c r="AG62" s="760"/>
      <c r="AH62" s="675"/>
      <c r="AI62" s="676"/>
      <c r="AJ62" s="88"/>
      <c r="AK62" s="89"/>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1"/>
    </row>
    <row r="63" spans="1:70" ht="15" customHeight="1" x14ac:dyDescent="0.2">
      <c r="A63" s="589"/>
      <c r="B63" s="590"/>
      <c r="C63" s="590"/>
      <c r="D63" s="590"/>
      <c r="E63" s="602" t="s">
        <v>250</v>
      </c>
      <c r="F63" s="595"/>
      <c r="G63" s="595"/>
      <c r="H63" s="595"/>
      <c r="I63" s="595"/>
      <c r="J63" s="596"/>
      <c r="K63" s="608"/>
      <c r="L63" s="609"/>
      <c r="M63" s="609"/>
      <c r="N63" s="609"/>
      <c r="O63" s="600" t="s">
        <v>251</v>
      </c>
      <c r="P63" s="600"/>
      <c r="Q63" s="602" t="s">
        <v>252</v>
      </c>
      <c r="R63" s="595"/>
      <c r="S63" s="595"/>
      <c r="T63" s="595"/>
      <c r="U63" s="595"/>
      <c r="V63" s="595"/>
      <c r="W63" s="595"/>
      <c r="X63" s="595"/>
      <c r="Y63" s="595"/>
      <c r="Z63" s="595"/>
      <c r="AA63" s="595"/>
      <c r="AB63" s="595"/>
      <c r="AC63" s="596"/>
      <c r="AD63" s="735" t="str">
        <f>IF(SUM(AD42:AG62)=0,"",SUM(AD42:AG62))</f>
        <v/>
      </c>
      <c r="AE63" s="735"/>
      <c r="AF63" s="735"/>
      <c r="AG63" s="735"/>
      <c r="AH63" s="657"/>
      <c r="AI63" s="658"/>
      <c r="AJ63" s="58"/>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7"/>
    </row>
    <row r="64" spans="1:70" ht="15" customHeight="1" x14ac:dyDescent="0.2">
      <c r="A64" s="589"/>
      <c r="B64" s="590"/>
      <c r="C64" s="590"/>
      <c r="D64" s="590"/>
      <c r="E64" s="602"/>
      <c r="F64" s="595"/>
      <c r="G64" s="595"/>
      <c r="H64" s="595"/>
      <c r="I64" s="595"/>
      <c r="J64" s="596"/>
      <c r="K64" s="608"/>
      <c r="L64" s="609"/>
      <c r="M64" s="609"/>
      <c r="N64" s="609"/>
      <c r="O64" s="600"/>
      <c r="P64" s="600"/>
      <c r="Q64" s="602"/>
      <c r="R64" s="595"/>
      <c r="S64" s="595"/>
      <c r="T64" s="595"/>
      <c r="U64" s="595"/>
      <c r="V64" s="595"/>
      <c r="W64" s="595"/>
      <c r="X64" s="595"/>
      <c r="Y64" s="595"/>
      <c r="Z64" s="595"/>
      <c r="AA64" s="595"/>
      <c r="AB64" s="595"/>
      <c r="AC64" s="596"/>
      <c r="AD64" s="736"/>
      <c r="AE64" s="736"/>
      <c r="AF64" s="736"/>
      <c r="AG64" s="736"/>
      <c r="AH64" s="659"/>
      <c r="AI64" s="660"/>
      <c r="AJ64" s="58"/>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7"/>
    </row>
    <row r="65" spans="1:70" ht="8.25" customHeight="1" x14ac:dyDescent="0.2">
      <c r="A65" s="589"/>
      <c r="B65" s="590"/>
      <c r="C65" s="590"/>
      <c r="D65" s="590"/>
      <c r="E65" s="602" t="s">
        <v>253</v>
      </c>
      <c r="F65" s="595"/>
      <c r="G65" s="595"/>
      <c r="H65" s="595"/>
      <c r="I65" s="595"/>
      <c r="J65" s="595"/>
      <c r="K65" s="595"/>
      <c r="L65" s="595"/>
      <c r="M65" s="595"/>
      <c r="N65" s="595"/>
      <c r="O65" s="595"/>
      <c r="P65" s="595"/>
      <c r="Q65" s="595"/>
      <c r="R65" s="595"/>
      <c r="S65" s="595"/>
      <c r="T65" s="595"/>
      <c r="U65" s="595"/>
      <c r="V65" s="595"/>
      <c r="W65" s="595"/>
      <c r="X65" s="595"/>
      <c r="Y65" s="595"/>
      <c r="Z65" s="595"/>
      <c r="AA65" s="595"/>
      <c r="AB65" s="595"/>
      <c r="AC65" s="596"/>
      <c r="AD65" s="651" t="str">
        <f>IF(AND(AD63="",K63&gt;=1),0,IF(K63="","0",IF(K63=0,"0",ROUNDDOWN(AD63/K63,0))))</f>
        <v>0</v>
      </c>
      <c r="AE65" s="652"/>
      <c r="AF65" s="652"/>
      <c r="AG65" s="652"/>
      <c r="AH65" s="652"/>
      <c r="AI65" s="653"/>
      <c r="AJ65" s="58"/>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7"/>
    </row>
    <row r="66" spans="1:70" ht="18" customHeight="1" x14ac:dyDescent="0.2">
      <c r="A66" s="597"/>
      <c r="B66" s="598"/>
      <c r="C66" s="598"/>
      <c r="D66" s="598"/>
      <c r="E66" s="602"/>
      <c r="F66" s="595"/>
      <c r="G66" s="595"/>
      <c r="H66" s="595"/>
      <c r="I66" s="595"/>
      <c r="J66" s="595"/>
      <c r="K66" s="595"/>
      <c r="L66" s="595"/>
      <c r="M66" s="595"/>
      <c r="N66" s="595"/>
      <c r="O66" s="595"/>
      <c r="P66" s="595"/>
      <c r="Q66" s="595"/>
      <c r="R66" s="595"/>
      <c r="S66" s="595"/>
      <c r="T66" s="595"/>
      <c r="U66" s="595"/>
      <c r="V66" s="595"/>
      <c r="W66" s="595"/>
      <c r="X66" s="595"/>
      <c r="Y66" s="595"/>
      <c r="Z66" s="595"/>
      <c r="AA66" s="595"/>
      <c r="AB66" s="595"/>
      <c r="AC66" s="596"/>
      <c r="AD66" s="654"/>
      <c r="AE66" s="655"/>
      <c r="AF66" s="655"/>
      <c r="AG66" s="655"/>
      <c r="AH66" s="655"/>
      <c r="AI66" s="656"/>
      <c r="AJ66" s="58"/>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7"/>
    </row>
    <row r="67" spans="1:70" ht="18" customHeight="1" x14ac:dyDescent="0.2">
      <c r="A67" s="586" t="s">
        <v>317</v>
      </c>
      <c r="B67" s="587"/>
      <c r="C67" s="587"/>
      <c r="D67" s="588"/>
      <c r="E67" s="587" t="s">
        <v>254</v>
      </c>
      <c r="F67" s="587"/>
      <c r="G67" s="587"/>
      <c r="H67" s="587"/>
      <c r="I67" s="587"/>
      <c r="J67" s="587"/>
      <c r="K67" s="587"/>
      <c r="L67" s="587"/>
      <c r="M67" s="587"/>
      <c r="N67" s="587"/>
      <c r="O67" s="587"/>
      <c r="P67" s="587"/>
      <c r="Q67" s="587"/>
      <c r="R67" s="587"/>
      <c r="S67" s="588"/>
      <c r="T67" s="804" t="s">
        <v>255</v>
      </c>
      <c r="U67" s="805"/>
      <c r="V67" s="808" t="s">
        <v>256</v>
      </c>
      <c r="W67" s="809"/>
      <c r="X67" s="809"/>
      <c r="Y67" s="810"/>
      <c r="Z67" s="804" t="s">
        <v>257</v>
      </c>
      <c r="AA67" s="814"/>
      <c r="AB67" s="814"/>
      <c r="AC67" s="805"/>
      <c r="AD67" s="816" t="s">
        <v>258</v>
      </c>
      <c r="AE67" s="817"/>
      <c r="AF67" s="817"/>
      <c r="AG67" s="817"/>
      <c r="AH67" s="817"/>
      <c r="AI67" s="818"/>
      <c r="AJ67" s="58"/>
      <c r="BR67" s="59"/>
    </row>
    <row r="68" spans="1:70" ht="18" customHeight="1" x14ac:dyDescent="0.2">
      <c r="A68" s="589"/>
      <c r="B68" s="590"/>
      <c r="C68" s="590"/>
      <c r="D68" s="591"/>
      <c r="E68" s="590"/>
      <c r="F68" s="590"/>
      <c r="G68" s="590"/>
      <c r="H68" s="590"/>
      <c r="I68" s="590"/>
      <c r="J68" s="590"/>
      <c r="K68" s="590"/>
      <c r="L68" s="590"/>
      <c r="M68" s="590"/>
      <c r="N68" s="590"/>
      <c r="O68" s="590"/>
      <c r="P68" s="590"/>
      <c r="Q68" s="590"/>
      <c r="R68" s="590"/>
      <c r="S68" s="591"/>
      <c r="T68" s="806"/>
      <c r="U68" s="807"/>
      <c r="V68" s="811"/>
      <c r="W68" s="812"/>
      <c r="X68" s="812"/>
      <c r="Y68" s="813"/>
      <c r="Z68" s="806"/>
      <c r="AA68" s="815"/>
      <c r="AB68" s="815"/>
      <c r="AC68" s="807"/>
      <c r="AD68" s="819"/>
      <c r="AE68" s="820"/>
      <c r="AF68" s="820"/>
      <c r="AG68" s="820"/>
      <c r="AH68" s="820"/>
      <c r="AI68" s="821"/>
      <c r="AJ68" s="97"/>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98"/>
    </row>
    <row r="69" spans="1:70" ht="18" customHeight="1" x14ac:dyDescent="0.2">
      <c r="A69" s="589"/>
      <c r="B69" s="590"/>
      <c r="C69" s="590"/>
      <c r="D69" s="591"/>
      <c r="E69" s="595"/>
      <c r="F69" s="595"/>
      <c r="G69" s="595"/>
      <c r="H69" s="595"/>
      <c r="I69" s="595"/>
      <c r="J69" s="595"/>
      <c r="K69" s="595"/>
      <c r="L69" s="595"/>
      <c r="M69" s="595"/>
      <c r="N69" s="595"/>
      <c r="O69" s="595"/>
      <c r="P69" s="595"/>
      <c r="Q69" s="595"/>
      <c r="R69" s="595"/>
      <c r="S69" s="596"/>
      <c r="T69" s="689"/>
      <c r="U69" s="690"/>
      <c r="V69" s="680"/>
      <c r="W69" s="681"/>
      <c r="X69" s="681"/>
      <c r="Y69" s="682"/>
      <c r="Z69" s="661" t="str">
        <f>IF(V69=0,"",ROUNDDOWN(V69*IF(T69=0,1,T69/100),0))</f>
        <v/>
      </c>
      <c r="AA69" s="662"/>
      <c r="AB69" s="662"/>
      <c r="AC69" s="663"/>
      <c r="AD69" s="795" t="str">
        <f>IF(SUM(Z69:AC74)=0,"",SUM(Z69:AC74))</f>
        <v/>
      </c>
      <c r="AE69" s="796"/>
      <c r="AF69" s="796"/>
      <c r="AG69" s="796"/>
      <c r="AH69" s="796"/>
      <c r="AI69" s="797"/>
      <c r="AJ69" s="238"/>
      <c r="AK69" s="54"/>
      <c r="AL69" s="239"/>
      <c r="AM69" s="239"/>
      <c r="AN69" s="239"/>
      <c r="AO69" s="239"/>
      <c r="AP69" s="239"/>
      <c r="AQ69" s="239"/>
      <c r="AR69" s="239"/>
      <c r="AS69" s="239"/>
      <c r="AT69" s="239"/>
      <c r="AU69" s="239"/>
      <c r="AV69" s="239"/>
      <c r="AW69" s="239"/>
      <c r="AX69" s="239"/>
      <c r="AY69" s="239"/>
      <c r="AZ69" s="239"/>
      <c r="BA69" s="239"/>
      <c r="BB69" s="239"/>
      <c r="BC69" s="239"/>
      <c r="BD69" s="239"/>
      <c r="BE69" s="239"/>
      <c r="BF69" s="239"/>
      <c r="BG69" s="239"/>
      <c r="BH69" s="239"/>
      <c r="BI69" s="239"/>
      <c r="BJ69" s="239"/>
      <c r="BK69" s="239"/>
      <c r="BL69" s="239"/>
      <c r="BM69" s="239"/>
      <c r="BN69" s="239"/>
      <c r="BO69" s="239"/>
      <c r="BP69" s="239"/>
      <c r="BQ69" s="239"/>
      <c r="BR69" s="240"/>
    </row>
    <row r="70" spans="1:70" ht="18" customHeight="1" x14ac:dyDescent="0.2">
      <c r="A70" s="589"/>
      <c r="B70" s="590"/>
      <c r="C70" s="590"/>
      <c r="D70" s="591"/>
      <c r="E70" s="595"/>
      <c r="F70" s="595"/>
      <c r="G70" s="595"/>
      <c r="H70" s="595"/>
      <c r="I70" s="595"/>
      <c r="J70" s="595"/>
      <c r="K70" s="595"/>
      <c r="L70" s="595"/>
      <c r="M70" s="595"/>
      <c r="N70" s="595"/>
      <c r="O70" s="595"/>
      <c r="P70" s="595"/>
      <c r="Q70" s="595"/>
      <c r="R70" s="595"/>
      <c r="S70" s="596"/>
      <c r="T70" s="691"/>
      <c r="U70" s="692"/>
      <c r="V70" s="683"/>
      <c r="W70" s="684"/>
      <c r="X70" s="684"/>
      <c r="Y70" s="685"/>
      <c r="Z70" s="664"/>
      <c r="AA70" s="665"/>
      <c r="AB70" s="665"/>
      <c r="AC70" s="666"/>
      <c r="AD70" s="798"/>
      <c r="AE70" s="799"/>
      <c r="AF70" s="799"/>
      <c r="AG70" s="799"/>
      <c r="AH70" s="799"/>
      <c r="AI70" s="800"/>
      <c r="AJ70" s="241"/>
      <c r="AK70" s="54"/>
      <c r="AL70" s="239"/>
      <c r="AM70" s="239"/>
      <c r="AN70" s="239"/>
      <c r="AO70" s="239"/>
      <c r="AP70" s="239"/>
      <c r="AQ70" s="239"/>
      <c r="AR70" s="239"/>
      <c r="AS70" s="239"/>
      <c r="AT70" s="239"/>
      <c r="AU70" s="239"/>
      <c r="AV70" s="239"/>
      <c r="AW70" s="239"/>
      <c r="AX70" s="239"/>
      <c r="AY70" s="239"/>
      <c r="AZ70" s="239"/>
      <c r="BA70" s="239"/>
      <c r="BB70" s="239"/>
      <c r="BC70" s="239"/>
      <c r="BD70" s="239"/>
      <c r="BE70" s="239"/>
      <c r="BF70" s="239"/>
      <c r="BG70" s="239"/>
      <c r="BH70" s="239"/>
      <c r="BI70" s="239"/>
      <c r="BJ70" s="239"/>
      <c r="BK70" s="239"/>
      <c r="BL70" s="239"/>
      <c r="BM70" s="239"/>
      <c r="BN70" s="239"/>
      <c r="BO70" s="239"/>
      <c r="BP70" s="239"/>
      <c r="BQ70" s="239"/>
      <c r="BR70" s="240"/>
    </row>
    <row r="71" spans="1:70" ht="18" customHeight="1" x14ac:dyDescent="0.2">
      <c r="A71" s="589"/>
      <c r="B71" s="590"/>
      <c r="C71" s="590"/>
      <c r="D71" s="591"/>
      <c r="E71" s="255"/>
      <c r="F71" s="56"/>
      <c r="G71" s="56"/>
      <c r="H71" s="251" t="s">
        <v>243</v>
      </c>
      <c r="I71" s="251" t="s">
        <v>244</v>
      </c>
      <c r="J71" s="600" t="s">
        <v>245</v>
      </c>
      <c r="K71" s="600"/>
      <c r="L71" s="251" t="s">
        <v>157</v>
      </c>
      <c r="M71" s="251" t="s">
        <v>244</v>
      </c>
      <c r="N71" s="600" t="s">
        <v>246</v>
      </c>
      <c r="O71" s="600"/>
      <c r="P71" s="600"/>
      <c r="Q71" s="600"/>
      <c r="R71" s="600"/>
      <c r="S71" s="252" t="s">
        <v>247</v>
      </c>
      <c r="T71" s="693"/>
      <c r="U71" s="694"/>
      <c r="V71" s="686"/>
      <c r="W71" s="687"/>
      <c r="X71" s="687"/>
      <c r="Y71" s="688"/>
      <c r="Z71" s="758"/>
      <c r="AA71" s="759"/>
      <c r="AB71" s="759"/>
      <c r="AC71" s="760"/>
      <c r="AD71" s="798"/>
      <c r="AE71" s="799"/>
      <c r="AF71" s="799"/>
      <c r="AG71" s="799"/>
      <c r="AH71" s="799"/>
      <c r="AI71" s="800"/>
      <c r="AJ71" s="58"/>
      <c r="BR71" s="59"/>
    </row>
    <row r="72" spans="1:70" ht="18" customHeight="1" x14ac:dyDescent="0.2">
      <c r="A72" s="589"/>
      <c r="B72" s="590"/>
      <c r="C72" s="590"/>
      <c r="D72" s="591"/>
      <c r="E72" s="595"/>
      <c r="F72" s="595"/>
      <c r="G72" s="595"/>
      <c r="H72" s="595"/>
      <c r="I72" s="595"/>
      <c r="J72" s="595"/>
      <c r="K72" s="595"/>
      <c r="L72" s="595"/>
      <c r="M72" s="595"/>
      <c r="N72" s="595"/>
      <c r="O72" s="595"/>
      <c r="P72" s="595"/>
      <c r="Q72" s="595"/>
      <c r="R72" s="595"/>
      <c r="S72" s="596"/>
      <c r="T72" s="689"/>
      <c r="U72" s="690"/>
      <c r="V72" s="610"/>
      <c r="W72" s="611"/>
      <c r="X72" s="611"/>
      <c r="Y72" s="612"/>
      <c r="Z72" s="661" t="str">
        <f>IF(V72=0,"",ROUNDDOWN(V72*IF(T72=0,1,T72/100),0))</f>
        <v/>
      </c>
      <c r="AA72" s="662"/>
      <c r="AB72" s="662"/>
      <c r="AC72" s="663"/>
      <c r="AD72" s="798"/>
      <c r="AE72" s="799"/>
      <c r="AF72" s="799"/>
      <c r="AG72" s="799"/>
      <c r="AH72" s="799"/>
      <c r="AI72" s="800"/>
      <c r="AJ72" s="58"/>
      <c r="BR72" s="59"/>
    </row>
    <row r="73" spans="1:70" ht="18" customHeight="1" x14ac:dyDescent="0.2">
      <c r="A73" s="589"/>
      <c r="B73" s="590"/>
      <c r="C73" s="590"/>
      <c r="D73" s="591"/>
      <c r="E73" s="595"/>
      <c r="F73" s="595"/>
      <c r="G73" s="595"/>
      <c r="H73" s="595"/>
      <c r="I73" s="595"/>
      <c r="J73" s="595"/>
      <c r="K73" s="595"/>
      <c r="L73" s="595"/>
      <c r="M73" s="595"/>
      <c r="N73" s="595"/>
      <c r="O73" s="595"/>
      <c r="P73" s="595"/>
      <c r="Q73" s="595"/>
      <c r="R73" s="595"/>
      <c r="S73" s="596"/>
      <c r="T73" s="691"/>
      <c r="U73" s="692"/>
      <c r="V73" s="613"/>
      <c r="W73" s="614"/>
      <c r="X73" s="614"/>
      <c r="Y73" s="615"/>
      <c r="Z73" s="664"/>
      <c r="AA73" s="665"/>
      <c r="AB73" s="665"/>
      <c r="AC73" s="666"/>
      <c r="AD73" s="798"/>
      <c r="AE73" s="799"/>
      <c r="AF73" s="799"/>
      <c r="AG73" s="799"/>
      <c r="AH73" s="799"/>
      <c r="AI73" s="800"/>
      <c r="AJ73" s="84"/>
      <c r="AK73" s="85"/>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7"/>
    </row>
    <row r="74" spans="1:70" ht="18" customHeight="1" thickBot="1" x14ac:dyDescent="0.25">
      <c r="A74" s="592"/>
      <c r="B74" s="593"/>
      <c r="C74" s="593"/>
      <c r="D74" s="594"/>
      <c r="E74" s="256"/>
      <c r="F74" s="249"/>
      <c r="G74" s="249"/>
      <c r="H74" s="247" t="s">
        <v>243</v>
      </c>
      <c r="I74" s="247" t="s">
        <v>244</v>
      </c>
      <c r="J74" s="670" t="s">
        <v>245</v>
      </c>
      <c r="K74" s="670"/>
      <c r="L74" s="247" t="s">
        <v>157</v>
      </c>
      <c r="M74" s="247" t="s">
        <v>244</v>
      </c>
      <c r="N74" s="670" t="s">
        <v>246</v>
      </c>
      <c r="O74" s="670"/>
      <c r="P74" s="670"/>
      <c r="Q74" s="670"/>
      <c r="R74" s="670"/>
      <c r="S74" s="248" t="s">
        <v>247</v>
      </c>
      <c r="T74" s="822"/>
      <c r="U74" s="823"/>
      <c r="V74" s="677"/>
      <c r="W74" s="678"/>
      <c r="X74" s="678"/>
      <c r="Y74" s="679"/>
      <c r="Z74" s="667"/>
      <c r="AA74" s="668"/>
      <c r="AB74" s="668"/>
      <c r="AC74" s="669"/>
      <c r="AD74" s="801"/>
      <c r="AE74" s="802"/>
      <c r="AF74" s="802"/>
      <c r="AG74" s="802"/>
      <c r="AH74" s="802"/>
      <c r="AI74" s="803"/>
      <c r="AJ74" s="99"/>
      <c r="AK74" s="100"/>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2"/>
    </row>
    <row r="75" spans="1:70" ht="7.9" customHeight="1" x14ac:dyDescent="0.2">
      <c r="A75" s="632"/>
      <c r="B75" s="632"/>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c r="AA75" s="632"/>
      <c r="AB75" s="632"/>
      <c r="AC75" s="632"/>
      <c r="AD75" s="632"/>
      <c r="AE75" s="632"/>
      <c r="AF75" s="632"/>
      <c r="AG75" s="632"/>
      <c r="AH75" s="632"/>
      <c r="AI75" s="632"/>
      <c r="AJ75" s="103"/>
      <c r="AK75" s="103"/>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row>
    <row r="76" spans="1:70" ht="18" customHeight="1" x14ac:dyDescent="0.2">
      <c r="AJ76" s="105"/>
      <c r="AK76" s="105"/>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row>
  </sheetData>
  <sheetProtection selectLockedCells="1"/>
  <mergeCells count="215">
    <mergeCell ref="AL30:BR31"/>
    <mergeCell ref="AD31:AF31"/>
    <mergeCell ref="AG31:AI31"/>
    <mergeCell ref="AL38:BR39"/>
    <mergeCell ref="J44:K44"/>
    <mergeCell ref="AD42:AG44"/>
    <mergeCell ref="AJ26:BR27"/>
    <mergeCell ref="AD27:AF27"/>
    <mergeCell ref="AG27:AI27"/>
    <mergeCell ref="AD28:AF28"/>
    <mergeCell ref="AG28:AI28"/>
    <mergeCell ref="AJ28:AK29"/>
    <mergeCell ref="AL28:BR29"/>
    <mergeCell ref="AD29:AF29"/>
    <mergeCell ref="AG29:AI29"/>
    <mergeCell ref="AJ38:AK39"/>
    <mergeCell ref="AD40:AG41"/>
    <mergeCell ref="X43:Y43"/>
    <mergeCell ref="T42:V42"/>
    <mergeCell ref="W42:Y42"/>
    <mergeCell ref="U43:V43"/>
    <mergeCell ref="AD39:AH39"/>
    <mergeCell ref="X39:Y39"/>
    <mergeCell ref="Z38:AA38"/>
    <mergeCell ref="AL5:BR6"/>
    <mergeCell ref="AJ7:AK9"/>
    <mergeCell ref="AL7:BR9"/>
    <mergeCell ref="E8:I9"/>
    <mergeCell ref="E10:I11"/>
    <mergeCell ref="AD69:AI74"/>
    <mergeCell ref="T67:U68"/>
    <mergeCell ref="V67:Y68"/>
    <mergeCell ref="Z67:AC68"/>
    <mergeCell ref="AD67:AI68"/>
    <mergeCell ref="T72:U74"/>
    <mergeCell ref="Z69:AC71"/>
    <mergeCell ref="Z51:AC53"/>
    <mergeCell ref="Z48:AC50"/>
    <mergeCell ref="T48:V48"/>
    <mergeCell ref="AD57:AG59"/>
    <mergeCell ref="AD60:AG62"/>
    <mergeCell ref="W48:Y48"/>
    <mergeCell ref="AD51:AG53"/>
    <mergeCell ref="X52:Y52"/>
    <mergeCell ref="AD48:AG50"/>
    <mergeCell ref="AH51:AI53"/>
    <mergeCell ref="U49:V49"/>
    <mergeCell ref="AH48:AI50"/>
    <mergeCell ref="AL20:BR21"/>
    <mergeCell ref="AL10:BR11"/>
    <mergeCell ref="AJ16:BR17"/>
    <mergeCell ref="AD19:AF19"/>
    <mergeCell ref="AD18:AF18"/>
    <mergeCell ref="G16:AC17"/>
    <mergeCell ref="AG17:AI17"/>
    <mergeCell ref="AG18:AI18"/>
    <mergeCell ref="J8:AI9"/>
    <mergeCell ref="AH42:AI44"/>
    <mergeCell ref="AJ20:AK21"/>
    <mergeCell ref="J5:AI6"/>
    <mergeCell ref="J10:AI11"/>
    <mergeCell ref="AJ10:AK11"/>
    <mergeCell ref="J7:AI7"/>
    <mergeCell ref="AJ30:AK31"/>
    <mergeCell ref="AG23:AI23"/>
    <mergeCell ref="AG24:AI24"/>
    <mergeCell ref="AG25:AI25"/>
    <mergeCell ref="W44:Y44"/>
    <mergeCell ref="Z40:AC41"/>
    <mergeCell ref="G26:AC27"/>
    <mergeCell ref="AD30:AF30"/>
    <mergeCell ref="AG30:AI30"/>
    <mergeCell ref="AB39:AC39"/>
    <mergeCell ref="AB38:AC38"/>
    <mergeCell ref="AD38:AI38"/>
    <mergeCell ref="Z57:AC59"/>
    <mergeCell ref="Z60:AC62"/>
    <mergeCell ref="W60:Y60"/>
    <mergeCell ref="T60:V60"/>
    <mergeCell ref="N62:R62"/>
    <mergeCell ref="T62:V62"/>
    <mergeCell ref="T53:V53"/>
    <mergeCell ref="T38:U38"/>
    <mergeCell ref="V38:W38"/>
    <mergeCell ref="X38:Y38"/>
    <mergeCell ref="V39:W39"/>
    <mergeCell ref="AH45:AI47"/>
    <mergeCell ref="U46:V46"/>
    <mergeCell ref="X46:Y46"/>
    <mergeCell ref="T47:V47"/>
    <mergeCell ref="AD45:AG47"/>
    <mergeCell ref="AJ53:AK54"/>
    <mergeCell ref="Z54:AC56"/>
    <mergeCell ref="AD54:AG56"/>
    <mergeCell ref="J56:K56"/>
    <mergeCell ref="AL53:BR54"/>
    <mergeCell ref="AD63:AG64"/>
    <mergeCell ref="W62:Y62"/>
    <mergeCell ref="AH60:AI62"/>
    <mergeCell ref="AH54:AI56"/>
    <mergeCell ref="U55:V55"/>
    <mergeCell ref="X55:Y55"/>
    <mergeCell ref="W56:Y56"/>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N56:R56"/>
    <mergeCell ref="T54:V54"/>
    <mergeCell ref="W54:Y54"/>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75:AI75"/>
    <mergeCell ref="T40:Y40"/>
    <mergeCell ref="AD65:AI66"/>
    <mergeCell ref="X49:Y49"/>
    <mergeCell ref="J50:K50"/>
    <mergeCell ref="N50:R50"/>
    <mergeCell ref="J53:K53"/>
    <mergeCell ref="N53:R53"/>
    <mergeCell ref="W50:Y50"/>
    <mergeCell ref="AH63:AI64"/>
    <mergeCell ref="Z72:AC74"/>
    <mergeCell ref="J74:K74"/>
    <mergeCell ref="N74:R74"/>
    <mergeCell ref="AH57:AI59"/>
    <mergeCell ref="T56:V56"/>
    <mergeCell ref="J62:K62"/>
    <mergeCell ref="J59:K59"/>
    <mergeCell ref="N59:R59"/>
    <mergeCell ref="T59:V59"/>
    <mergeCell ref="J71:K71"/>
    <mergeCell ref="N71:R71"/>
    <mergeCell ref="V72:Y74"/>
    <mergeCell ref="V69:Y71"/>
    <mergeCell ref="T69:U71"/>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D74"/>
    <mergeCell ref="E67:S68"/>
    <mergeCell ref="E69:S70"/>
    <mergeCell ref="E72:S73"/>
    <mergeCell ref="A40:D66"/>
    <mergeCell ref="E40:S41"/>
    <mergeCell ref="E42:S43"/>
    <mergeCell ref="E45:S46"/>
    <mergeCell ref="E48:S49"/>
    <mergeCell ref="E51:S52"/>
    <mergeCell ref="E54:S55"/>
    <mergeCell ref="E57:S58"/>
    <mergeCell ref="E60:S61"/>
    <mergeCell ref="E63:J64"/>
    <mergeCell ref="E65:AC66"/>
    <mergeCell ref="J47:K47"/>
    <mergeCell ref="W59:Y59"/>
    <mergeCell ref="U61:V61"/>
    <mergeCell ref="K63:N64"/>
    <mergeCell ref="O63:P64"/>
    <mergeCell ref="Q63:AC64"/>
    <mergeCell ref="Z45:AC47"/>
    <mergeCell ref="U52:V52"/>
    <mergeCell ref="X61:Y61"/>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M71 M74 I71 I74"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2" fitToWidth="2" orientation="portrait" r:id="rId1"/>
  <colBreaks count="1" manualBreakCount="1">
    <brk id="35" max="74" man="1"/>
  </colBreaks>
  <ignoredErrors>
    <ignoredError sqref="Z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AS7" sqref="AS7"/>
    </sheetView>
  </sheetViews>
  <sheetFormatPr defaultColWidth="3.1796875" defaultRowHeight="18" customHeight="1" x14ac:dyDescent="0.2"/>
  <cols>
    <col min="1" max="50" width="3.81640625" style="39" customWidth="1"/>
    <col min="51" max="16384" width="3.1796875" style="39"/>
  </cols>
  <sheetData>
    <row r="1" spans="1:37" ht="23.25" customHeight="1" x14ac:dyDescent="0.2">
      <c r="A1" s="107" t="s">
        <v>259</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5">
      <c r="N2" s="633" t="s">
        <v>178</v>
      </c>
      <c r="O2" s="630"/>
      <c r="P2" s="645"/>
      <c r="Q2" s="848"/>
      <c r="R2" s="719"/>
      <c r="S2" s="719"/>
      <c r="T2" s="719"/>
      <c r="U2" s="719"/>
      <c r="V2" s="719"/>
      <c r="W2" s="719"/>
      <c r="X2" s="719"/>
      <c r="Y2" s="719"/>
      <c r="Z2" s="719"/>
      <c r="AA2" s="719"/>
      <c r="AB2" s="719"/>
      <c r="AC2" s="719"/>
      <c r="AD2" s="719"/>
      <c r="AE2" s="719"/>
      <c r="AF2" s="719"/>
      <c r="AG2" s="719"/>
      <c r="AH2" s="849"/>
    </row>
    <row r="3" spans="1:37" ht="15" customHeight="1" x14ac:dyDescent="0.2">
      <c r="A3" s="703" t="s">
        <v>260</v>
      </c>
      <c r="B3" s="704"/>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5"/>
    </row>
    <row r="4" spans="1:37" ht="15" customHeight="1" thickBot="1" x14ac:dyDescent="0.25">
      <c r="A4" s="850"/>
      <c r="B4" s="851"/>
      <c r="C4" s="851"/>
      <c r="D4" s="851"/>
      <c r="E4" s="851"/>
      <c r="F4" s="851"/>
      <c r="G4" s="851"/>
      <c r="H4" s="851"/>
      <c r="I4" s="851"/>
      <c r="J4" s="851"/>
      <c r="K4" s="851"/>
      <c r="L4" s="851"/>
      <c r="M4" s="851"/>
      <c r="N4" s="851"/>
      <c r="O4" s="851"/>
      <c r="P4" s="851"/>
      <c r="Q4" s="851"/>
      <c r="R4" s="851"/>
      <c r="S4" s="851"/>
      <c r="T4" s="851"/>
      <c r="U4" s="851"/>
      <c r="V4" s="851"/>
      <c r="W4" s="851"/>
      <c r="X4" s="851"/>
      <c r="Y4" s="851"/>
      <c r="Z4" s="851"/>
      <c r="AA4" s="851"/>
      <c r="AB4" s="851"/>
      <c r="AC4" s="851"/>
      <c r="AD4" s="851"/>
      <c r="AE4" s="851"/>
      <c r="AF4" s="851"/>
      <c r="AG4" s="851"/>
      <c r="AH4" s="852"/>
    </row>
    <row r="5" spans="1:37" ht="26.25" customHeight="1" x14ac:dyDescent="0.2">
      <c r="A5" s="855" t="s">
        <v>261</v>
      </c>
      <c r="B5" s="856"/>
      <c r="C5" s="853" t="s">
        <v>262</v>
      </c>
      <c r="D5" s="853"/>
      <c r="E5" s="853"/>
      <c r="F5" s="853"/>
      <c r="G5" s="853"/>
      <c r="H5" s="853"/>
      <c r="I5" s="853"/>
      <c r="J5" s="853"/>
      <c r="K5" s="853"/>
      <c r="L5" s="853"/>
      <c r="M5" s="853"/>
      <c r="N5" s="853"/>
      <c r="O5" s="853"/>
      <c r="P5" s="853"/>
      <c r="Q5" s="853"/>
      <c r="R5" s="853"/>
      <c r="S5" s="853"/>
      <c r="T5" s="853"/>
      <c r="U5" s="853"/>
      <c r="V5" s="853"/>
      <c r="W5" s="853" t="s">
        <v>263</v>
      </c>
      <c r="X5" s="853"/>
      <c r="Y5" s="853"/>
      <c r="Z5" s="853"/>
      <c r="AA5" s="853"/>
      <c r="AB5" s="853" t="s">
        <v>264</v>
      </c>
      <c r="AC5" s="853"/>
      <c r="AD5" s="853"/>
      <c r="AE5" s="853"/>
      <c r="AF5" s="853"/>
      <c r="AG5" s="853"/>
      <c r="AH5" s="854"/>
    </row>
    <row r="6" spans="1:37" ht="26.25" customHeight="1" x14ac:dyDescent="0.2">
      <c r="A6" s="857"/>
      <c r="B6" s="858"/>
      <c r="C6" s="640" t="s">
        <v>54</v>
      </c>
      <c r="D6" s="640"/>
      <c r="E6" s="640"/>
      <c r="F6" s="640" t="s">
        <v>193</v>
      </c>
      <c r="G6" s="640"/>
      <c r="H6" s="640"/>
      <c r="I6" s="640"/>
      <c r="J6" s="640"/>
      <c r="K6" s="745"/>
      <c r="L6" s="745"/>
      <c r="M6" s="745"/>
      <c r="N6" s="745"/>
      <c r="O6" s="745"/>
      <c r="P6" s="745"/>
      <c r="Q6" s="745"/>
      <c r="R6" s="745"/>
      <c r="S6" s="745"/>
      <c r="T6" s="745"/>
      <c r="U6" s="745"/>
      <c r="V6" s="745"/>
      <c r="W6" s="745"/>
      <c r="X6" s="745"/>
      <c r="Y6" s="745"/>
      <c r="Z6" s="745"/>
      <c r="AA6" s="745"/>
      <c r="AB6" s="745"/>
      <c r="AC6" s="745"/>
      <c r="AD6" s="745"/>
      <c r="AE6" s="745"/>
      <c r="AF6" s="745"/>
      <c r="AG6" s="745"/>
      <c r="AH6" s="746"/>
    </row>
    <row r="7" spans="1:37" ht="26.25" customHeight="1" x14ac:dyDescent="0.2">
      <c r="A7" s="857"/>
      <c r="B7" s="858"/>
      <c r="C7" s="640"/>
      <c r="D7" s="640"/>
      <c r="E7" s="640"/>
      <c r="F7" s="640" t="s">
        <v>194</v>
      </c>
      <c r="G7" s="640"/>
      <c r="H7" s="640"/>
      <c r="I7" s="640"/>
      <c r="J7" s="640"/>
      <c r="K7" s="747"/>
      <c r="L7" s="747"/>
      <c r="M7" s="747"/>
      <c r="N7" s="747"/>
      <c r="O7" s="747"/>
      <c r="P7" s="747"/>
      <c r="Q7" s="747"/>
      <c r="R7" s="747"/>
      <c r="S7" s="747"/>
      <c r="T7" s="747"/>
      <c r="U7" s="747"/>
      <c r="V7" s="747"/>
      <c r="W7" s="747"/>
      <c r="X7" s="747"/>
      <c r="Y7" s="747"/>
      <c r="Z7" s="747"/>
      <c r="AA7" s="747"/>
      <c r="AB7" s="747"/>
      <c r="AC7" s="747"/>
      <c r="AD7" s="747"/>
      <c r="AE7" s="747"/>
      <c r="AF7" s="747"/>
      <c r="AG7" s="747"/>
      <c r="AH7" s="748"/>
      <c r="AK7" s="106"/>
    </row>
    <row r="8" spans="1:37" ht="25.9" customHeight="1" x14ac:dyDescent="0.2">
      <c r="A8" s="857"/>
      <c r="B8" s="858"/>
      <c r="C8" s="640"/>
      <c r="D8" s="640"/>
      <c r="E8" s="640"/>
      <c r="F8" s="640"/>
      <c r="G8" s="640"/>
      <c r="H8" s="640"/>
      <c r="I8" s="640"/>
      <c r="J8" s="640"/>
      <c r="K8" s="747"/>
      <c r="L8" s="747"/>
      <c r="M8" s="747"/>
      <c r="N8" s="747"/>
      <c r="O8" s="747"/>
      <c r="P8" s="747"/>
      <c r="Q8" s="747"/>
      <c r="R8" s="747"/>
      <c r="S8" s="747"/>
      <c r="T8" s="747"/>
      <c r="U8" s="747"/>
      <c r="V8" s="747"/>
      <c r="W8" s="747"/>
      <c r="X8" s="747"/>
      <c r="Y8" s="747"/>
      <c r="Z8" s="747"/>
      <c r="AA8" s="747"/>
      <c r="AB8" s="747"/>
      <c r="AC8" s="747"/>
      <c r="AD8" s="747"/>
      <c r="AE8" s="747"/>
      <c r="AF8" s="747"/>
      <c r="AG8" s="747"/>
      <c r="AH8" s="748"/>
    </row>
    <row r="9" spans="1:37" ht="26.25" customHeight="1" x14ac:dyDescent="0.2">
      <c r="A9" s="857"/>
      <c r="B9" s="858"/>
      <c r="C9" s="874" t="s">
        <v>265</v>
      </c>
      <c r="D9" s="620"/>
      <c r="E9" s="620"/>
      <c r="F9" s="620"/>
      <c r="G9" s="620"/>
      <c r="H9" s="620"/>
      <c r="I9" s="620"/>
      <c r="J9" s="621"/>
      <c r="K9" s="829" t="s">
        <v>266</v>
      </c>
      <c r="L9" s="828"/>
      <c r="M9" s="828"/>
      <c r="N9" s="828"/>
      <c r="O9" s="828"/>
      <c r="P9" s="830"/>
      <c r="Q9" s="885" t="s">
        <v>267</v>
      </c>
      <c r="R9" s="886"/>
      <c r="S9" s="886"/>
      <c r="T9" s="886"/>
      <c r="U9" s="886"/>
      <c r="V9" s="110" t="s">
        <v>244</v>
      </c>
      <c r="W9" s="885" t="s">
        <v>268</v>
      </c>
      <c r="X9" s="886"/>
      <c r="Y9" s="886"/>
      <c r="Z9" s="886"/>
      <c r="AA9" s="886"/>
      <c r="AB9" s="110" t="s">
        <v>244</v>
      </c>
      <c r="AC9" s="885" t="s">
        <v>269</v>
      </c>
      <c r="AD9" s="886"/>
      <c r="AE9" s="886"/>
      <c r="AF9" s="886"/>
      <c r="AG9" s="886"/>
      <c r="AH9" s="115" t="s">
        <v>244</v>
      </c>
    </row>
    <row r="10" spans="1:37" ht="25.9" customHeight="1" x14ac:dyDescent="0.2">
      <c r="A10" s="857"/>
      <c r="B10" s="858"/>
      <c r="C10" s="794"/>
      <c r="D10" s="639"/>
      <c r="E10" s="639"/>
      <c r="F10" s="639"/>
      <c r="G10" s="639"/>
      <c r="H10" s="639"/>
      <c r="I10" s="639"/>
      <c r="J10" s="726"/>
      <c r="K10" s="599" t="s">
        <v>270</v>
      </c>
      <c r="L10" s="600"/>
      <c r="M10" s="600"/>
      <c r="N10" s="600"/>
      <c r="O10" s="600"/>
      <c r="P10" s="601"/>
      <c r="Q10" s="872"/>
      <c r="R10" s="872"/>
      <c r="S10" s="872"/>
      <c r="T10" s="872"/>
      <c r="U10" s="872"/>
      <c r="V10" s="872"/>
      <c r="W10" s="872"/>
      <c r="X10" s="872"/>
      <c r="Y10" s="872"/>
      <c r="Z10" s="872"/>
      <c r="AA10" s="872"/>
      <c r="AB10" s="872"/>
      <c r="AC10" s="872"/>
      <c r="AD10" s="872"/>
      <c r="AE10" s="872"/>
      <c r="AF10" s="872"/>
      <c r="AG10" s="872"/>
      <c r="AH10" s="887"/>
    </row>
    <row r="11" spans="1:37" ht="26.25" customHeight="1" x14ac:dyDescent="0.2">
      <c r="A11" s="857"/>
      <c r="B11" s="858"/>
      <c r="C11" s="861" t="s">
        <v>271</v>
      </c>
      <c r="D11" s="858"/>
      <c r="E11" s="871" t="s">
        <v>272</v>
      </c>
      <c r="F11" s="872"/>
      <c r="G11" s="872"/>
      <c r="H11" s="872"/>
      <c r="I11" s="872"/>
      <c r="J11" s="872"/>
      <c r="K11" s="872"/>
      <c r="L11" s="872"/>
      <c r="M11" s="872"/>
      <c r="N11" s="794" t="s">
        <v>273</v>
      </c>
      <c r="O11" s="639"/>
      <c r="P11" s="639"/>
      <c r="Q11" s="639"/>
      <c r="R11" s="639"/>
      <c r="S11" s="639"/>
      <c r="T11" s="639"/>
      <c r="U11" s="639"/>
      <c r="V11" s="639"/>
      <c r="W11" s="639"/>
      <c r="X11" s="726"/>
      <c r="Y11" s="794" t="s">
        <v>274</v>
      </c>
      <c r="Z11" s="639"/>
      <c r="AA11" s="639"/>
      <c r="AB11" s="639"/>
      <c r="AC11" s="726"/>
      <c r="AD11" s="794"/>
      <c r="AE11" s="639"/>
      <c r="AF11" s="639"/>
      <c r="AG11" s="877" t="s">
        <v>275</v>
      </c>
      <c r="AH11" s="878"/>
    </row>
    <row r="12" spans="1:37" ht="25.9" customHeight="1" x14ac:dyDescent="0.2">
      <c r="A12" s="857"/>
      <c r="B12" s="858"/>
      <c r="C12" s="861"/>
      <c r="D12" s="858"/>
      <c r="E12" s="864"/>
      <c r="F12" s="865"/>
      <c r="G12" s="865"/>
      <c r="H12" s="865"/>
      <c r="I12" s="865"/>
      <c r="J12" s="865"/>
      <c r="K12" s="865"/>
      <c r="L12" s="865"/>
      <c r="M12" s="865"/>
      <c r="N12" s="640" t="s">
        <v>276</v>
      </c>
      <c r="O12" s="640"/>
      <c r="P12" s="640"/>
      <c r="Q12" s="640"/>
      <c r="R12" s="640"/>
      <c r="S12" s="866" t="s">
        <v>277</v>
      </c>
      <c r="T12" s="867"/>
      <c r="U12" s="828" t="s">
        <v>278</v>
      </c>
      <c r="V12" s="828"/>
      <c r="W12" s="828"/>
      <c r="X12" s="828"/>
      <c r="Y12" s="829" t="s">
        <v>279</v>
      </c>
      <c r="Z12" s="828"/>
      <c r="AA12" s="828"/>
      <c r="AB12" s="828"/>
      <c r="AC12" s="828"/>
      <c r="AD12" s="828"/>
      <c r="AE12" s="828"/>
      <c r="AF12" s="828"/>
      <c r="AG12" s="828"/>
      <c r="AH12" s="876"/>
    </row>
    <row r="13" spans="1:37" ht="25.9" customHeight="1" x14ac:dyDescent="0.2">
      <c r="A13" s="857"/>
      <c r="B13" s="858"/>
      <c r="C13" s="861"/>
      <c r="D13" s="858"/>
      <c r="E13" s="829" t="s">
        <v>280</v>
      </c>
      <c r="F13" s="828"/>
      <c r="G13" s="828"/>
      <c r="H13" s="828"/>
      <c r="I13" s="828"/>
      <c r="J13" s="828"/>
      <c r="K13" s="828"/>
      <c r="L13" s="828"/>
      <c r="M13" s="830"/>
      <c r="N13" s="831"/>
      <c r="O13" s="831"/>
      <c r="P13" s="832"/>
      <c r="Q13" s="830" t="s">
        <v>281</v>
      </c>
      <c r="R13" s="640"/>
      <c r="S13" s="844">
        <v>1</v>
      </c>
      <c r="T13" s="845"/>
      <c r="U13" s="827" t="str">
        <f>IF(N13="","",ROUNDDOWN(N13*S13,3))</f>
        <v/>
      </c>
      <c r="V13" s="827"/>
      <c r="W13" s="828" t="s">
        <v>281</v>
      </c>
      <c r="X13" s="828"/>
      <c r="Y13" s="879" t="str">
        <f>IF(SUM(U13:V16)=0,"",SUM(U13:V16))</f>
        <v/>
      </c>
      <c r="Z13" s="880"/>
      <c r="AA13" s="880"/>
      <c r="AB13" s="880"/>
      <c r="AC13" s="880"/>
      <c r="AD13" s="620" t="s">
        <v>282</v>
      </c>
      <c r="AE13" s="620"/>
      <c r="AF13" s="620"/>
      <c r="AG13" s="620"/>
      <c r="AH13" s="834"/>
    </row>
    <row r="14" spans="1:37" ht="26.25" customHeight="1" x14ac:dyDescent="0.2">
      <c r="A14" s="857"/>
      <c r="B14" s="858"/>
      <c r="C14" s="861"/>
      <c r="D14" s="858"/>
      <c r="E14" s="829" t="s">
        <v>283</v>
      </c>
      <c r="F14" s="828"/>
      <c r="G14" s="828"/>
      <c r="H14" s="828"/>
      <c r="I14" s="828"/>
      <c r="J14" s="828"/>
      <c r="K14" s="828"/>
      <c r="L14" s="828"/>
      <c r="M14" s="830"/>
      <c r="N14" s="831"/>
      <c r="O14" s="831"/>
      <c r="P14" s="832"/>
      <c r="Q14" s="830" t="s">
        <v>281</v>
      </c>
      <c r="R14" s="640"/>
      <c r="S14" s="844">
        <v>1</v>
      </c>
      <c r="T14" s="845"/>
      <c r="U14" s="827" t="str">
        <f>IF(N14="","",ROUNDDOWN(N14*S14,3))</f>
        <v/>
      </c>
      <c r="V14" s="827"/>
      <c r="W14" s="828" t="s">
        <v>281</v>
      </c>
      <c r="X14" s="828"/>
      <c r="Y14" s="881"/>
      <c r="Z14" s="882"/>
      <c r="AA14" s="882"/>
      <c r="AB14" s="882"/>
      <c r="AC14" s="882"/>
      <c r="AD14" s="623"/>
      <c r="AE14" s="623"/>
      <c r="AF14" s="623"/>
      <c r="AG14" s="623"/>
      <c r="AH14" s="835"/>
    </row>
    <row r="15" spans="1:37" ht="25.9" customHeight="1" x14ac:dyDescent="0.2">
      <c r="A15" s="857"/>
      <c r="B15" s="858"/>
      <c r="C15" s="861"/>
      <c r="D15" s="858"/>
      <c r="E15" s="829" t="s">
        <v>284</v>
      </c>
      <c r="F15" s="828"/>
      <c r="G15" s="828"/>
      <c r="H15" s="828"/>
      <c r="I15" s="828"/>
      <c r="J15" s="828"/>
      <c r="K15" s="828"/>
      <c r="L15" s="828"/>
      <c r="M15" s="830"/>
      <c r="N15" s="831"/>
      <c r="O15" s="831"/>
      <c r="P15" s="832"/>
      <c r="Q15" s="830" t="s">
        <v>281</v>
      </c>
      <c r="R15" s="640"/>
      <c r="S15" s="833">
        <v>0.5</v>
      </c>
      <c r="T15" s="833"/>
      <c r="U15" s="827" t="str">
        <f>IF(N15="","",ROUNDDOWN(N15*(1/2),3))</f>
        <v/>
      </c>
      <c r="V15" s="827"/>
      <c r="W15" s="828" t="s">
        <v>281</v>
      </c>
      <c r="X15" s="828"/>
      <c r="Y15" s="881"/>
      <c r="Z15" s="882"/>
      <c r="AA15" s="882"/>
      <c r="AB15" s="882"/>
      <c r="AC15" s="882"/>
      <c r="AD15" s="623"/>
      <c r="AE15" s="623"/>
      <c r="AF15" s="623"/>
      <c r="AG15" s="623"/>
      <c r="AH15" s="835"/>
    </row>
    <row r="16" spans="1:37" ht="25.9" customHeight="1" thickBot="1" x14ac:dyDescent="0.25">
      <c r="A16" s="859"/>
      <c r="B16" s="860"/>
      <c r="C16" s="862"/>
      <c r="D16" s="860"/>
      <c r="E16" s="868" t="s">
        <v>285</v>
      </c>
      <c r="F16" s="863"/>
      <c r="G16" s="863"/>
      <c r="H16" s="863"/>
      <c r="I16" s="863"/>
      <c r="J16" s="863"/>
      <c r="K16" s="863"/>
      <c r="L16" s="863"/>
      <c r="M16" s="869"/>
      <c r="N16" s="846"/>
      <c r="O16" s="846"/>
      <c r="P16" s="847"/>
      <c r="Q16" s="869" t="s">
        <v>281</v>
      </c>
      <c r="R16" s="873"/>
      <c r="S16" s="875">
        <v>0.25</v>
      </c>
      <c r="T16" s="875"/>
      <c r="U16" s="870" t="str">
        <f>IF(N16="","",ROUNDDOWN(N16*(1/4),3))</f>
        <v/>
      </c>
      <c r="V16" s="870"/>
      <c r="W16" s="863" t="s">
        <v>281</v>
      </c>
      <c r="X16" s="863"/>
      <c r="Y16" s="883"/>
      <c r="Z16" s="884"/>
      <c r="AA16" s="884"/>
      <c r="AB16" s="884"/>
      <c r="AC16" s="884"/>
      <c r="AD16" s="836"/>
      <c r="AE16" s="836"/>
      <c r="AF16" s="836"/>
      <c r="AG16" s="836"/>
      <c r="AH16" s="837"/>
    </row>
    <row r="17" spans="1:34" ht="25.9" customHeight="1" x14ac:dyDescent="0.2">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row>
    <row r="18" spans="1:34" ht="11.25" customHeight="1" x14ac:dyDescent="0.2">
      <c r="A18" s="117"/>
      <c r="B18" s="117"/>
      <c r="C18" s="117"/>
      <c r="D18" s="117"/>
      <c r="E18" s="108"/>
      <c r="F18" s="108"/>
      <c r="G18" s="108"/>
      <c r="H18" s="108"/>
      <c r="I18" s="108"/>
      <c r="J18" s="108"/>
      <c r="K18" s="108"/>
      <c r="L18" s="108"/>
      <c r="M18" s="108"/>
      <c r="N18" s="118"/>
      <c r="O18" s="118"/>
      <c r="P18" s="118"/>
      <c r="Q18" s="108"/>
      <c r="R18" s="108"/>
      <c r="S18" s="119"/>
      <c r="T18" s="119"/>
      <c r="U18" s="120"/>
      <c r="V18" s="120"/>
      <c r="W18" s="108"/>
      <c r="X18" s="108"/>
      <c r="Y18" s="121"/>
      <c r="Z18" s="121"/>
      <c r="AA18" s="121"/>
      <c r="AB18" s="121"/>
      <c r="AC18" s="121"/>
      <c r="AD18" s="108"/>
      <c r="AE18" s="108"/>
      <c r="AF18" s="108"/>
      <c r="AG18" s="108"/>
      <c r="AH18" s="108"/>
    </row>
    <row r="19" spans="1:34" ht="11.25" customHeight="1" x14ac:dyDescent="0.2">
      <c r="A19" s="117"/>
      <c r="B19" s="117"/>
      <c r="C19" s="117"/>
      <c r="D19" s="117"/>
      <c r="E19" s="108"/>
      <c r="F19" s="108"/>
      <c r="G19" s="108"/>
      <c r="H19" s="108"/>
      <c r="I19" s="108"/>
      <c r="J19" s="108"/>
      <c r="K19" s="108"/>
      <c r="L19" s="108"/>
      <c r="M19" s="108"/>
      <c r="N19" s="118"/>
      <c r="O19" s="118"/>
      <c r="P19" s="118"/>
      <c r="Q19" s="108"/>
      <c r="R19" s="108"/>
      <c r="S19" s="119"/>
      <c r="T19" s="119"/>
      <c r="U19" s="120"/>
      <c r="V19" s="120"/>
      <c r="W19" s="108"/>
      <c r="X19" s="108"/>
      <c r="Y19" s="121"/>
      <c r="Z19" s="121"/>
      <c r="AA19" s="121"/>
      <c r="AB19" s="121"/>
      <c r="AC19" s="121"/>
      <c r="AD19" s="108"/>
      <c r="AE19" s="108"/>
      <c r="AF19" s="108"/>
      <c r="AG19" s="108"/>
      <c r="AH19" s="108"/>
    </row>
    <row r="20" spans="1:34" ht="11.25" customHeight="1" thickBot="1" x14ac:dyDescent="0.25">
      <c r="C20" s="117"/>
      <c r="D20" s="117"/>
      <c r="E20" s="108"/>
      <c r="F20" s="108"/>
      <c r="G20" s="108"/>
      <c r="H20" s="108"/>
      <c r="I20" s="108"/>
      <c r="J20" s="108"/>
      <c r="K20" s="108"/>
      <c r="L20" s="108"/>
      <c r="M20" s="108"/>
      <c r="N20" s="118"/>
      <c r="O20" s="118"/>
      <c r="P20" s="118"/>
      <c r="Q20" s="108"/>
      <c r="R20" s="108"/>
      <c r="S20" s="119"/>
      <c r="T20" s="119"/>
      <c r="U20" s="122"/>
      <c r="V20" s="122"/>
      <c r="W20" s="108"/>
      <c r="X20" s="108"/>
      <c r="Y20" s="123"/>
      <c r="Z20" s="123"/>
      <c r="AA20" s="123"/>
      <c r="AB20" s="123"/>
      <c r="AC20" s="123"/>
      <c r="AD20" s="108"/>
      <c r="AE20" s="108"/>
      <c r="AF20" s="108"/>
      <c r="AG20" s="108"/>
      <c r="AH20" s="108"/>
    </row>
    <row r="21" spans="1:34" ht="18.75" customHeight="1" x14ac:dyDescent="0.2">
      <c r="A21" s="703" t="s">
        <v>286</v>
      </c>
      <c r="B21" s="704"/>
      <c r="C21" s="704"/>
      <c r="D21" s="704"/>
      <c r="E21" s="704"/>
      <c r="F21" s="704"/>
      <c r="G21" s="704"/>
      <c r="H21" s="704"/>
      <c r="I21" s="704"/>
      <c r="J21" s="704"/>
      <c r="K21" s="704"/>
      <c r="L21" s="704"/>
      <c r="M21" s="704"/>
      <c r="N21" s="704"/>
      <c r="O21" s="704"/>
      <c r="P21" s="704"/>
      <c r="Q21" s="704"/>
      <c r="R21" s="704"/>
      <c r="S21" s="704"/>
      <c r="T21" s="704"/>
      <c r="U21" s="704"/>
      <c r="V21" s="704"/>
      <c r="W21" s="704"/>
      <c r="X21" s="704"/>
      <c r="Y21" s="704"/>
      <c r="Z21" s="704"/>
      <c r="AA21" s="704"/>
      <c r="AB21" s="704"/>
      <c r="AC21" s="704"/>
      <c r="AD21" s="704"/>
      <c r="AE21" s="704"/>
      <c r="AF21" s="704"/>
      <c r="AG21" s="704"/>
      <c r="AH21" s="705"/>
    </row>
    <row r="22" spans="1:34" ht="18.399999999999999" customHeight="1" x14ac:dyDescent="0.2">
      <c r="A22" s="706"/>
      <c r="B22" s="707"/>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ht="18.75" customHeight="1" x14ac:dyDescent="0.2">
      <c r="A23" s="838" t="s">
        <v>287</v>
      </c>
      <c r="B23" s="839"/>
      <c r="C23" s="789" t="s">
        <v>288</v>
      </c>
      <c r="D23" s="789"/>
      <c r="E23" s="789"/>
      <c r="F23" s="789"/>
      <c r="G23" s="789"/>
      <c r="H23" s="789"/>
      <c r="I23" s="789"/>
      <c r="J23" s="789"/>
      <c r="K23" s="789"/>
      <c r="L23" s="789"/>
      <c r="M23" s="789"/>
      <c r="N23" s="789"/>
      <c r="O23" s="789"/>
      <c r="P23" s="789"/>
      <c r="Q23" s="789"/>
      <c r="R23" s="789"/>
      <c r="S23" s="789"/>
      <c r="T23" s="789"/>
      <c r="U23" s="789"/>
      <c r="V23" s="789"/>
      <c r="W23" s="789"/>
      <c r="X23" s="789"/>
      <c r="Y23" s="789"/>
      <c r="Z23" s="789"/>
      <c r="AA23" s="789"/>
      <c r="AB23" s="789"/>
      <c r="AC23" s="789"/>
      <c r="AD23" s="789"/>
      <c r="AE23" s="789"/>
      <c r="AF23" s="789"/>
      <c r="AG23" s="789"/>
      <c r="AH23" s="841"/>
    </row>
    <row r="24" spans="1:34" ht="18.75" customHeight="1" x14ac:dyDescent="0.2">
      <c r="A24" s="761"/>
      <c r="B24" s="840"/>
      <c r="C24" s="782"/>
      <c r="D24" s="782"/>
      <c r="E24" s="782"/>
      <c r="F24" s="782"/>
      <c r="G24" s="782"/>
      <c r="H24" s="782"/>
      <c r="I24" s="782"/>
      <c r="J24" s="782"/>
      <c r="K24" s="782"/>
      <c r="L24" s="782"/>
      <c r="M24" s="782"/>
      <c r="N24" s="782"/>
      <c r="O24" s="782"/>
      <c r="P24" s="782"/>
      <c r="Q24" s="782"/>
      <c r="R24" s="782"/>
      <c r="S24" s="782"/>
      <c r="T24" s="782"/>
      <c r="U24" s="782"/>
      <c r="V24" s="782"/>
      <c r="W24" s="782"/>
      <c r="X24" s="782"/>
      <c r="Y24" s="782"/>
      <c r="Z24" s="782"/>
      <c r="AA24" s="782"/>
      <c r="AB24" s="782"/>
      <c r="AC24" s="782"/>
      <c r="AD24" s="782"/>
      <c r="AE24" s="782"/>
      <c r="AF24" s="782"/>
      <c r="AG24" s="782"/>
      <c r="AH24" s="790"/>
    </row>
    <row r="25" spans="1:34" ht="18.75" customHeight="1" x14ac:dyDescent="0.2">
      <c r="A25" s="717" t="s">
        <v>289</v>
      </c>
      <c r="B25" s="718"/>
      <c r="C25" s="842" t="s">
        <v>290</v>
      </c>
      <c r="D25" s="842"/>
      <c r="E25" s="842"/>
      <c r="F25" s="842"/>
      <c r="G25" s="842"/>
      <c r="H25" s="842"/>
      <c r="I25" s="842"/>
      <c r="J25" s="842"/>
      <c r="K25" s="842"/>
      <c r="L25" s="842"/>
      <c r="M25" s="842"/>
      <c r="N25" s="842"/>
      <c r="O25" s="842"/>
      <c r="P25" s="842"/>
      <c r="Q25" s="842"/>
      <c r="R25" s="842"/>
      <c r="S25" s="842"/>
      <c r="T25" s="842"/>
      <c r="U25" s="842"/>
      <c r="V25" s="842"/>
      <c r="W25" s="842"/>
      <c r="X25" s="842"/>
      <c r="Y25" s="842"/>
      <c r="Z25" s="842"/>
      <c r="AA25" s="842"/>
      <c r="AB25" s="842"/>
      <c r="AC25" s="842"/>
      <c r="AD25" s="842"/>
      <c r="AE25" s="842"/>
      <c r="AF25" s="842"/>
      <c r="AG25" s="842"/>
      <c r="AH25" s="843"/>
    </row>
    <row r="26" spans="1:34" ht="18.75" customHeight="1" x14ac:dyDescent="0.2">
      <c r="A26" s="717"/>
      <c r="B26" s="718"/>
      <c r="C26" s="842"/>
      <c r="D26" s="842"/>
      <c r="E26" s="842"/>
      <c r="F26" s="842"/>
      <c r="G26" s="842"/>
      <c r="H26" s="842"/>
      <c r="I26" s="842"/>
      <c r="J26" s="842"/>
      <c r="K26" s="842"/>
      <c r="L26" s="842"/>
      <c r="M26" s="842"/>
      <c r="N26" s="842"/>
      <c r="O26" s="842"/>
      <c r="P26" s="842"/>
      <c r="Q26" s="842"/>
      <c r="R26" s="842"/>
      <c r="S26" s="842"/>
      <c r="T26" s="842"/>
      <c r="U26" s="842"/>
      <c r="V26" s="842"/>
      <c r="W26" s="842"/>
      <c r="X26" s="842"/>
      <c r="Y26" s="842"/>
      <c r="Z26" s="842"/>
      <c r="AA26" s="842"/>
      <c r="AB26" s="842"/>
      <c r="AC26" s="842"/>
      <c r="AD26" s="842"/>
      <c r="AE26" s="842"/>
      <c r="AF26" s="842"/>
      <c r="AG26" s="842"/>
      <c r="AH26" s="843"/>
    </row>
    <row r="27" spans="1:34" ht="18.75" customHeight="1" x14ac:dyDescent="0.2">
      <c r="A27" s="761" t="s">
        <v>291</v>
      </c>
      <c r="B27" s="718"/>
      <c r="C27" s="782" t="s">
        <v>292</v>
      </c>
      <c r="D27" s="782"/>
      <c r="E27" s="782"/>
      <c r="F27" s="782"/>
      <c r="G27" s="782"/>
      <c r="H27" s="782"/>
      <c r="I27" s="782"/>
      <c r="J27" s="782"/>
      <c r="K27" s="782"/>
      <c r="L27" s="782"/>
      <c r="M27" s="782"/>
      <c r="N27" s="782"/>
      <c r="O27" s="782"/>
      <c r="P27" s="782"/>
      <c r="Q27" s="782"/>
      <c r="R27" s="782"/>
      <c r="S27" s="782"/>
      <c r="T27" s="782"/>
      <c r="U27" s="782"/>
      <c r="V27" s="782"/>
      <c r="W27" s="782"/>
      <c r="X27" s="782"/>
      <c r="Y27" s="782"/>
      <c r="Z27" s="782"/>
      <c r="AA27" s="782"/>
      <c r="AB27" s="782"/>
      <c r="AC27" s="782"/>
      <c r="AD27" s="782"/>
      <c r="AE27" s="782"/>
      <c r="AF27" s="782"/>
      <c r="AG27" s="782"/>
      <c r="AH27" s="790"/>
    </row>
    <row r="28" spans="1:34" ht="18.399999999999999" customHeight="1" x14ac:dyDescent="0.2">
      <c r="A28" s="717"/>
      <c r="B28" s="718"/>
      <c r="C28" s="782"/>
      <c r="D28" s="782"/>
      <c r="E28" s="782"/>
      <c r="F28" s="782"/>
      <c r="G28" s="782"/>
      <c r="H28" s="782"/>
      <c r="I28" s="782"/>
      <c r="J28" s="782"/>
      <c r="K28" s="782"/>
      <c r="L28" s="782"/>
      <c r="M28" s="782"/>
      <c r="N28" s="782"/>
      <c r="O28" s="782"/>
      <c r="P28" s="782"/>
      <c r="Q28" s="782"/>
      <c r="R28" s="782"/>
      <c r="S28" s="782"/>
      <c r="T28" s="782"/>
      <c r="U28" s="782"/>
      <c r="V28" s="782"/>
      <c r="W28" s="782"/>
      <c r="X28" s="782"/>
      <c r="Y28" s="782"/>
      <c r="Z28" s="782"/>
      <c r="AA28" s="782"/>
      <c r="AB28" s="782"/>
      <c r="AC28" s="782"/>
      <c r="AD28" s="782"/>
      <c r="AE28" s="782"/>
      <c r="AF28" s="782"/>
      <c r="AG28" s="782"/>
      <c r="AH28" s="790"/>
    </row>
    <row r="29" spans="1:34" ht="18.399999999999999" customHeight="1" x14ac:dyDescent="0.2">
      <c r="A29" s="93"/>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24"/>
    </row>
    <row r="30" spans="1:34" ht="18.399999999999999" customHeight="1" x14ac:dyDescent="0.2">
      <c r="A30" s="58"/>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24"/>
    </row>
    <row r="31" spans="1:34" ht="18.75" customHeight="1" x14ac:dyDescent="0.2">
      <c r="A31" s="96"/>
      <c r="B31" s="105"/>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24"/>
    </row>
    <row r="32" spans="1:34" ht="18.75" customHeight="1" x14ac:dyDescent="0.2">
      <c r="A32" s="96"/>
      <c r="B32" s="105"/>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24"/>
    </row>
    <row r="33" spans="1:34" ht="18.75" customHeight="1" x14ac:dyDescent="0.2">
      <c r="A33" s="96"/>
      <c r="B33" s="105"/>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24"/>
    </row>
    <row r="34" spans="1:34" ht="18.75" customHeight="1" x14ac:dyDescent="0.2">
      <c r="A34" s="96"/>
      <c r="B34" s="105"/>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25"/>
    </row>
    <row r="35" spans="1:34" ht="18.75" customHeight="1" thickBot="1" x14ac:dyDescent="0.25">
      <c r="A35" s="99"/>
      <c r="B35" s="126"/>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8"/>
    </row>
    <row r="36" spans="1:34" ht="7.5" customHeight="1" x14ac:dyDescent="0.2">
      <c r="C36" s="117"/>
      <c r="D36" s="117"/>
      <c r="E36" s="40"/>
      <c r="F36" s="40"/>
      <c r="G36" s="40"/>
      <c r="H36" s="40"/>
      <c r="I36" s="40"/>
      <c r="J36" s="40"/>
      <c r="K36" s="40"/>
      <c r="L36" s="40"/>
      <c r="M36" s="40"/>
      <c r="N36" s="40"/>
      <c r="O36" s="40"/>
      <c r="P36" s="40"/>
      <c r="Q36" s="40"/>
      <c r="R36" s="129"/>
      <c r="S36" s="129"/>
      <c r="T36" s="129"/>
      <c r="U36" s="129"/>
      <c r="V36" s="129"/>
      <c r="W36" s="40"/>
      <c r="X36" s="129"/>
      <c r="Y36" s="129"/>
      <c r="Z36" s="129"/>
      <c r="AA36" s="129"/>
      <c r="AB36" s="129"/>
      <c r="AC36" s="40"/>
      <c r="AD36" s="129"/>
      <c r="AE36" s="129"/>
      <c r="AF36" s="129"/>
      <c r="AG36" s="129"/>
      <c r="AH36" s="129"/>
    </row>
    <row r="37" spans="1:34" ht="29.25" customHeight="1" x14ac:dyDescent="0.2">
      <c r="C37" s="117"/>
      <c r="D37" s="117"/>
      <c r="E37" s="40"/>
      <c r="F37" s="40"/>
      <c r="G37" s="40"/>
      <c r="H37" s="40"/>
      <c r="I37" s="40"/>
      <c r="J37" s="40"/>
      <c r="K37" s="40"/>
      <c r="L37" s="40"/>
      <c r="M37" s="40"/>
      <c r="N37" s="40"/>
      <c r="O37" s="40"/>
      <c r="P37" s="40"/>
      <c r="Q37" s="40"/>
      <c r="R37" s="129"/>
      <c r="S37" s="129"/>
      <c r="T37" s="129"/>
      <c r="U37" s="129"/>
      <c r="V37" s="129"/>
      <c r="W37" s="40"/>
      <c r="X37" s="129"/>
      <c r="Y37" s="129"/>
      <c r="Z37" s="129"/>
      <c r="AA37" s="129"/>
      <c r="AB37" s="129"/>
      <c r="AC37" s="40"/>
      <c r="AD37" s="129"/>
      <c r="AE37" s="129"/>
      <c r="AF37" s="129"/>
      <c r="AG37" s="129"/>
      <c r="AH37" s="129"/>
    </row>
    <row r="38" spans="1:34" ht="29.25" customHeight="1" x14ac:dyDescent="0.2">
      <c r="C38" s="117"/>
      <c r="D38" s="117"/>
      <c r="E38" s="40"/>
      <c r="F38" s="40"/>
      <c r="G38" s="40"/>
      <c r="H38" s="40"/>
      <c r="I38" s="40"/>
      <c r="J38" s="40"/>
      <c r="K38" s="40"/>
      <c r="L38" s="40"/>
      <c r="M38" s="40"/>
      <c r="N38" s="40"/>
      <c r="O38" s="40"/>
      <c r="P38" s="40"/>
      <c r="Q38" s="40"/>
      <c r="R38" s="129"/>
      <c r="S38" s="129"/>
      <c r="T38" s="129"/>
      <c r="U38" s="129"/>
      <c r="V38" s="129"/>
      <c r="W38" s="40"/>
      <c r="X38" s="129"/>
      <c r="Y38" s="129"/>
      <c r="Z38" s="129"/>
      <c r="AA38" s="129"/>
      <c r="AB38" s="129"/>
      <c r="AC38" s="40"/>
      <c r="AD38" s="129"/>
      <c r="AE38" s="129"/>
      <c r="AF38" s="129"/>
      <c r="AG38" s="129"/>
      <c r="AH38" s="129"/>
    </row>
    <row r="39" spans="1:34" ht="29.25" customHeight="1" x14ac:dyDescent="0.2">
      <c r="C39" s="117"/>
      <c r="D39" s="117"/>
      <c r="E39" s="40"/>
      <c r="F39" s="40"/>
      <c r="G39" s="40"/>
      <c r="H39" s="40"/>
      <c r="I39" s="40"/>
      <c r="J39" s="40"/>
      <c r="K39" s="40"/>
      <c r="L39" s="40"/>
      <c r="M39" s="40"/>
      <c r="N39" s="40"/>
      <c r="O39" s="40"/>
      <c r="P39" s="40"/>
      <c r="Q39" s="40"/>
      <c r="R39" s="129"/>
      <c r="S39" s="129"/>
      <c r="T39" s="129"/>
      <c r="U39" s="129"/>
      <c r="V39" s="129"/>
      <c r="W39" s="40"/>
      <c r="X39" s="129"/>
      <c r="Y39" s="129"/>
      <c r="Z39" s="129"/>
      <c r="AA39" s="129"/>
      <c r="AB39" s="129"/>
      <c r="AC39" s="40"/>
      <c r="AD39" s="129"/>
      <c r="AE39" s="129"/>
      <c r="AF39" s="129"/>
      <c r="AG39" s="129"/>
      <c r="AH39" s="129"/>
    </row>
    <row r="40" spans="1:34" ht="29.25" customHeight="1" x14ac:dyDescent="0.2">
      <c r="C40" s="117"/>
      <c r="D40" s="117"/>
      <c r="E40" s="40"/>
      <c r="F40" s="40"/>
      <c r="G40" s="40"/>
      <c r="H40" s="40"/>
      <c r="I40" s="40"/>
      <c r="J40" s="40"/>
      <c r="K40" s="40"/>
      <c r="L40" s="40"/>
      <c r="M40" s="40"/>
      <c r="N40" s="40"/>
      <c r="O40" s="40"/>
      <c r="P40" s="40"/>
      <c r="Q40" s="40"/>
      <c r="R40" s="129"/>
      <c r="S40" s="129"/>
      <c r="T40" s="129"/>
      <c r="U40" s="129"/>
      <c r="V40" s="129"/>
      <c r="W40" s="40"/>
      <c r="X40" s="129"/>
      <c r="Y40" s="129"/>
      <c r="Z40" s="129"/>
      <c r="AA40" s="129"/>
      <c r="AB40" s="129"/>
      <c r="AC40" s="40"/>
      <c r="AD40" s="129"/>
      <c r="AE40" s="129"/>
      <c r="AF40" s="129"/>
      <c r="AG40" s="129"/>
      <c r="AH40" s="129"/>
    </row>
    <row r="41" spans="1:34" ht="29.25" customHeight="1" x14ac:dyDescent="0.2">
      <c r="C41" s="117"/>
      <c r="D41" s="117"/>
      <c r="E41" s="40"/>
      <c r="F41" s="40"/>
      <c r="G41" s="40"/>
      <c r="H41" s="40"/>
      <c r="I41" s="40"/>
      <c r="J41" s="40"/>
      <c r="K41" s="40"/>
      <c r="L41" s="40"/>
      <c r="M41" s="40"/>
      <c r="N41" s="40"/>
      <c r="O41" s="40"/>
      <c r="P41" s="40"/>
      <c r="Q41" s="40"/>
      <c r="R41" s="129"/>
      <c r="S41" s="129"/>
      <c r="T41" s="129"/>
      <c r="U41" s="129"/>
      <c r="V41" s="129"/>
      <c r="W41" s="40"/>
      <c r="X41" s="129"/>
      <c r="Y41" s="129"/>
      <c r="Z41" s="129"/>
      <c r="AA41" s="129"/>
      <c r="AB41" s="129"/>
      <c r="AC41" s="40"/>
      <c r="AD41" s="129"/>
      <c r="AE41" s="129"/>
      <c r="AF41" s="129"/>
      <c r="AG41" s="129"/>
      <c r="AH41" s="129"/>
    </row>
    <row r="42" spans="1:34" ht="29.25" customHeight="1" x14ac:dyDescent="0.2">
      <c r="C42" s="117"/>
      <c r="D42" s="117"/>
      <c r="E42" s="40"/>
      <c r="F42" s="40"/>
      <c r="G42" s="40"/>
      <c r="H42" s="40"/>
      <c r="I42" s="40"/>
      <c r="J42" s="40"/>
      <c r="K42" s="40"/>
      <c r="L42" s="40"/>
      <c r="M42" s="40"/>
      <c r="N42" s="40"/>
      <c r="O42" s="40"/>
      <c r="P42" s="40"/>
      <c r="Q42" s="40"/>
      <c r="R42" s="129"/>
      <c r="S42" s="129"/>
      <c r="T42" s="129"/>
      <c r="U42" s="129"/>
      <c r="V42" s="129"/>
      <c r="W42" s="40"/>
      <c r="X42" s="129"/>
      <c r="Y42" s="129"/>
      <c r="Z42" s="129"/>
      <c r="AA42" s="129"/>
      <c r="AB42" s="129"/>
      <c r="AC42" s="40"/>
      <c r="AD42" s="129"/>
      <c r="AE42" s="129"/>
      <c r="AF42" s="129"/>
      <c r="AG42" s="129"/>
      <c r="AH42" s="129"/>
    </row>
    <row r="43" spans="1:34" ht="29.25" customHeight="1" x14ac:dyDescent="0.2">
      <c r="C43" s="117"/>
      <c r="D43" s="117"/>
      <c r="E43" s="40"/>
      <c r="F43" s="40"/>
      <c r="G43" s="40"/>
      <c r="H43" s="40"/>
      <c r="I43" s="40"/>
      <c r="J43" s="40"/>
      <c r="K43" s="40"/>
      <c r="L43" s="40"/>
      <c r="M43" s="40"/>
      <c r="N43" s="40"/>
      <c r="O43" s="40"/>
      <c r="P43" s="40"/>
      <c r="Q43" s="40"/>
      <c r="R43" s="129"/>
      <c r="S43" s="129"/>
      <c r="T43" s="129"/>
      <c r="U43" s="129"/>
      <c r="V43" s="129"/>
      <c r="W43" s="40"/>
      <c r="X43" s="129"/>
      <c r="Y43" s="129"/>
      <c r="Z43" s="129"/>
      <c r="AA43" s="129"/>
      <c r="AB43" s="129"/>
      <c r="AC43" s="40"/>
      <c r="AD43" s="129"/>
      <c r="AE43" s="129"/>
      <c r="AF43" s="129"/>
      <c r="AG43" s="129"/>
      <c r="AH43" s="129"/>
    </row>
    <row r="44" spans="1:34" ht="29.25" customHeight="1" x14ac:dyDescent="0.2">
      <c r="C44" s="117"/>
      <c r="D44" s="117"/>
      <c r="E44" s="40"/>
      <c r="F44" s="40"/>
      <c r="G44" s="40"/>
      <c r="H44" s="40"/>
      <c r="I44" s="40"/>
      <c r="J44" s="40"/>
      <c r="K44" s="40"/>
      <c r="L44" s="40"/>
      <c r="M44" s="40"/>
      <c r="N44" s="40"/>
      <c r="O44" s="40"/>
      <c r="P44" s="40"/>
      <c r="Q44" s="40"/>
      <c r="R44" s="129"/>
      <c r="S44" s="129"/>
      <c r="T44" s="129"/>
      <c r="U44" s="129"/>
      <c r="V44" s="129"/>
      <c r="W44" s="40"/>
      <c r="X44" s="129"/>
      <c r="Y44" s="129"/>
      <c r="Z44" s="129"/>
      <c r="AA44" s="129"/>
      <c r="AB44" s="129"/>
      <c r="AC44" s="40"/>
      <c r="AD44" s="129"/>
      <c r="AE44" s="129"/>
      <c r="AF44" s="129"/>
      <c r="AG44" s="129"/>
      <c r="AH44" s="129"/>
    </row>
    <row r="45" spans="1:34" ht="29.25" customHeight="1" x14ac:dyDescent="0.2">
      <c r="C45" s="117"/>
      <c r="D45" s="117"/>
      <c r="E45" s="40"/>
      <c r="F45" s="40"/>
      <c r="G45" s="40"/>
      <c r="H45" s="40"/>
      <c r="I45" s="40"/>
      <c r="J45" s="40"/>
      <c r="K45" s="40"/>
      <c r="L45" s="40"/>
      <c r="M45" s="40"/>
      <c r="N45" s="40"/>
      <c r="O45" s="40"/>
      <c r="P45" s="40"/>
      <c r="Q45" s="40"/>
      <c r="R45" s="129"/>
      <c r="S45" s="129"/>
      <c r="T45" s="129"/>
      <c r="U45" s="129"/>
      <c r="V45" s="129"/>
      <c r="W45" s="40"/>
      <c r="X45" s="129"/>
      <c r="Y45" s="129"/>
      <c r="Z45" s="129"/>
      <c r="AA45" s="129"/>
      <c r="AB45" s="129"/>
      <c r="AC45" s="40"/>
      <c r="AD45" s="129"/>
      <c r="AE45" s="129"/>
      <c r="AF45" s="129"/>
      <c r="AG45" s="129"/>
      <c r="AH45" s="129"/>
    </row>
    <row r="46" spans="1:34" ht="29.25" customHeight="1" x14ac:dyDescent="0.2">
      <c r="C46" s="117"/>
      <c r="D46" s="117"/>
      <c r="E46" s="40"/>
      <c r="F46" s="40"/>
      <c r="G46" s="40"/>
      <c r="H46" s="40"/>
      <c r="I46" s="40"/>
      <c r="J46" s="40"/>
      <c r="K46" s="40"/>
      <c r="L46" s="40"/>
      <c r="M46" s="40"/>
      <c r="N46" s="40"/>
      <c r="O46" s="40"/>
      <c r="P46" s="40"/>
      <c r="Q46" s="40"/>
      <c r="R46" s="129"/>
      <c r="S46" s="129"/>
      <c r="T46" s="129"/>
      <c r="U46" s="129"/>
      <c r="V46" s="129"/>
      <c r="W46" s="40"/>
      <c r="X46" s="129"/>
      <c r="Y46" s="129"/>
      <c r="Z46" s="129"/>
      <c r="AA46" s="129"/>
      <c r="AB46" s="129"/>
      <c r="AC46" s="40"/>
      <c r="AD46" s="129"/>
      <c r="AE46" s="129"/>
      <c r="AF46" s="129"/>
      <c r="AG46" s="129"/>
      <c r="AH46" s="129"/>
    </row>
    <row r="47" spans="1:34" ht="29.25" customHeight="1" x14ac:dyDescent="0.2">
      <c r="C47" s="117"/>
      <c r="D47" s="117"/>
      <c r="E47" s="40"/>
      <c r="F47" s="40"/>
      <c r="G47" s="40"/>
      <c r="H47" s="40"/>
      <c r="I47" s="40"/>
      <c r="J47" s="40"/>
      <c r="K47" s="40"/>
      <c r="L47" s="40"/>
      <c r="M47" s="40"/>
      <c r="N47" s="40"/>
      <c r="O47" s="40"/>
      <c r="P47" s="40"/>
      <c r="Q47" s="40"/>
      <c r="R47" s="129"/>
      <c r="S47" s="129"/>
      <c r="T47" s="129"/>
      <c r="U47" s="129"/>
      <c r="V47" s="129"/>
      <c r="W47" s="40"/>
      <c r="X47" s="129"/>
      <c r="Y47" s="129"/>
      <c r="Z47" s="129"/>
      <c r="AA47" s="129"/>
      <c r="AB47" s="129"/>
      <c r="AC47" s="40"/>
      <c r="AD47" s="129"/>
      <c r="AE47" s="129"/>
      <c r="AF47" s="129"/>
      <c r="AG47" s="129"/>
      <c r="AH47" s="129"/>
    </row>
    <row r="48" spans="1:34" ht="29.25" customHeight="1" x14ac:dyDescent="0.2">
      <c r="C48" s="117"/>
      <c r="D48" s="117"/>
      <c r="E48" s="40"/>
      <c r="F48" s="40"/>
      <c r="G48" s="40"/>
      <c r="H48" s="40"/>
      <c r="I48" s="40"/>
      <c r="J48" s="40"/>
      <c r="K48" s="40"/>
      <c r="L48" s="40"/>
      <c r="M48" s="40"/>
      <c r="N48" s="40"/>
      <c r="O48" s="40"/>
      <c r="P48" s="40"/>
      <c r="Q48" s="40"/>
      <c r="R48" s="129"/>
      <c r="S48" s="129"/>
      <c r="T48" s="129"/>
      <c r="U48" s="129"/>
      <c r="V48" s="129"/>
      <c r="W48" s="40"/>
      <c r="X48" s="129"/>
      <c r="Y48" s="129"/>
      <c r="Z48" s="129"/>
      <c r="AA48" s="129"/>
      <c r="AB48" s="129"/>
      <c r="AC48" s="40"/>
      <c r="AD48" s="129"/>
      <c r="AE48" s="129"/>
      <c r="AF48" s="129"/>
      <c r="AG48" s="129"/>
      <c r="AH48" s="129"/>
    </row>
    <row r="49" spans="1:34" ht="29.25" customHeight="1" x14ac:dyDescent="0.2">
      <c r="C49" s="117"/>
      <c r="D49" s="117"/>
      <c r="E49" s="40"/>
      <c r="F49" s="40"/>
      <c r="G49" s="40"/>
      <c r="H49" s="40"/>
      <c r="I49" s="40"/>
      <c r="J49" s="40"/>
      <c r="K49" s="40"/>
      <c r="L49" s="40"/>
      <c r="M49" s="40"/>
      <c r="N49" s="40"/>
      <c r="O49" s="40"/>
      <c r="P49" s="40"/>
      <c r="Q49" s="40"/>
      <c r="R49" s="129"/>
      <c r="S49" s="129"/>
      <c r="T49" s="129"/>
      <c r="U49" s="129"/>
      <c r="V49" s="129"/>
      <c r="W49" s="40"/>
      <c r="X49" s="129"/>
      <c r="Y49" s="129"/>
      <c r="Z49" s="129"/>
      <c r="AA49" s="129"/>
      <c r="AB49" s="129"/>
      <c r="AC49" s="40"/>
      <c r="AD49" s="129"/>
      <c r="AE49" s="129"/>
      <c r="AF49" s="129"/>
      <c r="AG49" s="129"/>
      <c r="AH49" s="129"/>
    </row>
    <row r="50" spans="1:34" ht="29.25" customHeight="1" x14ac:dyDescent="0.2">
      <c r="C50" s="117"/>
      <c r="D50" s="117"/>
      <c r="E50" s="40"/>
      <c r="F50" s="40"/>
      <c r="G50" s="40"/>
      <c r="H50" s="40"/>
      <c r="I50" s="40"/>
      <c r="J50" s="40"/>
      <c r="K50" s="40"/>
      <c r="L50" s="40"/>
      <c r="M50" s="40"/>
      <c r="N50" s="40"/>
      <c r="O50" s="40"/>
      <c r="P50" s="40"/>
      <c r="Q50" s="40"/>
      <c r="R50" s="129"/>
      <c r="S50" s="129"/>
      <c r="T50" s="129"/>
      <c r="U50" s="129"/>
      <c r="V50" s="129"/>
      <c r="W50" s="40"/>
      <c r="X50" s="129"/>
      <c r="Y50" s="129"/>
      <c r="Z50" s="129"/>
      <c r="AA50" s="129"/>
      <c r="AB50" s="129"/>
      <c r="AC50" s="40"/>
      <c r="AD50" s="129"/>
      <c r="AE50" s="129"/>
      <c r="AF50" s="129"/>
      <c r="AG50" s="129"/>
      <c r="AH50" s="129"/>
    </row>
    <row r="51" spans="1:34" ht="15" customHeight="1" x14ac:dyDescent="0.2">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2">
      <c r="G138" s="54"/>
      <c r="H138" s="54"/>
      <c r="I138" s="54"/>
      <c r="J138" s="54"/>
      <c r="K138" s="54"/>
      <c r="L138" s="54"/>
      <c r="M138" s="54"/>
      <c r="N138" s="54"/>
      <c r="O138" s="130"/>
      <c r="P138" s="130"/>
      <c r="Q138" s="130"/>
      <c r="R138" s="130"/>
      <c r="S138" s="131"/>
      <c r="T138" s="131"/>
      <c r="U138" s="131"/>
      <c r="V138" s="131"/>
      <c r="W138" s="131"/>
      <c r="X138" s="131"/>
      <c r="Y138" s="132"/>
      <c r="Z138" s="132"/>
      <c r="AA138" s="132"/>
      <c r="AB138" s="132"/>
      <c r="AC138" s="132"/>
      <c r="AD138" s="132"/>
      <c r="AE138" s="132"/>
      <c r="AF138" s="132"/>
      <c r="AG138" s="133"/>
      <c r="AH138" s="133"/>
    </row>
    <row r="139" spans="7:34" ht="15" customHeight="1" x14ac:dyDescent="0.2">
      <c r="G139" s="54"/>
      <c r="H139" s="54"/>
      <c r="I139" s="54"/>
      <c r="J139" s="54"/>
      <c r="K139" s="54"/>
      <c r="L139" s="54"/>
      <c r="M139" s="54"/>
      <c r="N139" s="54"/>
      <c r="O139" s="130"/>
      <c r="P139" s="130"/>
      <c r="Q139" s="130"/>
      <c r="R139" s="130"/>
      <c r="S139" s="134"/>
      <c r="T139" s="134"/>
      <c r="U139" s="134"/>
      <c r="V139" s="134"/>
      <c r="W139" s="134"/>
      <c r="X139" s="134"/>
      <c r="Y139" s="132"/>
      <c r="Z139" s="132"/>
      <c r="AA139" s="132"/>
      <c r="AB139" s="132"/>
      <c r="AC139" s="132"/>
      <c r="AD139" s="132"/>
      <c r="AE139" s="132"/>
      <c r="AF139" s="132"/>
      <c r="AG139" s="133"/>
      <c r="AH139" s="133"/>
    </row>
    <row r="140" spans="7:34" ht="15" customHeight="1" x14ac:dyDescent="0.2">
      <c r="G140" s="54"/>
      <c r="H140" s="54"/>
      <c r="I140" s="54"/>
      <c r="J140" s="54"/>
      <c r="K140" s="54"/>
      <c r="L140" s="54"/>
      <c r="M140" s="54"/>
      <c r="N140" s="109"/>
      <c r="O140" s="130"/>
      <c r="P140" s="130"/>
      <c r="Q140" s="130"/>
      <c r="R140" s="109"/>
      <c r="S140" s="135"/>
      <c r="T140" s="135"/>
      <c r="U140" s="135"/>
      <c r="V140" s="135"/>
      <c r="W140" s="135"/>
      <c r="X140" s="135"/>
      <c r="Y140" s="132"/>
      <c r="Z140" s="132"/>
      <c r="AA140" s="132"/>
      <c r="AB140" s="132"/>
      <c r="AC140" s="132"/>
      <c r="AD140" s="132"/>
      <c r="AE140" s="132"/>
      <c r="AF140" s="132"/>
      <c r="AG140" s="133"/>
      <c r="AH140" s="133"/>
    </row>
    <row r="141" spans="7:34" ht="15" customHeight="1" x14ac:dyDescent="0.2">
      <c r="G141" s="54"/>
      <c r="H141" s="54"/>
      <c r="I141" s="54"/>
      <c r="J141" s="54"/>
      <c r="K141" s="54"/>
      <c r="L141" s="54"/>
      <c r="M141" s="54"/>
      <c r="N141" s="54"/>
      <c r="O141" s="130"/>
      <c r="P141" s="130"/>
      <c r="Q141" s="130"/>
      <c r="R141" s="130"/>
      <c r="S141" s="131"/>
      <c r="T141" s="131"/>
      <c r="U141" s="131"/>
      <c r="V141" s="131"/>
      <c r="W141" s="131"/>
      <c r="X141" s="131"/>
      <c r="Y141" s="132"/>
      <c r="Z141" s="132"/>
      <c r="AA141" s="132"/>
      <c r="AB141" s="132"/>
      <c r="AC141" s="132"/>
      <c r="AD141" s="132"/>
      <c r="AE141" s="132"/>
      <c r="AF141" s="132"/>
      <c r="AG141" s="133"/>
      <c r="AH141" s="133"/>
    </row>
    <row r="142" spans="7:34" ht="15" customHeight="1" x14ac:dyDescent="0.2">
      <c r="G142" s="54"/>
      <c r="H142" s="54"/>
      <c r="I142" s="54"/>
      <c r="J142" s="54"/>
      <c r="K142" s="54"/>
      <c r="L142" s="54"/>
      <c r="M142" s="54"/>
      <c r="N142" s="54"/>
      <c r="O142" s="130"/>
      <c r="P142" s="130"/>
      <c r="Q142" s="130"/>
      <c r="R142" s="130"/>
      <c r="S142" s="134"/>
      <c r="T142" s="134"/>
      <c r="U142" s="134"/>
      <c r="V142" s="134"/>
      <c r="W142" s="134"/>
      <c r="X142" s="134"/>
      <c r="Y142" s="132"/>
      <c r="Z142" s="132"/>
      <c r="AA142" s="132"/>
      <c r="AB142" s="132"/>
      <c r="AC142" s="132"/>
      <c r="AD142" s="132"/>
      <c r="AE142" s="132"/>
      <c r="AF142" s="132"/>
      <c r="AG142" s="133"/>
      <c r="AH142" s="133"/>
    </row>
    <row r="143" spans="7:34" ht="15" customHeight="1" x14ac:dyDescent="0.2">
      <c r="G143" s="54"/>
      <c r="H143" s="54"/>
      <c r="I143" s="54"/>
      <c r="J143" s="54"/>
      <c r="K143" s="54"/>
      <c r="L143" s="54"/>
      <c r="M143" s="54"/>
      <c r="N143" s="109"/>
      <c r="O143" s="130"/>
      <c r="P143" s="130"/>
      <c r="Q143" s="130"/>
      <c r="R143" s="109"/>
      <c r="S143" s="135"/>
      <c r="T143" s="135"/>
      <c r="U143" s="135"/>
      <c r="V143" s="135"/>
      <c r="W143" s="135"/>
      <c r="X143" s="135"/>
      <c r="Y143" s="132"/>
      <c r="Z143" s="132"/>
      <c r="AA143" s="132"/>
      <c r="AB143" s="132"/>
      <c r="AC143" s="132"/>
      <c r="AD143" s="132"/>
      <c r="AE143" s="132"/>
      <c r="AF143" s="132"/>
      <c r="AG143" s="133"/>
      <c r="AH143" s="133"/>
    </row>
    <row r="144" spans="7:34" ht="15" customHeight="1" x14ac:dyDescent="0.2">
      <c r="G144" s="54"/>
      <c r="H144" s="54"/>
      <c r="I144" s="54"/>
      <c r="J144" s="54"/>
      <c r="K144" s="54"/>
      <c r="L144" s="54"/>
      <c r="M144" s="54"/>
      <c r="N144" s="54"/>
      <c r="O144" s="130"/>
      <c r="P144" s="130"/>
      <c r="Q144" s="130"/>
      <c r="R144" s="130"/>
      <c r="S144" s="131"/>
      <c r="T144" s="131"/>
      <c r="U144" s="131"/>
      <c r="V144" s="131"/>
      <c r="W144" s="131"/>
      <c r="X144" s="131"/>
      <c r="Y144" s="132"/>
      <c r="Z144" s="132"/>
      <c r="AA144" s="132"/>
      <c r="AB144" s="132"/>
      <c r="AC144" s="132"/>
      <c r="AD144" s="132"/>
      <c r="AE144" s="132"/>
      <c r="AF144" s="132"/>
      <c r="AG144" s="133"/>
      <c r="AH144" s="133"/>
    </row>
    <row r="145" spans="7:34" ht="15" customHeight="1" x14ac:dyDescent="0.2">
      <c r="G145" s="54"/>
      <c r="H145" s="54"/>
      <c r="I145" s="54"/>
      <c r="J145" s="54"/>
      <c r="K145" s="54"/>
      <c r="L145" s="54"/>
      <c r="M145" s="54"/>
      <c r="N145" s="54"/>
      <c r="O145" s="130"/>
      <c r="P145" s="130"/>
      <c r="Q145" s="130"/>
      <c r="R145" s="130"/>
      <c r="S145" s="134"/>
      <c r="T145" s="134"/>
      <c r="U145" s="134"/>
      <c r="V145" s="134"/>
      <c r="W145" s="134"/>
      <c r="X145" s="134"/>
      <c r="Y145" s="132"/>
      <c r="Z145" s="132"/>
      <c r="AA145" s="132"/>
      <c r="AB145" s="132"/>
      <c r="AC145" s="132"/>
      <c r="AD145" s="132"/>
      <c r="AE145" s="132"/>
      <c r="AF145" s="132"/>
      <c r="AG145" s="133"/>
      <c r="AH145" s="133"/>
    </row>
    <row r="146" spans="7:34" ht="15" customHeight="1" x14ac:dyDescent="0.2">
      <c r="G146" s="54"/>
      <c r="H146" s="54"/>
      <c r="I146" s="54"/>
      <c r="J146" s="54"/>
      <c r="K146" s="54"/>
      <c r="L146" s="54"/>
      <c r="M146" s="54"/>
      <c r="N146" s="109"/>
      <c r="O146" s="130"/>
      <c r="P146" s="130"/>
      <c r="Q146" s="130"/>
      <c r="R146" s="109"/>
      <c r="S146" s="135"/>
      <c r="T146" s="135"/>
      <c r="U146" s="135"/>
      <c r="V146" s="135"/>
      <c r="W146" s="135"/>
      <c r="X146" s="135"/>
      <c r="Y146" s="132"/>
      <c r="Z146" s="132"/>
      <c r="AA146" s="132"/>
      <c r="AB146" s="132"/>
      <c r="AC146" s="132"/>
      <c r="AD146" s="132"/>
      <c r="AE146" s="132"/>
      <c r="AF146" s="132"/>
      <c r="AG146" s="133"/>
      <c r="AH146" s="133"/>
    </row>
    <row r="147" spans="7:34" ht="15" customHeight="1" x14ac:dyDescent="0.2">
      <c r="G147" s="54"/>
      <c r="H147" s="54"/>
      <c r="I147" s="54"/>
      <c r="J147" s="54"/>
      <c r="K147" s="54"/>
      <c r="L147" s="54"/>
      <c r="M147" s="54"/>
      <c r="N147" s="54"/>
      <c r="O147" s="130"/>
      <c r="P147" s="130"/>
      <c r="Q147" s="130"/>
      <c r="R147" s="130"/>
      <c r="S147" s="131"/>
      <c r="T147" s="131"/>
      <c r="U147" s="131"/>
      <c r="V147" s="131"/>
      <c r="W147" s="131"/>
      <c r="X147" s="131"/>
      <c r="Y147" s="132"/>
      <c r="Z147" s="132"/>
      <c r="AA147" s="132"/>
      <c r="AB147" s="132"/>
      <c r="AC147" s="132"/>
      <c r="AD147" s="132"/>
      <c r="AE147" s="132"/>
      <c r="AF147" s="132"/>
      <c r="AG147" s="133"/>
      <c r="AH147" s="133"/>
    </row>
    <row r="148" spans="7:34" ht="15" customHeight="1" x14ac:dyDescent="0.2">
      <c r="G148" s="54"/>
      <c r="H148" s="54"/>
      <c r="I148" s="54"/>
      <c r="J148" s="54"/>
      <c r="K148" s="54"/>
      <c r="L148" s="54"/>
      <c r="M148" s="54"/>
      <c r="N148" s="54"/>
      <c r="O148" s="130"/>
      <c r="P148" s="130"/>
      <c r="Q148" s="130"/>
      <c r="R148" s="130"/>
      <c r="S148" s="134"/>
      <c r="T148" s="134"/>
      <c r="U148" s="134"/>
      <c r="V148" s="134"/>
      <c r="W148" s="134"/>
      <c r="X148" s="134"/>
      <c r="Y148" s="132"/>
      <c r="Z148" s="132"/>
      <c r="AA148" s="132"/>
      <c r="AB148" s="132"/>
      <c r="AC148" s="132"/>
      <c r="AD148" s="132"/>
      <c r="AE148" s="132"/>
      <c r="AF148" s="132"/>
      <c r="AG148" s="133"/>
      <c r="AH148" s="133"/>
    </row>
    <row r="149" spans="7:34" ht="15" customHeight="1" x14ac:dyDescent="0.2">
      <c r="G149" s="54"/>
      <c r="H149" s="54"/>
      <c r="I149" s="54"/>
      <c r="J149" s="54"/>
      <c r="K149" s="54"/>
      <c r="L149" s="54"/>
      <c r="M149" s="54"/>
      <c r="N149" s="109"/>
      <c r="O149" s="130"/>
      <c r="P149" s="130"/>
      <c r="Q149" s="130"/>
      <c r="R149" s="109"/>
      <c r="S149" s="135"/>
      <c r="T149" s="135"/>
      <c r="U149" s="135"/>
      <c r="V149" s="135"/>
      <c r="W149" s="135"/>
      <c r="X149" s="135"/>
      <c r="Y149" s="132"/>
      <c r="Z149" s="132"/>
      <c r="AA149" s="132"/>
      <c r="AB149" s="132"/>
      <c r="AC149" s="132"/>
      <c r="AD149" s="132"/>
      <c r="AE149" s="132"/>
      <c r="AF149" s="132"/>
      <c r="AG149" s="133"/>
      <c r="AH149" s="133"/>
    </row>
  </sheetData>
  <sheetProtection selectLockedCells="1"/>
  <mergeCells count="64">
    <mergeCell ref="W9:AA9"/>
    <mergeCell ref="AC9:AG9"/>
    <mergeCell ref="Q10:AH10"/>
    <mergeCell ref="Q9:U9"/>
    <mergeCell ref="N11:X11"/>
    <mergeCell ref="S16:T16"/>
    <mergeCell ref="Y12:AH12"/>
    <mergeCell ref="AD11:AF11"/>
    <mergeCell ref="AG11:AH11"/>
    <mergeCell ref="Y13:AC16"/>
    <mergeCell ref="C6:E8"/>
    <mergeCell ref="F6:J6"/>
    <mergeCell ref="F7:J8"/>
    <mergeCell ref="C9:J10"/>
    <mergeCell ref="K9:P9"/>
    <mergeCell ref="K10:P10"/>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0070C0"/>
  </sheetPr>
  <dimension ref="A1:CF81"/>
  <sheetViews>
    <sheetView view="pageBreakPreview" zoomScale="75" zoomScaleNormal="100" zoomScaleSheetLayoutView="75" workbookViewId="0">
      <selection activeCell="CK14" sqref="CK14"/>
    </sheetView>
  </sheetViews>
  <sheetFormatPr defaultColWidth="3.1796875" defaultRowHeight="13" x14ac:dyDescent="0.2"/>
  <cols>
    <col min="1" max="3" width="1.7265625" style="1" customWidth="1"/>
    <col min="4" max="41" width="2" style="1" customWidth="1"/>
    <col min="42" max="42" width="2.81640625" style="1" customWidth="1"/>
    <col min="43" max="83" width="2" style="1" customWidth="1"/>
    <col min="84" max="84" width="3.7265625" style="1" customWidth="1"/>
    <col min="85" max="16384" width="3.1796875" style="1"/>
  </cols>
  <sheetData>
    <row r="1" spans="1:84" ht="18.75" customHeight="1" x14ac:dyDescent="0.2">
      <c r="A1" s="20" t="s">
        <v>303</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2">
      <c r="A2" s="906" t="s">
        <v>293</v>
      </c>
      <c r="B2" s="906"/>
      <c r="C2" s="906"/>
      <c r="D2" s="906"/>
      <c r="E2" s="906"/>
      <c r="F2" s="906"/>
      <c r="G2" s="907" t="s">
        <v>323</v>
      </c>
      <c r="H2" s="907"/>
      <c r="I2" s="907"/>
      <c r="J2" s="907"/>
      <c r="K2" s="907"/>
      <c r="L2" s="907"/>
      <c r="M2" s="907"/>
      <c r="N2" s="907"/>
      <c r="O2" s="907"/>
      <c r="P2" s="907"/>
      <c r="Q2" s="907"/>
      <c r="R2" s="907"/>
      <c r="S2" s="907"/>
      <c r="T2" s="907"/>
      <c r="U2" s="907"/>
      <c r="V2" s="907"/>
      <c r="W2" s="907"/>
      <c r="X2" s="907"/>
      <c r="Y2" s="907"/>
      <c r="Z2" s="907"/>
      <c r="AA2" s="907"/>
      <c r="AB2" s="907"/>
      <c r="AC2" s="907"/>
      <c r="AD2" s="907"/>
      <c r="AE2" s="907"/>
      <c r="AF2" s="907"/>
      <c r="AG2" s="907"/>
      <c r="AH2" s="907"/>
      <c r="AI2" s="907"/>
      <c r="AJ2" s="907"/>
      <c r="AK2" s="907"/>
      <c r="AL2" s="907"/>
      <c r="AM2" s="907"/>
      <c r="AN2" s="907"/>
      <c r="AO2" s="907"/>
      <c r="AP2" s="907"/>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908" t="s">
        <v>294</v>
      </c>
      <c r="B3" s="909"/>
      <c r="C3" s="909"/>
      <c r="D3" s="909"/>
      <c r="E3" s="909"/>
      <c r="F3" s="910"/>
      <c r="G3" s="911"/>
      <c r="H3" s="912"/>
      <c r="I3" s="912"/>
      <c r="J3" s="912"/>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912"/>
      <c r="AM3" s="912"/>
      <c r="AN3" s="912"/>
      <c r="AO3" s="912"/>
      <c r="AP3" s="913"/>
      <c r="AQ3" s="888" t="s">
        <v>295</v>
      </c>
      <c r="AR3" s="888"/>
      <c r="AS3" s="888"/>
      <c r="AT3" s="888"/>
      <c r="AU3" s="888"/>
      <c r="AV3" s="888"/>
      <c r="AW3" s="888"/>
      <c r="AX3" s="888"/>
      <c r="AY3" s="888"/>
      <c r="AZ3" s="888"/>
      <c r="BA3" s="888"/>
      <c r="BB3" s="888"/>
      <c r="BC3" s="888"/>
      <c r="BD3" s="888"/>
      <c r="BE3" s="888"/>
      <c r="BF3" s="888"/>
      <c r="BG3" s="888"/>
      <c r="BH3" s="888"/>
      <c r="BI3" s="888"/>
      <c r="BJ3" s="888"/>
      <c r="BK3" s="888"/>
      <c r="BL3" s="888"/>
      <c r="BM3" s="888"/>
      <c r="BN3" s="888"/>
      <c r="BO3" s="888"/>
      <c r="BP3" s="888"/>
      <c r="BQ3" s="888"/>
      <c r="BR3" s="888"/>
      <c r="BS3" s="888"/>
      <c r="BT3" s="888"/>
      <c r="BU3" s="888"/>
      <c r="BV3" s="888"/>
      <c r="BW3" s="888"/>
      <c r="BX3" s="888"/>
      <c r="BY3" s="888"/>
      <c r="BZ3" s="888"/>
      <c r="CA3" s="888"/>
      <c r="CB3" s="888"/>
      <c r="CC3" s="888"/>
      <c r="CD3" s="888"/>
      <c r="CE3" s="888"/>
      <c r="CF3" s="888"/>
    </row>
    <row r="4" spans="1:84" ht="22.5" customHeight="1" thickBot="1" x14ac:dyDescent="0.25">
      <c r="A4" s="889" t="s">
        <v>296</v>
      </c>
      <c r="B4" s="890"/>
      <c r="C4" s="890"/>
      <c r="D4" s="890"/>
      <c r="E4" s="890"/>
      <c r="F4" s="890"/>
      <c r="G4" s="890"/>
      <c r="H4" s="890"/>
      <c r="I4" s="890"/>
      <c r="J4" s="890"/>
      <c r="K4" s="890"/>
      <c r="L4" s="890"/>
      <c r="M4" s="890"/>
      <c r="N4" s="890"/>
      <c r="O4" s="890"/>
      <c r="P4" s="890"/>
      <c r="Q4" s="890"/>
      <c r="R4" s="890"/>
      <c r="S4" s="890"/>
      <c r="T4" s="890"/>
      <c r="U4" s="890"/>
      <c r="V4" s="890"/>
      <c r="W4" s="890"/>
      <c r="X4" s="890"/>
      <c r="Y4" s="890"/>
      <c r="Z4" s="890"/>
      <c r="AA4" s="890"/>
      <c r="AB4" s="890"/>
      <c r="AC4" s="890"/>
      <c r="AD4" s="890"/>
      <c r="AE4" s="890"/>
      <c r="AF4" s="890"/>
      <c r="AG4" s="890"/>
      <c r="AH4" s="890"/>
      <c r="AI4" s="890"/>
      <c r="AJ4" s="890"/>
      <c r="AK4" s="890"/>
      <c r="AL4" s="890"/>
      <c r="AM4" s="890"/>
      <c r="AN4" s="890"/>
      <c r="AO4" s="890"/>
      <c r="AP4" s="891"/>
      <c r="AQ4" s="889" t="s">
        <v>297</v>
      </c>
      <c r="AR4" s="890"/>
      <c r="AS4" s="890"/>
      <c r="AT4" s="890"/>
      <c r="AU4" s="890"/>
      <c r="AV4" s="890"/>
      <c r="AW4" s="890"/>
      <c r="AX4" s="890"/>
      <c r="AY4" s="890"/>
      <c r="AZ4" s="890"/>
      <c r="BA4" s="890"/>
      <c r="BB4" s="890"/>
      <c r="BC4" s="890"/>
      <c r="BD4" s="890"/>
      <c r="BE4" s="890"/>
      <c r="BF4" s="890"/>
      <c r="BG4" s="890"/>
      <c r="BH4" s="890"/>
      <c r="BI4" s="890"/>
      <c r="BJ4" s="890"/>
      <c r="BK4" s="890"/>
      <c r="BL4" s="890"/>
      <c r="BM4" s="890"/>
      <c r="BN4" s="890"/>
      <c r="BO4" s="890"/>
      <c r="BP4" s="890"/>
      <c r="BQ4" s="890"/>
      <c r="BR4" s="890"/>
      <c r="BS4" s="890"/>
      <c r="BT4" s="890"/>
      <c r="BU4" s="890"/>
      <c r="BV4" s="890"/>
      <c r="BW4" s="890"/>
      <c r="BX4" s="890"/>
      <c r="BY4" s="890"/>
      <c r="BZ4" s="890"/>
      <c r="CA4" s="890"/>
      <c r="CB4" s="890"/>
      <c r="CC4" s="890"/>
      <c r="CD4" s="890"/>
      <c r="CE4" s="890"/>
      <c r="CF4" s="891"/>
    </row>
    <row r="5" spans="1:84" ht="13.5" customHeight="1" thickTop="1" x14ac:dyDescent="0.2">
      <c r="A5" s="892" t="s">
        <v>298</v>
      </c>
      <c r="B5" s="893"/>
      <c r="C5" s="894"/>
      <c r="D5" s="29" t="s">
        <v>304</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7" t="s">
        <v>305</v>
      </c>
      <c r="AQ5" s="12"/>
      <c r="AR5" s="22" t="s">
        <v>157</v>
      </c>
      <c r="AS5" s="904" t="s">
        <v>306</v>
      </c>
      <c r="AT5" s="904"/>
      <c r="AU5" s="904"/>
      <c r="AV5" s="904"/>
      <c r="AW5" s="904"/>
      <c r="AX5" s="904"/>
      <c r="AY5" s="904"/>
      <c r="AZ5" s="904"/>
      <c r="BA5" s="904"/>
      <c r="BB5" s="904"/>
      <c r="BC5" s="904"/>
      <c r="BD5" s="904"/>
      <c r="BE5" s="904"/>
      <c r="BF5" s="904"/>
      <c r="BG5" s="904"/>
      <c r="BH5" s="904"/>
      <c r="BI5" s="904"/>
      <c r="BJ5" s="904"/>
      <c r="BK5" s="904"/>
      <c r="BL5" s="904"/>
      <c r="BM5" s="904"/>
      <c r="BN5" s="904"/>
      <c r="BO5" s="904"/>
      <c r="BP5" s="904"/>
      <c r="BQ5" s="904"/>
      <c r="BR5" s="904"/>
      <c r="BS5" s="904"/>
      <c r="BT5" s="904"/>
      <c r="BU5" s="904"/>
      <c r="BV5" s="904"/>
      <c r="BW5" s="904"/>
      <c r="BX5" s="904"/>
      <c r="BY5" s="904"/>
      <c r="BZ5" s="904"/>
      <c r="CA5" s="904"/>
      <c r="CB5" s="904"/>
      <c r="CC5" s="904"/>
      <c r="CD5" s="904"/>
      <c r="CE5" s="904"/>
      <c r="CF5" s="5"/>
    </row>
    <row r="6" spans="1:84" ht="13.5" customHeight="1" x14ac:dyDescent="0.2">
      <c r="A6" s="895"/>
      <c r="B6" s="896"/>
      <c r="C6" s="897"/>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7">
        <v>2</v>
      </c>
      <c r="AQ6" s="13"/>
      <c r="AR6" s="22"/>
      <c r="AS6" s="905"/>
      <c r="AT6" s="905"/>
      <c r="AU6" s="905"/>
      <c r="AV6" s="905"/>
      <c r="AW6" s="905"/>
      <c r="AX6" s="905"/>
      <c r="AY6" s="905"/>
      <c r="AZ6" s="905"/>
      <c r="BA6" s="905"/>
      <c r="BB6" s="905"/>
      <c r="BC6" s="905"/>
      <c r="BD6" s="905"/>
      <c r="BE6" s="905"/>
      <c r="BF6" s="905"/>
      <c r="BG6" s="905"/>
      <c r="BH6" s="905"/>
      <c r="BI6" s="905"/>
      <c r="BJ6" s="905"/>
      <c r="BK6" s="905"/>
      <c r="BL6" s="905"/>
      <c r="BM6" s="905"/>
      <c r="BN6" s="905"/>
      <c r="BO6" s="905"/>
      <c r="BP6" s="905"/>
      <c r="BQ6" s="905"/>
      <c r="BR6" s="905"/>
      <c r="BS6" s="905"/>
      <c r="BT6" s="905"/>
      <c r="BU6" s="905"/>
      <c r="BV6" s="905"/>
      <c r="BW6" s="905"/>
      <c r="BX6" s="905"/>
      <c r="BY6" s="905"/>
      <c r="BZ6" s="905"/>
      <c r="CA6" s="905"/>
      <c r="CB6" s="905"/>
      <c r="CC6" s="905"/>
      <c r="CD6" s="905"/>
      <c r="CE6" s="905"/>
      <c r="CF6" s="3"/>
    </row>
    <row r="7" spans="1:84" ht="13.5" customHeight="1" x14ac:dyDescent="0.2">
      <c r="A7" s="895"/>
      <c r="B7" s="896"/>
      <c r="C7" s="897"/>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7">
        <v>3</v>
      </c>
      <c r="AQ7" s="13"/>
      <c r="AR7" s="22" t="s">
        <v>157</v>
      </c>
      <c r="AS7" s="27" t="s">
        <v>307</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895"/>
      <c r="B8" s="896"/>
      <c r="C8" s="897"/>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7">
        <v>4</v>
      </c>
      <c r="AQ8" s="13"/>
      <c r="AR8" s="22" t="s">
        <v>157</v>
      </c>
      <c r="AS8" s="27" t="s">
        <v>299</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895"/>
      <c r="B9" s="896"/>
      <c r="C9" s="897"/>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8">
        <v>5</v>
      </c>
      <c r="AQ9" s="13"/>
      <c r="AR9" s="22" t="s">
        <v>157</v>
      </c>
      <c r="AS9" s="27" t="s">
        <v>308</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895"/>
      <c r="B10" s="896"/>
      <c r="C10" s="897"/>
      <c r="D10" s="26" t="s">
        <v>309</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7">
        <v>1</v>
      </c>
      <c r="AQ10" s="13"/>
      <c r="AR10" s="22" t="s">
        <v>157</v>
      </c>
      <c r="AS10" s="27" t="s">
        <v>310</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895"/>
      <c r="B11" s="896"/>
      <c r="C11" s="897"/>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7">
        <v>2</v>
      </c>
      <c r="AQ11" s="13"/>
      <c r="AR11" s="22" t="s">
        <v>157</v>
      </c>
      <c r="AS11" s="27" t="s">
        <v>311</v>
      </c>
      <c r="AT11" s="262"/>
      <c r="AU11" s="262"/>
      <c r="AV11" s="36"/>
      <c r="AW11" s="263"/>
      <c r="AX11" s="263"/>
      <c r="AY11" s="263"/>
      <c r="AZ11" s="263"/>
      <c r="BA11" s="263"/>
      <c r="BB11" s="263"/>
      <c r="BC11" s="263"/>
      <c r="BD11" s="263"/>
      <c r="BE11" s="263"/>
      <c r="BF11" s="263"/>
      <c r="BG11" s="263"/>
      <c r="BH11" s="263"/>
      <c r="BI11" s="263"/>
      <c r="BJ11" s="263"/>
      <c r="BK11" s="263"/>
      <c r="BL11" s="263"/>
      <c r="BM11" s="263"/>
      <c r="BN11" s="263"/>
      <c r="BO11" s="263"/>
      <c r="BP11" s="263"/>
      <c r="BQ11" s="263"/>
      <c r="BR11" s="263"/>
      <c r="BS11" s="263"/>
      <c r="BT11" s="263"/>
      <c r="BU11" s="263"/>
      <c r="BV11" s="263"/>
      <c r="BW11" s="263"/>
      <c r="BX11" s="263"/>
      <c r="BY11" s="263"/>
      <c r="BZ11" s="263"/>
      <c r="CA11" s="263"/>
      <c r="CB11" s="263"/>
      <c r="CC11" s="263"/>
      <c r="CD11" s="263"/>
      <c r="CE11" s="263"/>
      <c r="CF11" s="6"/>
    </row>
    <row r="12" spans="1:84" ht="13.5" customHeight="1" x14ac:dyDescent="0.2">
      <c r="A12" s="895"/>
      <c r="B12" s="896"/>
      <c r="C12" s="897"/>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7">
        <v>3</v>
      </c>
      <c r="AQ12" s="13"/>
      <c r="AR12" s="22" t="s">
        <v>157</v>
      </c>
      <c r="AS12" s="27" t="s">
        <v>312</v>
      </c>
      <c r="AT12" s="262"/>
      <c r="AU12" s="262"/>
      <c r="AV12" s="36"/>
      <c r="AW12" s="263"/>
      <c r="AX12" s="263"/>
      <c r="AY12" s="263"/>
      <c r="AZ12" s="263"/>
      <c r="BA12" s="263"/>
      <c r="BB12" s="263"/>
      <c r="BC12" s="263"/>
      <c r="BD12" s="263"/>
      <c r="BE12" s="263"/>
      <c r="BF12" s="263"/>
      <c r="BG12" s="263"/>
      <c r="BH12" s="263"/>
      <c r="BI12" s="263"/>
      <c r="BJ12" s="263"/>
      <c r="BK12" s="263"/>
      <c r="BL12" s="263"/>
      <c r="BM12" s="263"/>
      <c r="BN12" s="263"/>
      <c r="BO12" s="263"/>
      <c r="BP12" s="263"/>
      <c r="BQ12" s="263"/>
      <c r="BR12" s="263"/>
      <c r="BS12" s="263"/>
      <c r="BT12" s="263"/>
      <c r="BU12" s="263"/>
      <c r="BV12" s="263"/>
      <c r="BW12" s="263"/>
      <c r="BX12" s="263"/>
      <c r="BY12" s="263"/>
      <c r="BZ12" s="263"/>
      <c r="CA12" s="263"/>
      <c r="CB12" s="263"/>
      <c r="CC12" s="263"/>
      <c r="CD12" s="263"/>
      <c r="CE12" s="263"/>
      <c r="CF12" s="6"/>
    </row>
    <row r="13" spans="1:84" ht="13.5" customHeight="1" x14ac:dyDescent="0.2">
      <c r="A13" s="895"/>
      <c r="B13" s="896"/>
      <c r="C13" s="897"/>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7">
        <v>4</v>
      </c>
      <c r="AQ13" s="13"/>
      <c r="AR13" s="22" t="s">
        <v>157</v>
      </c>
      <c r="AS13" s="27" t="s">
        <v>313</v>
      </c>
      <c r="AT13" s="262"/>
      <c r="AU13" s="262"/>
      <c r="AV13" s="36"/>
      <c r="AW13" s="263"/>
      <c r="AX13" s="263"/>
      <c r="AY13" s="263"/>
      <c r="AZ13" s="263"/>
      <c r="BA13" s="263"/>
      <c r="BB13" s="263"/>
      <c r="BC13" s="263"/>
      <c r="BD13" s="263"/>
      <c r="BE13" s="263"/>
      <c r="BF13" s="263"/>
      <c r="BG13" s="263"/>
      <c r="BH13" s="263"/>
      <c r="BI13" s="263"/>
      <c r="BJ13" s="263"/>
      <c r="BK13" s="263"/>
      <c r="BL13" s="263"/>
      <c r="BM13" s="263"/>
      <c r="BN13" s="263"/>
      <c r="BO13" s="263"/>
      <c r="BP13" s="263"/>
      <c r="BQ13" s="263"/>
      <c r="BR13" s="263"/>
      <c r="BS13" s="263"/>
      <c r="BT13" s="263"/>
      <c r="BU13" s="263"/>
      <c r="BV13" s="263"/>
      <c r="BW13" s="263"/>
      <c r="BX13" s="263"/>
      <c r="BY13" s="263"/>
      <c r="BZ13" s="263"/>
      <c r="CA13" s="263"/>
      <c r="CB13" s="263"/>
      <c r="CC13" s="263"/>
      <c r="CD13" s="263"/>
      <c r="CE13" s="263"/>
      <c r="CF13" s="6"/>
    </row>
    <row r="14" spans="1:84" ht="13.5" customHeight="1" x14ac:dyDescent="0.2">
      <c r="A14" s="895"/>
      <c r="B14" s="896"/>
      <c r="C14" s="897"/>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8">
        <v>5</v>
      </c>
      <c r="AQ14" s="13"/>
      <c r="AR14" s="22"/>
      <c r="AS14" s="27" t="s">
        <v>314</v>
      </c>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6"/>
    </row>
    <row r="15" spans="1:84" ht="13.5" customHeight="1" x14ac:dyDescent="0.2">
      <c r="A15" s="895"/>
      <c r="B15" s="896"/>
      <c r="C15" s="897"/>
      <c r="D15" s="26" t="s">
        <v>315</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7">
        <v>1</v>
      </c>
      <c r="AQ15" s="14"/>
      <c r="AR15" s="22" t="s">
        <v>157</v>
      </c>
      <c r="AS15" s="27" t="s">
        <v>300</v>
      </c>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15"/>
    </row>
    <row r="16" spans="1:84" ht="13.5" customHeight="1" x14ac:dyDescent="0.2">
      <c r="A16" s="895"/>
      <c r="B16" s="896"/>
      <c r="C16" s="897"/>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895"/>
      <c r="B17" s="896"/>
      <c r="C17" s="897"/>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895"/>
      <c r="B18" s="896"/>
      <c r="C18" s="897"/>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898"/>
      <c r="B19" s="899"/>
      <c r="C19" s="900"/>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901" t="s">
        <v>301</v>
      </c>
      <c r="B20" s="902"/>
      <c r="C20" s="903"/>
      <c r="D20" s="29" t="s">
        <v>304</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7" t="s">
        <v>305</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895"/>
      <c r="B21" s="896"/>
      <c r="C21" s="897"/>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895"/>
      <c r="B22" s="896"/>
      <c r="C22" s="897"/>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895"/>
      <c r="B23" s="896"/>
      <c r="C23" s="897"/>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895"/>
      <c r="B24" s="896"/>
      <c r="C24" s="897"/>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895"/>
      <c r="B25" s="896"/>
      <c r="C25" s="897"/>
      <c r="D25" s="26" t="s">
        <v>309</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895"/>
      <c r="B26" s="896"/>
      <c r="C26" s="897"/>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895"/>
      <c r="B27" s="896"/>
      <c r="C27" s="897"/>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895"/>
      <c r="B28" s="896"/>
      <c r="C28" s="897"/>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895"/>
      <c r="B29" s="896"/>
      <c r="C29" s="897"/>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895"/>
      <c r="B30" s="896"/>
      <c r="C30" s="897"/>
      <c r="D30" s="26" t="s">
        <v>315</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895"/>
      <c r="B31" s="896"/>
      <c r="C31" s="897"/>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895"/>
      <c r="B32" s="896"/>
      <c r="C32" s="897"/>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7">
        <v>3</v>
      </c>
      <c r="AQ32" s="11"/>
      <c r="CF32" s="18"/>
    </row>
    <row r="33" spans="1:84" ht="13.5" customHeight="1" x14ac:dyDescent="0.2">
      <c r="A33" s="895"/>
      <c r="B33" s="896"/>
      <c r="C33" s="897"/>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7">
        <v>4</v>
      </c>
      <c r="AQ33" s="11"/>
      <c r="CF33" s="18"/>
    </row>
    <row r="34" spans="1:84" ht="13.5" customHeight="1" x14ac:dyDescent="0.2">
      <c r="A34" s="898"/>
      <c r="B34" s="899"/>
      <c r="C34" s="900"/>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8">
        <v>5</v>
      </c>
      <c r="AQ34" s="11"/>
      <c r="CF34" s="18"/>
    </row>
    <row r="35" spans="1:84" ht="13.5" customHeight="1" x14ac:dyDescent="0.2">
      <c r="A35" s="901" t="s">
        <v>302</v>
      </c>
      <c r="B35" s="902"/>
      <c r="C35" s="903"/>
      <c r="D35" s="29" t="s">
        <v>304</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7">
        <v>1</v>
      </c>
      <c r="AQ35" s="11"/>
      <c r="CF35" s="18"/>
    </row>
    <row r="36" spans="1:84" ht="13.5" customHeight="1" x14ac:dyDescent="0.2">
      <c r="A36" s="895"/>
      <c r="B36" s="896"/>
      <c r="C36" s="897"/>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7">
        <v>2</v>
      </c>
      <c r="AQ36" s="11"/>
      <c r="CF36" s="18"/>
    </row>
    <row r="37" spans="1:84" ht="13.5" customHeight="1" x14ac:dyDescent="0.2">
      <c r="A37" s="895"/>
      <c r="B37" s="896"/>
      <c r="C37" s="897"/>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7">
        <v>3</v>
      </c>
      <c r="AQ37" s="11"/>
      <c r="CF37" s="18"/>
    </row>
    <row r="38" spans="1:84" ht="13.5" customHeight="1" x14ac:dyDescent="0.2">
      <c r="A38" s="895"/>
      <c r="B38" s="896"/>
      <c r="C38" s="897"/>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7">
        <v>4</v>
      </c>
      <c r="AQ38" s="11"/>
      <c r="CF38" s="18"/>
    </row>
    <row r="39" spans="1:84" ht="13.5" customHeight="1" x14ac:dyDescent="0.2">
      <c r="A39" s="895"/>
      <c r="B39" s="896"/>
      <c r="C39" s="897"/>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8">
        <v>5</v>
      </c>
      <c r="AQ39" s="11"/>
      <c r="CF39" s="18"/>
    </row>
    <row r="40" spans="1:84" ht="13.5" customHeight="1" x14ac:dyDescent="0.2">
      <c r="A40" s="895"/>
      <c r="B40" s="896"/>
      <c r="C40" s="897"/>
      <c r="D40" s="26" t="s">
        <v>309</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7">
        <v>1</v>
      </c>
      <c r="AQ40" s="11"/>
      <c r="CF40" s="18"/>
    </row>
    <row r="41" spans="1:84" ht="13.5" customHeight="1" x14ac:dyDescent="0.2">
      <c r="A41" s="895"/>
      <c r="B41" s="896"/>
      <c r="C41" s="897"/>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7">
        <v>2</v>
      </c>
      <c r="AQ41" s="11"/>
      <c r="CF41" s="18"/>
    </row>
    <row r="42" spans="1:84" ht="13.5" customHeight="1" x14ac:dyDescent="0.2">
      <c r="A42" s="895"/>
      <c r="B42" s="896"/>
      <c r="C42" s="897"/>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7">
        <v>3</v>
      </c>
      <c r="AQ42" s="11"/>
      <c r="CF42" s="18"/>
    </row>
    <row r="43" spans="1:84" ht="13.5" customHeight="1" x14ac:dyDescent="0.2">
      <c r="A43" s="895"/>
      <c r="B43" s="896"/>
      <c r="C43" s="897"/>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7">
        <v>4</v>
      </c>
      <c r="AQ43" s="11"/>
      <c r="CF43" s="18"/>
    </row>
    <row r="44" spans="1:84" ht="13.5" customHeight="1" x14ac:dyDescent="0.2">
      <c r="A44" s="895"/>
      <c r="B44" s="896"/>
      <c r="C44" s="897"/>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8">
        <v>5</v>
      </c>
      <c r="AQ44" s="11"/>
      <c r="CF44" s="18"/>
    </row>
    <row r="45" spans="1:84" ht="13.5" customHeight="1" x14ac:dyDescent="0.2">
      <c r="A45" s="895"/>
      <c r="B45" s="896"/>
      <c r="C45" s="897"/>
      <c r="D45" s="26" t="s">
        <v>315</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7">
        <v>1</v>
      </c>
      <c r="AQ45" s="11"/>
      <c r="CF45" s="18"/>
    </row>
    <row r="46" spans="1:84" ht="13.5" customHeight="1" x14ac:dyDescent="0.2">
      <c r="A46" s="895"/>
      <c r="B46" s="896"/>
      <c r="C46" s="897"/>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7">
        <v>2</v>
      </c>
      <c r="AQ46" s="11"/>
      <c r="CF46" s="18"/>
    </row>
    <row r="47" spans="1:84" ht="13.5" customHeight="1" x14ac:dyDescent="0.2">
      <c r="A47" s="895"/>
      <c r="B47" s="896"/>
      <c r="C47" s="897"/>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7">
        <v>3</v>
      </c>
      <c r="AQ47" s="11"/>
      <c r="CF47" s="18"/>
    </row>
    <row r="48" spans="1:84" ht="13.5" customHeight="1" x14ac:dyDescent="0.2">
      <c r="A48" s="895"/>
      <c r="B48" s="896"/>
      <c r="C48" s="897"/>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7">
        <v>4</v>
      </c>
      <c r="AQ48" s="11"/>
      <c r="CF48" s="18"/>
    </row>
    <row r="49" spans="1:84" ht="13.5" customHeight="1" x14ac:dyDescent="0.2">
      <c r="A49" s="898"/>
      <c r="B49" s="899"/>
      <c r="C49" s="900"/>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8">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2026-08-19T11:38:27Z</dcterms:modified>
  <cp:category/>
  <cp:contentStatus/>
</cp:coreProperties>
</file>