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5.xml" ContentType="application/vnd.openxmlformats-officedocument.spreadsheetml.comments+xml"/>
  <Override PartName="/xl/drawings/drawing3.xml" ContentType="application/vnd.openxmlformats-officedocument.drawing+xml"/>
  <Override PartName="/xl/comments6.xml" ContentType="application/vnd.openxmlformats-officedocument.spreadsheetml.comments+xml"/>
  <Override PartName="/xl/drawings/drawing4.xml" ContentType="application/vnd.openxmlformats-officedocument.drawing+xml"/>
  <Override PartName="/xl/comments7.xml" ContentType="application/vnd.openxmlformats-officedocument.spreadsheetml.comments+xml"/>
  <Override PartName="/xl/drawings/drawing5.xml" ContentType="application/vnd.openxmlformats-officedocument.drawing+xml"/>
  <Override PartName="/xl/comments8.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showInkAnnotation="0" codeName="ThisWorkbook" defaultThemeVersion="124226"/>
  <mc:AlternateContent xmlns:mc="http://schemas.openxmlformats.org/markup-compatibility/2006">
    <mc:Choice Requires="x15">
      <x15ac:absPath xmlns:x15ac="http://schemas.microsoft.com/office/spreadsheetml/2010/11/ac" url="\\Fs14b\共有フォルダ21\23201000-050総務企画課財務担当\01業務別（その１）\04入札\R8年度\01土木事務所入札関係\制限付き一般競争入札\261002\0930　8203-0-001　大堀川河川改修工事\入札公告\"/>
    </mc:Choice>
  </mc:AlternateContent>
  <xr:revisionPtr revIDLastSave="0" documentId="13_ncr:1_{29E2FB15-3D36-49C4-AB17-7CB2FE4C3831}" xr6:coauthVersionLast="47" xr6:coauthVersionMax="47" xr10:uidLastSave="{00000000-0000-0000-0000-000000000000}"/>
  <bookViews>
    <workbookView xWindow="3420" yWindow="2475" windowWidth="19425" windowHeight="11280" firstSheet="1" activeTab="4" xr2:uid="{26829320-AEA4-44E9-9474-502B31E913DC}"/>
  </bookViews>
  <sheets>
    <sheet name="チェック用" sheetId="50" state="hidden" r:id="rId1"/>
    <sheet name="様式１（表紙）" sheetId="67" r:id="rId2"/>
    <sheet name="様式2" sheetId="74" r:id="rId3"/>
    <sheet name="様式３" sheetId="78" r:id="rId4"/>
    <sheet name="様式４" sheetId="79" r:id="rId5"/>
    <sheet name="様式５" sheetId="87" r:id="rId6"/>
    <sheet name="様式６" sheetId="55" r:id="rId7"/>
    <sheet name="【参考】誓約書（CCUS)" sheetId="63" r:id="rId8"/>
    <sheet name="≪記載例≫" sheetId="72" r:id="rId9"/>
    <sheet name="例＿様式１（表紙）" sheetId="82" r:id="rId10"/>
    <sheet name="例＿様式2" sheetId="83" r:id="rId11"/>
    <sheet name="例＿様式３" sheetId="84" r:id="rId12"/>
    <sheet name="例＿様式４" sheetId="85" r:id="rId13"/>
    <sheet name="例＿様式５" sheetId="88" r:id="rId14"/>
    <sheet name="例＿様式６" sheetId="73" r:id="rId15"/>
  </sheets>
  <externalReferences>
    <externalReference r:id="rId16"/>
  </externalReferences>
  <definedNames>
    <definedName name="_xlnm._FilterDatabase" localSheetId="5" hidden="1">様式５!$G$9:$O$14</definedName>
    <definedName name="_xlnm._FilterDatabase" localSheetId="13" hidden="1">例＿様式５!$G$9:$O$14</definedName>
    <definedName name="PC橋梁_上部_工事" localSheetId="4">様式４!$BA$39:$BA$50</definedName>
    <definedName name="PC橋梁_上部_工事" localSheetId="5">様式５!$BA$57:$BA$68</definedName>
    <definedName name="PC橋梁_上部_工事" localSheetId="12">例＿様式４!$BA$39:$BA$50</definedName>
    <definedName name="PC橋梁_上部_工事" localSheetId="13">例＿様式５!$BA$57:$BA$68</definedName>
    <definedName name="PC橋梁_上部_工事">#REF!</definedName>
    <definedName name="_xlnm.Print_Area" localSheetId="7">'【参考】誓約書（CCUS)'!$A$1:$J$54</definedName>
    <definedName name="_xlnm.Print_Area" localSheetId="1">'様式１（表紙）'!$A$1:$O$53</definedName>
    <definedName name="_xlnm.Print_Area" localSheetId="2">様式2!$A$1:$N$47</definedName>
    <definedName name="_xlnm.Print_Area" localSheetId="3">様式３!$A$1:$AE$40</definedName>
    <definedName name="_xlnm.Print_Area" localSheetId="4">様式４!$A$1:$AT$47</definedName>
    <definedName name="_xlnm.Print_Area" localSheetId="5">様式５!$A$1:$AT$44</definedName>
    <definedName name="_xlnm.Print_Area" localSheetId="6">様式６!$A$1:$L$32</definedName>
    <definedName name="_xlnm.Print_Area" localSheetId="9">'例＿様式１（表紙）'!$A$1:$O$53</definedName>
    <definedName name="_xlnm.Print_Area" localSheetId="10">例＿様式2!$A$1:$N$47</definedName>
    <definedName name="_xlnm.Print_Area" localSheetId="11">例＿様式３!$A$1:$AE$39</definedName>
    <definedName name="_xlnm.Print_Area" localSheetId="12">例＿様式４!$A$1:$AT$47</definedName>
    <definedName name="_xlnm.Print_Area" localSheetId="13">例＿様式５!$A$1:$AT$44</definedName>
    <definedName name="_xlnm.Print_Area" localSheetId="14">例＿様式６!$A$1:$K$31</definedName>
    <definedName name="衛生工学" localSheetId="5">様式５!$BP$54:$BP$55</definedName>
    <definedName name="衛生工学" localSheetId="13">例＿様式５!$BP$54:$BP$55</definedName>
    <definedName name="衛生工学">#REF!</definedName>
    <definedName name="機械" localSheetId="5">様式５!$BL$54:$BL$56</definedName>
    <definedName name="機械" localSheetId="13">例＿様式５!$BL$54:$BL$56</definedName>
    <definedName name="機械">#REF!</definedName>
    <definedName name="技術士" localSheetId="5">様式５!$BM$33:$BM$43</definedName>
    <definedName name="技術士" localSheetId="13">例＿様式５!$BM$33:$BM$43</definedName>
    <definedName name="技術士">#REF!</definedName>
    <definedName name="技術士部門" localSheetId="5">#REF!</definedName>
    <definedName name="技術士部門" localSheetId="13">#REF!</definedName>
    <definedName name="技術士部門">#REF!</definedName>
    <definedName name="技術士部門名前" localSheetId="5">様式５!$BN$33:$BN$43</definedName>
    <definedName name="技術士部門名前" localSheetId="13">例＿様式５!$BN$33:$BN$43</definedName>
    <definedName name="技術士部門名前">#REF!</definedName>
    <definedName name="建設" localSheetId="5">様式５!$BI$54:$BI$55</definedName>
    <definedName name="建設" localSheetId="13">例＿様式５!$BI$54:$BI$55</definedName>
    <definedName name="建設">#REF!</definedName>
    <definedName name="建築士" localSheetId="5">様式５!$BK$33:$BK$44</definedName>
    <definedName name="建築士" localSheetId="13">例＿様式５!$BK$33:$BK$44</definedName>
    <definedName name="建築士">#REF!</definedName>
    <definedName name="建築士名前" localSheetId="5">様式５!$BL$33:$BL$44</definedName>
    <definedName name="建築士名前" localSheetId="13">例＿様式５!$BL$33:$BL$44</definedName>
    <definedName name="建築士名前">#REF!</definedName>
    <definedName name="工種" localSheetId="5">様式５!$C$92:$C$96</definedName>
    <definedName name="工種" localSheetId="13">例＿様式５!$C$92:$C$96</definedName>
    <definedName name="工種">[1]様式４!$C$92:$C$96</definedName>
    <definedName name="工種1" localSheetId="4">様式４!$AZ$75:$AZ$86</definedName>
    <definedName name="工種1" localSheetId="5">様式５!$AY$57:$AY$68</definedName>
    <definedName name="工種1" localSheetId="12">例＿様式４!$AZ$75:$AZ$86</definedName>
    <definedName name="工種1" localSheetId="13">例＿様式５!$AY$57:$AY$68</definedName>
    <definedName name="工種1">#REF!</definedName>
    <definedName name="工種2" localSheetId="4">様式４!$BA$75:$BA$86</definedName>
    <definedName name="工種2" localSheetId="5">様式５!$AZ$57:$AZ$68</definedName>
    <definedName name="工種2" localSheetId="12">例＿様式４!$BA$75:$BA$86</definedName>
    <definedName name="工種2" localSheetId="13">例＿様式５!$AZ$57:$AZ$68</definedName>
    <definedName name="工種2">#REF!</definedName>
    <definedName name="工種3" localSheetId="4">様式４!$BB$75:$BB$86</definedName>
    <definedName name="工種3" localSheetId="5">様式５!$BA$57:$BA$68</definedName>
    <definedName name="工種3" localSheetId="12">例＿様式４!$BB$75:$BB$86</definedName>
    <definedName name="工種3" localSheetId="13">例＿様式５!$BA$57:$BA$68</definedName>
    <definedName name="工種3">#REF!</definedName>
    <definedName name="工種4" localSheetId="4">様式４!$BC$75:$BC$86</definedName>
    <definedName name="工種4" localSheetId="5">様式５!$BB$57:$BB$68</definedName>
    <definedName name="工種4" localSheetId="12">例＿様式４!$BC$75:$BC$86</definedName>
    <definedName name="工種4" localSheetId="13">例＿様式５!$BB$57:$BB$68</definedName>
    <definedName name="工種4">#REF!</definedName>
    <definedName name="工種5" localSheetId="4">様式４!$BD$75:$BD$86</definedName>
    <definedName name="工種5" localSheetId="5">様式５!$BC$57:$BC$68</definedName>
    <definedName name="工種5" localSheetId="12">例＿様式４!$BD$75:$BD$86</definedName>
    <definedName name="工種5" localSheetId="13">例＿様式５!$BC$57:$BC$68</definedName>
    <definedName name="工種5">#REF!</definedName>
    <definedName name="施工管理技士" localSheetId="5">様式５!$BI$33:$BI$44</definedName>
    <definedName name="施工管理技士" localSheetId="13">例＿様式５!$BI$33:$BI$44</definedName>
    <definedName name="施工管理技士">#REF!</definedName>
    <definedName name="施工管理技士名前" localSheetId="5">様式５!$BJ$33:$BJ$44</definedName>
    <definedName name="施工管理技士名前" localSheetId="13">例＿様式５!$BJ$33:$BJ$44</definedName>
    <definedName name="施工管理技士名前">#REF!</definedName>
    <definedName name="資格区分" localSheetId="5">#REF!</definedName>
    <definedName name="資格区分" localSheetId="13">#REF!</definedName>
    <definedName name="資格区分">#REF!</definedName>
    <definedName name="上下水道" localSheetId="5">様式５!$BM$54:$BM$56</definedName>
    <definedName name="上下水道" localSheetId="13">例＿様式５!$BM$54:$BM$56</definedName>
    <definedName name="上下水道">#REF!</definedName>
    <definedName name="森林" localSheetId="5">様式５!$BO$54:$BO$56</definedName>
    <definedName name="森林" localSheetId="13">例＿様式５!$BO$54:$BO$56</definedName>
    <definedName name="森林">#REF!</definedName>
    <definedName name="水産" localSheetId="5">様式５!$BN$54:$BN$55</definedName>
    <definedName name="水産" localSheetId="13">例＿様式５!$BN$54:$BN$55</definedName>
    <definedName name="水産">#REF!</definedName>
    <definedName name="電気電子" localSheetId="5">様式５!$BK$54:$BK$55</definedName>
    <definedName name="電気電子" localSheetId="13">例＿様式５!$BK$54:$BK$55</definedName>
    <definedName name="電気電子">#REF!</definedName>
    <definedName name="農業" localSheetId="5">様式５!$BJ$54:$BJ$56</definedName>
    <definedName name="農業" localSheetId="13">例＿様式５!$BJ$54:$BJ$56</definedName>
    <definedName name="農業">#REF!</definedName>
    <definedName name="不要" localSheetId="5">様式５!$BQ$54</definedName>
    <definedName name="不要" localSheetId="13">例＿様式５!$BQ$54</definedName>
    <definedName name="不要">#REF!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 i="74" l="1"/>
  <c r="C90" i="87"/>
  <c r="C93" i="87"/>
  <c r="C92" i="87"/>
  <c r="C91" i="87"/>
  <c r="C89" i="87"/>
  <c r="E10" i="79"/>
  <c r="B26" i="50"/>
  <c r="B9" i="50"/>
  <c r="B6" i="50"/>
  <c r="B5" i="50"/>
  <c r="C26" i="88" l="1"/>
  <c r="C25" i="88"/>
  <c r="C24" i="88"/>
  <c r="C23" i="88"/>
  <c r="C21" i="88"/>
  <c r="H17" i="88"/>
  <c r="E14" i="88"/>
  <c r="C14" i="88"/>
  <c r="G13" i="88"/>
  <c r="E13" i="88"/>
  <c r="C13" i="88"/>
  <c r="A13" i="88"/>
  <c r="E25" i="88" s="1"/>
  <c r="E12" i="88"/>
  <c r="C12" i="88"/>
  <c r="G11" i="88"/>
  <c r="E11" i="88"/>
  <c r="C11" i="88"/>
  <c r="A11" i="88"/>
  <c r="C10" i="88"/>
  <c r="C22" i="88" s="1"/>
  <c r="G9" i="88"/>
  <c r="E9" i="88"/>
  <c r="C9" i="88"/>
  <c r="A9" i="88"/>
  <c r="AL4" i="88"/>
  <c r="AL3" i="88"/>
  <c r="BE44" i="88"/>
  <c r="AX44" i="88"/>
  <c r="BD43" i="88"/>
  <c r="BD44" i="88" s="1"/>
  <c r="BC43" i="88"/>
  <c r="BC44" i="88" s="1"/>
  <c r="BB43" i="88"/>
  <c r="BB44" i="88" s="1"/>
  <c r="BA43" i="88"/>
  <c r="BA44" i="88" s="1"/>
  <c r="AZ43" i="88"/>
  <c r="AZ44" i="88" s="1"/>
  <c r="BE42" i="88"/>
  <c r="AX42" i="88"/>
  <c r="BD41" i="88"/>
  <c r="BD42" i="88" s="1"/>
  <c r="BC41" i="88"/>
  <c r="BC42" i="88" s="1"/>
  <c r="BB41" i="88"/>
  <c r="BB42" i="88" s="1"/>
  <c r="BA41" i="88"/>
  <c r="BA42" i="88" s="1"/>
  <c r="AZ41" i="88"/>
  <c r="AZ42" i="88" s="1"/>
  <c r="BE40" i="88"/>
  <c r="AX40" i="88"/>
  <c r="BD39" i="88"/>
  <c r="BD40" i="88" s="1"/>
  <c r="BC39" i="88"/>
  <c r="BC40" i="88" s="1"/>
  <c r="BB39" i="88"/>
  <c r="BB40" i="88" s="1"/>
  <c r="BA39" i="88"/>
  <c r="BA40" i="88" s="1"/>
  <c r="AZ39" i="88"/>
  <c r="AZ40" i="88" s="1"/>
  <c r="U25" i="88"/>
  <c r="AY23" i="88"/>
  <c r="U23" i="88"/>
  <c r="U21" i="88"/>
  <c r="H17" i="87"/>
  <c r="A13" i="87"/>
  <c r="E13" i="87" s="1"/>
  <c r="A11" i="87"/>
  <c r="E11" i="87" s="1"/>
  <c r="AL3" i="87"/>
  <c r="A9" i="87"/>
  <c r="C10" i="87" s="1"/>
  <c r="C22" i="87" s="1"/>
  <c r="BF40" i="87" s="1"/>
  <c r="BE44" i="87"/>
  <c r="AX44" i="87"/>
  <c r="BD43" i="87"/>
  <c r="BD44" i="87" s="1"/>
  <c r="BC43" i="87"/>
  <c r="BC44" i="87" s="1"/>
  <c r="BB43" i="87"/>
  <c r="BB44" i="87" s="1"/>
  <c r="BA43" i="87"/>
  <c r="BA44" i="87" s="1"/>
  <c r="AZ43" i="87"/>
  <c r="AZ44" i="87" s="1"/>
  <c r="BE42" i="87"/>
  <c r="AX42" i="87"/>
  <c r="BD41" i="87"/>
  <c r="BD42" i="87" s="1"/>
  <c r="BC41" i="87"/>
  <c r="BC42" i="87" s="1"/>
  <c r="BB41" i="87"/>
  <c r="BB42" i="87" s="1"/>
  <c r="BA41" i="87"/>
  <c r="BA42" i="87" s="1"/>
  <c r="AZ41" i="87"/>
  <c r="AZ42" i="87" s="1"/>
  <c r="BE40" i="87"/>
  <c r="AX40" i="87"/>
  <c r="BD39" i="87"/>
  <c r="BD40" i="87" s="1"/>
  <c r="BC39" i="87"/>
  <c r="BC40" i="87" s="1"/>
  <c r="BB39" i="87"/>
  <c r="BB40" i="87" s="1"/>
  <c r="BA39" i="87"/>
  <c r="BA40" i="87" s="1"/>
  <c r="AZ39" i="87"/>
  <c r="AZ40" i="87" s="1"/>
  <c r="U25" i="87"/>
  <c r="U23" i="87"/>
  <c r="L22" i="85"/>
  <c r="C12" i="87" l="1"/>
  <c r="C24" i="87" s="1"/>
  <c r="BF42" i="87" s="1"/>
  <c r="G11" i="87"/>
  <c r="AY23" i="87"/>
  <c r="AZ25" i="88"/>
  <c r="AY21" i="88"/>
  <c r="BF40" i="88"/>
  <c r="AW40" i="88"/>
  <c r="AW21" i="88"/>
  <c r="E23" i="88"/>
  <c r="AX25" i="88"/>
  <c r="BF42" i="88"/>
  <c r="AW25" i="88"/>
  <c r="AY25" i="88"/>
  <c r="E9" i="87"/>
  <c r="C9" i="87"/>
  <c r="C21" i="87" s="1"/>
  <c r="AW40" i="87" s="1"/>
  <c r="G9" i="87"/>
  <c r="C13" i="87"/>
  <c r="C25" i="87" s="1"/>
  <c r="G13" i="87"/>
  <c r="C14" i="87"/>
  <c r="C26" i="87" s="1"/>
  <c r="BF44" i="87" s="1"/>
  <c r="C11" i="87"/>
  <c r="C23" i="87" s="1"/>
  <c r="AW42" i="87" s="1"/>
  <c r="AY21" i="87"/>
  <c r="AY25" i="87"/>
  <c r="AL4" i="85"/>
  <c r="Y4" i="84"/>
  <c r="AL3" i="85"/>
  <c r="A43" i="85"/>
  <c r="T43" i="85" s="1"/>
  <c r="BC26" i="85" s="1"/>
  <c r="T41" i="85"/>
  <c r="BC24" i="85" s="1"/>
  <c r="A41" i="85"/>
  <c r="A39" i="85"/>
  <c r="T39" i="85" s="1"/>
  <c r="BC22" i="85" s="1"/>
  <c r="P38" i="85"/>
  <c r="N38" i="85"/>
  <c r="K38" i="85"/>
  <c r="H38" i="85"/>
  <c r="E38" i="85"/>
  <c r="E36" i="85"/>
  <c r="H36" i="85" s="1"/>
  <c r="K36" i="85" s="1"/>
  <c r="N36" i="85" s="1"/>
  <c r="P36" i="85" s="1"/>
  <c r="AE26" i="85"/>
  <c r="AB26" i="85"/>
  <c r="L26" i="85"/>
  <c r="C26" i="85"/>
  <c r="C44" i="85" s="1"/>
  <c r="BB25" i="85"/>
  <c r="BB26" i="85" s="1"/>
  <c r="BA25" i="85"/>
  <c r="BA26" i="85" s="1"/>
  <c r="AZ25" i="85"/>
  <c r="AZ26" i="85" s="1"/>
  <c r="C25" i="85"/>
  <c r="C43" i="85" s="1"/>
  <c r="AB24" i="85"/>
  <c r="AE24" i="85" s="1"/>
  <c r="C24" i="85"/>
  <c r="C42" i="85" s="1"/>
  <c r="BB23" i="85"/>
  <c r="BB24" i="85" s="1"/>
  <c r="BA23" i="85"/>
  <c r="BA24" i="85" s="1"/>
  <c r="AZ23" i="85"/>
  <c r="AZ24" i="85" s="1"/>
  <c r="C23" i="85"/>
  <c r="C41" i="85" s="1"/>
  <c r="AB22" i="85"/>
  <c r="AE22" i="85" s="1"/>
  <c r="C22" i="85"/>
  <c r="C40" i="85" s="1"/>
  <c r="BB21" i="85"/>
  <c r="BB22" i="85" s="1"/>
  <c r="BA21" i="85"/>
  <c r="BA22" i="85" s="1"/>
  <c r="AZ21" i="85"/>
  <c r="AZ22" i="85" s="1"/>
  <c r="C21" i="85"/>
  <c r="C39" i="85" s="1"/>
  <c r="E14" i="85"/>
  <c r="AW13" i="85"/>
  <c r="E12" i="85"/>
  <c r="E10" i="85"/>
  <c r="E10" i="88" s="1"/>
  <c r="AX21" i="88" s="1"/>
  <c r="AZ21" i="88" s="1"/>
  <c r="Y3" i="84"/>
  <c r="N11" i="84"/>
  <c r="R11" i="84" s="1"/>
  <c r="AD10" i="84"/>
  <c r="AD8" i="84"/>
  <c r="AD12" i="84" s="1"/>
  <c r="G6" i="84"/>
  <c r="Y3" i="78"/>
  <c r="J6" i="74"/>
  <c r="J5" i="74"/>
  <c r="J6" i="83"/>
  <c r="J5" i="83"/>
  <c r="C5" i="83"/>
  <c r="C4" i="83"/>
  <c r="H40" i="83"/>
  <c r="H39" i="83"/>
  <c r="H38" i="83"/>
  <c r="H37" i="83"/>
  <c r="H41" i="83" s="1"/>
  <c r="J33" i="83"/>
  <c r="J40" i="83" s="1"/>
  <c r="J31" i="83"/>
  <c r="J27" i="83"/>
  <c r="J25" i="83"/>
  <c r="J23" i="83"/>
  <c r="J21" i="83"/>
  <c r="J19" i="83"/>
  <c r="J16" i="83"/>
  <c r="I13" i="83"/>
  <c r="J12" i="83"/>
  <c r="J37" i="83" s="1"/>
  <c r="AW44" i="87" l="1"/>
  <c r="AW25" i="87"/>
  <c r="AW23" i="87"/>
  <c r="AW42" i="88"/>
  <c r="AW23" i="88"/>
  <c r="AX23" i="88"/>
  <c r="AZ23" i="88" s="1"/>
  <c r="AZ27" i="88" s="1"/>
  <c r="E21" i="88"/>
  <c r="BF44" i="88"/>
  <c r="AW44" i="88"/>
  <c r="BF45" i="88"/>
  <c r="AV39" i="88" s="1"/>
  <c r="AW21" i="87"/>
  <c r="BF45" i="87"/>
  <c r="AW9" i="85"/>
  <c r="AW11" i="85"/>
  <c r="AI28" i="85"/>
  <c r="AI31" i="85" s="1"/>
  <c r="AI30" i="85"/>
  <c r="AX26" i="85"/>
  <c r="BD26" i="85" s="1"/>
  <c r="AX22" i="85"/>
  <c r="BD22" i="85" s="1"/>
  <c r="AX24" i="85"/>
  <c r="BD24" i="85" s="1"/>
  <c r="J39" i="83"/>
  <c r="J38" i="83"/>
  <c r="AV25" i="88" l="1"/>
  <c r="AV21" i="88"/>
  <c r="A21" i="88" s="1"/>
  <c r="AV23" i="88"/>
  <c r="AV43" i="88"/>
  <c r="AV41" i="88"/>
  <c r="AV43" i="87"/>
  <c r="AV39" i="87"/>
  <c r="AV41" i="87"/>
  <c r="BG22" i="85"/>
  <c r="AW25" i="85" s="1"/>
  <c r="J41" i="83"/>
  <c r="A23" i="88" l="1"/>
  <c r="AN25" i="88"/>
  <c r="AJ25" i="88"/>
  <c r="A25" i="88"/>
  <c r="AW21" i="85"/>
  <c r="AW23" i="85"/>
  <c r="I15" i="74"/>
  <c r="B24" i="50" s="1"/>
  <c r="J37" i="74"/>
  <c r="G6" i="78"/>
  <c r="H17" i="85" s="1"/>
  <c r="F11" i="78"/>
  <c r="AZ25" i="79"/>
  <c r="AZ23" i="79"/>
  <c r="AZ21" i="79"/>
  <c r="BA25" i="79"/>
  <c r="BB25" i="79"/>
  <c r="I33" i="74" l="1"/>
  <c r="C4" i="74"/>
  <c r="C5" i="74"/>
  <c r="J33" i="74" l="1"/>
  <c r="J40" i="74" s="1"/>
  <c r="BB26" i="79" l="1"/>
  <c r="BA26" i="79"/>
  <c r="AZ26" i="79"/>
  <c r="BB23" i="79"/>
  <c r="BB24" i="79" s="1"/>
  <c r="BA23" i="79"/>
  <c r="BA24" i="79" s="1"/>
  <c r="AZ24" i="79"/>
  <c r="BB21" i="79"/>
  <c r="BB22" i="79" s="1"/>
  <c r="BA21" i="79"/>
  <c r="AI30" i="79" s="1"/>
  <c r="A43" i="79"/>
  <c r="A41" i="79"/>
  <c r="A39" i="79"/>
  <c r="H17" i="79"/>
  <c r="Y4" i="78"/>
  <c r="AL4" i="87" s="1"/>
  <c r="AL3" i="79" l="1"/>
  <c r="AL4" i="79"/>
  <c r="AZ22" i="79"/>
  <c r="AI28" i="79"/>
  <c r="AI31" i="79" s="1"/>
  <c r="BA22" i="79"/>
  <c r="I17" i="74"/>
  <c r="I16" i="74" l="1"/>
  <c r="I18" i="74"/>
  <c r="J16" i="74" l="1"/>
  <c r="B14" i="50" s="1"/>
  <c r="AD10" i="78"/>
  <c r="I13" i="74" s="1"/>
  <c r="AD8" i="78"/>
  <c r="I12" i="74" s="1"/>
  <c r="H39" i="74"/>
  <c r="H38" i="74"/>
  <c r="H37" i="74"/>
  <c r="AD12" i="78" l="1"/>
  <c r="I14" i="74" s="1"/>
  <c r="J12" i="74" s="1"/>
  <c r="H41" i="74"/>
  <c r="T43" i="79"/>
  <c r="BC26" i="79" s="1"/>
  <c r="E38" i="79"/>
  <c r="P38" i="79" s="1"/>
  <c r="AB26" i="79"/>
  <c r="AE26" i="79" s="1"/>
  <c r="L26" i="79"/>
  <c r="AB24" i="79"/>
  <c r="AE24" i="79" s="1"/>
  <c r="L24" i="79"/>
  <c r="AB22" i="79"/>
  <c r="AE22" i="79" s="1"/>
  <c r="L22" i="79"/>
  <c r="E14" i="79"/>
  <c r="E12" i="79"/>
  <c r="E12" i="87" s="1"/>
  <c r="N11" i="78"/>
  <c r="R11" i="78" s="1"/>
  <c r="H40" i="74"/>
  <c r="J31" i="74"/>
  <c r="B30" i="50" s="1"/>
  <c r="J25" i="74"/>
  <c r="B19" i="50" s="1"/>
  <c r="J23" i="74"/>
  <c r="B18" i="50" s="1"/>
  <c r="J21" i="74"/>
  <c r="B17" i="50" s="1"/>
  <c r="AW9" i="79" l="1"/>
  <c r="E10" i="87"/>
  <c r="E23" i="87"/>
  <c r="AX23" i="87"/>
  <c r="AZ23" i="87" s="1"/>
  <c r="E14" i="87"/>
  <c r="AW13" i="79"/>
  <c r="AW11" i="79"/>
  <c r="T39" i="79"/>
  <c r="E36" i="79"/>
  <c r="H36" i="79" s="1"/>
  <c r="K36" i="79" s="1"/>
  <c r="N36" i="79" s="1"/>
  <c r="P36" i="79" s="1"/>
  <c r="H38" i="79"/>
  <c r="K38" i="79"/>
  <c r="N38" i="79"/>
  <c r="T41" i="79"/>
  <c r="BC24" i="79" s="1"/>
  <c r="BC22" i="79" l="1"/>
  <c r="J19" i="74"/>
  <c r="AY9" i="79"/>
  <c r="C22" i="79" s="1"/>
  <c r="C40" i="79" s="1"/>
  <c r="AX25" i="87"/>
  <c r="AZ25" i="87" s="1"/>
  <c r="E25" i="87"/>
  <c r="E21" i="87"/>
  <c r="AX21" i="87"/>
  <c r="AZ21" i="87" s="1"/>
  <c r="J38" i="74" l="1"/>
  <c r="B15" i="50"/>
  <c r="C24" i="79"/>
  <c r="C42" i="79" s="1"/>
  <c r="C21" i="79"/>
  <c r="C39" i="79" s="1"/>
  <c r="C26" i="79"/>
  <c r="C44" i="79" s="1"/>
  <c r="C25" i="79"/>
  <c r="C23" i="79"/>
  <c r="AZ27" i="87"/>
  <c r="AV23" i="87" s="1"/>
  <c r="AX22" i="79" l="1"/>
  <c r="BD22" i="79" s="1"/>
  <c r="C41" i="79"/>
  <c r="AX24" i="79"/>
  <c r="BD24" i="79" s="1"/>
  <c r="C43" i="79"/>
  <c r="AX26" i="79"/>
  <c r="BD26" i="79" s="1"/>
  <c r="AV25" i="87"/>
  <c r="AV21" i="87"/>
  <c r="A21" i="87" s="1"/>
  <c r="A23" i="87" s="1"/>
  <c r="BG22" i="79" l="1"/>
  <c r="A25" i="87"/>
  <c r="AN25" i="87" s="1"/>
  <c r="I29" i="74" s="1"/>
  <c r="I4" i="55"/>
  <c r="K22" i="55"/>
  <c r="I5" i="55"/>
  <c r="B36" i="63"/>
  <c r="B12" i="63"/>
  <c r="B11" i="63"/>
  <c r="G42" i="63"/>
  <c r="G43" i="63"/>
  <c r="G41" i="63"/>
  <c r="B32" i="63"/>
  <c r="K21" i="55"/>
  <c r="K20" i="55"/>
  <c r="K19" i="55"/>
  <c r="AW21" i="79" l="1"/>
  <c r="AW25" i="79"/>
  <c r="AW23" i="79"/>
  <c r="AJ25" i="87"/>
  <c r="I27" i="74" s="1"/>
  <c r="J27" i="74" s="1"/>
  <c r="J39" i="74" s="1"/>
  <c r="J41" i="74" s="1"/>
  <c r="B21" i="5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J4" authorId="0" shapeId="0" xr:uid="{A01027B7-82A1-4623-AA58-27F48F267010}">
      <text>
        <r>
          <rPr>
            <b/>
            <sz val="12"/>
            <color indexed="81"/>
            <rFont val="ＭＳ Ｐゴシック"/>
            <family val="3"/>
            <charset val="128"/>
          </rPr>
          <t>建設業を許可した者を選択してください。
（国土交通大臣又は各都道府県知事）</t>
        </r>
      </text>
    </comment>
    <comment ref="L4" authorId="0" shapeId="0" xr:uid="{CED9889A-53AA-405C-A043-282C433B8F40}">
      <text>
        <r>
          <rPr>
            <b/>
            <sz val="12"/>
            <color indexed="81"/>
            <rFont val="ＭＳ Ｐゴシック"/>
            <family val="3"/>
            <charset val="128"/>
          </rPr>
          <t>建設業許可番号の数値（最大６桁）を記入してください。
（00-######）</t>
        </r>
      </text>
    </comment>
    <comment ref="J37" authorId="0" shapeId="0" xr:uid="{7ED46F57-C06F-44EE-9755-EB710DAB4F1D}">
      <text>
        <r>
          <rPr>
            <sz val="12"/>
            <color indexed="81"/>
            <rFont val="ＭＳ Ｐゴシック"/>
            <family val="3"/>
            <charset val="128"/>
          </rPr>
          <t>「×」と表示される場合は、企業の施工能力の「評価内容」に不備があります。</t>
        </r>
      </text>
    </comment>
    <comment ref="J38" authorId="0" shapeId="0" xr:uid="{42EDE3BD-7E70-48B9-8BE5-E8B519B3B03E}">
      <text>
        <r>
          <rPr>
            <sz val="12"/>
            <color indexed="81"/>
            <rFont val="ＭＳ Ｐゴシック"/>
            <family val="3"/>
            <charset val="128"/>
          </rPr>
          <t>「×」と表示される場合は、配置予定技術者の技術力の「評価内容」に不備があります。</t>
        </r>
      </text>
    </comment>
    <comment ref="J39" authorId="0" shapeId="0" xr:uid="{8FE49FB6-2F57-43DB-A85C-8CDD4516AF79}">
      <text>
        <r>
          <rPr>
            <sz val="12"/>
            <color indexed="81"/>
            <rFont val="ＭＳ Ｐゴシック"/>
            <family val="3"/>
            <charset val="128"/>
          </rPr>
          <t>「×」と表示される場合は、地域建設業者の育成の「評価内容」に不備があります。</t>
        </r>
      </text>
    </comment>
    <comment ref="J40" authorId="0" shapeId="0" xr:uid="{93D568EE-41DC-408A-889A-104B1DEB242E}">
      <text>
        <r>
          <rPr>
            <sz val="12"/>
            <color indexed="81"/>
            <rFont val="ＭＳ Ｐゴシック"/>
            <family val="3"/>
            <charset val="128"/>
          </rPr>
          <t>「×」と表示される場合は、減点の「評価内容」に不備があります。</t>
        </r>
        <r>
          <rPr>
            <sz val="9"/>
            <color indexed="81"/>
            <rFont val="ＭＳ Ｐゴシック"/>
            <family val="3"/>
            <charset val="128"/>
          </rPr>
          <t xml:space="preserve">
</t>
        </r>
      </text>
    </comment>
    <comment ref="J41" authorId="0" shapeId="0" xr:uid="{D23DCB4A-19CC-4C3A-86C5-3A31C8A509A6}">
      <text>
        <r>
          <rPr>
            <sz val="12"/>
            <color indexed="81"/>
            <rFont val="ＭＳ Ｐゴシック"/>
            <family val="3"/>
            <charset val="128"/>
          </rPr>
          <t>「×」と表示される場合は以下の項目に不備があります。「評価内容」「工事番号」「工事名」「業者番号」「会社名」「作成者」「提出意思」を全て記入・選択してください。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
    <author>兵庫県</author>
  </authors>
  <commentList>
    <comment ref="B11" authorId="0" shapeId="0" xr:uid="{56391CF7-1734-4A5F-BFD1-20C8649B3791}">
      <text>
        <r>
          <rPr>
            <sz val="12"/>
            <color indexed="81"/>
            <rFont val="BIZ UDゴシック"/>
            <family val="3"/>
            <charset val="128"/>
          </rPr>
          <t>「その他の機関」を選択した場合は、官庁名等を記載すること</t>
        </r>
      </text>
    </comment>
    <comment ref="F11" authorId="1" shapeId="0" xr:uid="{21F1F64B-B86D-4C01-A480-B74AD25FB7F7}">
      <text>
        <r>
          <rPr>
            <sz val="12"/>
            <color indexed="81"/>
            <rFont val="BIZ UDゴシック"/>
            <family val="3"/>
            <charset val="128"/>
          </rPr>
          <t>「発注機関欄」で「その他の機関」を選択した場合は、施工場所を記載すること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兵庫県</author>
    <author>　</author>
  </authors>
  <commentList>
    <comment ref="R9" authorId="0" shapeId="0" xr:uid="{3D84B011-DD47-4490-B116-BAA1BC785C1E}">
      <text>
        <r>
          <rPr>
            <b/>
            <sz val="11"/>
            <color indexed="81"/>
            <rFont val="MS P ゴシック"/>
            <family val="3"/>
            <charset val="128"/>
          </rPr>
          <t xml:space="preserve">専任補助者の設置が可能な場合、選択項目が表示されます。
</t>
        </r>
      </text>
    </comment>
    <comment ref="F22" authorId="1" shapeId="0" xr:uid="{9FDC831D-CBB3-43AC-9A3B-6F7105B9DC25}">
      <text>
        <r>
          <rPr>
            <sz val="12"/>
            <color indexed="81"/>
            <rFont val="BIZ UDゴシック"/>
            <family val="3"/>
            <charset val="128"/>
          </rPr>
          <t>「その他機関」を選択した場合は、官庁名等を記載すること</t>
        </r>
      </text>
    </comment>
    <comment ref="L22" authorId="0" shapeId="0" xr:uid="{ED16970F-0C87-42A1-9E1B-83DB2A62F0CD}">
      <text>
        <r>
          <rPr>
            <sz val="12"/>
            <color indexed="81"/>
            <rFont val="BIZ UDゴシック"/>
            <family val="3"/>
            <charset val="128"/>
          </rPr>
          <t>「発注機関欄」で「その他の機関」を選択した場合は、施工場所を記載すること</t>
        </r>
      </text>
    </comment>
    <comment ref="AG22" authorId="0" shapeId="0" xr:uid="{7E0F4930-9FBB-49A0-8392-C2878155B5E5}">
      <text>
        <r>
          <rPr>
            <b/>
            <sz val="11"/>
            <color indexed="81"/>
            <rFont val="MS P ゴシック"/>
            <family val="3"/>
            <charset val="128"/>
          </rPr>
          <t>「従事役職欄」で「現場代理人（国家資格）」を選択した場合は、保有していた国家資格を記載すること</t>
        </r>
      </text>
    </comment>
    <comment ref="F24" authorId="1" shapeId="0" xr:uid="{26E6375A-93B7-40FC-8E27-D4CD21F9594F}">
      <text>
        <r>
          <rPr>
            <sz val="12"/>
            <color indexed="81"/>
            <rFont val="BIZ UDゴシック"/>
            <family val="3"/>
            <charset val="128"/>
          </rPr>
          <t>「その他機関」を選択した場合は、官庁名等を記載すること</t>
        </r>
      </text>
    </comment>
    <comment ref="L24" authorId="0" shapeId="0" xr:uid="{6405D2E3-B151-41E4-BFA4-E0039CC96C92}">
      <text>
        <r>
          <rPr>
            <sz val="12"/>
            <color indexed="81"/>
            <rFont val="BIZ UDゴシック"/>
            <family val="3"/>
            <charset val="128"/>
          </rPr>
          <t>「発注機関欄」で「その他の機関」を選択した場合は、施工場所を記載すること</t>
        </r>
      </text>
    </comment>
    <comment ref="AG24" authorId="0" shapeId="0" xr:uid="{93E620BE-04BF-49F2-8EF1-C79427DB4BA9}">
      <text>
        <r>
          <rPr>
            <b/>
            <sz val="11"/>
            <color indexed="81"/>
            <rFont val="MS P ゴシック"/>
            <family val="3"/>
            <charset val="128"/>
          </rPr>
          <t>「従事役職欄」で「現場代理人（国家資格）」を選択した場合は、保有していた国家資格を記載すること</t>
        </r>
      </text>
    </comment>
    <comment ref="F26" authorId="1" shapeId="0" xr:uid="{47565EA8-1518-463B-A470-A075B5F3C569}">
      <text>
        <r>
          <rPr>
            <sz val="12"/>
            <color indexed="81"/>
            <rFont val="BIZ UDゴシック"/>
            <family val="3"/>
            <charset val="128"/>
          </rPr>
          <t>「その他機関」を選択した場合は、官庁名等を記載すること</t>
        </r>
      </text>
    </comment>
    <comment ref="L26" authorId="0" shapeId="0" xr:uid="{4C42DE2F-CC2A-4823-843F-82A1DE218977}">
      <text>
        <r>
          <rPr>
            <sz val="12"/>
            <color indexed="81"/>
            <rFont val="BIZ UDゴシック"/>
            <family val="3"/>
            <charset val="128"/>
          </rPr>
          <t>「発注機関欄」で「その他の機関」を選択した場合は、施工場所を記載すること</t>
        </r>
        <r>
          <rPr>
            <sz val="9"/>
            <color indexed="81"/>
            <rFont val="MS P ゴシック"/>
            <family val="3"/>
            <charset val="128"/>
          </rPr>
          <t xml:space="preserve">
</t>
        </r>
      </text>
    </comment>
    <comment ref="AG26" authorId="0" shapeId="0" xr:uid="{536755E7-A09D-4B5E-BE11-78996B9FAF9A}">
      <text>
        <r>
          <rPr>
            <b/>
            <sz val="11"/>
            <color indexed="81"/>
            <rFont val="MS P ゴシック"/>
            <family val="3"/>
            <charset val="128"/>
          </rPr>
          <t>「従事役職欄」で「現場代理人（国家資格）」を選択した場合は、保有していた国家資格を記載すること</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A21" authorId="0" shapeId="0" xr:uid="{0A8CFCE9-2EF9-4775-A885-8E589574644E}">
      <text>
        <r>
          <rPr>
            <b/>
            <sz val="9"/>
            <color indexed="81"/>
            <rFont val="MS P ゴシック"/>
            <family val="3"/>
            <charset val="128"/>
          </rPr>
          <t>印刷範囲外の点数より評価対象を自動で入力していますが、間違いないか必ず確認してください。</t>
        </r>
      </text>
    </comment>
    <comment ref="G21" authorId="0" shapeId="0" xr:uid="{350F5545-9C6A-45B4-B0AD-B4C03F174873}">
      <text>
        <r>
          <rPr>
            <b/>
            <sz val="9"/>
            <color indexed="81"/>
            <rFont val="MS P ゴシック"/>
            <family val="3"/>
            <charset val="128"/>
          </rPr>
          <t>黄色ハッチが表示された場合、国家資格取得年度が対象期間外のため確認してください。</t>
        </r>
      </text>
    </comment>
    <comment ref="A23" authorId="0" shapeId="0" xr:uid="{F6FF8A22-310E-4B8B-891D-59B3D699D47B}">
      <text>
        <r>
          <rPr>
            <b/>
            <sz val="9"/>
            <color indexed="81"/>
            <rFont val="MS P ゴシック"/>
            <family val="3"/>
            <charset val="128"/>
          </rPr>
          <t>印刷範囲外の点数より評価対象を自動で入力していますが、間違いないか必ず確認してください。</t>
        </r>
      </text>
    </comment>
    <comment ref="G23" authorId="0" shapeId="0" xr:uid="{1E776AD7-EB00-47D1-919C-0EA624038471}">
      <text>
        <r>
          <rPr>
            <b/>
            <sz val="9"/>
            <color indexed="81"/>
            <rFont val="MS P ゴシック"/>
            <family val="3"/>
            <charset val="128"/>
          </rPr>
          <t>黄色ハッチが表示された場合、国家資格取得年度が対象期間外のため確認してください。</t>
        </r>
      </text>
    </comment>
    <comment ref="A25" authorId="0" shapeId="0" xr:uid="{69D7EDD9-5EA8-4A3D-902C-B2DFD886EA9C}">
      <text>
        <r>
          <rPr>
            <b/>
            <sz val="9"/>
            <color indexed="81"/>
            <rFont val="MS P ゴシック"/>
            <family val="3"/>
            <charset val="128"/>
          </rPr>
          <t>印刷範囲外の点数より評価対象を自動で入力していますが、間違いないか必ず確認してください。</t>
        </r>
      </text>
    </comment>
    <comment ref="G25" authorId="0" shapeId="0" xr:uid="{2D988A2D-C64F-4434-9C5C-76C37E0257CA}">
      <text>
        <r>
          <rPr>
            <b/>
            <sz val="9"/>
            <color indexed="81"/>
            <rFont val="MS P ゴシック"/>
            <family val="3"/>
            <charset val="128"/>
          </rPr>
          <t>黄色ハッチが表示された場合、国家資格取得年度が対象期間外のため確認してください。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J4" authorId="0" shapeId="0" xr:uid="{3C95BD4A-D190-4A57-BC48-AD6B2E6D68C6}">
      <text>
        <r>
          <rPr>
            <b/>
            <sz val="12"/>
            <color indexed="81"/>
            <rFont val="ＭＳ Ｐゴシック"/>
            <family val="3"/>
            <charset val="128"/>
          </rPr>
          <t>建設業を許可した者を選択してください。
（国土交通大臣又は各都道府県知事）</t>
        </r>
      </text>
    </comment>
    <comment ref="L4" authorId="0" shapeId="0" xr:uid="{194AB557-92C4-456F-84F4-5AE90A17234F}">
      <text>
        <r>
          <rPr>
            <b/>
            <sz val="12"/>
            <color indexed="81"/>
            <rFont val="ＭＳ Ｐゴシック"/>
            <family val="3"/>
            <charset val="128"/>
          </rPr>
          <t>建設業許可番号の数値（最大６桁）を記入してください。
（00-######）</t>
        </r>
      </text>
    </comment>
    <comment ref="J37" authorId="0" shapeId="0" xr:uid="{BD9D1EC9-4E6B-4D0D-8941-7782FF1892BA}">
      <text>
        <r>
          <rPr>
            <sz val="12"/>
            <color indexed="81"/>
            <rFont val="ＭＳ Ｐゴシック"/>
            <family val="3"/>
            <charset val="128"/>
          </rPr>
          <t>「×」と表示される場合は、企業の施工能力の「評価内容」に不備があります。</t>
        </r>
      </text>
    </comment>
    <comment ref="J38" authorId="0" shapeId="0" xr:uid="{C31F35C0-FA00-4EAB-9004-DFF7F6C2150F}">
      <text>
        <r>
          <rPr>
            <sz val="12"/>
            <color indexed="81"/>
            <rFont val="ＭＳ Ｐゴシック"/>
            <family val="3"/>
            <charset val="128"/>
          </rPr>
          <t>「×」と表示される場合は、配置予定技術者の技術力の「評価内容」に不備があります。</t>
        </r>
      </text>
    </comment>
    <comment ref="J39" authorId="0" shapeId="0" xr:uid="{FCDE2D2C-B4A4-4ADD-856B-A223BB87AD62}">
      <text>
        <r>
          <rPr>
            <sz val="12"/>
            <color indexed="81"/>
            <rFont val="ＭＳ Ｐゴシック"/>
            <family val="3"/>
            <charset val="128"/>
          </rPr>
          <t>「×」と表示される場合は、地域建設業者の育成の「評価内容」に不備があります。</t>
        </r>
      </text>
    </comment>
    <comment ref="J40" authorId="0" shapeId="0" xr:uid="{6A4D4BCA-D8BD-42ED-8E4E-217FB56849CF}">
      <text>
        <r>
          <rPr>
            <sz val="12"/>
            <color indexed="81"/>
            <rFont val="ＭＳ Ｐゴシック"/>
            <family val="3"/>
            <charset val="128"/>
          </rPr>
          <t>「×」と表示される場合は、減点の「評価内容」に不備があります。</t>
        </r>
        <r>
          <rPr>
            <sz val="9"/>
            <color indexed="81"/>
            <rFont val="ＭＳ Ｐゴシック"/>
            <family val="3"/>
            <charset val="128"/>
          </rPr>
          <t xml:space="preserve">
</t>
        </r>
      </text>
    </comment>
    <comment ref="J41" authorId="0" shapeId="0" xr:uid="{15A3958A-705A-4AFE-8F52-CEB3213F2F22}">
      <text>
        <r>
          <rPr>
            <sz val="12"/>
            <color indexed="81"/>
            <rFont val="ＭＳ Ｐゴシック"/>
            <family val="3"/>
            <charset val="128"/>
          </rPr>
          <t>「×」と表示される場合は以下の項目に不備があります。「評価内容」「工事番号」「工事名」「業者番号」「会社名」「作成者」「提出意思」を全て記入・選択してください。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
    <author>兵庫県</author>
  </authors>
  <commentList>
    <comment ref="B11" authorId="0" shapeId="0" xr:uid="{4AB62772-08A2-4489-831E-894EEF6AD282}">
      <text>
        <r>
          <rPr>
            <sz val="12"/>
            <color indexed="81"/>
            <rFont val="BIZ UDゴシック"/>
            <family val="3"/>
            <charset val="128"/>
          </rPr>
          <t>「その他の機関」を選択した場合は、官庁名等を記載すること</t>
        </r>
      </text>
    </comment>
    <comment ref="F11" authorId="1" shapeId="0" xr:uid="{7BE6F1F5-ED0B-467A-9E55-F79057B09BCF}">
      <text>
        <r>
          <rPr>
            <sz val="12"/>
            <color indexed="81"/>
            <rFont val="BIZ UDゴシック"/>
            <family val="3"/>
            <charset val="128"/>
          </rPr>
          <t>「発注機関欄」で「その他の機関」を選択した場合は、施工場所を記載すること</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兵庫県</author>
    <author>　</author>
  </authors>
  <commentList>
    <comment ref="R9" authorId="0" shapeId="0" xr:uid="{25F43862-DFC4-4445-9530-14F25C81E6F8}">
      <text>
        <r>
          <rPr>
            <b/>
            <sz val="11"/>
            <color indexed="81"/>
            <rFont val="MS P ゴシック"/>
            <family val="3"/>
            <charset val="128"/>
          </rPr>
          <t xml:space="preserve">専任補助者の設置が可能な場合、選択項目が表示されます。
</t>
        </r>
      </text>
    </comment>
    <comment ref="F22" authorId="1" shapeId="0" xr:uid="{5C86E9B3-A5DA-41D8-95EC-3585EFC76A06}">
      <text>
        <r>
          <rPr>
            <sz val="12"/>
            <color indexed="81"/>
            <rFont val="BIZ UDゴシック"/>
            <family val="3"/>
            <charset val="128"/>
          </rPr>
          <t>「その他機関」を選択した場合は、官庁名等を記載すること</t>
        </r>
      </text>
    </comment>
    <comment ref="L22" authorId="0" shapeId="0" xr:uid="{B18DD66B-FAA0-4E7E-8E91-12B05D651277}">
      <text>
        <r>
          <rPr>
            <sz val="12"/>
            <color indexed="81"/>
            <rFont val="BIZ UDゴシック"/>
            <family val="3"/>
            <charset val="128"/>
          </rPr>
          <t>「発注機関欄」で「その他の機関」を選択した場合は、施工場所を記載すること</t>
        </r>
      </text>
    </comment>
    <comment ref="AG22" authorId="0" shapeId="0" xr:uid="{D38ECD0D-DD04-4070-9517-2C96C97235F9}">
      <text>
        <r>
          <rPr>
            <b/>
            <sz val="11"/>
            <color indexed="81"/>
            <rFont val="MS P ゴシック"/>
            <family val="3"/>
            <charset val="128"/>
          </rPr>
          <t>「従事役職欄」で「現場代理人（国家資格）」を選択した場合は、保有していた国家資格を記載すること</t>
        </r>
      </text>
    </comment>
    <comment ref="F24" authorId="1" shapeId="0" xr:uid="{E724894F-B2BD-4F6B-A642-B09EE90E5365}">
      <text>
        <r>
          <rPr>
            <sz val="12"/>
            <color indexed="81"/>
            <rFont val="BIZ UDゴシック"/>
            <family val="3"/>
            <charset val="128"/>
          </rPr>
          <t>「その他機関」を選択した場合は、官庁名等を記載すること</t>
        </r>
      </text>
    </comment>
    <comment ref="L24" authorId="0" shapeId="0" xr:uid="{A9B8C148-E9AE-44D8-8724-5FF260D8B0B1}">
      <text>
        <r>
          <rPr>
            <sz val="12"/>
            <color indexed="81"/>
            <rFont val="BIZ UDゴシック"/>
            <family val="3"/>
            <charset val="128"/>
          </rPr>
          <t>「発注機関欄」で「その他の機関」を選択した場合は、施工場所を記載すること</t>
        </r>
      </text>
    </comment>
    <comment ref="AG24" authorId="0" shapeId="0" xr:uid="{4B1107D8-6566-490F-A47E-A5B3F0D17025}">
      <text>
        <r>
          <rPr>
            <b/>
            <sz val="11"/>
            <color indexed="81"/>
            <rFont val="MS P ゴシック"/>
            <family val="3"/>
            <charset val="128"/>
          </rPr>
          <t>「従事役職欄」で「現場代理人（国家資格）」を選択した場合は、保有していた国家資格を記載すること</t>
        </r>
      </text>
    </comment>
    <comment ref="F26" authorId="1" shapeId="0" xr:uid="{38DFB772-1D22-42FC-B01B-A24A2AA441DD}">
      <text>
        <r>
          <rPr>
            <sz val="12"/>
            <color indexed="81"/>
            <rFont val="BIZ UDゴシック"/>
            <family val="3"/>
            <charset val="128"/>
          </rPr>
          <t>「その他機関」を選択した場合は、官庁名等を記載すること</t>
        </r>
      </text>
    </comment>
    <comment ref="L26" authorId="0" shapeId="0" xr:uid="{5F97807A-0B14-44BD-8FF9-8BCB2D9D79B9}">
      <text>
        <r>
          <rPr>
            <sz val="12"/>
            <color indexed="81"/>
            <rFont val="BIZ UDゴシック"/>
            <family val="3"/>
            <charset val="128"/>
          </rPr>
          <t>「発注機関欄」で「その他の機関」を選択した場合は、施工場所を記載すること</t>
        </r>
        <r>
          <rPr>
            <sz val="9"/>
            <color indexed="81"/>
            <rFont val="MS P ゴシック"/>
            <family val="3"/>
            <charset val="128"/>
          </rPr>
          <t xml:space="preserve">
</t>
        </r>
      </text>
    </comment>
    <comment ref="AG26" authorId="0" shapeId="0" xr:uid="{96103747-ED01-4229-AD65-DA5D13DC3B87}">
      <text>
        <r>
          <rPr>
            <b/>
            <sz val="11"/>
            <color indexed="81"/>
            <rFont val="MS P ゴシック"/>
            <family val="3"/>
            <charset val="128"/>
          </rPr>
          <t>「従事役職欄」で「現場代理人（国家資格）」を選択した場合は、保有していた国家資格を記載すること</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A21" authorId="0" shapeId="0" xr:uid="{AE97991F-EC38-406A-973A-4F3A3FF52301}">
      <text>
        <r>
          <rPr>
            <b/>
            <sz val="9"/>
            <color indexed="81"/>
            <rFont val="MS P ゴシック"/>
            <family val="3"/>
            <charset val="128"/>
          </rPr>
          <t>印刷範囲外の点数より評価対象を自動で入力していますが、間違いないか必ず確認してください。</t>
        </r>
      </text>
    </comment>
    <comment ref="A23" authorId="0" shapeId="0" xr:uid="{97FEF847-AB33-4D05-BD91-0C37EE527DB5}">
      <text>
        <r>
          <rPr>
            <b/>
            <sz val="9"/>
            <color indexed="81"/>
            <rFont val="MS P ゴシック"/>
            <family val="3"/>
            <charset val="128"/>
          </rPr>
          <t>印刷範囲外の点数より評価対象を自動で入力していますが、間違いないか必ず確認してください。</t>
        </r>
      </text>
    </comment>
    <comment ref="A25" authorId="0" shapeId="0" xr:uid="{D5C64AAA-3834-4615-9B42-DAF0B21C5F2F}">
      <text>
        <r>
          <rPr>
            <b/>
            <sz val="9"/>
            <color indexed="81"/>
            <rFont val="MS P ゴシック"/>
            <family val="3"/>
            <charset val="128"/>
          </rPr>
          <t>印刷範囲外の点数より評価対象を自動で入力していますが、間違いないか必ず確認してください。</t>
        </r>
      </text>
    </comment>
  </commentList>
</comments>
</file>

<file path=xl/sharedStrings.xml><?xml version="1.0" encoding="utf-8"?>
<sst xmlns="http://schemas.openxmlformats.org/spreadsheetml/2006/main" count="2166" uniqueCount="664">
  <si>
    <t>企業の施工能力</t>
    <rPh sb="0" eb="2">
      <t>キギョウ</t>
    </rPh>
    <rPh sb="3" eb="5">
      <t>セコウ</t>
    </rPh>
    <rPh sb="5" eb="7">
      <t>ノウリョク</t>
    </rPh>
    <phoneticPr fontId="2"/>
  </si>
  <si>
    <t>備　考</t>
    <rPh sb="0" eb="1">
      <t>ソナエ</t>
    </rPh>
    <rPh sb="2" eb="3">
      <t>コウ</t>
    </rPh>
    <phoneticPr fontId="2"/>
  </si>
  <si>
    <t>工事成績</t>
    <phoneticPr fontId="2"/>
  </si>
  <si>
    <t>若手技術者の育成</t>
    <rPh sb="0" eb="2">
      <t>ワカテ</t>
    </rPh>
    <rPh sb="2" eb="5">
      <t>ギジュツシャ</t>
    </rPh>
    <rPh sb="6" eb="8">
      <t>イクセイ</t>
    </rPh>
    <phoneticPr fontId="2"/>
  </si>
  <si>
    <t>従事役職</t>
    <rPh sb="0" eb="2">
      <t>ジュウジ</t>
    </rPh>
    <rPh sb="2" eb="4">
      <t>ヤクショク</t>
    </rPh>
    <phoneticPr fontId="2"/>
  </si>
  <si>
    <t>該当なし</t>
    <rPh sb="0" eb="2">
      <t>ガイトウ</t>
    </rPh>
    <phoneticPr fontId="2"/>
  </si>
  <si>
    <t>発注機関名</t>
    <rPh sb="2" eb="5">
      <t>キカンメイ</t>
    </rPh>
    <phoneticPr fontId="2"/>
  </si>
  <si>
    <t>検査年月日</t>
    <rPh sb="0" eb="2">
      <t>ケンサ</t>
    </rPh>
    <rPh sb="2" eb="5">
      <t>ネンガッピ</t>
    </rPh>
    <phoneticPr fontId="2"/>
  </si>
  <si>
    <t>担当者</t>
    <rPh sb="0" eb="3">
      <t>タントウシャ</t>
    </rPh>
    <phoneticPr fontId="2"/>
  </si>
  <si>
    <t>電話番号</t>
    <rPh sb="0" eb="2">
      <t>デンワ</t>
    </rPh>
    <rPh sb="2" eb="4">
      <t>バンゴウ</t>
    </rPh>
    <phoneticPr fontId="2"/>
  </si>
  <si>
    <t>工事番号</t>
    <rPh sb="0" eb="2">
      <t>コウジ</t>
    </rPh>
    <rPh sb="2" eb="4">
      <t>バンゴウ</t>
    </rPh>
    <phoneticPr fontId="2"/>
  </si>
  <si>
    <t>会社名</t>
    <rPh sb="0" eb="3">
      <t>カイシャメイ</t>
    </rPh>
    <phoneticPr fontId="2"/>
  </si>
  <si>
    <t>工事名</t>
    <rPh sb="0" eb="3">
      <t>コウジメイ</t>
    </rPh>
    <phoneticPr fontId="2"/>
  </si>
  <si>
    <t>作成者</t>
    <rPh sb="0" eb="3">
      <t>サクセイシャ</t>
    </rPh>
    <phoneticPr fontId="2"/>
  </si>
  <si>
    <t>評価区分</t>
    <rPh sb="0" eb="2">
      <t>ヒョウカ</t>
    </rPh>
    <rPh sb="2" eb="4">
      <t>クブン</t>
    </rPh>
    <phoneticPr fontId="2"/>
  </si>
  <si>
    <t>評価項目</t>
    <rPh sb="0" eb="2">
      <t>ヒョウカ</t>
    </rPh>
    <rPh sb="2" eb="4">
      <t>コウモク</t>
    </rPh>
    <phoneticPr fontId="2"/>
  </si>
  <si>
    <t>配点</t>
    <rPh sb="0" eb="2">
      <t>ハイテン</t>
    </rPh>
    <phoneticPr fontId="2"/>
  </si>
  <si>
    <t>評価方法</t>
    <rPh sb="0" eb="2">
      <t>ヒョウカ</t>
    </rPh>
    <rPh sb="2" eb="4">
      <t>ホウホウ</t>
    </rPh>
    <phoneticPr fontId="2"/>
  </si>
  <si>
    <t>入札参加者（申告者）</t>
    <rPh sb="0" eb="2">
      <t>ニュウサツ</t>
    </rPh>
    <rPh sb="2" eb="5">
      <t>サンカシャ</t>
    </rPh>
    <rPh sb="6" eb="9">
      <t>シンコクシャ</t>
    </rPh>
    <phoneticPr fontId="2"/>
  </si>
  <si>
    <t>評価内容</t>
    <rPh sb="0" eb="2">
      <t>ヒョウカ</t>
    </rPh>
    <rPh sb="2" eb="4">
      <t>ナイヨウ</t>
    </rPh>
    <phoneticPr fontId="2"/>
  </si>
  <si>
    <t>評価点</t>
    <rPh sb="0" eb="2">
      <t>ヒョウカ</t>
    </rPh>
    <rPh sb="2" eb="3">
      <t>テン</t>
    </rPh>
    <phoneticPr fontId="2"/>
  </si>
  <si>
    <t>あり</t>
  </si>
  <si>
    <t>あり</t>
    <phoneticPr fontId="2"/>
  </si>
  <si>
    <t>なし</t>
  </si>
  <si>
    <t>なし</t>
    <phoneticPr fontId="2"/>
  </si>
  <si>
    <t>地域精通度
（本店所在地）</t>
    <rPh sb="0" eb="2">
      <t>チイキ</t>
    </rPh>
    <rPh sb="2" eb="4">
      <t>セイツウ</t>
    </rPh>
    <rPh sb="4" eb="5">
      <t>ド</t>
    </rPh>
    <rPh sb="7" eb="9">
      <t>ホンテン</t>
    </rPh>
    <rPh sb="9" eb="12">
      <t>ショザイチ</t>
    </rPh>
    <phoneticPr fontId="2"/>
  </si>
  <si>
    <t>1点</t>
    <rPh sb="1" eb="2">
      <t>テン</t>
    </rPh>
    <phoneticPr fontId="2"/>
  </si>
  <si>
    <t>小計</t>
    <rPh sb="0" eb="2">
      <t>ショウケイ</t>
    </rPh>
    <phoneticPr fontId="2"/>
  </si>
  <si>
    <t>企業の施工能力（Ａ）</t>
    <rPh sb="0" eb="2">
      <t>キギョウ</t>
    </rPh>
    <rPh sb="3" eb="5">
      <t>セコウ</t>
    </rPh>
    <rPh sb="5" eb="7">
      <t>ノウリョク</t>
    </rPh>
    <phoneticPr fontId="2"/>
  </si>
  <si>
    <t>配置予定技術者の技術力（Ｂ）</t>
    <rPh sb="0" eb="2">
      <t>ハイチ</t>
    </rPh>
    <rPh sb="2" eb="4">
      <t>ヨテイ</t>
    </rPh>
    <rPh sb="4" eb="7">
      <t>ギジュツシャ</t>
    </rPh>
    <rPh sb="8" eb="11">
      <t>ギジュツリョク</t>
    </rPh>
    <phoneticPr fontId="2"/>
  </si>
  <si>
    <t>技術資料</t>
    <rPh sb="0" eb="2">
      <t>ギジュツ</t>
    </rPh>
    <rPh sb="2" eb="4">
      <t>シリョウ</t>
    </rPh>
    <phoneticPr fontId="2"/>
  </si>
  <si>
    <t>新技術・新工法
の活用</t>
    <rPh sb="0" eb="3">
      <t>シンギジュツ</t>
    </rPh>
    <rPh sb="4" eb="7">
      <t>シンコウホウ</t>
    </rPh>
    <rPh sb="9" eb="11">
      <t>カツヨウ</t>
    </rPh>
    <phoneticPr fontId="2"/>
  </si>
  <si>
    <t>自己評価</t>
    <rPh sb="0" eb="2">
      <t>ジコ</t>
    </rPh>
    <rPh sb="2" eb="4">
      <t>ヒョウカ</t>
    </rPh>
    <phoneticPr fontId="2"/>
  </si>
  <si>
    <t>加算点</t>
    <rPh sb="0" eb="2">
      <t>カサン</t>
    </rPh>
    <rPh sb="2" eb="3">
      <t>テン</t>
    </rPh>
    <phoneticPr fontId="2"/>
  </si>
  <si>
    <t>評価
対象</t>
    <rPh sb="0" eb="2">
      <t>ヒョウカ</t>
    </rPh>
    <rPh sb="3" eb="5">
      <t>タイショウ</t>
    </rPh>
    <phoneticPr fontId="2"/>
  </si>
  <si>
    <t>工事
番号</t>
    <rPh sb="0" eb="2">
      <t>コウジ</t>
    </rPh>
    <rPh sb="3" eb="5">
      <t>バンゴウ</t>
    </rPh>
    <phoneticPr fontId="2"/>
  </si>
  <si>
    <t>①</t>
    <phoneticPr fontId="2"/>
  </si>
  <si>
    <t>②</t>
    <phoneticPr fontId="2"/>
  </si>
  <si>
    <t>地域固有の社会貢献活動</t>
    <rPh sb="0" eb="2">
      <t>チイキ</t>
    </rPh>
    <rPh sb="2" eb="4">
      <t>コユウ</t>
    </rPh>
    <rPh sb="5" eb="7">
      <t>シャカイ</t>
    </rPh>
    <rPh sb="7" eb="9">
      <t>コウケン</t>
    </rPh>
    <rPh sb="9" eb="11">
      <t>カツドウ</t>
    </rPh>
    <phoneticPr fontId="2"/>
  </si>
  <si>
    <t>工事成績</t>
    <rPh sb="0" eb="2">
      <t>コウジ</t>
    </rPh>
    <rPh sb="2" eb="4">
      <t>セイセキ</t>
    </rPh>
    <phoneticPr fontId="2"/>
  </si>
  <si>
    <t>○</t>
  </si>
  <si>
    <t>工場製作</t>
    <rPh sb="0" eb="2">
      <t>コウジョウ</t>
    </rPh>
    <rPh sb="2" eb="4">
      <t>セイサク</t>
    </rPh>
    <phoneticPr fontId="2"/>
  </si>
  <si>
    <t>１　提出書類</t>
    <rPh sb="2" eb="4">
      <t>テイシュツ</t>
    </rPh>
    <rPh sb="4" eb="6">
      <t>ショルイ</t>
    </rPh>
    <phoneticPr fontId="2"/>
  </si>
  <si>
    <t>－</t>
    <phoneticPr fontId="2"/>
  </si>
  <si>
    <t>●●第0000-0-0号</t>
    <rPh sb="2" eb="3">
      <t>ダイ</t>
    </rPh>
    <rPh sb="11" eb="12">
      <t>ゴウ</t>
    </rPh>
    <phoneticPr fontId="2"/>
  </si>
  <si>
    <t>工事名：</t>
    <rPh sb="0" eb="3">
      <t>コウジメイ</t>
    </rPh>
    <phoneticPr fontId="2"/>
  </si>
  <si>
    <t>商号又は名称：</t>
    <rPh sb="0" eb="2">
      <t>ショウゴウ</t>
    </rPh>
    <rPh sb="2" eb="3">
      <t>マタ</t>
    </rPh>
    <rPh sb="4" eb="6">
      <t>メイショウ</t>
    </rPh>
    <phoneticPr fontId="2"/>
  </si>
  <si>
    <t>このシートは触らないでください。</t>
    <rPh sb="6" eb="7">
      <t>サワ</t>
    </rPh>
    <phoneticPr fontId="2"/>
  </si>
  <si>
    <t>同種工事の施工実績</t>
    <rPh sb="0" eb="2">
      <t>ドウシュ</t>
    </rPh>
    <rPh sb="2" eb="4">
      <t>コウジ</t>
    </rPh>
    <rPh sb="5" eb="7">
      <t>セコウ</t>
    </rPh>
    <rPh sb="7" eb="9">
      <t>ジッセキ</t>
    </rPh>
    <phoneticPr fontId="2"/>
  </si>
  <si>
    <t>自己評価申告書内容</t>
    <rPh sb="0" eb="2">
      <t>ジコ</t>
    </rPh>
    <rPh sb="2" eb="4">
      <t>ヒョウカ</t>
    </rPh>
    <rPh sb="4" eb="7">
      <t>シンコクショ</t>
    </rPh>
    <rPh sb="7" eb="9">
      <t>ナイヨウ</t>
    </rPh>
    <phoneticPr fontId="2"/>
  </si>
  <si>
    <t>社会貢献点数</t>
    <rPh sb="0" eb="2">
      <t>シャカイ</t>
    </rPh>
    <rPh sb="2" eb="4">
      <t>コウケン</t>
    </rPh>
    <rPh sb="4" eb="6">
      <t>テンスウ</t>
    </rPh>
    <phoneticPr fontId="2"/>
  </si>
  <si>
    <t>配置予定技術者の技術力</t>
    <rPh sb="0" eb="2">
      <t>ハイチ</t>
    </rPh>
    <rPh sb="2" eb="4">
      <t>ヨテイ</t>
    </rPh>
    <rPh sb="4" eb="6">
      <t>ギジュツ</t>
    </rPh>
    <rPh sb="6" eb="7">
      <t>シャ</t>
    </rPh>
    <rPh sb="8" eb="10">
      <t>ギジュツ</t>
    </rPh>
    <rPh sb="10" eb="11">
      <t>リョク</t>
    </rPh>
    <phoneticPr fontId="2"/>
  </si>
  <si>
    <t>継続学習(CPD)の取得状況</t>
    <rPh sb="0" eb="2">
      <t>ケイゾク</t>
    </rPh>
    <rPh sb="2" eb="4">
      <t>ガクシュウ</t>
    </rPh>
    <rPh sb="10" eb="12">
      <t>シュトク</t>
    </rPh>
    <rPh sb="12" eb="14">
      <t>ジョウキョウ</t>
    </rPh>
    <phoneticPr fontId="2"/>
  </si>
  <si>
    <t>地域精通度</t>
    <rPh sb="0" eb="2">
      <t>チイキ</t>
    </rPh>
    <rPh sb="2" eb="4">
      <t>セイツウ</t>
    </rPh>
    <rPh sb="4" eb="5">
      <t>ド</t>
    </rPh>
    <phoneticPr fontId="2"/>
  </si>
  <si>
    <t>県内企業の下請負人活用状況</t>
    <rPh sb="0" eb="2">
      <t>ケンナイ</t>
    </rPh>
    <rPh sb="2" eb="4">
      <t>キギョウ</t>
    </rPh>
    <rPh sb="5" eb="9">
      <t>シタウケオイニン</t>
    </rPh>
    <rPh sb="9" eb="11">
      <t>カツヨウ</t>
    </rPh>
    <rPh sb="11" eb="13">
      <t>ジョウキョウ</t>
    </rPh>
    <phoneticPr fontId="2"/>
  </si>
  <si>
    <t>新技術・新工法の活用</t>
    <rPh sb="0" eb="3">
      <t>シンギジュツ</t>
    </rPh>
    <rPh sb="4" eb="7">
      <t>シンコウホウ</t>
    </rPh>
    <rPh sb="8" eb="10">
      <t>カツヨウ</t>
    </rPh>
    <phoneticPr fontId="2"/>
  </si>
  <si>
    <t>県内産資材の活用</t>
    <rPh sb="0" eb="3">
      <t>ケンナイサン</t>
    </rPh>
    <rPh sb="3" eb="5">
      <t>シザイ</t>
    </rPh>
    <rPh sb="6" eb="8">
      <t>カツヨウ</t>
    </rPh>
    <phoneticPr fontId="2"/>
  </si>
  <si>
    <t>-</t>
    <phoneticPr fontId="2"/>
  </si>
  <si>
    <t>建設業許可番号</t>
    <rPh sb="0" eb="3">
      <t>ケンセツギョウ</t>
    </rPh>
    <rPh sb="3" eb="5">
      <t>キョカ</t>
    </rPh>
    <rPh sb="5" eb="7">
      <t>バンゴウ</t>
    </rPh>
    <phoneticPr fontId="2"/>
  </si>
  <si>
    <t>国土交通大臣</t>
    <rPh sb="0" eb="2">
      <t>コクド</t>
    </rPh>
    <rPh sb="2" eb="4">
      <t>コウツウ</t>
    </rPh>
    <rPh sb="4" eb="6">
      <t>ダイジン</t>
    </rPh>
    <phoneticPr fontId="2"/>
  </si>
  <si>
    <t>兵庫県知事</t>
    <rPh sb="0" eb="3">
      <t>ヒョウゴケン</t>
    </rPh>
    <rPh sb="3" eb="5">
      <t>チジ</t>
    </rPh>
    <phoneticPr fontId="2"/>
  </si>
  <si>
    <t>北海道知事</t>
    <rPh sb="0" eb="3">
      <t>ホッカイドウ</t>
    </rPh>
    <phoneticPr fontId="2"/>
  </si>
  <si>
    <t>青森県知事</t>
    <rPh sb="0" eb="2">
      <t>アオモリ</t>
    </rPh>
    <rPh sb="2" eb="3">
      <t>ケン</t>
    </rPh>
    <phoneticPr fontId="2"/>
  </si>
  <si>
    <t>岩手県知事</t>
    <rPh sb="0" eb="2">
      <t>イワテ</t>
    </rPh>
    <rPh sb="2" eb="3">
      <t>ケン</t>
    </rPh>
    <phoneticPr fontId="2"/>
  </si>
  <si>
    <t>宮城県知事</t>
    <rPh sb="0" eb="2">
      <t>ミヤギ</t>
    </rPh>
    <rPh sb="2" eb="3">
      <t>ケン</t>
    </rPh>
    <phoneticPr fontId="2"/>
  </si>
  <si>
    <t>秋田県知事</t>
    <rPh sb="0" eb="2">
      <t>アキタ</t>
    </rPh>
    <rPh sb="2" eb="3">
      <t>ケン</t>
    </rPh>
    <phoneticPr fontId="2"/>
  </si>
  <si>
    <t>山形県知事</t>
    <rPh sb="0" eb="2">
      <t>ヤマガタ</t>
    </rPh>
    <phoneticPr fontId="2"/>
  </si>
  <si>
    <t>福島県知事</t>
    <rPh sb="0" eb="2">
      <t>フクシマ</t>
    </rPh>
    <phoneticPr fontId="2"/>
  </si>
  <si>
    <t>茨城県知事</t>
    <rPh sb="0" eb="2">
      <t>イバラギ</t>
    </rPh>
    <phoneticPr fontId="2"/>
  </si>
  <si>
    <t>栃木県知事</t>
    <rPh sb="0" eb="2">
      <t>トチギ</t>
    </rPh>
    <rPh sb="2" eb="3">
      <t>ケン</t>
    </rPh>
    <phoneticPr fontId="2"/>
  </si>
  <si>
    <t>群馬県知事</t>
    <rPh sb="0" eb="2">
      <t>グンマ</t>
    </rPh>
    <phoneticPr fontId="2"/>
  </si>
  <si>
    <t>埼玉県知事</t>
    <rPh sb="0" eb="2">
      <t>サイタマ</t>
    </rPh>
    <phoneticPr fontId="2"/>
  </si>
  <si>
    <t>千葉県知事</t>
    <rPh sb="0" eb="2">
      <t>チバ</t>
    </rPh>
    <rPh sb="2" eb="3">
      <t>ケン</t>
    </rPh>
    <phoneticPr fontId="2"/>
  </si>
  <si>
    <t>東京都知事</t>
    <rPh sb="0" eb="3">
      <t>トウキョウト</t>
    </rPh>
    <phoneticPr fontId="2"/>
  </si>
  <si>
    <t>神奈川県知事</t>
    <rPh sb="0" eb="3">
      <t>カナガワ</t>
    </rPh>
    <phoneticPr fontId="2"/>
  </si>
  <si>
    <t>新潟県知事</t>
    <rPh sb="0" eb="2">
      <t>ニイガタ</t>
    </rPh>
    <phoneticPr fontId="2"/>
  </si>
  <si>
    <t>富山県知事</t>
    <rPh sb="0" eb="2">
      <t>トヤマ</t>
    </rPh>
    <phoneticPr fontId="2"/>
  </si>
  <si>
    <t>石川県知事</t>
    <rPh sb="0" eb="2">
      <t>イシカワ</t>
    </rPh>
    <phoneticPr fontId="2"/>
  </si>
  <si>
    <t>福井県知事</t>
    <rPh sb="0" eb="2">
      <t>フクイ</t>
    </rPh>
    <phoneticPr fontId="2"/>
  </si>
  <si>
    <t>山梨県知事</t>
    <rPh sb="0" eb="2">
      <t>ヤマナシ</t>
    </rPh>
    <phoneticPr fontId="2"/>
  </si>
  <si>
    <t>長野県知事</t>
    <rPh sb="0" eb="2">
      <t>ナガノ</t>
    </rPh>
    <phoneticPr fontId="2"/>
  </si>
  <si>
    <t>岐阜県知事</t>
    <rPh sb="0" eb="2">
      <t>ギフ</t>
    </rPh>
    <phoneticPr fontId="2"/>
  </si>
  <si>
    <t>静岡県知事</t>
    <rPh sb="0" eb="2">
      <t>シズオカ</t>
    </rPh>
    <phoneticPr fontId="2"/>
  </si>
  <si>
    <t>愛知県知事</t>
    <rPh sb="0" eb="2">
      <t>アイチ</t>
    </rPh>
    <phoneticPr fontId="2"/>
  </si>
  <si>
    <t>三重県知事</t>
    <rPh sb="0" eb="2">
      <t>ミエ</t>
    </rPh>
    <phoneticPr fontId="2"/>
  </si>
  <si>
    <t>滋賀県知事</t>
    <rPh sb="0" eb="2">
      <t>シガ</t>
    </rPh>
    <phoneticPr fontId="2"/>
  </si>
  <si>
    <t>京都府知事</t>
    <rPh sb="0" eb="2">
      <t>キョウト</t>
    </rPh>
    <rPh sb="2" eb="3">
      <t>フ</t>
    </rPh>
    <phoneticPr fontId="2"/>
  </si>
  <si>
    <t>大阪府知事</t>
    <rPh sb="0" eb="3">
      <t>オオサカフ</t>
    </rPh>
    <phoneticPr fontId="2"/>
  </si>
  <si>
    <t>奈良県知事</t>
    <rPh sb="0" eb="2">
      <t>ナラ</t>
    </rPh>
    <phoneticPr fontId="2"/>
  </si>
  <si>
    <t>和歌山県知事</t>
    <rPh sb="0" eb="3">
      <t>ワカヤマ</t>
    </rPh>
    <phoneticPr fontId="2"/>
  </si>
  <si>
    <t>鳥取県知事</t>
    <rPh sb="0" eb="2">
      <t>トットリ</t>
    </rPh>
    <phoneticPr fontId="2"/>
  </si>
  <si>
    <t>島根県知事</t>
    <rPh sb="0" eb="2">
      <t>シマネ</t>
    </rPh>
    <phoneticPr fontId="2"/>
  </si>
  <si>
    <t>岡山県知事</t>
    <rPh sb="0" eb="2">
      <t>オカヤマ</t>
    </rPh>
    <phoneticPr fontId="2"/>
  </si>
  <si>
    <t>広島県知事</t>
    <rPh sb="0" eb="2">
      <t>ヒロシマ</t>
    </rPh>
    <phoneticPr fontId="2"/>
  </si>
  <si>
    <t>山口県知事</t>
    <rPh sb="0" eb="2">
      <t>ヤマグチ</t>
    </rPh>
    <phoneticPr fontId="2"/>
  </si>
  <si>
    <t>徳島県知事</t>
    <rPh sb="0" eb="2">
      <t>トクシマ</t>
    </rPh>
    <phoneticPr fontId="2"/>
  </si>
  <si>
    <t>香川県知事</t>
    <rPh sb="0" eb="2">
      <t>カガワ</t>
    </rPh>
    <phoneticPr fontId="2"/>
  </si>
  <si>
    <t>愛媛県知事</t>
    <rPh sb="0" eb="2">
      <t>エヒメ</t>
    </rPh>
    <phoneticPr fontId="2"/>
  </si>
  <si>
    <t>高知県知事</t>
    <rPh sb="0" eb="2">
      <t>コウチ</t>
    </rPh>
    <phoneticPr fontId="2"/>
  </si>
  <si>
    <t>福岡県知事</t>
    <rPh sb="0" eb="2">
      <t>フクオカ</t>
    </rPh>
    <phoneticPr fontId="2"/>
  </si>
  <si>
    <t>佐賀県知事</t>
    <rPh sb="0" eb="2">
      <t>サガ</t>
    </rPh>
    <phoneticPr fontId="2"/>
  </si>
  <si>
    <t>長崎県知事</t>
    <rPh sb="0" eb="2">
      <t>ナガサキ</t>
    </rPh>
    <phoneticPr fontId="2"/>
  </si>
  <si>
    <t>熊本県知事</t>
    <rPh sb="0" eb="2">
      <t>クマモト</t>
    </rPh>
    <phoneticPr fontId="2"/>
  </si>
  <si>
    <t>大分県知事</t>
    <rPh sb="0" eb="2">
      <t>オオイタ</t>
    </rPh>
    <phoneticPr fontId="2"/>
  </si>
  <si>
    <t>宮崎県知事</t>
    <rPh sb="0" eb="2">
      <t>ミヤザキ</t>
    </rPh>
    <phoneticPr fontId="2"/>
  </si>
  <si>
    <t>鹿児島県知事</t>
    <rPh sb="0" eb="3">
      <t>カゴシマ</t>
    </rPh>
    <phoneticPr fontId="2"/>
  </si>
  <si>
    <t>沖縄県知事</t>
    <rPh sb="0" eb="2">
      <t>オキナワ</t>
    </rPh>
    <phoneticPr fontId="2"/>
  </si>
  <si>
    <t>------------</t>
    <phoneticPr fontId="2"/>
  </si>
  <si>
    <t>許可番号</t>
    <rPh sb="0" eb="2">
      <t>キョカ</t>
    </rPh>
    <rPh sb="2" eb="4">
      <t>バンゴウ</t>
    </rPh>
    <phoneticPr fontId="2"/>
  </si>
  <si>
    <t>鹿児島県知事</t>
    <phoneticPr fontId="2"/>
  </si>
  <si>
    <t>国土交通大臣</t>
    <phoneticPr fontId="2"/>
  </si>
  <si>
    <t>兵庫県知事</t>
    <phoneticPr fontId="2"/>
  </si>
  <si>
    <t>福井県知事</t>
    <phoneticPr fontId="2"/>
  </si>
  <si>
    <t>滋賀県知事</t>
    <phoneticPr fontId="2"/>
  </si>
  <si>
    <t>京都府知事</t>
    <phoneticPr fontId="2"/>
  </si>
  <si>
    <t>大阪府知事</t>
    <phoneticPr fontId="2"/>
  </si>
  <si>
    <t>奈良県知事</t>
    <phoneticPr fontId="2"/>
  </si>
  <si>
    <t>和歌山県知事</t>
    <phoneticPr fontId="2"/>
  </si>
  <si>
    <t>北海道知事</t>
    <phoneticPr fontId="2"/>
  </si>
  <si>
    <t>青森県知事</t>
    <phoneticPr fontId="2"/>
  </si>
  <si>
    <t>岩手県知事</t>
    <phoneticPr fontId="2"/>
  </si>
  <si>
    <t>宮城県知事</t>
    <phoneticPr fontId="2"/>
  </si>
  <si>
    <t>秋田県知事</t>
    <phoneticPr fontId="2"/>
  </si>
  <si>
    <t>山形県知事</t>
    <phoneticPr fontId="2"/>
  </si>
  <si>
    <t>福島県知事</t>
    <phoneticPr fontId="2"/>
  </si>
  <si>
    <t>茨城県知事</t>
    <phoneticPr fontId="2"/>
  </si>
  <si>
    <t>栃木県知事</t>
    <phoneticPr fontId="2"/>
  </si>
  <si>
    <t>群馬県知事</t>
    <phoneticPr fontId="2"/>
  </si>
  <si>
    <t>埼玉県知事</t>
    <phoneticPr fontId="2"/>
  </si>
  <si>
    <t>千葉県知事</t>
    <phoneticPr fontId="2"/>
  </si>
  <si>
    <t>東京都知事</t>
    <phoneticPr fontId="2"/>
  </si>
  <si>
    <t>神奈川県知事</t>
    <phoneticPr fontId="2"/>
  </si>
  <si>
    <t>山梨県知事</t>
    <phoneticPr fontId="2"/>
  </si>
  <si>
    <t>長野県知事</t>
    <phoneticPr fontId="2"/>
  </si>
  <si>
    <t>新潟県知事</t>
    <phoneticPr fontId="2"/>
  </si>
  <si>
    <t>富山県知事</t>
    <phoneticPr fontId="2"/>
  </si>
  <si>
    <t>石川県知事</t>
    <phoneticPr fontId="2"/>
  </si>
  <si>
    <t>岐阜県知事</t>
    <phoneticPr fontId="2"/>
  </si>
  <si>
    <t>静岡県知事</t>
    <phoneticPr fontId="2"/>
  </si>
  <si>
    <t>愛知県知事</t>
    <phoneticPr fontId="2"/>
  </si>
  <si>
    <t>三重県知事</t>
    <phoneticPr fontId="2"/>
  </si>
  <si>
    <t>島根県知事</t>
    <phoneticPr fontId="2"/>
  </si>
  <si>
    <t>鳥取県知事</t>
    <phoneticPr fontId="2"/>
  </si>
  <si>
    <t>岡山県知事</t>
    <phoneticPr fontId="2"/>
  </si>
  <si>
    <t>広島県知事</t>
    <phoneticPr fontId="2"/>
  </si>
  <si>
    <t>山口県知事</t>
    <phoneticPr fontId="2"/>
  </si>
  <si>
    <t>徳島県知事</t>
    <phoneticPr fontId="2"/>
  </si>
  <si>
    <t>香川県知事</t>
    <phoneticPr fontId="2"/>
  </si>
  <si>
    <t>愛媛県知事</t>
    <phoneticPr fontId="2"/>
  </si>
  <si>
    <t>高知県知事</t>
    <phoneticPr fontId="2"/>
  </si>
  <si>
    <t>福岡県知事</t>
    <phoneticPr fontId="2"/>
  </si>
  <si>
    <t>佐賀県知事</t>
    <phoneticPr fontId="2"/>
  </si>
  <si>
    <t>長崎県知事</t>
    <phoneticPr fontId="2"/>
  </si>
  <si>
    <t>熊本県知事</t>
    <phoneticPr fontId="2"/>
  </si>
  <si>
    <t>大分県知事</t>
    <phoneticPr fontId="2"/>
  </si>
  <si>
    <t>宮崎県知事</t>
    <phoneticPr fontId="2"/>
  </si>
  <si>
    <t>■近畿</t>
    <phoneticPr fontId="2"/>
  </si>
  <si>
    <t>■関東</t>
    <phoneticPr fontId="2"/>
  </si>
  <si>
    <t>■北陸</t>
    <phoneticPr fontId="2"/>
  </si>
  <si>
    <t>■中部</t>
    <phoneticPr fontId="2"/>
  </si>
  <si>
    <t>■中国</t>
    <phoneticPr fontId="2"/>
  </si>
  <si>
    <t>■四国</t>
    <phoneticPr fontId="2"/>
  </si>
  <si>
    <t>■九州沖縄</t>
    <phoneticPr fontId="2"/>
  </si>
  <si>
    <t>兵庫県知事</t>
  </si>
  <si>
    <t>許可　第</t>
    <rPh sb="3" eb="4">
      <t>ダイ</t>
    </rPh>
    <phoneticPr fontId="2"/>
  </si>
  <si>
    <t>号</t>
    <rPh sb="0" eb="1">
      <t>ゴウ</t>
    </rPh>
    <phoneticPr fontId="2"/>
  </si>
  <si>
    <t>注２</t>
    <rPh sb="0" eb="1">
      <t>チュウ</t>
    </rPh>
    <phoneticPr fontId="2"/>
  </si>
  <si>
    <t>注３</t>
    <rPh sb="0" eb="1">
      <t>チュウ</t>
    </rPh>
    <phoneticPr fontId="2"/>
  </si>
  <si>
    <t>注４</t>
    <rPh sb="0" eb="1">
      <t>チュウ</t>
    </rPh>
    <phoneticPr fontId="2"/>
  </si>
  <si>
    <t>注５</t>
    <rPh sb="0" eb="1">
      <t>チュウ</t>
    </rPh>
    <phoneticPr fontId="2"/>
  </si>
  <si>
    <t>注６</t>
    <rPh sb="0" eb="1">
      <t>チュウ</t>
    </rPh>
    <phoneticPr fontId="2"/>
  </si>
  <si>
    <t>注１</t>
    <rPh sb="0" eb="1">
      <t>チュウ</t>
    </rPh>
    <phoneticPr fontId="2"/>
  </si>
  <si>
    <t>　</t>
    <phoneticPr fontId="2"/>
  </si>
  <si>
    <t>（別表）建設業を許可した者</t>
    <phoneticPr fontId="2"/>
  </si>
  <si>
    <t>■北海道東北</t>
    <rPh sb="4" eb="6">
      <t>トウホク</t>
    </rPh>
    <phoneticPr fontId="2"/>
  </si>
  <si>
    <t>専任補助者の配置</t>
    <rPh sb="0" eb="2">
      <t>センニン</t>
    </rPh>
    <rPh sb="2" eb="5">
      <t>ホジョシャ</t>
    </rPh>
    <rPh sb="6" eb="8">
      <t>ハイチ</t>
    </rPh>
    <phoneticPr fontId="2"/>
  </si>
  <si>
    <t>2点</t>
    <phoneticPr fontId="2"/>
  </si>
  <si>
    <t>推奨単位の
取得状況</t>
    <rPh sb="0" eb="2">
      <t>スイショウ</t>
    </rPh>
    <rPh sb="2" eb="4">
      <t>タンイ</t>
    </rPh>
    <rPh sb="6" eb="8">
      <t>シュトク</t>
    </rPh>
    <rPh sb="8" eb="10">
      <t>ジョウキョウ</t>
    </rPh>
    <phoneticPr fontId="2"/>
  </si>
  <si>
    <t>県内企業の
下請負人活用
状況</t>
    <rPh sb="0" eb="2">
      <t>ケンナイ</t>
    </rPh>
    <rPh sb="2" eb="4">
      <t>キギョウ</t>
    </rPh>
    <rPh sb="6" eb="7">
      <t>シタ</t>
    </rPh>
    <rPh sb="8" eb="9">
      <t>フ</t>
    </rPh>
    <rPh sb="9" eb="10">
      <t>ニン</t>
    </rPh>
    <rPh sb="10" eb="12">
      <t>カツヨウ</t>
    </rPh>
    <rPh sb="13" eb="15">
      <t>ジョウキョウ</t>
    </rPh>
    <phoneticPr fontId="2"/>
  </si>
  <si>
    <t>推奨単位以上の取得実績がある。</t>
    <rPh sb="0" eb="2">
      <t>スイショウ</t>
    </rPh>
    <rPh sb="2" eb="4">
      <t>タンイ</t>
    </rPh>
    <rPh sb="4" eb="6">
      <t>イジョウ</t>
    </rPh>
    <rPh sb="7" eb="9">
      <t>シュトク</t>
    </rPh>
    <rPh sb="9" eb="11">
      <t>ジッセキ</t>
    </rPh>
    <phoneticPr fontId="2"/>
  </si>
  <si>
    <t>推奨単位以上の取得実績がない。</t>
    <rPh sb="0" eb="2">
      <t>スイショウ</t>
    </rPh>
    <rPh sb="2" eb="4">
      <t>タンイ</t>
    </rPh>
    <rPh sb="4" eb="6">
      <t>イジョウ</t>
    </rPh>
    <rPh sb="7" eb="9">
      <t>シュトク</t>
    </rPh>
    <rPh sb="9" eb="11">
      <t>ジッセキ</t>
    </rPh>
    <phoneticPr fontId="2"/>
  </si>
  <si>
    <t>当該工事において適用しない。</t>
    <rPh sb="0" eb="2">
      <t>トウガイ</t>
    </rPh>
    <rPh sb="2" eb="4">
      <t>コウジ</t>
    </rPh>
    <rPh sb="8" eb="10">
      <t>テキヨウ</t>
    </rPh>
    <phoneticPr fontId="2"/>
  </si>
  <si>
    <t>当該工事において適用する。</t>
    <rPh sb="0" eb="2">
      <t>トウガイ</t>
    </rPh>
    <rPh sb="2" eb="4">
      <t>コウジ</t>
    </rPh>
    <rPh sb="8" eb="10">
      <t>テキヨウ</t>
    </rPh>
    <phoneticPr fontId="2"/>
  </si>
  <si>
    <t>上記に該当しない。</t>
    <rPh sb="0" eb="2">
      <t>ジョウキ</t>
    </rPh>
    <rPh sb="3" eb="5">
      <t>ガイトウ</t>
    </rPh>
    <phoneticPr fontId="2"/>
  </si>
  <si>
    <t>地域建設業者の育成</t>
    <rPh sb="0" eb="2">
      <t>チイキ</t>
    </rPh>
    <rPh sb="2" eb="4">
      <t>ケンセツ</t>
    </rPh>
    <rPh sb="4" eb="6">
      <t>ギョウシャ</t>
    </rPh>
    <rPh sb="7" eb="9">
      <t>イクセイ</t>
    </rPh>
    <phoneticPr fontId="2"/>
  </si>
  <si>
    <t>地域建設業者の育成</t>
    <rPh sb="0" eb="2">
      <t>チイキ</t>
    </rPh>
    <rPh sb="2" eb="5">
      <t>ケンセツギョウ</t>
    </rPh>
    <rPh sb="5" eb="6">
      <t>シャ</t>
    </rPh>
    <rPh sb="7" eb="9">
      <t>イクセイ</t>
    </rPh>
    <phoneticPr fontId="2"/>
  </si>
  <si>
    <t>当該評価項目において評価対象とする技術者</t>
    <rPh sb="0" eb="2">
      <t>トウガイ</t>
    </rPh>
    <rPh sb="2" eb="4">
      <t>ヒョウカ</t>
    </rPh>
    <rPh sb="4" eb="6">
      <t>コウモク</t>
    </rPh>
    <rPh sb="10" eb="12">
      <t>ヒョウカ</t>
    </rPh>
    <rPh sb="12" eb="14">
      <t>タイショウ</t>
    </rPh>
    <rPh sb="17" eb="20">
      <t>ギジュツシャ</t>
    </rPh>
    <phoneticPr fontId="2"/>
  </si>
  <si>
    <t>その他の確認事項</t>
    <rPh sb="2" eb="3">
      <t>タ</t>
    </rPh>
    <rPh sb="4" eb="6">
      <t>カクニン</t>
    </rPh>
    <rPh sb="6" eb="8">
      <t>ジコウ</t>
    </rPh>
    <phoneticPr fontId="2"/>
  </si>
  <si>
    <t>-</t>
  </si>
  <si>
    <t>無</t>
    <rPh sb="0" eb="1">
      <t>ナ</t>
    </rPh>
    <phoneticPr fontId="2"/>
  </si>
  <si>
    <t>女性技術者の配置</t>
    <rPh sb="0" eb="2">
      <t>ジョセイ</t>
    </rPh>
    <rPh sb="2" eb="5">
      <t>ギジュツシャ</t>
    </rPh>
    <rPh sb="6" eb="8">
      <t>ハイチ</t>
    </rPh>
    <phoneticPr fontId="2"/>
  </si>
  <si>
    <t>-</t>
    <phoneticPr fontId="2"/>
  </si>
  <si>
    <t>　　　</t>
    <phoneticPr fontId="2"/>
  </si>
  <si>
    <t>地域建設業者の育成（Ｃ）</t>
    <rPh sb="0" eb="2">
      <t>チイキ</t>
    </rPh>
    <rPh sb="2" eb="5">
      <t>ケンセツギョウ</t>
    </rPh>
    <rPh sb="5" eb="6">
      <t>シャ</t>
    </rPh>
    <rPh sb="7" eb="9">
      <t>イクセイ</t>
    </rPh>
    <phoneticPr fontId="2"/>
  </si>
  <si>
    <t>不履行項目数</t>
    <rPh sb="0" eb="3">
      <t>フリコウ</t>
    </rPh>
    <rPh sb="3" eb="6">
      <t>コウモクスウ</t>
    </rPh>
    <phoneticPr fontId="2"/>
  </si>
  <si>
    <t>追加資料の提出意思</t>
    <rPh sb="0" eb="2">
      <t>ツイカ</t>
    </rPh>
    <rPh sb="2" eb="4">
      <t>シリョウ</t>
    </rPh>
    <rPh sb="5" eb="7">
      <t>テイシュツ</t>
    </rPh>
    <rPh sb="7" eb="9">
      <t>イシ</t>
    </rPh>
    <phoneticPr fontId="2"/>
  </si>
  <si>
    <t>不履行が発生した工事</t>
    <rPh sb="0" eb="3">
      <t>フリコウ</t>
    </rPh>
    <rPh sb="4" eb="6">
      <t>ハッセイ</t>
    </rPh>
    <rPh sb="8" eb="10">
      <t>コウジ</t>
    </rPh>
    <phoneticPr fontId="2"/>
  </si>
  <si>
    <t>不履行</t>
    <rPh sb="0" eb="3">
      <t>フリコウ</t>
    </rPh>
    <phoneticPr fontId="2"/>
  </si>
  <si>
    <t>項目数</t>
    <rPh sb="0" eb="3">
      <t>コウモクスウ</t>
    </rPh>
    <phoneticPr fontId="2"/>
  </si>
  <si>
    <t>③</t>
    <phoneticPr fontId="2"/>
  </si>
  <si>
    <t>不履行項目数の合計
（対象期間通算）</t>
    <rPh sb="0" eb="3">
      <t>フリコウ</t>
    </rPh>
    <rPh sb="3" eb="6">
      <t>コウモクスウ</t>
    </rPh>
    <rPh sb="7" eb="9">
      <t>ゴウケイ</t>
    </rPh>
    <rPh sb="11" eb="13">
      <t>タイショウ</t>
    </rPh>
    <rPh sb="13" eb="15">
      <t>キカン</t>
    </rPh>
    <rPh sb="15" eb="17">
      <t>ツウサン</t>
    </rPh>
    <phoneticPr fontId="2"/>
  </si>
  <si>
    <t>該当</t>
    <rPh sb="0" eb="2">
      <t>ガイトウ</t>
    </rPh>
    <phoneticPr fontId="2"/>
  </si>
  <si>
    <t>不履行なし</t>
    <rPh sb="0" eb="3">
      <t>フリコウ</t>
    </rPh>
    <phoneticPr fontId="2"/>
  </si>
  <si>
    <t>１項目</t>
    <rPh sb="1" eb="3">
      <t>コウモク</t>
    </rPh>
    <phoneticPr fontId="2"/>
  </si>
  <si>
    <t>２項目</t>
    <rPh sb="1" eb="3">
      <t>コウモク</t>
    </rPh>
    <phoneticPr fontId="2"/>
  </si>
  <si>
    <t>工種</t>
    <phoneticPr fontId="2"/>
  </si>
  <si>
    <t>70点未満、該当工事なし</t>
    <rPh sb="2" eb="3">
      <t>テン</t>
    </rPh>
    <rPh sb="3" eb="5">
      <t>ミマン</t>
    </rPh>
    <rPh sb="6" eb="8">
      <t>ガイトウ</t>
    </rPh>
    <rPh sb="8" eb="10">
      <t>コウジ</t>
    </rPh>
    <phoneticPr fontId="2"/>
  </si>
  <si>
    <t>減点</t>
    <rPh sb="0" eb="2">
      <t>ゲンテン</t>
    </rPh>
    <phoneticPr fontId="2"/>
  </si>
  <si>
    <t>-6点</t>
    <rPh sb="2" eb="3">
      <t>テン</t>
    </rPh>
    <phoneticPr fontId="2"/>
  </si>
  <si>
    <t>減点（Ｄ）</t>
    <rPh sb="0" eb="2">
      <t>ゲンテン</t>
    </rPh>
    <phoneticPr fontId="2"/>
  </si>
  <si>
    <t>減点個運目項目</t>
    <rPh sb="0" eb="2">
      <t>ゲンテン</t>
    </rPh>
    <rPh sb="2" eb="3">
      <t>コ</t>
    </rPh>
    <rPh sb="3" eb="4">
      <t>ウン</t>
    </rPh>
    <rPh sb="4" eb="5">
      <t>モク</t>
    </rPh>
    <rPh sb="5" eb="7">
      <t>コウモク</t>
    </rPh>
    <phoneticPr fontId="2"/>
  </si>
  <si>
    <t>３項目以上</t>
    <rPh sb="1" eb="3">
      <t>コウモク</t>
    </rPh>
    <rPh sb="3" eb="5">
      <t>イジョウ</t>
    </rPh>
    <phoneticPr fontId="2"/>
  </si>
  <si>
    <t>80点以上</t>
    <rPh sb="2" eb="3">
      <t>テン</t>
    </rPh>
    <rPh sb="3" eb="5">
      <t>イジョウ</t>
    </rPh>
    <phoneticPr fontId="2"/>
  </si>
  <si>
    <t>70点以上　80点未満</t>
    <rPh sb="2" eb="5">
      <t>テンイジョウ</t>
    </rPh>
    <rPh sb="8" eb="9">
      <t>テン</t>
    </rPh>
    <rPh sb="9" eb="11">
      <t>ミマン</t>
    </rPh>
    <phoneticPr fontId="2"/>
  </si>
  <si>
    <t>70点以上80点未満</t>
    <rPh sb="2" eb="3">
      <t>テン</t>
    </rPh>
    <rPh sb="3" eb="5">
      <t>イジョウ</t>
    </rPh>
    <rPh sb="7" eb="8">
      <t>テン</t>
    </rPh>
    <rPh sb="8" eb="10">
      <t>ミマン</t>
    </rPh>
    <phoneticPr fontId="2"/>
  </si>
  <si>
    <t>CCUSの活用</t>
    <rPh sb="5" eb="7">
      <t>カツヨウ</t>
    </rPh>
    <phoneticPr fontId="2"/>
  </si>
  <si>
    <t>ＣＣＵＳに事業者登録済</t>
    <rPh sb="5" eb="8">
      <t>ジギョウシャ</t>
    </rPh>
    <rPh sb="8" eb="10">
      <t>トウロク</t>
    </rPh>
    <rPh sb="10" eb="11">
      <t>スミ</t>
    </rPh>
    <phoneticPr fontId="2"/>
  </si>
  <si>
    <t>地域建設業者の育成2</t>
    <rPh sb="0" eb="2">
      <t>チイキ</t>
    </rPh>
    <rPh sb="2" eb="4">
      <t>ケンセツ</t>
    </rPh>
    <rPh sb="4" eb="6">
      <t>ギョウシャ</t>
    </rPh>
    <rPh sb="7" eb="9">
      <t>イクセイ</t>
    </rPh>
    <phoneticPr fontId="2"/>
  </si>
  <si>
    <t>誓約書</t>
    <rPh sb="0" eb="3">
      <t>セイヤクショ</t>
    </rPh>
    <phoneticPr fontId="2"/>
  </si>
  <si>
    <t>兵庫県</t>
    <rPh sb="0" eb="3">
      <t>ヒョウゴケン</t>
    </rPh>
    <phoneticPr fontId="2"/>
  </si>
  <si>
    <t>契約担当者</t>
    <rPh sb="0" eb="2">
      <t>ケイヤク</t>
    </rPh>
    <rPh sb="2" eb="5">
      <t>タントウシャ</t>
    </rPh>
    <phoneticPr fontId="2"/>
  </si>
  <si>
    <t>商号又は名称</t>
    <rPh sb="0" eb="2">
      <t>ショウゴウ</t>
    </rPh>
    <rPh sb="2" eb="3">
      <t>マタ</t>
    </rPh>
    <rPh sb="4" eb="6">
      <t>メイショウ</t>
    </rPh>
    <phoneticPr fontId="2"/>
  </si>
  <si>
    <t>住所</t>
    <rPh sb="0" eb="2">
      <t>ジュウショ</t>
    </rPh>
    <phoneticPr fontId="2"/>
  </si>
  <si>
    <t>代表者氏名</t>
    <rPh sb="0" eb="3">
      <t>ダイヒョウシャ</t>
    </rPh>
    <rPh sb="3" eb="5">
      <t>シメイ</t>
    </rPh>
    <phoneticPr fontId="2"/>
  </si>
  <si>
    <t>電子メール</t>
    <rPh sb="0" eb="2">
      <t>デンシ</t>
    </rPh>
    <phoneticPr fontId="2"/>
  </si>
  <si>
    <t>１　　建設キャリアアップシステム（ＣＣＵＳ）管理者ＩＤ利用料明細に係る</t>
    <rPh sb="3" eb="5">
      <t>ケンセツ</t>
    </rPh>
    <rPh sb="22" eb="25">
      <t>カンリシャ</t>
    </rPh>
    <rPh sb="27" eb="29">
      <t>リヨウ</t>
    </rPh>
    <rPh sb="29" eb="30">
      <t>リョウ</t>
    </rPh>
    <rPh sb="30" eb="32">
      <t>メイサイ</t>
    </rPh>
    <rPh sb="33" eb="34">
      <t>カカ</t>
    </rPh>
    <phoneticPr fontId="2"/>
  </si>
  <si>
    <t>　　有効期限について、遅滞なく更新手続きを行います。</t>
    <rPh sb="2" eb="4">
      <t>ユウコウ</t>
    </rPh>
    <rPh sb="4" eb="6">
      <t>キゲン</t>
    </rPh>
    <rPh sb="11" eb="13">
      <t>チタイ</t>
    </rPh>
    <rPh sb="15" eb="17">
      <t>コウシン</t>
    </rPh>
    <rPh sb="17" eb="19">
      <t>テツヅ</t>
    </rPh>
    <rPh sb="21" eb="22">
      <t>オコナ</t>
    </rPh>
    <phoneticPr fontId="2"/>
  </si>
  <si>
    <t>　の技術提案書の提出に係り、下記事項について誓約します。</t>
    <rPh sb="2" eb="4">
      <t>ギジュツ</t>
    </rPh>
    <rPh sb="4" eb="6">
      <t>テイアン</t>
    </rPh>
    <rPh sb="6" eb="7">
      <t>ショ</t>
    </rPh>
    <rPh sb="8" eb="10">
      <t>テイシュツ</t>
    </rPh>
    <rPh sb="11" eb="12">
      <t>カカ</t>
    </rPh>
    <rPh sb="14" eb="16">
      <t>カキ</t>
    </rPh>
    <rPh sb="16" eb="18">
      <t>ジコウ</t>
    </rPh>
    <rPh sb="22" eb="24">
      <t>セイヤク</t>
    </rPh>
    <phoneticPr fontId="2"/>
  </si>
  <si>
    <t>　　（ＣＣＵＳ）のホームページ上の「管理者ＩＤ利用明細」の写しを</t>
    <rPh sb="15" eb="16">
      <t>ジョウ</t>
    </rPh>
    <rPh sb="18" eb="21">
      <t>カンリシャ</t>
    </rPh>
    <rPh sb="23" eb="25">
      <t>リヨウ</t>
    </rPh>
    <rPh sb="25" eb="27">
      <t>メイサイ</t>
    </rPh>
    <rPh sb="29" eb="30">
      <t>ウツ</t>
    </rPh>
    <phoneticPr fontId="2"/>
  </si>
  <si>
    <t>：</t>
    <phoneticPr fontId="2"/>
  </si>
  <si>
    <t>工事名</t>
    <phoneticPr fontId="2"/>
  </si>
  <si>
    <t>発注形態</t>
    <rPh sb="0" eb="2">
      <t>ハッチュウ</t>
    </rPh>
    <rPh sb="2" eb="4">
      <t>ケイタイ</t>
    </rPh>
    <phoneticPr fontId="2"/>
  </si>
  <si>
    <t>(</t>
  </si>
  <si>
    <t>)</t>
  </si>
  <si>
    <t>①</t>
  </si>
  <si>
    <t>○○工事</t>
    <phoneticPr fontId="2"/>
  </si>
  <si>
    <t>単体</t>
    <rPh sb="0" eb="2">
      <t>タンタイ</t>
    </rPh>
    <phoneticPr fontId="2"/>
  </si>
  <si>
    <t>(</t>
    <phoneticPr fontId="2"/>
  </si>
  <si>
    <t>)</t>
    <phoneticPr fontId="2"/>
  </si>
  <si>
    <t>～</t>
    <phoneticPr fontId="2"/>
  </si>
  <si>
    <t>■工事成績</t>
    <rPh sb="1" eb="3">
      <t>コウジ</t>
    </rPh>
    <rPh sb="3" eb="5">
      <t>セイセキ</t>
    </rPh>
    <phoneticPr fontId="2"/>
  </si>
  <si>
    <t>工種</t>
    <rPh sb="0" eb="2">
      <t>コウシュ</t>
    </rPh>
    <phoneticPr fontId="2"/>
  </si>
  <si>
    <t>工事
成績</t>
    <rPh sb="0" eb="2">
      <t>コウジ</t>
    </rPh>
    <rPh sb="3" eb="5">
      <t>セイセキ</t>
    </rPh>
    <phoneticPr fontId="2"/>
  </si>
  <si>
    <t>特別共同企業体</t>
    <rPh sb="0" eb="2">
      <t>トクベツ</t>
    </rPh>
    <rPh sb="2" eb="4">
      <t>キョウドウ</t>
    </rPh>
    <rPh sb="4" eb="7">
      <t>キギョウタイ</t>
    </rPh>
    <phoneticPr fontId="2"/>
  </si>
  <si>
    <t>該当
なし</t>
    <rPh sb="0" eb="2">
      <t>ガイトウ</t>
    </rPh>
    <phoneticPr fontId="2"/>
  </si>
  <si>
    <t>注意事項</t>
    <rPh sb="0" eb="2">
      <t>チュウイ</t>
    </rPh>
    <rPh sb="2" eb="4">
      <t>ジコウ</t>
    </rPh>
    <phoneticPr fontId="2"/>
  </si>
  <si>
    <t>リスト</t>
    <phoneticPr fontId="2"/>
  </si>
  <si>
    <t>ｱｽﾌｧﾙﾄ舗装工事</t>
    <rPh sb="6" eb="8">
      <t>ホソウ</t>
    </rPh>
    <rPh sb="8" eb="10">
      <t>コウジ</t>
    </rPh>
    <phoneticPr fontId="2"/>
  </si>
  <si>
    <t>PC橋梁(上部)工事</t>
    <rPh sb="2" eb="4">
      <t>キョウリョウ</t>
    </rPh>
    <rPh sb="5" eb="7">
      <t>ジョウブ</t>
    </rPh>
    <rPh sb="8" eb="10">
      <t>コウジ</t>
    </rPh>
    <phoneticPr fontId="2"/>
  </si>
  <si>
    <t>鋼橋梁(上部)工事</t>
    <rPh sb="0" eb="1">
      <t>ハガネ</t>
    </rPh>
    <rPh sb="1" eb="3">
      <t>キョウリョウ</t>
    </rPh>
    <rPh sb="4" eb="6">
      <t>ジョウブ</t>
    </rPh>
    <rPh sb="7" eb="9">
      <t>コウジ</t>
    </rPh>
    <phoneticPr fontId="2"/>
  </si>
  <si>
    <t>造園工事</t>
    <rPh sb="0" eb="2">
      <t>ゾウエン</t>
    </rPh>
    <rPh sb="2" eb="4">
      <t>コウジ</t>
    </rPh>
    <phoneticPr fontId="2"/>
  </si>
  <si>
    <t>○</t>
    <phoneticPr fontId="2"/>
  </si>
  <si>
    <t>配置予定技術者の技術力</t>
    <rPh sb="0" eb="2">
      <t>ハイチ</t>
    </rPh>
    <rPh sb="2" eb="4">
      <t>ヨテイ</t>
    </rPh>
    <rPh sb="4" eb="7">
      <t>ギジュツシャ</t>
    </rPh>
    <rPh sb="8" eb="10">
      <t>ギジュツ</t>
    </rPh>
    <rPh sb="10" eb="11">
      <t>リョク</t>
    </rPh>
    <phoneticPr fontId="2"/>
  </si>
  <si>
    <t>商号又は名称</t>
    <phoneticPr fontId="2"/>
  </si>
  <si>
    <t>技術者氏名</t>
    <rPh sb="0" eb="3">
      <t>ギジュツシャ</t>
    </rPh>
    <rPh sb="3" eb="5">
      <t>シメイ</t>
    </rPh>
    <phoneticPr fontId="2"/>
  </si>
  <si>
    <t>発注機関名</t>
    <phoneticPr fontId="2"/>
  </si>
  <si>
    <t>生年月日</t>
    <rPh sb="0" eb="2">
      <t>セイネン</t>
    </rPh>
    <rPh sb="2" eb="4">
      <t>ガッピ</t>
    </rPh>
    <phoneticPr fontId="2"/>
  </si>
  <si>
    <t>氏名</t>
    <rPh sb="0" eb="2">
      <t>シメイ</t>
    </rPh>
    <phoneticPr fontId="2"/>
  </si>
  <si>
    <t>CPD</t>
    <phoneticPr fontId="2"/>
  </si>
  <si>
    <t>合計</t>
    <rPh sb="0" eb="2">
      <t>ゴウケイ</t>
    </rPh>
    <phoneticPr fontId="2"/>
  </si>
  <si>
    <t>点/件</t>
    <rPh sb="0" eb="1">
      <t>テン</t>
    </rPh>
    <rPh sb="2" eb="3">
      <t>ケン</t>
    </rPh>
    <phoneticPr fontId="2"/>
  </si>
  <si>
    <t>専任補助者</t>
    <rPh sb="0" eb="2">
      <t>センニン</t>
    </rPh>
    <rPh sb="2" eb="5">
      <t>ホジョシャ</t>
    </rPh>
    <phoneticPr fontId="2"/>
  </si>
  <si>
    <t>未満</t>
    <rPh sb="0" eb="2">
      <t>ミマン</t>
    </rPh>
    <phoneticPr fontId="2"/>
  </si>
  <si>
    <t>以上</t>
    <rPh sb="0" eb="2">
      <t>イジョウ</t>
    </rPh>
    <phoneticPr fontId="2"/>
  </si>
  <si>
    <t>件数</t>
    <rPh sb="0" eb="2">
      <t>ケンスウ</t>
    </rPh>
    <phoneticPr fontId="2"/>
  </si>
  <si>
    <t>最小値</t>
    <rPh sb="0" eb="3">
      <t>サイショウチ</t>
    </rPh>
    <phoneticPr fontId="2"/>
  </si>
  <si>
    <t>技術者氏名</t>
    <phoneticPr fontId="2"/>
  </si>
  <si>
    <t>１年間</t>
    <rPh sb="1" eb="3">
      <t>ネンカン</t>
    </rPh>
    <phoneticPr fontId="2"/>
  </si>
  <si>
    <t>２年間</t>
    <rPh sb="1" eb="3">
      <t>ネンカン</t>
    </rPh>
    <phoneticPr fontId="2"/>
  </si>
  <si>
    <t>３年間</t>
    <rPh sb="1" eb="3">
      <t>ネンカン</t>
    </rPh>
    <phoneticPr fontId="2"/>
  </si>
  <si>
    <t>４年間</t>
    <rPh sb="1" eb="3">
      <t>ネンカン</t>
    </rPh>
    <phoneticPr fontId="2"/>
  </si>
  <si>
    <t>５年間</t>
    <rPh sb="1" eb="3">
      <t>ネンカン</t>
    </rPh>
    <phoneticPr fontId="2"/>
  </si>
  <si>
    <t>評価対象</t>
    <rPh sb="0" eb="2">
      <t>ヒョウカ</t>
    </rPh>
    <rPh sb="2" eb="4">
      <t>タイショウ</t>
    </rPh>
    <phoneticPr fontId="2"/>
  </si>
  <si>
    <t>発注機関</t>
    <rPh sb="0" eb="2">
      <t>ハッチュウ</t>
    </rPh>
    <rPh sb="2" eb="4">
      <t>キカン</t>
    </rPh>
    <phoneticPr fontId="2"/>
  </si>
  <si>
    <t>注１：</t>
    <rPh sb="0" eb="1">
      <t>チュウ</t>
    </rPh>
    <phoneticPr fontId="2"/>
  </si>
  <si>
    <t>点数</t>
    <rPh sb="0" eb="2">
      <t>テンスウ</t>
    </rPh>
    <phoneticPr fontId="2"/>
  </si>
  <si>
    <t>対象期間：令和○○年度　　　　　　　　　　</t>
    <rPh sb="0" eb="2">
      <t>タイショウ</t>
    </rPh>
    <rPh sb="2" eb="4">
      <t>キカン</t>
    </rPh>
    <rPh sb="5" eb="7">
      <t>レイワ</t>
    </rPh>
    <rPh sb="9" eb="11">
      <t>ネンド</t>
    </rPh>
    <phoneticPr fontId="2"/>
  </si>
  <si>
    <t>着色部</t>
    <rPh sb="0" eb="2">
      <t>チャクショク</t>
    </rPh>
    <rPh sb="2" eb="3">
      <t>ブ</t>
    </rPh>
    <phoneticPr fontId="2"/>
  </si>
  <si>
    <t>継続学習（CPD）の取組状況</t>
    <rPh sb="0" eb="2">
      <t>ケイゾク</t>
    </rPh>
    <rPh sb="2" eb="4">
      <t>ガクシュウ</t>
    </rPh>
    <rPh sb="10" eb="12">
      <t>トリクミ</t>
    </rPh>
    <rPh sb="12" eb="14">
      <t>ジョウキョウ</t>
    </rPh>
    <phoneticPr fontId="2"/>
  </si>
  <si>
    <t>（一社）全国土木施工管理技士連合会の継続学習制度における取得単位</t>
    <rPh sb="1" eb="2">
      <t>イチ</t>
    </rPh>
    <rPh sb="2" eb="3">
      <t>シャ</t>
    </rPh>
    <rPh sb="4" eb="6">
      <t>ゼンコク</t>
    </rPh>
    <rPh sb="6" eb="8">
      <t>ドボク</t>
    </rPh>
    <rPh sb="8" eb="10">
      <t>セコウ</t>
    </rPh>
    <rPh sb="10" eb="12">
      <t>カンリ</t>
    </rPh>
    <rPh sb="12" eb="14">
      <t>ギシ</t>
    </rPh>
    <rPh sb="14" eb="17">
      <t>レンゴウカイ</t>
    </rPh>
    <rPh sb="18" eb="20">
      <t>ケイゾク</t>
    </rPh>
    <rPh sb="20" eb="22">
      <t>ガクシュウ</t>
    </rPh>
    <rPh sb="22" eb="24">
      <t>セイド</t>
    </rPh>
    <rPh sb="28" eb="30">
      <t>シュトク</t>
    </rPh>
    <rPh sb="30" eb="32">
      <t>タンイ</t>
    </rPh>
    <phoneticPr fontId="2"/>
  </si>
  <si>
    <t>造園ＣＰＤ制度における取得単位</t>
    <rPh sb="0" eb="2">
      <t>ゾウエン</t>
    </rPh>
    <rPh sb="5" eb="7">
      <t>セイド</t>
    </rPh>
    <rPh sb="11" eb="13">
      <t>シュトク</t>
    </rPh>
    <rPh sb="13" eb="15">
      <t>タンイ</t>
    </rPh>
    <phoneticPr fontId="2"/>
  </si>
  <si>
    <t>✓</t>
    <phoneticPr fontId="2"/>
  </si>
  <si>
    <t>建設工事入札参加資格者名簿（個票）</t>
    <rPh sb="0" eb="2">
      <t>ケンセツ</t>
    </rPh>
    <rPh sb="2" eb="4">
      <t>コウジ</t>
    </rPh>
    <rPh sb="4" eb="6">
      <t>ニュウサツ</t>
    </rPh>
    <rPh sb="6" eb="8">
      <t>サンカ</t>
    </rPh>
    <rPh sb="8" eb="11">
      <t>シカクシャ</t>
    </rPh>
    <rPh sb="11" eb="13">
      <t>メイボ</t>
    </rPh>
    <rPh sb="14" eb="16">
      <t>コヒョウ</t>
    </rPh>
    <phoneticPr fontId="2"/>
  </si>
  <si>
    <t>学習履歴証明書</t>
    <rPh sb="0" eb="2">
      <t>ガクシュウ</t>
    </rPh>
    <rPh sb="2" eb="4">
      <t>リレキ</t>
    </rPh>
    <rPh sb="4" eb="7">
      <t>ショウメイショ</t>
    </rPh>
    <phoneticPr fontId="2"/>
  </si>
  <si>
    <t>２　提出方法</t>
    <rPh sb="2" eb="4">
      <t>テイシュツ</t>
    </rPh>
    <rPh sb="4" eb="6">
      <t>ホウホウ</t>
    </rPh>
    <phoneticPr fontId="2"/>
  </si>
  <si>
    <t>３　問い合わせ</t>
    <rPh sb="2" eb="3">
      <t>ト</t>
    </rPh>
    <rPh sb="4" eb="5">
      <t>ア</t>
    </rPh>
    <phoneticPr fontId="2"/>
  </si>
  <si>
    <t>－</t>
  </si>
  <si>
    <t>企業チャレンジ型様式１号</t>
    <rPh sb="0" eb="2">
      <t>キギョウ</t>
    </rPh>
    <rPh sb="7" eb="8">
      <t>ガタ</t>
    </rPh>
    <rPh sb="8" eb="10">
      <t>ヨウシキ</t>
    </rPh>
    <rPh sb="11" eb="12">
      <t>ゴウ</t>
    </rPh>
    <phoneticPr fontId="2"/>
  </si>
  <si>
    <t>様</t>
    <rPh sb="0" eb="1">
      <t>サマ</t>
    </rPh>
    <phoneticPr fontId="2"/>
  </si>
  <si>
    <t>について、以下の通り技術資料を提出します。</t>
    <rPh sb="5" eb="7">
      <t>イカ</t>
    </rPh>
    <rPh sb="8" eb="9">
      <t>トオ</t>
    </rPh>
    <rPh sb="10" eb="12">
      <t>ギジュツ</t>
    </rPh>
    <rPh sb="12" eb="14">
      <t>シリョウ</t>
    </rPh>
    <rPh sb="15" eb="17">
      <t>テイシュツ</t>
    </rPh>
    <phoneticPr fontId="2"/>
  </si>
  <si>
    <t>1　提出書類</t>
    <rPh sb="2" eb="4">
      <t>テイシュツ</t>
    </rPh>
    <rPh sb="4" eb="6">
      <t>ショルイ</t>
    </rPh>
    <phoneticPr fontId="2"/>
  </si>
  <si>
    <t>様式番号（技術資料名）</t>
    <rPh sb="0" eb="2">
      <t>ヨウシキ</t>
    </rPh>
    <rPh sb="2" eb="4">
      <t>バンゴウ</t>
    </rPh>
    <rPh sb="5" eb="7">
      <t>ギジュツ</t>
    </rPh>
    <rPh sb="7" eb="9">
      <t>シリョウ</t>
    </rPh>
    <rPh sb="9" eb="10">
      <t>メイ</t>
    </rPh>
    <phoneticPr fontId="2"/>
  </si>
  <si>
    <t>※専任補助者を配置
する場合</t>
    <phoneticPr fontId="2"/>
  </si>
  <si>
    <t>※現場代理人として従事した
工事成績を申告する場合</t>
    <rPh sb="19" eb="21">
      <t>シンコク</t>
    </rPh>
    <rPh sb="23" eb="25">
      <t>バアイ</t>
    </rPh>
    <phoneticPr fontId="2"/>
  </si>
  <si>
    <t>付けで入札公告のありました</t>
    <phoneticPr fontId="2"/>
  </si>
  <si>
    <t>２　提出方法　</t>
    <rPh sb="2" eb="4">
      <t>テイシュツ</t>
    </rPh>
    <rPh sb="4" eb="6">
      <t>ホウホウ</t>
    </rPh>
    <phoneticPr fontId="2"/>
  </si>
  <si>
    <t>令和○年○○月○○日</t>
    <rPh sb="0" eb="2">
      <t>レイワ</t>
    </rPh>
    <rPh sb="3" eb="4">
      <t>ネン</t>
    </rPh>
    <rPh sb="6" eb="7">
      <t>ガツ</t>
    </rPh>
    <rPh sb="9" eb="10">
      <t>ニチ</t>
    </rPh>
    <phoneticPr fontId="2"/>
  </si>
  <si>
    <t>提出する根拠資料（必須）</t>
    <rPh sb="0" eb="2">
      <t>テイシュツ</t>
    </rPh>
    <rPh sb="4" eb="6">
      <t>コンキョ</t>
    </rPh>
    <rPh sb="6" eb="8">
      <t>シリョウ</t>
    </rPh>
    <rPh sb="9" eb="11">
      <t>ヒッス</t>
    </rPh>
    <phoneticPr fontId="2"/>
  </si>
  <si>
    <t>注２：</t>
    <rPh sb="0" eb="1">
      <t>チュウ</t>
    </rPh>
    <phoneticPr fontId="2"/>
  </si>
  <si>
    <t>工事成績評定結果の通知</t>
    <rPh sb="0" eb="2">
      <t>コウジ</t>
    </rPh>
    <rPh sb="2" eb="4">
      <t>セイセキ</t>
    </rPh>
    <rPh sb="4" eb="6">
      <t>ヒョウテイ</t>
    </rPh>
    <rPh sb="6" eb="8">
      <t>ケッカ</t>
    </rPh>
    <rPh sb="9" eb="11">
      <t>ツウチ</t>
    </rPh>
    <phoneticPr fontId="2"/>
  </si>
  <si>
    <t>企業チャレンジ型　技術資料　表紙</t>
    <rPh sb="0" eb="2">
      <t>キギョウ</t>
    </rPh>
    <rPh sb="7" eb="8">
      <t>ガタ</t>
    </rPh>
    <rPh sb="9" eb="11">
      <t>ギジュツ</t>
    </rPh>
    <rPh sb="11" eb="13">
      <t>シリョウ</t>
    </rPh>
    <rPh sb="14" eb="16">
      <t>ヒョウシ</t>
    </rPh>
    <phoneticPr fontId="2"/>
  </si>
  <si>
    <t>様式５号（不履行項目数）</t>
    <rPh sb="5" eb="8">
      <t>フリコウ</t>
    </rPh>
    <rPh sb="8" eb="11">
      <t>コウモクスウ</t>
    </rPh>
    <phoneticPr fontId="2"/>
  </si>
  <si>
    <t>様式１号（企業チャレンジ型　技術資料　表紙）</t>
    <rPh sb="5" eb="7">
      <t>キギョウ</t>
    </rPh>
    <rPh sb="12" eb="13">
      <t>ガタ</t>
    </rPh>
    <rPh sb="14" eb="16">
      <t>ギジュツ</t>
    </rPh>
    <rPh sb="16" eb="18">
      <t>シリョウ</t>
    </rPh>
    <rPh sb="19" eb="21">
      <t>ヒョウシ</t>
    </rPh>
    <phoneticPr fontId="2"/>
  </si>
  <si>
    <t>注３：</t>
    <rPh sb="0" eb="1">
      <t>チュウ</t>
    </rPh>
    <phoneticPr fontId="2"/>
  </si>
  <si>
    <t>技術資料全般の注意事項</t>
    <rPh sb="0" eb="2">
      <t>ギジュツ</t>
    </rPh>
    <rPh sb="2" eb="4">
      <t>シリョウ</t>
    </rPh>
    <rPh sb="4" eb="6">
      <t>ゼンパン</t>
    </rPh>
    <rPh sb="7" eb="9">
      <t>チュウイ</t>
    </rPh>
    <rPh sb="9" eb="11">
      <t>ジコウ</t>
    </rPh>
    <phoneticPr fontId="2"/>
  </si>
  <si>
    <t>本店（主たる営業所）の所在地が契約期間中、継続して指定地域内にある。</t>
    <rPh sb="3" eb="4">
      <t>シュ</t>
    </rPh>
    <rPh sb="6" eb="9">
      <t>エイギョウショ</t>
    </rPh>
    <rPh sb="15" eb="17">
      <t>ケイヤク</t>
    </rPh>
    <rPh sb="17" eb="19">
      <t>キカン</t>
    </rPh>
    <rPh sb="19" eb="20">
      <t>チュウ</t>
    </rPh>
    <rPh sb="21" eb="23">
      <t>ケイゾク</t>
    </rPh>
    <rPh sb="25" eb="27">
      <t>シテイ</t>
    </rPh>
    <rPh sb="27" eb="29">
      <t>チイキ</t>
    </rPh>
    <rPh sb="29" eb="30">
      <t>ナイ</t>
    </rPh>
    <phoneticPr fontId="2"/>
  </si>
  <si>
    <t>《　あてはまるものいずれかに○を記載すること　》</t>
  </si>
  <si>
    <t>（発注者記載欄）</t>
    <rPh sb="1" eb="4">
      <t>ハッチュウシャ</t>
    </rPh>
    <phoneticPr fontId="2"/>
  </si>
  <si>
    <t>該当する
不履行
項目数
を記載</t>
    <rPh sb="5" eb="8">
      <t>フリコウ</t>
    </rPh>
    <rPh sb="9" eb="12">
      <t>コウモクスウ</t>
    </rPh>
    <phoneticPr fontId="2"/>
  </si>
  <si>
    <t>　対象期間内に不履行が発生した工事はすべて記載すること。不履行がない場合は、「工事番号」欄で「該当なし」を選択すること。</t>
    <rPh sb="1" eb="3">
      <t>タイショウ</t>
    </rPh>
    <rPh sb="3" eb="5">
      <t>キカン</t>
    </rPh>
    <rPh sb="5" eb="6">
      <t>ナイ</t>
    </rPh>
    <rPh sb="7" eb="10">
      <t>フリコウ</t>
    </rPh>
    <rPh sb="11" eb="13">
      <t>ハッセイ</t>
    </rPh>
    <rPh sb="15" eb="17">
      <t>コウジ</t>
    </rPh>
    <rPh sb="28" eb="31">
      <t>フリコウ</t>
    </rPh>
    <rPh sb="34" eb="36">
      <t>バアイ</t>
    </rPh>
    <rPh sb="39" eb="41">
      <t>コウジ</t>
    </rPh>
    <rPh sb="41" eb="43">
      <t>バンゴウ</t>
    </rPh>
    <rPh sb="44" eb="45">
      <t>ラン</t>
    </rPh>
    <rPh sb="47" eb="49">
      <t>ガイトウ</t>
    </rPh>
    <rPh sb="53" eb="55">
      <t>センタク</t>
    </rPh>
    <phoneticPr fontId="2"/>
  </si>
  <si>
    <t>：　次の資料を添付すること。（コピー可。また、記載事項に該当する箇所をアンダーライン・赤囲み等により明示すること。）</t>
    <rPh sb="18" eb="19">
      <t>カ</t>
    </rPh>
    <phoneticPr fontId="2"/>
  </si>
  <si>
    <t>：　工事成績評定結果の通知等に検査年月日の記載がなく、検査年月日が不明な場合は、検査年月日欄に「－」を記載すること。</t>
    <rPh sb="2" eb="4">
      <t>コウジ</t>
    </rPh>
    <rPh sb="4" eb="6">
      <t>セイセキ</t>
    </rPh>
    <rPh sb="6" eb="8">
      <t>ヒョウテイ</t>
    </rPh>
    <rPh sb="8" eb="10">
      <t>ケッカ</t>
    </rPh>
    <rPh sb="11" eb="13">
      <t>ツウチ</t>
    </rPh>
    <rPh sb="13" eb="14">
      <t>トウ</t>
    </rPh>
    <rPh sb="15" eb="17">
      <t>ケンサ</t>
    </rPh>
    <rPh sb="17" eb="20">
      <t>ネンガッピ</t>
    </rPh>
    <rPh sb="27" eb="29">
      <t>ケンサ</t>
    </rPh>
    <rPh sb="29" eb="32">
      <t>ネンガッピ</t>
    </rPh>
    <rPh sb="33" eb="35">
      <t>フメイ</t>
    </rPh>
    <rPh sb="36" eb="38">
      <t>バアイ</t>
    </rPh>
    <rPh sb="40" eb="42">
      <t>ケンサ</t>
    </rPh>
    <rPh sb="42" eb="45">
      <t>ネンガッピ</t>
    </rPh>
    <rPh sb="45" eb="46">
      <t>ラン</t>
    </rPh>
    <phoneticPr fontId="2"/>
  </si>
  <si>
    <t>：　その他の事項については、様式２の「注１」～「注３」確認し本様式を記載すること。</t>
  </si>
  <si>
    <t>　注）電話番号および電子メールを記載すること。</t>
    <rPh sb="1" eb="2">
      <t>チュウ</t>
    </rPh>
    <rPh sb="3" eb="5">
      <t>デンワ</t>
    </rPh>
    <rPh sb="5" eb="7">
      <t>バンゴウ</t>
    </rPh>
    <rPh sb="10" eb="12">
      <t>デンシ</t>
    </rPh>
    <phoneticPr fontId="2"/>
  </si>
  <si>
    <t>自己評価申告書</t>
    <phoneticPr fontId="2"/>
  </si>
  <si>
    <t>様式２号（自己評価申告書）</t>
    <phoneticPr fontId="2"/>
  </si>
  <si>
    <t>継続学習（CPD)の取組状況</t>
    <rPh sb="0" eb="2">
      <t>ケイゾク</t>
    </rPh>
    <rPh sb="2" eb="4">
      <t>ガクシュウ</t>
    </rPh>
    <rPh sb="10" eb="12">
      <t>トリクミ</t>
    </rPh>
    <rPh sb="12" eb="14">
      <t>ジョウキョウ</t>
    </rPh>
    <phoneticPr fontId="2"/>
  </si>
  <si>
    <t>注６</t>
    <phoneticPr fontId="2"/>
  </si>
  <si>
    <t>：　記載された内容に誤りがあることが判明した場合は、当該評価項目の最低点（－６点）とする。</t>
    <rPh sb="7" eb="9">
      <t>ナイヨウ</t>
    </rPh>
    <rPh sb="10" eb="11">
      <t>アヤマ</t>
    </rPh>
    <rPh sb="18" eb="20">
      <t>ハンメイ</t>
    </rPh>
    <rPh sb="22" eb="24">
      <t>バアイ</t>
    </rPh>
    <rPh sb="26" eb="28">
      <t>トウガイ</t>
    </rPh>
    <rPh sb="28" eb="30">
      <t>ヒョウカ</t>
    </rPh>
    <rPh sb="30" eb="32">
      <t>コウモク</t>
    </rPh>
    <rPh sb="33" eb="36">
      <t>サイテイテン</t>
    </rPh>
    <rPh sb="39" eb="40">
      <t>テン</t>
    </rPh>
    <phoneticPr fontId="2"/>
  </si>
  <si>
    <t>④</t>
    <phoneticPr fontId="2"/>
  </si>
  <si>
    <t>⑤</t>
    <phoneticPr fontId="2"/>
  </si>
  <si>
    <t>⑥</t>
    <phoneticPr fontId="2"/>
  </si>
  <si>
    <t>４　チェックリスト</t>
    <phoneticPr fontId="2"/>
  </si>
  <si>
    <t>《　提出前に下記事項を確認し、「✓」を記載すること。》</t>
    <phoneticPr fontId="2"/>
  </si>
  <si>
    <r>
      <t>２　　上記有効期限の更新後、有効期限が更新された建設</t>
    </r>
    <r>
      <rPr>
        <u/>
        <sz val="12"/>
        <color indexed="10"/>
        <rFont val="ＭＳ 明朝"/>
        <family val="1"/>
        <charset val="128"/>
      </rPr>
      <t>キャリアアップシステム</t>
    </r>
    <rPh sb="3" eb="5">
      <t>ジョウキ</t>
    </rPh>
    <rPh sb="5" eb="7">
      <t>ユウコウ</t>
    </rPh>
    <rPh sb="7" eb="9">
      <t>キゲン</t>
    </rPh>
    <rPh sb="10" eb="13">
      <t>コウシンゴ</t>
    </rPh>
    <rPh sb="14" eb="16">
      <t>ユウコウ</t>
    </rPh>
    <rPh sb="16" eb="18">
      <t>キゲン</t>
    </rPh>
    <rPh sb="19" eb="21">
      <t>コウシン</t>
    </rPh>
    <rPh sb="24" eb="26">
      <t>ケンセツ</t>
    </rPh>
    <phoneticPr fontId="2"/>
  </si>
  <si>
    <t>メール</t>
    <phoneticPr fontId="2"/>
  </si>
  <si>
    <t>の記載（選択・記載 ）した。また、</t>
    <rPh sb="1" eb="3">
      <t>キサイ</t>
    </rPh>
    <rPh sb="4" eb="6">
      <t>センタク</t>
    </rPh>
    <rPh sb="10" eb="11">
      <t>ニュウリョク</t>
    </rPh>
    <phoneticPr fontId="2"/>
  </si>
  <si>
    <t>の確認及び修正をした。</t>
    <rPh sb="3" eb="4">
      <t>オヨ</t>
    </rPh>
    <rPh sb="5" eb="7">
      <t>シュウセイ</t>
    </rPh>
    <phoneticPr fontId="2"/>
  </si>
  <si>
    <t>技術資料（根拠資料含む）の一部が未提出又は未記載である場合は、当該評価項目を「最低点」となる。</t>
    <phoneticPr fontId="2"/>
  </si>
  <si>
    <t>直近1年間</t>
    <rPh sb="0" eb="2">
      <t>チョッキン</t>
    </rPh>
    <rPh sb="3" eb="5">
      <t>ネンカン</t>
    </rPh>
    <phoneticPr fontId="2"/>
  </si>
  <si>
    <t>直近2年間</t>
    <rPh sb="0" eb="2">
      <t>チョッキン</t>
    </rPh>
    <rPh sb="3" eb="5">
      <t>ネンカン</t>
    </rPh>
    <phoneticPr fontId="2"/>
  </si>
  <si>
    <t>直近3年間</t>
    <rPh sb="0" eb="2">
      <t>チョッキン</t>
    </rPh>
    <rPh sb="3" eb="5">
      <t>ネンカン</t>
    </rPh>
    <phoneticPr fontId="2"/>
  </si>
  <si>
    <t>直近4年間</t>
    <rPh sb="0" eb="2">
      <t>チョッキン</t>
    </rPh>
    <rPh sb="3" eb="5">
      <t>ネンカン</t>
    </rPh>
    <phoneticPr fontId="2"/>
  </si>
  <si>
    <t>直近5年間</t>
    <rPh sb="0" eb="2">
      <t>チョッキン</t>
    </rPh>
    <rPh sb="3" eb="5">
      <t>ネンカン</t>
    </rPh>
    <phoneticPr fontId="2"/>
  </si>
  <si>
    <t>入札参加申込期限日</t>
    <phoneticPr fontId="2"/>
  </si>
  <si>
    <t>:</t>
    <phoneticPr fontId="2"/>
  </si>
  <si>
    <t>※専任補助者として従事した
工事成績を申告する場合</t>
    <phoneticPr fontId="2"/>
  </si>
  <si>
    <t>専任補助者として従事した工事の技術資料
（工事成績評定結果の通知で確認できない場合）</t>
    <rPh sb="0" eb="2">
      <t>センニン</t>
    </rPh>
    <rPh sb="2" eb="5">
      <t>ホジョシャ</t>
    </rPh>
    <rPh sb="8" eb="10">
      <t>ジュウジ</t>
    </rPh>
    <rPh sb="12" eb="14">
      <t>コウジ</t>
    </rPh>
    <rPh sb="15" eb="17">
      <t>ギジュツ</t>
    </rPh>
    <rPh sb="17" eb="19">
      <t>シリョウ</t>
    </rPh>
    <rPh sb="21" eb="23">
      <t>コウジ</t>
    </rPh>
    <rPh sb="23" eb="25">
      <t>セイセキ</t>
    </rPh>
    <rPh sb="25" eb="27">
      <t>ヒョウテイ</t>
    </rPh>
    <rPh sb="27" eb="29">
      <t>ケッカ</t>
    </rPh>
    <rPh sb="30" eb="32">
      <t>ツウチ</t>
    </rPh>
    <rPh sb="33" eb="35">
      <t>カクニン</t>
    </rPh>
    <rPh sb="39" eb="41">
      <t>バアイ</t>
    </rPh>
    <phoneticPr fontId="2"/>
  </si>
  <si>
    <t>建設ｷｬﾘｱｱｯﾌﾟｼｽﾃﾑ（CCUS）
の活用</t>
    <rPh sb="0" eb="2">
      <t>ケンセツ</t>
    </rPh>
    <rPh sb="21" eb="23">
      <t>カツヨウ</t>
    </rPh>
    <phoneticPr fontId="2"/>
  </si>
  <si>
    <t>地域建設
業者の育成</t>
    <phoneticPr fontId="2"/>
  </si>
  <si>
    <t>企業の　施工能力</t>
    <phoneticPr fontId="2"/>
  </si>
  <si>
    <t>配置予定技術者の技術力</t>
    <phoneticPr fontId="2"/>
  </si>
  <si>
    <t>地域建設
業者の育成</t>
    <rPh sb="5" eb="7">
      <t>ギョウシャ</t>
    </rPh>
    <rPh sb="8" eb="10">
      <t>イクセイ</t>
    </rPh>
    <phoneticPr fontId="2"/>
  </si>
  <si>
    <t>様式集（Excel）及び根拠資料を電子入札システムで提出する。</t>
    <rPh sb="0" eb="2">
      <t>ヨウシキ</t>
    </rPh>
    <rPh sb="2" eb="3">
      <t>シュウ</t>
    </rPh>
    <rPh sb="10" eb="11">
      <t>オヨ</t>
    </rPh>
    <rPh sb="12" eb="14">
      <t>コンキョ</t>
    </rPh>
    <rPh sb="14" eb="16">
      <t>シリョウ</t>
    </rPh>
    <rPh sb="17" eb="19">
      <t>デンシ</t>
    </rPh>
    <rPh sb="19" eb="21">
      <t>ニュウサツ</t>
    </rPh>
    <rPh sb="26" eb="28">
      <t>テイシュツ</t>
    </rPh>
    <phoneticPr fontId="2"/>
  </si>
  <si>
    <t>（８年間）</t>
    <phoneticPr fontId="2"/>
  </si>
  <si>
    <t>年齢</t>
    <rPh sb="0" eb="2">
      <t>ネンレイ</t>
    </rPh>
    <phoneticPr fontId="2"/>
  </si>
  <si>
    <t/>
  </si>
  <si>
    <t>0件</t>
  </si>
  <si>
    <t>専任補助者</t>
  </si>
  <si>
    <t>○○○○○建設</t>
    <phoneticPr fontId="2"/>
  </si>
  <si>
    <t>県道○○線　○○○○○○○○○工事</t>
    <phoneticPr fontId="2"/>
  </si>
  <si>
    <t>令和　　年　　月　　日</t>
    <rPh sb="0" eb="2">
      <t>レイワ</t>
    </rPh>
    <rPh sb="4" eb="5">
      <t>ネン</t>
    </rPh>
    <rPh sb="7" eb="8">
      <t>ガツ</t>
    </rPh>
    <rPh sb="10" eb="11">
      <t>ニチ</t>
    </rPh>
    <phoneticPr fontId="2"/>
  </si>
  <si>
    <t>専任補助者が配置技術者に対する全ての入札参加資格要件を満たすことが確認できる資料</t>
    <rPh sb="0" eb="2">
      <t>センニン</t>
    </rPh>
    <rPh sb="2" eb="5">
      <t>ホジョシャ</t>
    </rPh>
    <rPh sb="6" eb="8">
      <t>ハイチ</t>
    </rPh>
    <rPh sb="8" eb="11">
      <t>ギジュツシャ</t>
    </rPh>
    <rPh sb="12" eb="13">
      <t>タイ</t>
    </rPh>
    <rPh sb="15" eb="16">
      <t>スベ</t>
    </rPh>
    <rPh sb="18" eb="20">
      <t>ニュウサツ</t>
    </rPh>
    <rPh sb="20" eb="22">
      <t>サンカ</t>
    </rPh>
    <rPh sb="22" eb="24">
      <t>シカク</t>
    </rPh>
    <rPh sb="24" eb="26">
      <t>ヨウケン</t>
    </rPh>
    <rPh sb="27" eb="28">
      <t>ミ</t>
    </rPh>
    <rPh sb="33" eb="35">
      <t>カクニン</t>
    </rPh>
    <rPh sb="38" eb="40">
      <t>シリョウ</t>
    </rPh>
    <phoneticPr fontId="2"/>
  </si>
  <si>
    <t>令和○年○月○日</t>
    <rPh sb="0" eb="2">
      <t>レイワ</t>
    </rPh>
    <rPh sb="3" eb="4">
      <t>ネン</t>
    </rPh>
    <rPh sb="5" eb="6">
      <t>ツキ</t>
    </rPh>
    <rPh sb="7" eb="8">
      <t>ヒ</t>
    </rPh>
    <phoneticPr fontId="2"/>
  </si>
  <si>
    <t>様式集（Excel）のみ電子入札システムで提出する。根拠資料は持参（紙）で提出する。</t>
    <rPh sb="0" eb="2">
      <t>ヨウシキ</t>
    </rPh>
    <rPh sb="2" eb="3">
      <t>シュウ</t>
    </rPh>
    <rPh sb="12" eb="14">
      <t>デンシ</t>
    </rPh>
    <rPh sb="14" eb="16">
      <t>ニュウサツ</t>
    </rPh>
    <rPh sb="21" eb="23">
      <t>テイシュツ</t>
    </rPh>
    <rPh sb="26" eb="28">
      <t>コンキョ</t>
    </rPh>
    <rPh sb="28" eb="30">
      <t>シリョウ</t>
    </rPh>
    <rPh sb="31" eb="33">
      <t>ジサン</t>
    </rPh>
    <rPh sb="34" eb="35">
      <t>カミ</t>
    </rPh>
    <rPh sb="37" eb="39">
      <t>テイシュツ</t>
    </rPh>
    <phoneticPr fontId="2"/>
  </si>
  <si>
    <t>CCUSﾎｰﾑﾍﾟｰｼﾞﾛｸﾞｲﾝ後の「事業者情報」画面</t>
    <rPh sb="17" eb="20">
      <t>ジギョウシャ</t>
    </rPh>
    <rPh sb="20" eb="22">
      <t>ジョウホウ</t>
    </rPh>
    <rPh sb="22" eb="23">
      <t>」</t>
    </rPh>
    <rPh sb="23" eb="25">
      <t>ガメン</t>
    </rPh>
    <rPh sb="26" eb="27">
      <t>シャ</t>
    </rPh>
    <rPh sb="27" eb="28">
      <t>）</t>
    </rPh>
    <phoneticPr fontId="2"/>
  </si>
  <si>
    <t>CCUSﾎｰﾑﾍﾟｰｼﾞﾛｸﾞｲﾝ後の「管理者ID利用料明細」画面</t>
    <rPh sb="17" eb="20">
      <t>カンリシャ</t>
    </rPh>
    <rPh sb="20" eb="22">
      <t>ＩＤ</t>
    </rPh>
    <rPh sb="22" eb="25">
      <t>リヨウリョウ</t>
    </rPh>
    <rPh sb="25" eb="27">
      <t>メイサイ</t>
    </rPh>
    <rPh sb="27" eb="28">
      <t>」</t>
    </rPh>
    <rPh sb="28" eb="30">
      <t>ガメン</t>
    </rPh>
    <rPh sb="31" eb="32">
      <t>シャ</t>
    </rPh>
    <rPh sb="32" eb="33">
      <t>）</t>
    </rPh>
    <phoneticPr fontId="2"/>
  </si>
  <si>
    <r>
      <rPr>
        <u/>
        <sz val="12"/>
        <color rgb="FFFF0000"/>
        <rFont val="ＭＳ 明朝"/>
        <family val="1"/>
        <charset val="128"/>
      </rPr>
      <t>（予定）</t>
    </r>
    <r>
      <rPr>
        <sz val="12"/>
        <rFont val="ＭＳ 明朝"/>
        <family val="1"/>
        <charset val="128"/>
      </rPr>
      <t>までに提出します。</t>
    </r>
    <rPh sb="1" eb="3">
      <t>ヨテイ</t>
    </rPh>
    <phoneticPr fontId="2"/>
  </si>
  <si>
    <r>
      <t>その他の資料　</t>
    </r>
    <r>
      <rPr>
        <sz val="11"/>
        <color rgb="FF0070C0"/>
        <rFont val="ＭＳ ゴシック"/>
        <family val="3"/>
        <charset val="128"/>
      </rPr>
      <t>《　様式の内容が根拠資料（必須）のみで証明できない場合は下欄に資料名等を記載し提出すること　》</t>
    </r>
    <phoneticPr fontId="2"/>
  </si>
  <si>
    <t>工事番号</t>
    <rPh sb="0" eb="2">
      <t>コウジ</t>
    </rPh>
    <rPh sb="2" eb="4">
      <t>バンゴウ</t>
    </rPh>
    <phoneticPr fontId="2"/>
  </si>
  <si>
    <t>《　提出する根拠資料を確認（ｱﾝﾀﾞｰﾗｲﾝ、赤囲等で明示）の上「✓」を記載（提出のない資料は「－」）すること　》</t>
    <phoneticPr fontId="2"/>
  </si>
  <si>
    <t>※WEBブラウザから直接印刷したもの</t>
    <phoneticPr fontId="2"/>
  </si>
  <si>
    <r>
      <t>登録内容確認書（ｺﾘﾝｽﾞ）</t>
    </r>
    <r>
      <rPr>
        <sz val="8"/>
        <rFont val="ＭＳ ゴシック"/>
        <family val="3"/>
        <charset val="128"/>
      </rPr>
      <t>※竣工時又は竣工後訂正したもの</t>
    </r>
    <rPh sb="0" eb="2">
      <t>トウロク</t>
    </rPh>
    <rPh sb="2" eb="4">
      <t>ナイヨウ</t>
    </rPh>
    <rPh sb="4" eb="7">
      <t>カクニンショ</t>
    </rPh>
    <rPh sb="14" eb="16">
      <t>シュンコウ</t>
    </rPh>
    <rPh sb="16" eb="17">
      <t>ジ</t>
    </rPh>
    <rPh sb="17" eb="19">
      <t>マタハ</t>
    </rPh>
    <rPh sb="19" eb="21">
      <t>シュンコウ</t>
    </rPh>
    <rPh sb="21" eb="22">
      <t>ゴ</t>
    </rPh>
    <rPh sb="22" eb="25">
      <t>テイセイ</t>
    </rPh>
    <phoneticPr fontId="2"/>
  </si>
  <si>
    <t>※竣工時又は竣工後訂正したもの</t>
    <phoneticPr fontId="2"/>
  </si>
  <si>
    <t>登録内容確認書又は技術者実績確認書（ｺﾘﾝｽﾞ）</t>
    <rPh sb="0" eb="2">
      <t>トウロク</t>
    </rPh>
    <rPh sb="2" eb="4">
      <t>ナイヨウ</t>
    </rPh>
    <rPh sb="4" eb="7">
      <t>カクニンショ</t>
    </rPh>
    <rPh sb="7" eb="8">
      <t>マタ</t>
    </rPh>
    <rPh sb="9" eb="12">
      <t>ギジュツシャ</t>
    </rPh>
    <rPh sb="12" eb="14">
      <t>ジッセキ</t>
    </rPh>
    <rPh sb="14" eb="17">
      <t>カクニンショ</t>
    </rPh>
    <phoneticPr fontId="2"/>
  </si>
  <si>
    <t>継続学習（CPD）
の取組状況</t>
    <rPh sb="0" eb="2">
      <t>ケイゾク</t>
    </rPh>
    <rPh sb="2" eb="4">
      <t>ガクシュウ</t>
    </rPh>
    <rPh sb="11" eb="13">
      <t>トリクミ</t>
    </rPh>
    <rPh sb="13" eb="15">
      <t>ジョウキョウ</t>
    </rPh>
    <phoneticPr fontId="2"/>
  </si>
  <si>
    <t>1項目</t>
    <rPh sb="1" eb="3">
      <t>コウモク</t>
    </rPh>
    <phoneticPr fontId="2"/>
  </si>
  <si>
    <t>2項目</t>
    <rPh sb="1" eb="3">
      <t>コウモク</t>
    </rPh>
    <phoneticPr fontId="2"/>
  </si>
  <si>
    <t>その他の機関</t>
    <rPh sb="2" eb="3">
      <t>タ</t>
    </rPh>
    <rPh sb="4" eb="6">
      <t>キカン</t>
    </rPh>
    <phoneticPr fontId="2"/>
  </si>
  <si>
    <t>神戸市</t>
    <rPh sb="0" eb="3">
      <t>コウベシ</t>
    </rPh>
    <phoneticPr fontId="2"/>
  </si>
  <si>
    <t>施工場所</t>
    <rPh sb="0" eb="2">
      <t>セコウ</t>
    </rPh>
    <rPh sb="2" eb="4">
      <t>バショ</t>
    </rPh>
    <phoneticPr fontId="2"/>
  </si>
  <si>
    <t>主任（監理）技術者</t>
    <rPh sb="0" eb="2">
      <t>シュニン</t>
    </rPh>
    <rPh sb="3" eb="5">
      <t>カンリ</t>
    </rPh>
    <rPh sb="6" eb="9">
      <t>ギジュツシャ</t>
    </rPh>
    <phoneticPr fontId="2"/>
  </si>
  <si>
    <t>有：１級施工監理技士</t>
    <rPh sb="0" eb="1">
      <t>アリ</t>
    </rPh>
    <rPh sb="3" eb="4">
      <t>キュウ</t>
    </rPh>
    <rPh sb="4" eb="6">
      <t>セコウ</t>
    </rPh>
    <rPh sb="6" eb="8">
      <t>カンリ</t>
    </rPh>
    <rPh sb="8" eb="10">
      <t>ギシ</t>
    </rPh>
    <phoneticPr fontId="2"/>
  </si>
  <si>
    <t>有：２級施工管理技士</t>
    <rPh sb="0" eb="1">
      <t>アリ</t>
    </rPh>
    <rPh sb="3" eb="4">
      <t>キュウ</t>
    </rPh>
    <rPh sb="4" eb="6">
      <t>セコウ</t>
    </rPh>
    <rPh sb="6" eb="8">
      <t>カンリ</t>
    </rPh>
    <rPh sb="8" eb="10">
      <t>ギシ</t>
    </rPh>
    <phoneticPr fontId="2"/>
  </si>
  <si>
    <t>有：その他の国家資格</t>
    <rPh sb="0" eb="1">
      <t>アリ</t>
    </rPh>
    <rPh sb="4" eb="5">
      <t>タ</t>
    </rPh>
    <rPh sb="6" eb="8">
      <t>コッカ</t>
    </rPh>
    <rPh sb="8" eb="10">
      <t>シカク</t>
    </rPh>
    <phoneticPr fontId="2"/>
  </si>
  <si>
    <t>入札公告に示す配置技術者の入札参加資格要件の確認</t>
    <phoneticPr fontId="2"/>
  </si>
  <si>
    <t>備考</t>
    <rPh sb="0" eb="2">
      <t>ビコウ</t>
    </rPh>
    <phoneticPr fontId="2"/>
  </si>
  <si>
    <t>神戸県民センター</t>
    <rPh sb="0" eb="2">
      <t>コウベ</t>
    </rPh>
    <rPh sb="2" eb="4">
      <t>ケンミン</t>
    </rPh>
    <phoneticPr fontId="2"/>
  </si>
  <si>
    <t>阪神南県民センター</t>
    <rPh sb="0" eb="2">
      <t>ハンシン</t>
    </rPh>
    <rPh sb="2" eb="3">
      <t>ミナミ</t>
    </rPh>
    <rPh sb="3" eb="5">
      <t>ケンミン</t>
    </rPh>
    <phoneticPr fontId="2"/>
  </si>
  <si>
    <t>阪神北県民局</t>
    <rPh sb="0" eb="2">
      <t>ハンシン</t>
    </rPh>
    <rPh sb="2" eb="3">
      <t>キタ</t>
    </rPh>
    <rPh sb="3" eb="6">
      <t>ケンミンキョク</t>
    </rPh>
    <phoneticPr fontId="2"/>
  </si>
  <si>
    <t>北播磨県民局</t>
    <rPh sb="0" eb="1">
      <t>キタ</t>
    </rPh>
    <rPh sb="1" eb="3">
      <t>ハリマ</t>
    </rPh>
    <rPh sb="3" eb="6">
      <t>ケンミンキョク</t>
    </rPh>
    <phoneticPr fontId="2"/>
  </si>
  <si>
    <t>東播磨県民局</t>
    <rPh sb="0" eb="1">
      <t>ヒガシ</t>
    </rPh>
    <rPh sb="1" eb="3">
      <t>ハリマ</t>
    </rPh>
    <rPh sb="3" eb="6">
      <t>ケンミンキョク</t>
    </rPh>
    <phoneticPr fontId="2"/>
  </si>
  <si>
    <t>中播磨県民センター</t>
    <rPh sb="0" eb="1">
      <t>ナカ</t>
    </rPh>
    <rPh sb="1" eb="3">
      <t>ハリマ</t>
    </rPh>
    <rPh sb="3" eb="5">
      <t>ケンミン</t>
    </rPh>
    <phoneticPr fontId="2"/>
  </si>
  <si>
    <t>西播磨県民局</t>
    <rPh sb="0" eb="1">
      <t>ニシ</t>
    </rPh>
    <rPh sb="1" eb="3">
      <t>ハリマ</t>
    </rPh>
    <rPh sb="3" eb="6">
      <t>ケンミンキョク</t>
    </rPh>
    <phoneticPr fontId="2"/>
  </si>
  <si>
    <t>但馬県民局</t>
    <rPh sb="0" eb="2">
      <t>タジマ</t>
    </rPh>
    <rPh sb="2" eb="5">
      <t>ケンミンキョク</t>
    </rPh>
    <phoneticPr fontId="2"/>
  </si>
  <si>
    <t>丹波県民局</t>
    <rPh sb="0" eb="2">
      <t>タンバ</t>
    </rPh>
    <rPh sb="2" eb="5">
      <t>ケンミンキョク</t>
    </rPh>
    <phoneticPr fontId="2"/>
  </si>
  <si>
    <t>淡路県民局</t>
    <rPh sb="0" eb="2">
      <t>アワジ</t>
    </rPh>
    <rPh sb="2" eb="5">
      <t>ケンミンキョク</t>
    </rPh>
    <phoneticPr fontId="2"/>
  </si>
  <si>
    <t>※記載不要</t>
    <rPh sb="1" eb="3">
      <t>キサイ</t>
    </rPh>
    <rPh sb="3" eb="5">
      <t>フヨウ</t>
    </rPh>
    <phoneticPr fontId="2"/>
  </si>
  <si>
    <t>：　発注機関名は、県民局（センター）の名称を記載すること。</t>
    <rPh sb="9" eb="11">
      <t>ケンミン</t>
    </rPh>
    <rPh sb="11" eb="12">
      <t>キョク</t>
    </rPh>
    <rPh sb="19" eb="21">
      <t>メイショウ</t>
    </rPh>
    <rPh sb="22" eb="24">
      <t>キサイ</t>
    </rPh>
    <phoneticPr fontId="2"/>
  </si>
  <si>
    <t>　工事成績評定結果の通知（不履行項目数が記載されたもの）（※必須（該当する工事がない場合は不要））</t>
    <rPh sb="13" eb="16">
      <t>フリコウ</t>
    </rPh>
    <rPh sb="16" eb="19">
      <t>コウモクスウ</t>
    </rPh>
    <rPh sb="30" eb="32">
      <t>ヒッス</t>
    </rPh>
    <rPh sb="33" eb="35">
      <t>ガイトウ</t>
    </rPh>
    <rPh sb="37" eb="39">
      <t>コウジ</t>
    </rPh>
    <rPh sb="42" eb="44">
      <t>バアイ</t>
    </rPh>
    <rPh sb="45" eb="47">
      <t>フヨウ</t>
    </rPh>
    <phoneticPr fontId="2"/>
  </si>
  <si>
    <t>一般土木工事
又は、港湾土木工事</t>
    <rPh sb="0" eb="2">
      <t>イッパン</t>
    </rPh>
    <rPh sb="2" eb="4">
      <t>ドボク</t>
    </rPh>
    <rPh sb="4" eb="6">
      <t>コウジ</t>
    </rPh>
    <rPh sb="7" eb="8">
      <t>マタ</t>
    </rPh>
    <rPh sb="10" eb="12">
      <t>コウワン</t>
    </rPh>
    <rPh sb="12" eb="14">
      <t>ドボク</t>
    </rPh>
    <rPh sb="14" eb="16">
      <t>コウジ</t>
    </rPh>
    <phoneticPr fontId="2"/>
  </si>
  <si>
    <t>平成〇年〇月〇日</t>
    <rPh sb="0" eb="2">
      <t>ヘイセイ</t>
    </rPh>
    <rPh sb="3" eb="4">
      <t>ネン</t>
    </rPh>
    <rPh sb="5" eb="6">
      <t>ガツ</t>
    </rPh>
    <rPh sb="7" eb="8">
      <t>ニチ</t>
    </rPh>
    <phoneticPr fontId="2"/>
  </si>
  <si>
    <t>工期の末日
（完成日）</t>
    <rPh sb="0" eb="2">
      <t>コウキ</t>
    </rPh>
    <rPh sb="3" eb="5">
      <t>マツジツ</t>
    </rPh>
    <rPh sb="7" eb="10">
      <t>カンセイビ</t>
    </rPh>
    <phoneticPr fontId="2"/>
  </si>
  <si>
    <t>工期の末日
（完成日）</t>
    <rPh sb="3" eb="5">
      <t>マツジツ</t>
    </rPh>
    <rPh sb="7" eb="10">
      <t>カンセイビ</t>
    </rPh>
    <phoneticPr fontId="2"/>
  </si>
  <si>
    <t>「入札説明書」、</t>
    <rPh sb="1" eb="3">
      <t>ニュウサツ</t>
    </rPh>
    <rPh sb="3" eb="6">
      <t>セツメイショ</t>
    </rPh>
    <phoneticPr fontId="2"/>
  </si>
  <si>
    <t>「技術資料作成の手引き」等、</t>
    <phoneticPr fontId="2"/>
  </si>
  <si>
    <t>入札関連情報を確認して技術資料を作成した。</t>
    <phoneticPr fontId="2"/>
  </si>
  <si>
    <t>←「×」が表示される場合は、様式４号の「評価対象」が複数選択されています。</t>
    <rPh sb="5" eb="7">
      <t>ヒョウジ</t>
    </rPh>
    <rPh sb="10" eb="12">
      <t>バアイ</t>
    </rPh>
    <rPh sb="14" eb="16">
      <t>ヨウシキ</t>
    </rPh>
    <rPh sb="17" eb="18">
      <t>ゴウ</t>
    </rPh>
    <rPh sb="20" eb="22">
      <t>ヒョウカ</t>
    </rPh>
    <rPh sb="22" eb="24">
      <t>タイショウ</t>
    </rPh>
    <rPh sb="26" eb="28">
      <t>フクスウ</t>
    </rPh>
    <rPh sb="28" eb="30">
      <t>センタク</t>
    </rPh>
    <phoneticPr fontId="2"/>
  </si>
  <si>
    <t>70点未満、該当工事なし</t>
    <phoneticPr fontId="2"/>
  </si>
  <si>
    <t>3点</t>
    <rPh sb="1" eb="2">
      <t>テン</t>
    </rPh>
    <phoneticPr fontId="2"/>
  </si>
  <si>
    <t>下請負人の全てを県内企業とする、
又は元請負人が県内企業であり自社施工する。</t>
  </si>
  <si>
    <t>技術者の育成
【様式５号】</t>
    <rPh sb="0" eb="3">
      <t>ギジュツシャ</t>
    </rPh>
    <rPh sb="4" eb="6">
      <t>イクセイ</t>
    </rPh>
    <rPh sb="8" eb="10">
      <t>ヨウシキ</t>
    </rPh>
    <rPh sb="11" eb="12">
      <t>ゴウ</t>
    </rPh>
    <phoneticPr fontId="2"/>
  </si>
  <si>
    <t>若手・女性
技術者</t>
    <rPh sb="0" eb="2">
      <t>ワカテ</t>
    </rPh>
    <rPh sb="3" eb="5">
      <t>ジョセイ</t>
    </rPh>
    <rPh sb="6" eb="9">
      <t>ギジュツシャ</t>
    </rPh>
    <phoneticPr fontId="2"/>
  </si>
  <si>
    <t>該当</t>
    <phoneticPr fontId="2"/>
  </si>
  <si>
    <t>非該当</t>
    <rPh sb="0" eb="3">
      <t>ヒガイトウ</t>
    </rPh>
    <phoneticPr fontId="2"/>
  </si>
  <si>
    <t>直近８年以内に国家資格を取得した者</t>
    <rPh sb="0" eb="2">
      <t>チョッキン</t>
    </rPh>
    <rPh sb="3" eb="6">
      <t>ネンイナイ</t>
    </rPh>
    <rPh sb="7" eb="9">
      <t>コッカ</t>
    </rPh>
    <rPh sb="9" eb="11">
      <t>シカク</t>
    </rPh>
    <rPh sb="12" eb="14">
      <t>シュトク</t>
    </rPh>
    <rPh sb="16" eb="17">
      <t>モノ</t>
    </rPh>
    <phoneticPr fontId="2"/>
  </si>
  <si>
    <t>ＣＣＵＳに事業者未登録</t>
  </si>
  <si>
    <t>減点項目
【様式６号】</t>
    <rPh sb="0" eb="2">
      <t>ゲンテン</t>
    </rPh>
    <rPh sb="2" eb="4">
      <t>コウモク</t>
    </rPh>
    <rPh sb="6" eb="8">
      <t>ヨウシキ</t>
    </rPh>
    <rPh sb="9" eb="10">
      <t>ゴウ</t>
    </rPh>
    <phoneticPr fontId="2"/>
  </si>
  <si>
    <t>技術資料の
記載内容の
不履行項目数
（１年間通算）</t>
    <phoneticPr fontId="2"/>
  </si>
  <si>
    <t>3項目以上</t>
    <rPh sb="1" eb="3">
      <t>コウモク</t>
    </rPh>
    <phoneticPr fontId="2"/>
  </si>
  <si>
    <t>（（Ａ）＋（Ｂ）＋（Ｃ）＋（Ｄ））×（１／３）</t>
    <phoneticPr fontId="2"/>
  </si>
  <si>
    <t>　入札公告等を確認の上、記載例を参考に記載すること。</t>
    <rPh sb="1" eb="3">
      <t>ニュウサツ</t>
    </rPh>
    <rPh sb="3" eb="6">
      <t>コウコクトウ</t>
    </rPh>
    <rPh sb="7" eb="9">
      <t>カクニン</t>
    </rPh>
    <rPh sb="10" eb="11">
      <t>ウエ</t>
    </rPh>
    <rPh sb="12" eb="14">
      <t>キサイ</t>
    </rPh>
    <rPh sb="14" eb="15">
      <t>レイ</t>
    </rPh>
    <rPh sb="15" eb="16">
      <t>サクレイ</t>
    </rPh>
    <rPh sb="16" eb="18">
      <t>サンコウ</t>
    </rPh>
    <rPh sb="19" eb="21">
      <t>キサイ</t>
    </rPh>
    <phoneticPr fontId="2"/>
  </si>
  <si>
    <t>は全て記載（選択・記載）すること。</t>
    <rPh sb="1" eb="2">
      <t>スベ</t>
    </rPh>
    <rPh sb="3" eb="5">
      <t>キサイ</t>
    </rPh>
    <rPh sb="6" eb="8">
      <t>センタク</t>
    </rPh>
    <phoneticPr fontId="2"/>
  </si>
  <si>
    <t>は自動入力されるため、誤記の場合は修正すること。</t>
    <rPh sb="1" eb="3">
      <t>ジドウ</t>
    </rPh>
    <rPh sb="3" eb="5">
      <t>ニュウリョク</t>
    </rPh>
    <rPh sb="11" eb="13">
      <t>ゴキ</t>
    </rPh>
    <rPh sb="14" eb="16">
      <t>バアイ</t>
    </rPh>
    <rPh sb="17" eb="19">
      <t>シュウセイ</t>
    </rPh>
    <phoneticPr fontId="2"/>
  </si>
  <si>
    <t>　他の様式の記載事項と整合を図ること。</t>
    <rPh sb="1" eb="2">
      <t>タ</t>
    </rPh>
    <rPh sb="3" eb="5">
      <t>ヨウシキ</t>
    </rPh>
    <rPh sb="6" eb="8">
      <t>キサイ</t>
    </rPh>
    <rPh sb="8" eb="10">
      <t>ジコウ</t>
    </rPh>
    <rPh sb="11" eb="13">
      <t>セイゴウ</t>
    </rPh>
    <rPh sb="14" eb="15">
      <t>ハカ</t>
    </rPh>
    <phoneticPr fontId="2"/>
  </si>
  <si>
    <t>注４：</t>
    <rPh sb="0" eb="1">
      <t>チュウ</t>
    </rPh>
    <phoneticPr fontId="2"/>
  </si>
  <si>
    <t>　許可番号欄は、建設業を許可した者を選択の上、許可番号の数値（６桁）を記載すること。</t>
    <rPh sb="1" eb="3">
      <t>キョカ</t>
    </rPh>
    <rPh sb="3" eb="5">
      <t>バンゴウ</t>
    </rPh>
    <rPh sb="5" eb="6">
      <t>ラン</t>
    </rPh>
    <rPh sb="8" eb="11">
      <t>ケンセツギョウ</t>
    </rPh>
    <rPh sb="12" eb="14">
      <t>キョカ</t>
    </rPh>
    <rPh sb="16" eb="17">
      <t>モノ</t>
    </rPh>
    <rPh sb="18" eb="20">
      <t>センタク</t>
    </rPh>
    <rPh sb="21" eb="22">
      <t>ウエ</t>
    </rPh>
    <rPh sb="23" eb="25">
      <t>キョカ</t>
    </rPh>
    <rPh sb="25" eb="27">
      <t>バンゴウ</t>
    </rPh>
    <rPh sb="28" eb="30">
      <t>スウチ</t>
    </rPh>
    <rPh sb="32" eb="33">
      <t>ケタ</t>
    </rPh>
    <rPh sb="35" eb="37">
      <t>キサイ</t>
    </rPh>
    <phoneticPr fontId="2"/>
  </si>
  <si>
    <t>■配置予定技術者</t>
    <rPh sb="1" eb="3">
      <t>ハイチ</t>
    </rPh>
    <rPh sb="3" eb="5">
      <t>ヨテイ</t>
    </rPh>
    <rPh sb="5" eb="8">
      <t>ギジュツシャ</t>
    </rPh>
    <phoneticPr fontId="2"/>
  </si>
  <si>
    <t>■専任補助者</t>
  </si>
  <si>
    <t>全ての配置予定技術者が若手又は女性技術者であるため、
専任補助者を配置できる要件を満たしています。</t>
    <phoneticPr fontId="2"/>
  </si>
  <si>
    <t>配置予定</t>
    <rPh sb="0" eb="2">
      <t>ハイチ</t>
    </rPh>
    <rPh sb="2" eb="4">
      <t>ヨテイ</t>
    </rPh>
    <phoneticPr fontId="2"/>
  </si>
  <si>
    <t>性別</t>
    <rPh sb="0" eb="2">
      <t>セイベツ</t>
    </rPh>
    <phoneticPr fontId="2"/>
  </si>
  <si>
    <t>【参考】 入札公告に示す配置技術者の入札参加資格要件の確認</t>
    <phoneticPr fontId="2"/>
  </si>
  <si>
    <t>専任補助者氏名</t>
    <rPh sb="0" eb="5">
      <t>センニンホジョシャ</t>
    </rPh>
    <rPh sb="5" eb="7">
      <t>シメイ</t>
    </rPh>
    <phoneticPr fontId="2"/>
  </si>
  <si>
    <t>専任補助者対象</t>
    <rPh sb="0" eb="2">
      <t>センニン</t>
    </rPh>
    <rPh sb="2" eb="5">
      <t>ホジョシャ</t>
    </rPh>
    <rPh sb="5" eb="7">
      <t>タイショウ</t>
    </rPh>
    <phoneticPr fontId="2"/>
  </si>
  <si>
    <t>合格証書等の有無）</t>
    <rPh sb="0" eb="2">
      <t>ゴウカク</t>
    </rPh>
    <rPh sb="2" eb="4">
      <t>ショウショ</t>
    </rPh>
    <rPh sb="4" eb="5">
      <t>トウ</t>
    </rPh>
    <phoneticPr fontId="2"/>
  </si>
  <si>
    <t>生年月日</t>
  </si>
  <si>
    <t>建設業法の規定による技術者（技術者証の有無）</t>
    <phoneticPr fontId="2"/>
  </si>
  <si>
    <t>専任補助者の
配置を</t>
    <phoneticPr fontId="2"/>
  </si>
  <si>
    <t>対象</t>
    <rPh sb="0" eb="2">
      <t>タイショウ</t>
    </rPh>
    <phoneticPr fontId="2"/>
  </si>
  <si>
    <t>工期</t>
    <rPh sb="0" eb="1">
      <t>コウ</t>
    </rPh>
    <rPh sb="1" eb="2">
      <t>キ</t>
    </rPh>
    <phoneticPr fontId="2"/>
  </si>
  <si>
    <t>主任技術者、監理技術者又は現場代理人</t>
    <rPh sb="0" eb="2">
      <t>シュニン</t>
    </rPh>
    <rPh sb="2" eb="5">
      <t>ギジュツシャ</t>
    </rPh>
    <rPh sb="6" eb="8">
      <t>カンリ</t>
    </rPh>
    <rPh sb="8" eb="11">
      <t>ギジュツシャ</t>
    </rPh>
    <rPh sb="11" eb="12">
      <t>マタ</t>
    </rPh>
    <rPh sb="13" eb="15">
      <t>ゲンバ</t>
    </rPh>
    <rPh sb="15" eb="18">
      <t>ダイリニン</t>
    </rPh>
    <phoneticPr fontId="2"/>
  </si>
  <si>
    <t>最小値の対象者</t>
    <rPh sb="0" eb="3">
      <t>サイショウチ</t>
    </rPh>
    <rPh sb="4" eb="7">
      <t>タイショウシャ</t>
    </rPh>
    <phoneticPr fontId="2"/>
  </si>
  <si>
    <t>保有していた国家資格</t>
    <rPh sb="0" eb="2">
      <t>ホユウ</t>
    </rPh>
    <rPh sb="6" eb="8">
      <t>コッカ</t>
    </rPh>
    <rPh sb="8" eb="10">
      <t>シカク</t>
    </rPh>
    <phoneticPr fontId="2"/>
  </si>
  <si>
    <t>点数</t>
    <rPh sb="0" eb="1">
      <t>テン</t>
    </rPh>
    <rPh sb="1" eb="2">
      <t>スウ</t>
    </rPh>
    <phoneticPr fontId="2"/>
  </si>
  <si>
    <t>■継続学習（CPD）の取組状況</t>
    <rPh sb="1" eb="3">
      <t>ケイゾク</t>
    </rPh>
    <rPh sb="3" eb="5">
      <t>ガクシュウ</t>
    </rPh>
    <rPh sb="11" eb="13">
      <t>トリクミ</t>
    </rPh>
    <rPh sb="13" eb="15">
      <t>ジョウキョウ</t>
    </rPh>
    <phoneticPr fontId="2"/>
  </si>
  <si>
    <t>70点未満、該当なし</t>
    <phoneticPr fontId="2"/>
  </si>
  <si>
    <t>注１</t>
    <phoneticPr fontId="2"/>
  </si>
  <si>
    <t>：　配置予定技術者は３名まで記載できる。評価対象者は「同種工事の実績」、「工事成績」、</t>
    <rPh sb="8" eb="9">
      <t>シャ</t>
    </rPh>
    <rPh sb="37" eb="39">
      <t>コウジ</t>
    </rPh>
    <rPh sb="39" eb="41">
      <t>セイセキ</t>
    </rPh>
    <phoneticPr fontId="2"/>
  </si>
  <si>
    <t>　「継続学習（ＣＰＤ）の取組状況」の各評価項目の合計得点の低いものとし、「評価対象」欄</t>
    <phoneticPr fontId="2"/>
  </si>
  <si>
    <t>　に「○」を記載すること。なお、記載しない場合は同欄で「該当なし」を選択すること。</t>
    <rPh sb="16" eb="18">
      <t>キサイ</t>
    </rPh>
    <rPh sb="21" eb="23">
      <t>バアイ</t>
    </rPh>
    <rPh sb="24" eb="26">
      <t>ドウラン</t>
    </rPh>
    <rPh sb="28" eb="30">
      <t>ガイトウ</t>
    </rPh>
    <rPh sb="34" eb="36">
      <t>センタク</t>
    </rPh>
    <phoneticPr fontId="2"/>
  </si>
  <si>
    <t>特記）継続学習（ＣＰＤ）の取組状況における年間とは兵庫県の会計年度（４月１日</t>
    <rPh sb="0" eb="2">
      <t>トッキ</t>
    </rPh>
    <rPh sb="3" eb="5">
      <t>ケイゾク</t>
    </rPh>
    <rPh sb="5" eb="7">
      <t>ガクシュウ</t>
    </rPh>
    <rPh sb="13" eb="15">
      <t>トリクミ</t>
    </rPh>
    <rPh sb="15" eb="17">
      <t>ジョウキョウ</t>
    </rPh>
    <rPh sb="21" eb="23">
      <t>ネンカン</t>
    </rPh>
    <rPh sb="25" eb="28">
      <t>ヒョウゴケン</t>
    </rPh>
    <rPh sb="29" eb="31">
      <t>カイケイ</t>
    </rPh>
    <rPh sb="31" eb="33">
      <t>ネンド</t>
    </rPh>
    <rPh sb="35" eb="36">
      <t>ガツ</t>
    </rPh>
    <rPh sb="37" eb="38">
      <t>ニチ</t>
    </rPh>
    <phoneticPr fontId="2"/>
  </si>
  <si>
    <t>：　工場製作を含む工事において、「工場製作のみが行われる期間」における配置予定技術者</t>
    <rPh sb="2" eb="4">
      <t>コウジョウ</t>
    </rPh>
    <rPh sb="4" eb="6">
      <t>セイサク</t>
    </rPh>
    <rPh sb="7" eb="8">
      <t>フク</t>
    </rPh>
    <rPh sb="9" eb="11">
      <t>コウジ</t>
    </rPh>
    <rPh sb="17" eb="19">
      <t>コウジョウ</t>
    </rPh>
    <rPh sb="19" eb="21">
      <t>セイサク</t>
    </rPh>
    <rPh sb="24" eb="25">
      <t>オコナ</t>
    </rPh>
    <rPh sb="28" eb="30">
      <t>キカン</t>
    </rPh>
    <rPh sb="35" eb="37">
      <t>ハイチ</t>
    </rPh>
    <rPh sb="37" eb="39">
      <t>ヨテイ</t>
    </rPh>
    <rPh sb="39" eb="42">
      <t>ギジュツシャ</t>
    </rPh>
    <phoneticPr fontId="2"/>
  </si>
  <si>
    <t>　　　～翌年３月31日までの１年間）とする。</t>
    <rPh sb="4" eb="6">
      <t>ヨクネン</t>
    </rPh>
    <rPh sb="7" eb="8">
      <t>ガツ</t>
    </rPh>
    <rPh sb="10" eb="11">
      <t>ニチ</t>
    </rPh>
    <rPh sb="15" eb="17">
      <t>ネンカン</t>
    </rPh>
    <phoneticPr fontId="2"/>
  </si>
  <si>
    <t>　も、本様式へ記載すること。この場合「評価対象」欄で「工場製作」を選択すること。</t>
    <rPh sb="3" eb="4">
      <t>ホン</t>
    </rPh>
    <rPh sb="4" eb="6">
      <t>ヨウシキ</t>
    </rPh>
    <rPh sb="7" eb="9">
      <t>キサイ</t>
    </rPh>
    <rPh sb="16" eb="18">
      <t>バアイ</t>
    </rPh>
    <rPh sb="19" eb="21">
      <t>ヒョウカ</t>
    </rPh>
    <rPh sb="21" eb="23">
      <t>タイショウ</t>
    </rPh>
    <rPh sb="24" eb="25">
      <t>ラン</t>
    </rPh>
    <rPh sb="27" eb="29">
      <t>コウジョウ</t>
    </rPh>
    <rPh sb="29" eb="31">
      <t>セイサク</t>
    </rPh>
    <rPh sb="33" eb="35">
      <t>センタク</t>
    </rPh>
    <phoneticPr fontId="2"/>
  </si>
  <si>
    <t>する</t>
    <phoneticPr fontId="2"/>
  </si>
  <si>
    <t xml:space="preserve">  注）全ての配置予定技術者が若手（入札参加申込期限日において４０歳未満の者）又は女性技術者とする場合のみ配置できる。
　　　配置する場合、本様式には配置予定技術者に代えて専任補助者の施工実績等を記載すること。</t>
    <rPh sb="2" eb="3">
      <t>チュウ</t>
    </rPh>
    <rPh sb="4" eb="5">
      <t>スベ</t>
    </rPh>
    <rPh sb="7" eb="9">
      <t>ハイチ</t>
    </rPh>
    <rPh sb="9" eb="11">
      <t>ヨテイ</t>
    </rPh>
    <rPh sb="11" eb="14">
      <t>ギジュツシャ</t>
    </rPh>
    <rPh sb="15" eb="17">
      <t>ワカテ</t>
    </rPh>
    <rPh sb="18" eb="20">
      <t>ニュウサツ</t>
    </rPh>
    <rPh sb="20" eb="22">
      <t>サンカ</t>
    </rPh>
    <rPh sb="22" eb="24">
      <t>モウシコ</t>
    </rPh>
    <rPh sb="24" eb="27">
      <t>キゲンビ</t>
    </rPh>
    <rPh sb="33" eb="34">
      <t>サイ</t>
    </rPh>
    <rPh sb="34" eb="36">
      <t>ミマン</t>
    </rPh>
    <rPh sb="37" eb="38">
      <t>モノ</t>
    </rPh>
    <rPh sb="39" eb="40">
      <t>マタ</t>
    </rPh>
    <rPh sb="41" eb="43">
      <t>ジョセイ</t>
    </rPh>
    <rPh sb="43" eb="46">
      <t>ギジュツシャ</t>
    </rPh>
    <rPh sb="49" eb="51">
      <t>バアイ</t>
    </rPh>
    <rPh sb="53" eb="55">
      <t>ハイチ</t>
    </rPh>
    <rPh sb="63" eb="65">
      <t>ハイチ</t>
    </rPh>
    <rPh sb="67" eb="69">
      <t>バアイ</t>
    </rPh>
    <rPh sb="70" eb="71">
      <t>ホン</t>
    </rPh>
    <rPh sb="71" eb="73">
      <t>ヨウシキ</t>
    </rPh>
    <rPh sb="75" eb="77">
      <t>ハイチ</t>
    </rPh>
    <rPh sb="77" eb="79">
      <t>ヨテイ</t>
    </rPh>
    <rPh sb="79" eb="82">
      <t>ギジュツシャ</t>
    </rPh>
    <rPh sb="83" eb="84">
      <t>カ</t>
    </rPh>
    <rPh sb="86" eb="88">
      <t>センニン</t>
    </rPh>
    <rPh sb="88" eb="91">
      <t>ホジョシャ</t>
    </rPh>
    <rPh sb="92" eb="94">
      <t>セコウ</t>
    </rPh>
    <rPh sb="94" eb="96">
      <t>ジッセキ</t>
    </rPh>
    <rPh sb="96" eb="97">
      <t>トウ</t>
    </rPh>
    <rPh sb="98" eb="100">
      <t>キサイ</t>
    </rPh>
    <phoneticPr fontId="2"/>
  </si>
  <si>
    <t>しない</t>
    <phoneticPr fontId="2"/>
  </si>
  <si>
    <t>■同種工事の施工実績</t>
    <rPh sb="1" eb="3">
      <t>ドウシュ</t>
    </rPh>
    <rPh sb="3" eb="5">
      <t>コウジ</t>
    </rPh>
    <rPh sb="6" eb="8">
      <t>セコウ</t>
    </rPh>
    <rPh sb="8" eb="10">
      <t>ジッセキ</t>
    </rPh>
    <phoneticPr fontId="2"/>
  </si>
  <si>
    <t>→CPDS（令和６年４月以降）</t>
    <rPh sb="6" eb="8">
      <t>レイワ</t>
    </rPh>
    <rPh sb="9" eb="10">
      <t>ネン</t>
    </rPh>
    <rPh sb="11" eb="12">
      <t>ガツ</t>
    </rPh>
    <rPh sb="12" eb="14">
      <t>イコウ</t>
    </rPh>
    <phoneticPr fontId="2"/>
  </si>
  <si>
    <t>→造園CPD（令和６年４月以降）</t>
    <rPh sb="1" eb="3">
      <t>ゾウエン</t>
    </rPh>
    <rPh sb="7" eb="9">
      <t>レイワ</t>
    </rPh>
    <rPh sb="10" eb="11">
      <t>ネン</t>
    </rPh>
    <rPh sb="12" eb="13">
      <t>ガツ</t>
    </rPh>
    <rPh sb="13" eb="15">
      <t>イコウ</t>
    </rPh>
    <phoneticPr fontId="2"/>
  </si>
  <si>
    <t>工種1</t>
    <rPh sb="0" eb="2">
      <t>コウシュ</t>
    </rPh>
    <phoneticPr fontId="2"/>
  </si>
  <si>
    <t>工種2</t>
    <rPh sb="0" eb="2">
      <t>コウシュ</t>
    </rPh>
    <phoneticPr fontId="2"/>
  </si>
  <si>
    <t>工種3</t>
    <rPh sb="0" eb="2">
      <t>コウシュ</t>
    </rPh>
    <phoneticPr fontId="2"/>
  </si>
  <si>
    <t>工種4</t>
    <rPh sb="0" eb="2">
      <t>コウシュ</t>
    </rPh>
    <phoneticPr fontId="2"/>
  </si>
  <si>
    <t>工種5</t>
    <rPh sb="0" eb="2">
      <t>コウシュ</t>
    </rPh>
    <phoneticPr fontId="2"/>
  </si>
  <si>
    <t>現場代理人（国家資格）</t>
  </si>
  <si>
    <t>その他の機関</t>
    <phoneticPr fontId="2"/>
  </si>
  <si>
    <t>男性</t>
    <rPh sb="0" eb="2">
      <t>ダンセイ</t>
    </rPh>
    <phoneticPr fontId="2"/>
  </si>
  <si>
    <t>女性</t>
    <rPh sb="0" eb="2">
      <t>ジョセイ</t>
    </rPh>
    <phoneticPr fontId="2"/>
  </si>
  <si>
    <t>無：経験年数（１０年以上）</t>
    <rPh sb="0" eb="1">
      <t>ナ</t>
    </rPh>
    <rPh sb="2" eb="4">
      <t>ケイケン</t>
    </rPh>
    <rPh sb="4" eb="6">
      <t>ネンスウ</t>
    </rPh>
    <rPh sb="9" eb="10">
      <t>ネン</t>
    </rPh>
    <rPh sb="10" eb="12">
      <t>イジョウ</t>
    </rPh>
    <phoneticPr fontId="2"/>
  </si>
  <si>
    <t>配置予定技術者（専任補助者）</t>
    <rPh sb="0" eb="2">
      <t>ハイチ</t>
    </rPh>
    <rPh sb="2" eb="4">
      <t>ヨテイ</t>
    </rPh>
    <rPh sb="4" eb="7">
      <t>ギジュツシャ</t>
    </rPh>
    <rPh sb="8" eb="10">
      <t>センニン</t>
    </rPh>
    <rPh sb="10" eb="13">
      <t>ホジョシャ</t>
    </rPh>
    <phoneticPr fontId="2"/>
  </si>
  <si>
    <t>■国家資格の取得状況</t>
    <rPh sb="1" eb="3">
      <t>コッカ</t>
    </rPh>
    <rPh sb="3" eb="5">
      <t>シカク</t>
    </rPh>
    <rPh sb="6" eb="8">
      <t>シュトク</t>
    </rPh>
    <rPh sb="8" eb="10">
      <t>ジョウキョウ</t>
    </rPh>
    <phoneticPr fontId="2"/>
  </si>
  <si>
    <t>若手女性</t>
    <rPh sb="0" eb="2">
      <t>ワカテ</t>
    </rPh>
    <rPh sb="2" eb="4">
      <t>ジョセイ</t>
    </rPh>
    <phoneticPr fontId="2"/>
  </si>
  <si>
    <t>国家資格</t>
    <rPh sb="0" eb="2">
      <t>コッカ</t>
    </rPh>
    <rPh sb="2" eb="4">
      <t>シカク</t>
    </rPh>
    <phoneticPr fontId="2"/>
  </si>
  <si>
    <t>対象期間内に取得した国家資格</t>
    <rPh sb="0" eb="2">
      <t>タイショウ</t>
    </rPh>
    <rPh sb="2" eb="4">
      <t>キカン</t>
    </rPh>
    <rPh sb="4" eb="5">
      <t>ナイ</t>
    </rPh>
    <rPh sb="6" eb="8">
      <t>シュトク</t>
    </rPh>
    <rPh sb="10" eb="14">
      <t>コッカシカク</t>
    </rPh>
    <phoneticPr fontId="2"/>
  </si>
  <si>
    <t>若手
女性</t>
    <rPh sb="0" eb="2">
      <t>ワカテ</t>
    </rPh>
    <rPh sb="3" eb="5">
      <t>ジョセイ</t>
    </rPh>
    <phoneticPr fontId="2"/>
  </si>
  <si>
    <t>国家
資格</t>
    <rPh sb="0" eb="2">
      <t>コッカ</t>
    </rPh>
    <rPh sb="3" eb="5">
      <t>シカク</t>
    </rPh>
    <phoneticPr fontId="2"/>
  </si>
  <si>
    <t>資格区分</t>
    <rPh sb="0" eb="2">
      <t>シカク</t>
    </rPh>
    <rPh sb="2" eb="4">
      <t>クブン</t>
    </rPh>
    <phoneticPr fontId="2"/>
  </si>
  <si>
    <t>資格名称又は対象部門及び科目</t>
    <rPh sb="0" eb="2">
      <t>シカク</t>
    </rPh>
    <rPh sb="2" eb="4">
      <t>メイショウ</t>
    </rPh>
    <rPh sb="4" eb="5">
      <t>マタ</t>
    </rPh>
    <rPh sb="6" eb="8">
      <t>タイショウ</t>
    </rPh>
    <rPh sb="8" eb="10">
      <t>ブモン</t>
    </rPh>
    <rPh sb="10" eb="11">
      <t>オヨ</t>
    </rPh>
    <rPh sb="12" eb="14">
      <t>カモク</t>
    </rPh>
    <phoneticPr fontId="2"/>
  </si>
  <si>
    <t>取得年度</t>
    <phoneticPr fontId="2"/>
  </si>
  <si>
    <t>国家資格</t>
    <rPh sb="0" eb="4">
      <t>コッカシカク</t>
    </rPh>
    <phoneticPr fontId="2"/>
  </si>
  <si>
    <t>最小点数</t>
    <rPh sb="0" eb="2">
      <t>サイショウ</t>
    </rPh>
    <rPh sb="2" eb="4">
      <t>テンスウ</t>
    </rPh>
    <phoneticPr fontId="2"/>
  </si>
  <si>
    <t>施工管理技士</t>
    <phoneticPr fontId="2"/>
  </si>
  <si>
    <t>施工管理技士名前</t>
    <rPh sb="6" eb="8">
      <t>ナマエ</t>
    </rPh>
    <phoneticPr fontId="2"/>
  </si>
  <si>
    <t>建築士</t>
    <rPh sb="0" eb="3">
      <t>ケンチクシ</t>
    </rPh>
    <phoneticPr fontId="2"/>
  </si>
  <si>
    <t>建築士名前</t>
    <rPh sb="0" eb="3">
      <t>ケンチクシ</t>
    </rPh>
    <rPh sb="3" eb="5">
      <t>ナマエ</t>
    </rPh>
    <phoneticPr fontId="2"/>
  </si>
  <si>
    <t>技術士</t>
    <rPh sb="0" eb="2">
      <t>ギジュツ</t>
    </rPh>
    <rPh sb="2" eb="3">
      <t>シ</t>
    </rPh>
    <phoneticPr fontId="2"/>
  </si>
  <si>
    <t>技術士部門名前</t>
    <rPh sb="0" eb="3">
      <t>ギジュツシ</t>
    </rPh>
    <rPh sb="3" eb="5">
      <t>ブモン</t>
    </rPh>
    <rPh sb="5" eb="7">
      <t>ナマエ</t>
    </rPh>
    <phoneticPr fontId="2"/>
  </si>
  <si>
    <t>１級建設機械施工管理技士</t>
    <rPh sb="1" eb="2">
      <t>キュウ</t>
    </rPh>
    <rPh sb="2" eb="4">
      <t>ケンセツ</t>
    </rPh>
    <rPh sb="4" eb="6">
      <t>キカイ</t>
    </rPh>
    <rPh sb="6" eb="8">
      <t>セコウ</t>
    </rPh>
    <rPh sb="8" eb="12">
      <t>カンリギシ</t>
    </rPh>
    <phoneticPr fontId="75"/>
  </si>
  <si>
    <t>不要</t>
    <rPh sb="0" eb="2">
      <t>フヨウ</t>
    </rPh>
    <phoneticPr fontId="2"/>
  </si>
  <si>
    <t>１級建築士</t>
    <rPh sb="1" eb="2">
      <t>キュウ</t>
    </rPh>
    <rPh sb="2" eb="5">
      <t>ケンチクシ</t>
    </rPh>
    <phoneticPr fontId="2"/>
  </si>
  <si>
    <t>建設</t>
    <rPh sb="0" eb="2">
      <t>ケンセツ</t>
    </rPh>
    <phoneticPr fontId="2"/>
  </si>
  <si>
    <t>１級土木施工管理技士</t>
    <rPh sb="1" eb="2">
      <t>キュウ</t>
    </rPh>
    <rPh sb="2" eb="4">
      <t>ドボク</t>
    </rPh>
    <rPh sb="4" eb="6">
      <t>セコウ</t>
    </rPh>
    <rPh sb="6" eb="10">
      <t>カンリギシ</t>
    </rPh>
    <phoneticPr fontId="75"/>
  </si>
  <si>
    <t>農業</t>
    <rPh sb="0" eb="2">
      <t>ノウギョウ</t>
    </rPh>
    <phoneticPr fontId="2"/>
  </si>
  <si>
    <t>１級建築施工管理技士</t>
    <rPh sb="1" eb="2">
      <t>キュウ</t>
    </rPh>
    <rPh sb="2" eb="4">
      <t>ケンチク</t>
    </rPh>
    <rPh sb="4" eb="6">
      <t>セコウ</t>
    </rPh>
    <rPh sb="6" eb="8">
      <t>カンリ</t>
    </rPh>
    <rPh sb="8" eb="10">
      <t>ギシ</t>
    </rPh>
    <phoneticPr fontId="75"/>
  </si>
  <si>
    <t>電気電子</t>
    <rPh sb="0" eb="2">
      <t>デンキ</t>
    </rPh>
    <rPh sb="2" eb="4">
      <t>デンシ</t>
    </rPh>
    <phoneticPr fontId="2"/>
  </si>
  <si>
    <t>１級電気工事施工管理技士</t>
    <rPh sb="1" eb="2">
      <t>キュウ</t>
    </rPh>
    <rPh sb="2" eb="4">
      <t>デンキ</t>
    </rPh>
    <rPh sb="4" eb="6">
      <t>コウジ</t>
    </rPh>
    <rPh sb="6" eb="8">
      <t>セコウ</t>
    </rPh>
    <rPh sb="8" eb="12">
      <t>カンリギシ</t>
    </rPh>
    <phoneticPr fontId="75"/>
  </si>
  <si>
    <t>電気・電子</t>
    <rPh sb="0" eb="2">
      <t>デンキ</t>
    </rPh>
    <rPh sb="3" eb="5">
      <t>デンシ</t>
    </rPh>
    <phoneticPr fontId="2"/>
  </si>
  <si>
    <t>１級管工事施工管理技士</t>
    <rPh sb="1" eb="2">
      <t>キュウ</t>
    </rPh>
    <rPh sb="2" eb="3">
      <t>カン</t>
    </rPh>
    <rPh sb="3" eb="5">
      <t>コウジ</t>
    </rPh>
    <rPh sb="5" eb="7">
      <t>セコウ</t>
    </rPh>
    <rPh sb="7" eb="11">
      <t>カンリギシ</t>
    </rPh>
    <phoneticPr fontId="75"/>
  </si>
  <si>
    <t>機械</t>
    <rPh sb="0" eb="2">
      <t>キカイ</t>
    </rPh>
    <phoneticPr fontId="2"/>
  </si>
  <si>
    <t>１級電気通信工事施工管理技士</t>
    <rPh sb="1" eb="2">
      <t>キュウ</t>
    </rPh>
    <rPh sb="2" eb="4">
      <t>デンキ</t>
    </rPh>
    <rPh sb="4" eb="6">
      <t>ツウシン</t>
    </rPh>
    <rPh sb="6" eb="8">
      <t>コウジ</t>
    </rPh>
    <rPh sb="8" eb="10">
      <t>セコウ</t>
    </rPh>
    <rPh sb="10" eb="12">
      <t>カンリ</t>
    </rPh>
    <rPh sb="12" eb="14">
      <t>ギシ</t>
    </rPh>
    <phoneticPr fontId="75"/>
  </si>
  <si>
    <t>上下水道</t>
    <rPh sb="0" eb="4">
      <t>ジョウゲスイドウ</t>
    </rPh>
    <phoneticPr fontId="2"/>
  </si>
  <si>
    <t>１級造園施工管理技士</t>
    <rPh sb="1" eb="2">
      <t>キュウ</t>
    </rPh>
    <rPh sb="2" eb="4">
      <t>ゾウエン</t>
    </rPh>
    <rPh sb="4" eb="6">
      <t>セコウ</t>
    </rPh>
    <rPh sb="6" eb="10">
      <t>カンリギシ</t>
    </rPh>
    <phoneticPr fontId="75"/>
  </si>
  <si>
    <t>水道</t>
    <rPh sb="0" eb="2">
      <t>スイドウ</t>
    </rPh>
    <phoneticPr fontId="2"/>
  </si>
  <si>
    <t>水産</t>
    <rPh sb="0" eb="2">
      <t>スイサン</t>
    </rPh>
    <phoneticPr fontId="2"/>
  </si>
  <si>
    <t>森林</t>
    <rPh sb="0" eb="2">
      <t>シンリン</t>
    </rPh>
    <phoneticPr fontId="2"/>
  </si>
  <si>
    <t>林業</t>
    <rPh sb="0" eb="2">
      <t>リンギョウ</t>
    </rPh>
    <phoneticPr fontId="2"/>
  </si>
  <si>
    <t>衛生工学</t>
    <rPh sb="0" eb="2">
      <t>エイセイ</t>
    </rPh>
    <rPh sb="2" eb="4">
      <t>コウガク</t>
    </rPh>
    <phoneticPr fontId="2"/>
  </si>
  <si>
    <t>農業農村工学</t>
    <phoneticPr fontId="2"/>
  </si>
  <si>
    <t>水産土木</t>
    <rPh sb="0" eb="2">
      <t>スイサン</t>
    </rPh>
    <rPh sb="2" eb="4">
      <t>ドボク</t>
    </rPh>
    <phoneticPr fontId="2"/>
  </si>
  <si>
    <t>林業・林産</t>
    <rPh sb="0" eb="2">
      <t>リンギョウ</t>
    </rPh>
    <rPh sb="3" eb="5">
      <t>リンサン</t>
    </rPh>
    <phoneticPr fontId="2"/>
  </si>
  <si>
    <t>農業土木</t>
    <phoneticPr fontId="2"/>
  </si>
  <si>
    <t>森林土木</t>
    <rPh sb="0" eb="4">
      <t>シンリンドボク</t>
    </rPh>
    <phoneticPr fontId="2"/>
  </si>
  <si>
    <t>１級土木施工管理技士</t>
    <phoneticPr fontId="75"/>
  </si>
  <si>
    <t>１級土木施工管理技士</t>
    <rPh sb="1" eb="2">
      <t>キュウ</t>
    </rPh>
    <rPh sb="2" eb="4">
      <t>ドボク</t>
    </rPh>
    <rPh sb="4" eb="6">
      <t>セコウ</t>
    </rPh>
    <rPh sb="6" eb="8">
      <t>カンリ</t>
    </rPh>
    <rPh sb="8" eb="10">
      <t>ギシ</t>
    </rPh>
    <phoneticPr fontId="75"/>
  </si>
  <si>
    <t>１級造園施工管理技士</t>
    <rPh sb="1" eb="2">
      <t>キュウ</t>
    </rPh>
    <rPh sb="2" eb="4">
      <t>ゾウエン</t>
    </rPh>
    <rPh sb="4" eb="6">
      <t>セコウ</t>
    </rPh>
    <rPh sb="6" eb="8">
      <t>カンリ</t>
    </rPh>
    <rPh sb="8" eb="10">
      <t>ギシ</t>
    </rPh>
    <phoneticPr fontId="2"/>
  </si>
  <si>
    <t>２級土木施工管理技士（種別は「土木」に限る）</t>
    <rPh sb="1" eb="2">
      <t>キュウ</t>
    </rPh>
    <rPh sb="2" eb="4">
      <t>ドボク</t>
    </rPh>
    <rPh sb="4" eb="6">
      <t>セコウ</t>
    </rPh>
    <rPh sb="6" eb="8">
      <t>カンリ</t>
    </rPh>
    <rPh sb="11" eb="13">
      <t>シュベツ</t>
    </rPh>
    <rPh sb="15" eb="17">
      <t>ドボク</t>
    </rPh>
    <rPh sb="19" eb="20">
      <t>カギ</t>
    </rPh>
    <phoneticPr fontId="75"/>
  </si>
  <si>
    <t>２級造園施工管理技士</t>
    <rPh sb="1" eb="2">
      <t>キュウ</t>
    </rPh>
    <rPh sb="2" eb="4">
      <t>ゾウエン</t>
    </rPh>
    <rPh sb="4" eb="6">
      <t>セコウ</t>
    </rPh>
    <rPh sb="6" eb="10">
      <t>カンリギシ</t>
    </rPh>
    <phoneticPr fontId="2"/>
  </si>
  <si>
    <t>技術士（建設部門）</t>
    <rPh sb="0" eb="2">
      <t>ギジュツ</t>
    </rPh>
    <rPh sb="2" eb="3">
      <t>シ</t>
    </rPh>
    <rPh sb="4" eb="6">
      <t>ケンセツ</t>
    </rPh>
    <rPh sb="6" eb="8">
      <t>ブモン</t>
    </rPh>
    <phoneticPr fontId="2"/>
  </si>
  <si>
    <t>２級建設機械施工管理技士</t>
    <rPh sb="1" eb="2">
      <t>キュウ</t>
    </rPh>
    <rPh sb="2" eb="4">
      <t>ケンセツ</t>
    </rPh>
    <rPh sb="4" eb="6">
      <t>キカイ</t>
    </rPh>
    <rPh sb="6" eb="8">
      <t>セコウ</t>
    </rPh>
    <rPh sb="8" eb="12">
      <t>カンリギシ</t>
    </rPh>
    <phoneticPr fontId="75"/>
  </si>
  <si>
    <t>２級建築施工管理技士（種別は「躯体」に限る）</t>
    <rPh sb="1" eb="2">
      <t>キュウ</t>
    </rPh>
    <rPh sb="2" eb="4">
      <t>ケンチク</t>
    </rPh>
    <rPh sb="4" eb="6">
      <t>セコウ</t>
    </rPh>
    <rPh sb="6" eb="10">
      <t>カンリギシ</t>
    </rPh>
    <rPh sb="11" eb="13">
      <t>シュベツ</t>
    </rPh>
    <rPh sb="15" eb="17">
      <t>クタイ</t>
    </rPh>
    <rPh sb="19" eb="20">
      <t>カギ</t>
    </rPh>
    <phoneticPr fontId="75"/>
  </si>
  <si>
    <t>技術士（森林部門「林業・林産」）</t>
    <rPh sb="0" eb="3">
      <t>ギジュツシ</t>
    </rPh>
    <rPh sb="4" eb="6">
      <t>シンリン</t>
    </rPh>
    <rPh sb="6" eb="8">
      <t>ブモン</t>
    </rPh>
    <rPh sb="9" eb="11">
      <t>リンギョウ</t>
    </rPh>
    <rPh sb="12" eb="14">
      <t>リンサン</t>
    </rPh>
    <phoneticPr fontId="2"/>
  </si>
  <si>
    <t>技術士（建設部門）</t>
    <rPh sb="0" eb="2">
      <t>ギジュツ</t>
    </rPh>
    <rPh sb="2" eb="3">
      <t>シ</t>
    </rPh>
    <rPh sb="4" eb="6">
      <t>ケンセツ</t>
    </rPh>
    <rPh sb="6" eb="8">
      <t>ブモン</t>
    </rPh>
    <phoneticPr fontId="75"/>
  </si>
  <si>
    <t>１級建築士</t>
    <rPh sb="1" eb="2">
      <t>キュウ</t>
    </rPh>
    <rPh sb="2" eb="5">
      <t>ケンチクシ</t>
    </rPh>
    <phoneticPr fontId="75"/>
  </si>
  <si>
    <t>技術士（森林部門「森林土木」）</t>
    <rPh sb="0" eb="2">
      <t>ギジュツ</t>
    </rPh>
    <rPh sb="2" eb="3">
      <t>シ</t>
    </rPh>
    <rPh sb="4" eb="6">
      <t>シンリン</t>
    </rPh>
    <rPh sb="6" eb="8">
      <t>ブモン</t>
    </rPh>
    <rPh sb="9" eb="11">
      <t>シンリン</t>
    </rPh>
    <rPh sb="11" eb="13">
      <t>ドボク</t>
    </rPh>
    <phoneticPr fontId="2"/>
  </si>
  <si>
    <t>技術士（農業部門「農業農村工学」）</t>
    <rPh sb="0" eb="3">
      <t>ギジュツシ</t>
    </rPh>
    <rPh sb="4" eb="6">
      <t>ノウギョウ</t>
    </rPh>
    <rPh sb="6" eb="8">
      <t>ブモン</t>
    </rPh>
    <rPh sb="9" eb="11">
      <t>ノウギョウ</t>
    </rPh>
    <rPh sb="11" eb="13">
      <t>ノウソン</t>
    </rPh>
    <rPh sb="13" eb="15">
      <t>コウガク</t>
    </rPh>
    <phoneticPr fontId="75"/>
  </si>
  <si>
    <t>技術士（総合技術監理部門（建設））</t>
    <rPh sb="0" eb="3">
      <t>ギジュツシ</t>
    </rPh>
    <rPh sb="4" eb="6">
      <t>ソウゴウ</t>
    </rPh>
    <rPh sb="6" eb="8">
      <t>ギジュツ</t>
    </rPh>
    <rPh sb="8" eb="10">
      <t>カンリ</t>
    </rPh>
    <rPh sb="10" eb="12">
      <t>ブモン</t>
    </rPh>
    <rPh sb="13" eb="15">
      <t>ケンセツ</t>
    </rPh>
    <phoneticPr fontId="75"/>
  </si>
  <si>
    <t>技術士（建設部門「鋼構造及びコンクリート」））</t>
    <rPh sb="0" eb="3">
      <t>ギジュツシ</t>
    </rPh>
    <rPh sb="4" eb="6">
      <t>ケンセツ</t>
    </rPh>
    <rPh sb="6" eb="8">
      <t>ブモン</t>
    </rPh>
    <rPh sb="9" eb="12">
      <t>コウコウゾウ</t>
    </rPh>
    <rPh sb="12" eb="13">
      <t>オヨ</t>
    </rPh>
    <phoneticPr fontId="2"/>
  </si>
  <si>
    <t>技術士（総合技術監理部門（建設））</t>
    <rPh sb="0" eb="3">
      <t>ギジュツシ</t>
    </rPh>
    <rPh sb="4" eb="6">
      <t>ソウゴウ</t>
    </rPh>
    <rPh sb="6" eb="8">
      <t>ギジュツ</t>
    </rPh>
    <rPh sb="8" eb="10">
      <t>カンリ</t>
    </rPh>
    <rPh sb="10" eb="12">
      <t>ブモン</t>
    </rPh>
    <rPh sb="13" eb="15">
      <t>ケンセツ</t>
    </rPh>
    <phoneticPr fontId="2"/>
  </si>
  <si>
    <t>技術士（水産部門「水産土木」）</t>
    <rPh sb="0" eb="3">
      <t>ギジュツシ</t>
    </rPh>
    <rPh sb="4" eb="6">
      <t>スイサン</t>
    </rPh>
    <rPh sb="6" eb="8">
      <t>ブモン</t>
    </rPh>
    <rPh sb="9" eb="11">
      <t>スイサン</t>
    </rPh>
    <rPh sb="11" eb="13">
      <t>ドボク</t>
    </rPh>
    <phoneticPr fontId="75"/>
  </si>
  <si>
    <t>技術士（総合技術監理部門（森林「林業・林産」））</t>
    <rPh sb="0" eb="3">
      <t>ギジュツシ</t>
    </rPh>
    <rPh sb="4" eb="6">
      <t>ソウゴウ</t>
    </rPh>
    <rPh sb="6" eb="8">
      <t>ギジュツ</t>
    </rPh>
    <rPh sb="8" eb="10">
      <t>カンリ</t>
    </rPh>
    <rPh sb="10" eb="12">
      <t>ブモン</t>
    </rPh>
    <rPh sb="13" eb="15">
      <t>シンリン</t>
    </rPh>
    <rPh sb="16" eb="18">
      <t>リンギョウ</t>
    </rPh>
    <rPh sb="19" eb="21">
      <t>リンサン</t>
    </rPh>
    <phoneticPr fontId="2"/>
  </si>
  <si>
    <t>技術士（森林部門「森林土木」）</t>
    <rPh sb="0" eb="3">
      <t>ギジュツシ</t>
    </rPh>
    <rPh sb="4" eb="6">
      <t>シンリン</t>
    </rPh>
    <rPh sb="6" eb="8">
      <t>ブモン</t>
    </rPh>
    <rPh sb="9" eb="11">
      <t>シンリン</t>
    </rPh>
    <rPh sb="11" eb="13">
      <t>ドボク</t>
    </rPh>
    <phoneticPr fontId="75"/>
  </si>
  <si>
    <t>技術士（総合技術監理部門（農業「農業農村工学」））</t>
    <rPh sb="0" eb="3">
      <t>ギジュツシ</t>
    </rPh>
    <rPh sb="4" eb="6">
      <t>ソウゴウ</t>
    </rPh>
    <rPh sb="10" eb="12">
      <t>ブモン</t>
    </rPh>
    <rPh sb="13" eb="15">
      <t>ノウギョウ</t>
    </rPh>
    <rPh sb="16" eb="18">
      <t>ノウギョウ</t>
    </rPh>
    <rPh sb="18" eb="20">
      <t>ノウソン</t>
    </rPh>
    <rPh sb="20" eb="22">
      <t>コウガク</t>
    </rPh>
    <phoneticPr fontId="75"/>
  </si>
  <si>
    <t>技術士（総合技術監理部門（水産「水産工学」））</t>
    <rPh sb="0" eb="3">
      <t>ギジュツシ</t>
    </rPh>
    <rPh sb="4" eb="6">
      <t>ソウゴウ</t>
    </rPh>
    <rPh sb="10" eb="12">
      <t>ブモン</t>
    </rPh>
    <rPh sb="13" eb="15">
      <t>スイサン</t>
    </rPh>
    <rPh sb="16" eb="18">
      <t>スイサン</t>
    </rPh>
    <rPh sb="18" eb="20">
      <t>コウガク</t>
    </rPh>
    <phoneticPr fontId="75"/>
  </si>
  <si>
    <t>技術士（総合技術監理部門（森林「森林土木」））</t>
    <rPh sb="0" eb="3">
      <t>ギジュツシ</t>
    </rPh>
    <rPh sb="4" eb="6">
      <t>ソウゴウ</t>
    </rPh>
    <rPh sb="6" eb="8">
      <t>ギジュツ</t>
    </rPh>
    <rPh sb="8" eb="10">
      <t>カンリ</t>
    </rPh>
    <rPh sb="10" eb="12">
      <t>ブモン</t>
    </rPh>
    <rPh sb="13" eb="15">
      <t>シンリン</t>
    </rPh>
    <rPh sb="16" eb="18">
      <t>シンリン</t>
    </rPh>
    <rPh sb="18" eb="20">
      <t>ドボク</t>
    </rPh>
    <phoneticPr fontId="75"/>
  </si>
  <si>
    <t>施工管理技士</t>
  </si>
  <si>
    <t>施工管理技士</t>
    <rPh sb="0" eb="2">
      <t>セコウ</t>
    </rPh>
    <rPh sb="2" eb="6">
      <t>カンリギシ</t>
    </rPh>
    <phoneticPr fontId="2"/>
  </si>
  <si>
    <t>配置予定技術者の技術力
【様式4号】</t>
    <rPh sb="0" eb="2">
      <t>ハイチ</t>
    </rPh>
    <rPh sb="2" eb="4">
      <t>ヨテイ</t>
    </rPh>
    <rPh sb="4" eb="7">
      <t>ギジュツシャ</t>
    </rPh>
    <rPh sb="8" eb="11">
      <t>ギジュツリョク</t>
    </rPh>
    <rPh sb="13" eb="15">
      <t>ヨウシキ</t>
    </rPh>
    <rPh sb="16" eb="17">
      <t>ゴウ</t>
    </rPh>
    <phoneticPr fontId="2"/>
  </si>
  <si>
    <t>企業の施工能力　
【様式３号】</t>
    <phoneticPr fontId="2"/>
  </si>
  <si>
    <t>対象工事</t>
    <rPh sb="0" eb="2">
      <t>タイショウ</t>
    </rPh>
    <rPh sb="2" eb="4">
      <t>コウジ</t>
    </rPh>
    <phoneticPr fontId="2"/>
  </si>
  <si>
    <t>発注機関名</t>
    <rPh sb="0" eb="2">
      <t>ハッチュウ</t>
    </rPh>
    <rPh sb="2" eb="5">
      <t>キカンメイ</t>
    </rPh>
    <phoneticPr fontId="2"/>
  </si>
  <si>
    <t>検査年月日</t>
    <phoneticPr fontId="2"/>
  </si>
  <si>
    <t>：　様式１号に記載している根拠資料を添付し本様式と整合させること。</t>
    <rPh sb="2" eb="4">
      <t>ヨウシキ</t>
    </rPh>
    <rPh sb="5" eb="6">
      <t>ゴウ</t>
    </rPh>
    <rPh sb="7" eb="9">
      <t>キサイ</t>
    </rPh>
    <rPh sb="13" eb="15">
      <t>コンキョ</t>
    </rPh>
    <rPh sb="15" eb="17">
      <t>シリョウ</t>
    </rPh>
    <rPh sb="18" eb="20">
      <t>テンプ</t>
    </rPh>
    <rPh sb="21" eb="22">
      <t>ホン</t>
    </rPh>
    <rPh sb="22" eb="24">
      <t>ヨウシキ</t>
    </rPh>
    <rPh sb="25" eb="27">
      <t>セイゴウ</t>
    </rPh>
    <phoneticPr fontId="2"/>
  </si>
  <si>
    <t>：　「発注機関名」欄で「その他の機関」を選択した場合は、官庁名等を</t>
    <rPh sb="9" eb="10">
      <t>ラン</t>
    </rPh>
    <rPh sb="14" eb="15">
      <t>タ</t>
    </rPh>
    <rPh sb="16" eb="18">
      <t>キカン</t>
    </rPh>
    <rPh sb="20" eb="22">
      <t>センタク</t>
    </rPh>
    <rPh sb="24" eb="26">
      <t>バアイ</t>
    </rPh>
    <rPh sb="31" eb="32">
      <t>トウ</t>
    </rPh>
    <phoneticPr fontId="2"/>
  </si>
  <si>
    <t>　記載すること。</t>
    <rPh sb="1" eb="3">
      <t>キサイ</t>
    </rPh>
    <phoneticPr fontId="2"/>
  </si>
  <si>
    <t>注３</t>
    <phoneticPr fontId="2"/>
  </si>
  <si>
    <t>：　工事成績評定通知書等に検査年月日の記載がなく、確認がとれない</t>
    <phoneticPr fontId="2"/>
  </si>
  <si>
    <t>　場合は、「検査年月日」欄に「－」を記載すること。</t>
    <phoneticPr fontId="2"/>
  </si>
  <si>
    <t>注４</t>
    <phoneticPr fontId="2"/>
  </si>
  <si>
    <t>注５</t>
    <phoneticPr fontId="2"/>
  </si>
  <si>
    <t>：　その他の事項については、様式２の「注１」～「注３」を</t>
    <phoneticPr fontId="2"/>
  </si>
  <si>
    <t>除雪又は凍結防止剤散布業務の実績</t>
    <rPh sb="0" eb="2">
      <t>ジョセツ</t>
    </rPh>
    <rPh sb="2" eb="3">
      <t>マタ</t>
    </rPh>
    <rPh sb="4" eb="6">
      <t>トウケツ</t>
    </rPh>
    <rPh sb="6" eb="9">
      <t>ボウシザイ</t>
    </rPh>
    <rPh sb="9" eb="11">
      <t>サンプ</t>
    </rPh>
    <rPh sb="11" eb="13">
      <t>ギョウム</t>
    </rPh>
    <rPh sb="14" eb="16">
      <t>ジッセキ</t>
    </rPh>
    <phoneticPr fontId="2"/>
  </si>
  <si>
    <t>除雪２点、凍結防止剤散布１点</t>
    <rPh sb="0" eb="2">
      <t>ジョセツ</t>
    </rPh>
    <rPh sb="3" eb="4">
      <t>テン</t>
    </rPh>
    <rPh sb="5" eb="7">
      <t>トウケツ</t>
    </rPh>
    <rPh sb="7" eb="10">
      <t>ボウシザイ</t>
    </rPh>
    <rPh sb="10" eb="12">
      <t>サンプ</t>
    </rPh>
    <rPh sb="13" eb="14">
      <t>テン</t>
    </rPh>
    <phoneticPr fontId="2"/>
  </si>
  <si>
    <t>同種工事の実績の有無</t>
    <rPh sb="0" eb="2">
      <t>ドウシュ</t>
    </rPh>
    <rPh sb="2" eb="4">
      <t>コウジ</t>
    </rPh>
    <rPh sb="5" eb="7">
      <t>ジッセキ</t>
    </rPh>
    <rPh sb="8" eb="10">
      <t>ウム</t>
    </rPh>
    <phoneticPr fontId="2"/>
  </si>
  <si>
    <t>（空白）</t>
    <rPh sb="1" eb="3">
      <t>クウハク</t>
    </rPh>
    <phoneticPr fontId="2"/>
  </si>
  <si>
    <t>■地域固有の社会貢献活動</t>
    <phoneticPr fontId="2"/>
  </si>
  <si>
    <t>該当
あり</t>
    <rPh sb="0" eb="2">
      <t>ガイトウ</t>
    </rPh>
    <phoneticPr fontId="2"/>
  </si>
  <si>
    <t>対象業務</t>
    <rPh sb="0" eb="2">
      <t>タイショウ</t>
    </rPh>
    <rPh sb="2" eb="4">
      <t>ギョウム</t>
    </rPh>
    <phoneticPr fontId="2"/>
  </si>
  <si>
    <t>橋梁補修工事（PC橋梁（上部）工事の工種に限る。）の実績</t>
    <rPh sb="0" eb="2">
      <t>キョウリョウ</t>
    </rPh>
    <rPh sb="2" eb="4">
      <t>ホシュウ</t>
    </rPh>
    <rPh sb="4" eb="6">
      <t>コウジ</t>
    </rPh>
    <rPh sb="9" eb="11">
      <t>キョウリョウ</t>
    </rPh>
    <rPh sb="12" eb="14">
      <t>ジョウブ</t>
    </rPh>
    <rPh sb="15" eb="17">
      <t>コウジ</t>
    </rPh>
    <rPh sb="18" eb="20">
      <t>コウシュ</t>
    </rPh>
    <rPh sb="21" eb="22">
      <t>カギ</t>
    </rPh>
    <rPh sb="26" eb="28">
      <t>ジッセキ</t>
    </rPh>
    <phoneticPr fontId="2"/>
  </si>
  <si>
    <t>橋梁補修工事（鋼橋梁（上部）工事の工種に限る。）の実績</t>
    <rPh sb="0" eb="2">
      <t>キョウリョウ</t>
    </rPh>
    <rPh sb="2" eb="4">
      <t>ホシュウ</t>
    </rPh>
    <rPh sb="4" eb="6">
      <t>コウジ</t>
    </rPh>
    <rPh sb="7" eb="8">
      <t>ハガネ</t>
    </rPh>
    <rPh sb="8" eb="10">
      <t>キョウリョウ</t>
    </rPh>
    <rPh sb="11" eb="13">
      <t>ジョウブ</t>
    </rPh>
    <rPh sb="14" eb="16">
      <t>コウジ</t>
    </rPh>
    <rPh sb="17" eb="19">
      <t>コウシュ</t>
    </rPh>
    <rPh sb="20" eb="21">
      <t>カギ</t>
    </rPh>
    <rPh sb="25" eb="27">
      <t>ジッセキ</t>
    </rPh>
    <phoneticPr fontId="2"/>
  </si>
  <si>
    <t>除雪又は凍結防止剤散布２点</t>
    <rPh sb="0" eb="2">
      <t>ジョセツ</t>
    </rPh>
    <rPh sb="2" eb="3">
      <t>マタ</t>
    </rPh>
    <rPh sb="4" eb="6">
      <t>トウケツ</t>
    </rPh>
    <rPh sb="6" eb="9">
      <t>ボウシザイ</t>
    </rPh>
    <rPh sb="9" eb="11">
      <t>サンプ</t>
    </rPh>
    <rPh sb="12" eb="13">
      <t>テン</t>
    </rPh>
    <phoneticPr fontId="2"/>
  </si>
  <si>
    <t>除雪４点、凍結防止剤散布２点</t>
    <rPh sb="0" eb="2">
      <t>ジョセツ</t>
    </rPh>
    <rPh sb="3" eb="4">
      <t>テン</t>
    </rPh>
    <rPh sb="5" eb="7">
      <t>トウケツ</t>
    </rPh>
    <rPh sb="7" eb="10">
      <t>ボウシザイ</t>
    </rPh>
    <rPh sb="10" eb="12">
      <t>サンプ</t>
    </rPh>
    <rPh sb="13" eb="14">
      <t>テン</t>
    </rPh>
    <phoneticPr fontId="2"/>
  </si>
  <si>
    <t>除雪又は凍結防止剤散布４点</t>
    <rPh sb="0" eb="2">
      <t>ジョセツ</t>
    </rPh>
    <rPh sb="2" eb="3">
      <t>マタ</t>
    </rPh>
    <rPh sb="4" eb="6">
      <t>トウケツ</t>
    </rPh>
    <rPh sb="6" eb="9">
      <t>ボウシザイ</t>
    </rPh>
    <rPh sb="9" eb="11">
      <t>サンプ</t>
    </rPh>
    <rPh sb="12" eb="13">
      <t>テン</t>
    </rPh>
    <phoneticPr fontId="2"/>
  </si>
  <si>
    <t>除雪又は凍結防止剤散布１点</t>
    <rPh sb="0" eb="2">
      <t>ジョセツ</t>
    </rPh>
    <rPh sb="2" eb="3">
      <t>マタ</t>
    </rPh>
    <rPh sb="4" eb="6">
      <t>トウケツ</t>
    </rPh>
    <rPh sb="6" eb="9">
      <t>ボウシザイ</t>
    </rPh>
    <rPh sb="9" eb="11">
      <t>サンプ</t>
    </rPh>
    <rPh sb="12" eb="13">
      <t>テン</t>
    </rPh>
    <phoneticPr fontId="2"/>
  </si>
  <si>
    <t>除雪</t>
    <rPh sb="0" eb="2">
      <t>ジョセツ</t>
    </rPh>
    <phoneticPr fontId="2"/>
  </si>
  <si>
    <t>凍結防止剤散布</t>
    <rPh sb="0" eb="2">
      <t>トウケツ</t>
    </rPh>
    <rPh sb="2" eb="5">
      <t>ボウシザイ</t>
    </rPh>
    <rPh sb="5" eb="7">
      <t>サンプ</t>
    </rPh>
    <phoneticPr fontId="2"/>
  </si>
  <si>
    <t>除雪及び凍結防止剤散布</t>
    <rPh sb="0" eb="2">
      <t>ジョセツ</t>
    </rPh>
    <rPh sb="2" eb="3">
      <t>オヨ</t>
    </rPh>
    <rPh sb="4" eb="6">
      <t>トウケツ</t>
    </rPh>
    <rPh sb="6" eb="9">
      <t>ボウシザイ</t>
    </rPh>
    <rPh sb="9" eb="11">
      <t>サンプ</t>
    </rPh>
    <phoneticPr fontId="2"/>
  </si>
  <si>
    <t>該当する
工事件数
を記載
（1件）</t>
    <rPh sb="0" eb="2">
      <t>ガイトウ</t>
    </rPh>
    <rPh sb="5" eb="7">
      <t>コウジ</t>
    </rPh>
    <rPh sb="7" eb="9">
      <t>ケンスウ</t>
    </rPh>
    <rPh sb="11" eb="13">
      <t>キサイ</t>
    </rPh>
    <rPh sb="16" eb="17">
      <t>ケン</t>
    </rPh>
    <phoneticPr fontId="2"/>
  </si>
  <si>
    <t>80点以上　70点未満</t>
    <rPh sb="2" eb="5">
      <t>テンイジョウ</t>
    </rPh>
    <rPh sb="8" eb="9">
      <t>テン</t>
    </rPh>
    <rPh sb="9" eb="11">
      <t>ミマン</t>
    </rPh>
    <phoneticPr fontId="2"/>
  </si>
  <si>
    <t>\</t>
    <phoneticPr fontId="2"/>
  </si>
  <si>
    <t>企業ﾁｬﾚﾝｼﾞ評価型様式３号</t>
    <rPh sb="0" eb="2">
      <t>キギョウ</t>
    </rPh>
    <phoneticPr fontId="2"/>
  </si>
  <si>
    <t>企業ﾁｬﾚﾝｼﾞ評価型様式５号</t>
    <rPh sb="0" eb="2">
      <t>キギョウ</t>
    </rPh>
    <phoneticPr fontId="2"/>
  </si>
  <si>
    <t>企業ﾁｬﾚﾝｼﾞ評価型様式４号</t>
    <rPh sb="0" eb="2">
      <t>キギョウ</t>
    </rPh>
    <phoneticPr fontId="2"/>
  </si>
  <si>
    <t>最小値の対象者</t>
    <phoneticPr fontId="2"/>
  </si>
  <si>
    <t>CPD</t>
  </si>
  <si>
    <t>評価点</t>
    <rPh sb="0" eb="3">
      <t>ヒョウカテン</t>
    </rPh>
    <phoneticPr fontId="2"/>
  </si>
  <si>
    <t>企業ﾁｬﾚﾝｼﾞ型様式２号</t>
    <rPh sb="0" eb="2">
      <t>キギョウ</t>
    </rPh>
    <rPh sb="8" eb="9">
      <t>ガタ</t>
    </rPh>
    <rPh sb="9" eb="11">
      <t>ヨウシキ</t>
    </rPh>
    <rPh sb="12" eb="13">
      <t>ゴウ</t>
    </rPh>
    <phoneticPr fontId="2"/>
  </si>
  <si>
    <t>技術士
（総合技術監理部門）</t>
    <rPh sb="0" eb="3">
      <t>ギジュツシ</t>
    </rPh>
    <rPh sb="5" eb="7">
      <t>ソウゴウ</t>
    </rPh>
    <rPh sb="7" eb="9">
      <t>ギジュツ</t>
    </rPh>
    <rPh sb="9" eb="11">
      <t>カンリ</t>
    </rPh>
    <rPh sb="11" eb="13">
      <t>ブモン</t>
    </rPh>
    <phoneticPr fontId="2"/>
  </si>
  <si>
    <t>70点未満
該当工事なし</t>
    <rPh sb="6" eb="8">
      <t>ガイトウ</t>
    </rPh>
    <rPh sb="8" eb="10">
      <t>コウジ</t>
    </rPh>
    <phoneticPr fontId="2"/>
  </si>
  <si>
    <t>主任（監理）技術者、専任補助者又は要件を満たす現場代理人として従事した工事</t>
    <rPh sb="0" eb="2">
      <t>シュニン</t>
    </rPh>
    <rPh sb="3" eb="5">
      <t>カンリ</t>
    </rPh>
    <rPh sb="6" eb="9">
      <t>ギジュツシャ</t>
    </rPh>
    <rPh sb="10" eb="12">
      <t>センニン</t>
    </rPh>
    <rPh sb="12" eb="15">
      <t>ホジョシャ</t>
    </rPh>
    <rPh sb="15" eb="16">
      <t>マタ</t>
    </rPh>
    <rPh sb="17" eb="19">
      <t>ヨウケン</t>
    </rPh>
    <rPh sb="20" eb="21">
      <t>ミ</t>
    </rPh>
    <rPh sb="23" eb="25">
      <t>ゲンバ</t>
    </rPh>
    <rPh sb="25" eb="28">
      <t>ダイリニン</t>
    </rPh>
    <rPh sb="33" eb="35">
      <t>ジュウジコウジ</t>
    </rPh>
    <phoneticPr fontId="2"/>
  </si>
  <si>
    <t>様式３号（企業の施工能力）</t>
    <rPh sb="5" eb="7">
      <t>キギョウ</t>
    </rPh>
    <rPh sb="8" eb="10">
      <t>セコウ</t>
    </rPh>
    <rPh sb="10" eb="12">
      <t>ノウリョク</t>
    </rPh>
    <phoneticPr fontId="2"/>
  </si>
  <si>
    <t>様式４号（配置予定技術者の技術力）</t>
    <phoneticPr fontId="2"/>
  </si>
  <si>
    <t>様式４号（技術者の育成）</t>
    <rPh sb="5" eb="8">
      <t>ギジュツシャ</t>
    </rPh>
    <rPh sb="9" eb="11">
      <t>イクセイ</t>
    </rPh>
    <phoneticPr fontId="2"/>
  </si>
  <si>
    <t>地域建設業者の育成（技術者の育成）</t>
    <rPh sb="0" eb="2">
      <t>チイキ</t>
    </rPh>
    <rPh sb="2" eb="4">
      <t>ケンセツ</t>
    </rPh>
    <rPh sb="4" eb="6">
      <t>ギョウシャ</t>
    </rPh>
    <rPh sb="7" eb="9">
      <t>イクセイ</t>
    </rPh>
    <rPh sb="10" eb="12">
      <t>ギジュツ</t>
    </rPh>
    <rPh sb="12" eb="13">
      <t>シャ</t>
    </rPh>
    <rPh sb="14" eb="16">
      <t>イクセイ</t>
    </rPh>
    <phoneticPr fontId="2"/>
  </si>
  <si>
    <t>従事した工事の開始日以前に、建設業法（昭和24年法律第100号）第26条に規定された主任技術者として従事できる国家資格を取得していることが分かる資料（合格証等）</t>
    <rPh sb="0" eb="2">
      <t>ジュウジ</t>
    </rPh>
    <rPh sb="4" eb="6">
      <t>コウジ</t>
    </rPh>
    <rPh sb="7" eb="10">
      <t>カイシビ</t>
    </rPh>
    <rPh sb="10" eb="12">
      <t>イゼン</t>
    </rPh>
    <rPh sb="14" eb="17">
      <t>ケンセツギョウ</t>
    </rPh>
    <rPh sb="17" eb="18">
      <t>ホウ</t>
    </rPh>
    <rPh sb="19" eb="21">
      <t>ショウワ</t>
    </rPh>
    <rPh sb="23" eb="24">
      <t>ネン</t>
    </rPh>
    <rPh sb="24" eb="26">
      <t>ホウリツ</t>
    </rPh>
    <rPh sb="26" eb="27">
      <t>ダイ</t>
    </rPh>
    <rPh sb="30" eb="31">
      <t>ゴウ</t>
    </rPh>
    <rPh sb="32" eb="33">
      <t>ダイ</t>
    </rPh>
    <rPh sb="35" eb="36">
      <t>ジョウ</t>
    </rPh>
    <rPh sb="37" eb="39">
      <t>キテイ</t>
    </rPh>
    <rPh sb="42" eb="44">
      <t>シュニン</t>
    </rPh>
    <rPh sb="44" eb="47">
      <t>ギジュツシャ</t>
    </rPh>
    <rPh sb="50" eb="52">
      <t>ジュウジ</t>
    </rPh>
    <rPh sb="55" eb="57">
      <t>コッカ</t>
    </rPh>
    <rPh sb="57" eb="59">
      <t>シカク</t>
    </rPh>
    <rPh sb="60" eb="62">
      <t>シュトク</t>
    </rPh>
    <rPh sb="69" eb="70">
      <t>ワ</t>
    </rPh>
    <rPh sb="72" eb="74">
      <t>シリョウ</t>
    </rPh>
    <rPh sb="75" eb="77">
      <t>ゴウカク</t>
    </rPh>
    <rPh sb="77" eb="79">
      <t>ショウナド</t>
    </rPh>
    <phoneticPr fontId="2"/>
  </si>
  <si>
    <t>生年月日（年齢）及び女性の場合性別が分かる資料（マイナンバーカード等）</t>
    <rPh sb="0" eb="2">
      <t>セイネン</t>
    </rPh>
    <rPh sb="2" eb="4">
      <t>ガッピ</t>
    </rPh>
    <rPh sb="5" eb="7">
      <t>ネンレイ</t>
    </rPh>
    <rPh sb="8" eb="9">
      <t>オヨ</t>
    </rPh>
    <rPh sb="10" eb="12">
      <t>ジョセイ</t>
    </rPh>
    <rPh sb="13" eb="15">
      <t>バアイ</t>
    </rPh>
    <rPh sb="15" eb="17">
      <t>セイベツ</t>
    </rPh>
    <rPh sb="18" eb="19">
      <t>ワ</t>
    </rPh>
    <rPh sb="21" eb="23">
      <t>シリョウ</t>
    </rPh>
    <rPh sb="33" eb="34">
      <t>ナド</t>
    </rPh>
    <phoneticPr fontId="2"/>
  </si>
  <si>
    <t>※若手・女性技術者を配置する場合</t>
    <rPh sb="1" eb="3">
      <t>ワカテ</t>
    </rPh>
    <rPh sb="4" eb="6">
      <t>ジョセイ</t>
    </rPh>
    <rPh sb="6" eb="9">
      <t>ギジュツシャ</t>
    </rPh>
    <rPh sb="10" eb="12">
      <t>ハイチ</t>
    </rPh>
    <rPh sb="14" eb="16">
      <t>バアイ</t>
    </rPh>
    <phoneticPr fontId="2"/>
  </si>
  <si>
    <t>※直近８年以内に国家資格を取得している場合</t>
  </si>
  <si>
    <t>技術者の育成</t>
    <rPh sb="0" eb="3">
      <t>ギジュツシャ</t>
    </rPh>
    <rPh sb="4" eb="6">
      <t>イクセイ</t>
    </rPh>
    <phoneticPr fontId="2"/>
  </si>
  <si>
    <t>配置予定技術者の建設業法（昭和24年法律第100号）第26条に規定された監理技術者として従事できる国家資格の取得年度が分かる資料（合格証等）</t>
    <rPh sb="0" eb="2">
      <t>ハイチ</t>
    </rPh>
    <rPh sb="2" eb="4">
      <t>ヨテイ</t>
    </rPh>
    <rPh sb="4" eb="7">
      <t>ギジュツシャ</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1" eb="33">
      <t>キテイ</t>
    </rPh>
    <rPh sb="36" eb="38">
      <t>カンリ</t>
    </rPh>
    <rPh sb="38" eb="41">
      <t>ギジュツシャ</t>
    </rPh>
    <rPh sb="44" eb="46">
      <t>ジュウジ</t>
    </rPh>
    <rPh sb="49" eb="51">
      <t>コッカ</t>
    </rPh>
    <rPh sb="51" eb="53">
      <t>シカク</t>
    </rPh>
    <rPh sb="54" eb="56">
      <t>シュトク</t>
    </rPh>
    <rPh sb="56" eb="58">
      <t>ネンド</t>
    </rPh>
    <rPh sb="59" eb="60">
      <t>ワ</t>
    </rPh>
    <rPh sb="62" eb="64">
      <t>シリョウ</t>
    </rPh>
    <rPh sb="65" eb="67">
      <t>ゴウカク</t>
    </rPh>
    <rPh sb="67" eb="69">
      <t>ショウナド</t>
    </rPh>
    <phoneticPr fontId="2"/>
  </si>
  <si>
    <t>様式集をExcel以外で提出した場合は「無効」となる。</t>
    <phoneticPr fontId="2"/>
  </si>
  <si>
    <t>兵庫県〇〇県民局（センター）長</t>
    <phoneticPr fontId="2"/>
  </si>
  <si>
    <t>〇〇市〇〇町　〇－〇</t>
    <phoneticPr fontId="2"/>
  </si>
  <si>
    <t>〇〇　〇〇</t>
    <phoneticPr fontId="2"/>
  </si>
  <si>
    <t>令和〇年〇月〇日</t>
    <rPh sb="0" eb="2">
      <t>レイワ</t>
    </rPh>
    <rPh sb="3" eb="4">
      <t>ネン</t>
    </rPh>
    <rPh sb="5" eb="6">
      <t>ガツ</t>
    </rPh>
    <rPh sb="7" eb="8">
      <t>ニチ</t>
    </rPh>
    <phoneticPr fontId="2"/>
  </si>
  <si>
    <t>県道○○線　○○○○○○○○○工事</t>
    <rPh sb="0" eb="2">
      <t>ケンドウ</t>
    </rPh>
    <rPh sb="4" eb="5">
      <t>セン</t>
    </rPh>
    <rPh sb="15" eb="17">
      <t>コウジ</t>
    </rPh>
    <phoneticPr fontId="2"/>
  </si>
  <si>
    <t>✓</t>
  </si>
  <si>
    <t>（記載例）
　「企業の施工能力（工事成績）」：工事請負契約書・横断図</t>
    <phoneticPr fontId="2"/>
  </si>
  <si>
    <t>〇〇〇-〇〇〇－〇〇〇〇</t>
    <phoneticPr fontId="2"/>
  </si>
  <si>
    <t>zzzzzzz@zz.zz</t>
    <phoneticPr fontId="2"/>
  </si>
  <si>
    <t>1件</t>
  </si>
  <si>
    <t>該当</t>
  </si>
  <si>
    <t>1項目</t>
  </si>
  <si>
    <r>
      <t>工期
（完成日）</t>
    </r>
    <r>
      <rPr>
        <u/>
        <sz val="11"/>
        <color rgb="FFFF0000"/>
        <rFont val="ＭＳ ゴシック"/>
        <family val="3"/>
        <charset val="128"/>
      </rPr>
      <t>　</t>
    </r>
    <rPh sb="0" eb="2">
      <t>コウキ</t>
    </rPh>
    <rPh sb="4" eb="6">
      <t>カンセイ</t>
    </rPh>
    <rPh sb="6" eb="7">
      <t>ビ</t>
    </rPh>
    <phoneticPr fontId="2"/>
  </si>
  <si>
    <r>
      <t>　なお、根拠資料の該当箇所を明示すること。</t>
    </r>
    <r>
      <rPr>
        <u/>
        <sz val="11"/>
        <rFont val="BIZ UDゴシック"/>
        <family val="3"/>
        <charset val="128"/>
      </rPr>
      <t>（ｱﾝﾀﾞｰﾗｲﾝ等）</t>
    </r>
    <rPh sb="4" eb="6">
      <t>コンキョ</t>
    </rPh>
    <rPh sb="6" eb="8">
      <t>シリョウ</t>
    </rPh>
    <rPh sb="30" eb="31">
      <t>トウ</t>
    </rPh>
    <phoneticPr fontId="2"/>
  </si>
  <si>
    <t>：　評価対象となる項目がない場合は「対象工事」欄で「該当なし」を選択すること。</t>
    <rPh sb="26" eb="28">
      <t>ガイトウ</t>
    </rPh>
    <rPh sb="32" eb="34">
      <t>センタク</t>
    </rPh>
    <phoneticPr fontId="2"/>
  </si>
  <si>
    <t>該当あり</t>
    <rPh sb="0" eb="2">
      <t>ガイトウ</t>
    </rPh>
    <phoneticPr fontId="2"/>
  </si>
  <si>
    <t>○○工事</t>
    <rPh sb="2" eb="4">
      <t>コウジ</t>
    </rPh>
    <phoneticPr fontId="2"/>
  </si>
  <si>
    <t>平成〇年〇月△日</t>
    <rPh sb="0" eb="2">
      <t>ヘイセイ</t>
    </rPh>
    <rPh sb="3" eb="4">
      <t>ネン</t>
    </rPh>
    <rPh sb="5" eb="6">
      <t>ガツ</t>
    </rPh>
    <rPh sb="7" eb="8">
      <t>ニチ</t>
    </rPh>
    <phoneticPr fontId="2"/>
  </si>
  <si>
    <t>兵庫県〇〇市</t>
    <rPh sb="0" eb="3">
      <t>ヒョウゴケン</t>
    </rPh>
    <rPh sb="5" eb="6">
      <t>シ</t>
    </rPh>
    <phoneticPr fontId="2"/>
  </si>
  <si>
    <t>取得年度</t>
    <rPh sb="0" eb="2">
      <t>シュトク</t>
    </rPh>
    <rPh sb="2" eb="4">
      <t>ネンド</t>
    </rPh>
    <phoneticPr fontId="2"/>
  </si>
  <si>
    <t>平成</t>
    <rPh sb="0" eb="2">
      <t>ヘイセイ</t>
    </rPh>
    <phoneticPr fontId="2"/>
  </si>
  <si>
    <t>令和</t>
    <rPh sb="0" eb="2">
      <t>レイワ</t>
    </rPh>
    <phoneticPr fontId="2"/>
  </si>
  <si>
    <t>年度</t>
    <rPh sb="0" eb="2">
      <t>ネンド</t>
    </rPh>
    <phoneticPr fontId="2"/>
  </si>
  <si>
    <t>●●　〇〇</t>
    <phoneticPr fontId="2"/>
  </si>
  <si>
    <t>△△　▲▲</t>
    <phoneticPr fontId="2"/>
  </si>
  <si>
    <t>□□　□□</t>
    <phoneticPr fontId="2"/>
  </si>
  <si>
    <t>する</t>
  </si>
  <si>
    <t>〇×　▲□</t>
    <phoneticPr fontId="2"/>
  </si>
  <si>
    <t>□★　〇▽</t>
    <phoneticPr fontId="2"/>
  </si>
  <si>
    <t>兵庫県道路公社</t>
    <rPh sb="0" eb="3">
      <t>ヒョウゴケン</t>
    </rPh>
    <rPh sb="3" eb="5">
      <t>ドウロ</t>
    </rPh>
    <rPh sb="5" eb="7">
      <t>コウシャ</t>
    </rPh>
    <phoneticPr fontId="2"/>
  </si>
  <si>
    <t>〇▲××工事</t>
    <rPh sb="4" eb="6">
      <t>コウジ</t>
    </rPh>
    <phoneticPr fontId="2"/>
  </si>
  <si>
    <t>兵庫県神崎郡市川町</t>
    <rPh sb="0" eb="3">
      <t>ヒョウゴケン</t>
    </rPh>
    <rPh sb="3" eb="6">
      <t>カンザキグン</t>
    </rPh>
    <rPh sb="6" eb="9">
      <t>イチカワチョウ</t>
    </rPh>
    <phoneticPr fontId="2"/>
  </si>
  <si>
    <t>◇●〇×工事</t>
    <rPh sb="4" eb="6">
      <t>コウジ</t>
    </rPh>
    <phoneticPr fontId="2"/>
  </si>
  <si>
    <t>１級土木施工管理技士</t>
  </si>
  <si>
    <t>　確認し本様式を記載すること。</t>
  </si>
  <si>
    <t>：　その他の事項については、様式２「注１」～「注３」及び３の「注１」～「注４」確認し</t>
    <rPh sb="4" eb="5">
      <t>タ</t>
    </rPh>
    <rPh sb="6" eb="8">
      <t>ジコウ</t>
    </rPh>
    <rPh sb="14" eb="16">
      <t>ヨウシキ</t>
    </rPh>
    <rPh sb="26" eb="27">
      <t>オヨ</t>
    </rPh>
    <rPh sb="31" eb="32">
      <t>チュウ</t>
    </rPh>
    <rPh sb="36" eb="37">
      <t>チュウ</t>
    </rPh>
    <rPh sb="39" eb="41">
      <t>カクニン</t>
    </rPh>
    <phoneticPr fontId="2"/>
  </si>
  <si>
    <t>　本様式を記載すること。</t>
    <phoneticPr fontId="2"/>
  </si>
  <si>
    <t>：　工事成績の申告対象工事がない場合は「対象工事」欄で「なし」を選択すること。</t>
    <rPh sb="2" eb="4">
      <t>コウジ</t>
    </rPh>
    <rPh sb="4" eb="6">
      <t>セイセキ</t>
    </rPh>
    <rPh sb="7" eb="9">
      <t>シンコク</t>
    </rPh>
    <rPh sb="9" eb="11">
      <t>タイショウ</t>
    </rPh>
    <rPh sb="11" eb="13">
      <t>コウジ</t>
    </rPh>
    <phoneticPr fontId="2"/>
  </si>
  <si>
    <t>監理技術者
主任技術者
専任補助者
現場代理人</t>
    <rPh sb="0" eb="2">
      <t>カンリ</t>
    </rPh>
    <rPh sb="2" eb="5">
      <t>ギジュツシャ</t>
    </rPh>
    <rPh sb="6" eb="8">
      <t>シュニン</t>
    </rPh>
    <rPh sb="8" eb="11">
      <t>ギジュツシャ</t>
    </rPh>
    <rPh sb="12" eb="14">
      <t>センニン</t>
    </rPh>
    <rPh sb="14" eb="17">
      <t>ホジョシャ</t>
    </rPh>
    <rPh sb="18" eb="20">
      <t>ゲンバ</t>
    </rPh>
    <rPh sb="20" eb="23">
      <t>ダイリニン</t>
    </rPh>
    <phoneticPr fontId="2"/>
  </si>
  <si>
    <t>：　本評価項目の評価対象欄は、国家資格の取得状況の表の評価対象による。</t>
    <rPh sb="2" eb="3">
      <t>ホン</t>
    </rPh>
    <rPh sb="3" eb="5">
      <t>ヒョウカ</t>
    </rPh>
    <rPh sb="5" eb="7">
      <t>コウモク</t>
    </rPh>
    <rPh sb="8" eb="10">
      <t>ヒョウカ</t>
    </rPh>
    <rPh sb="10" eb="12">
      <t>タイショウ</t>
    </rPh>
    <rPh sb="12" eb="13">
      <t>ラン</t>
    </rPh>
    <rPh sb="15" eb="17">
      <t>コッカ</t>
    </rPh>
    <rPh sb="17" eb="19">
      <t>シカク</t>
    </rPh>
    <rPh sb="20" eb="22">
      <t>シュトク</t>
    </rPh>
    <rPh sb="22" eb="24">
      <t>ジョウキョウ</t>
    </rPh>
    <rPh sb="25" eb="26">
      <t>ヒョウ</t>
    </rPh>
    <rPh sb="27" eb="29">
      <t>ヒョウカ</t>
    </rPh>
    <rPh sb="29" eb="31">
      <t>タイショウ</t>
    </rPh>
    <phoneticPr fontId="2"/>
  </si>
  <si>
    <t>　なお、本様式枠外にて、評価対象となる技術者を選定し、〇を自動で入力しているが、間違いないか</t>
    <rPh sb="4" eb="5">
      <t>ホン</t>
    </rPh>
    <rPh sb="5" eb="7">
      <t>ヨウシキ</t>
    </rPh>
    <rPh sb="7" eb="9">
      <t>ワクガイ</t>
    </rPh>
    <rPh sb="12" eb="14">
      <t>ヒョウカ</t>
    </rPh>
    <rPh sb="14" eb="16">
      <t>タイショウ</t>
    </rPh>
    <rPh sb="19" eb="22">
      <t>ギジュツシャ</t>
    </rPh>
    <rPh sb="23" eb="25">
      <t>センテイ</t>
    </rPh>
    <rPh sb="29" eb="31">
      <t>ジドウ</t>
    </rPh>
    <rPh sb="32" eb="34">
      <t>ニュウリョク</t>
    </rPh>
    <rPh sb="40" eb="42">
      <t>マチガ</t>
    </rPh>
    <phoneticPr fontId="2"/>
  </si>
  <si>
    <t>　確認の上、修正が必要な場合、評価対象に「○」を記載すること。</t>
    <rPh sb="1" eb="3">
      <t>カクニン</t>
    </rPh>
    <rPh sb="4" eb="5">
      <t>ウエ</t>
    </rPh>
    <rPh sb="6" eb="8">
      <t>シュウセイ</t>
    </rPh>
    <rPh sb="9" eb="11">
      <t>ヒツヨウ</t>
    </rPh>
    <rPh sb="12" eb="14">
      <t>バアイ</t>
    </rPh>
    <rPh sb="15" eb="17">
      <t>ヒョウカ</t>
    </rPh>
    <rPh sb="17" eb="19">
      <t>タイショウ</t>
    </rPh>
    <phoneticPr fontId="2"/>
  </si>
  <si>
    <t>：　「若手女性」欄は、配置予定技術者の情報より自動入力されるので間違いないか確認すること。</t>
    <rPh sb="3" eb="5">
      <t>ワカテ</t>
    </rPh>
    <rPh sb="5" eb="7">
      <t>ジョセイ</t>
    </rPh>
    <rPh sb="8" eb="9">
      <t>ラン</t>
    </rPh>
    <rPh sb="11" eb="13">
      <t>ハイチ</t>
    </rPh>
    <rPh sb="13" eb="15">
      <t>ヨテイ</t>
    </rPh>
    <rPh sb="15" eb="18">
      <t>ギジュツシャ</t>
    </rPh>
    <rPh sb="19" eb="21">
      <t>ジョウホウ</t>
    </rPh>
    <rPh sb="23" eb="25">
      <t>ジドウ</t>
    </rPh>
    <rPh sb="25" eb="27">
      <t>ニュウリョク</t>
    </rPh>
    <rPh sb="32" eb="34">
      <t>マチガ</t>
    </rPh>
    <rPh sb="38" eb="40">
      <t>カクニン</t>
    </rPh>
    <phoneticPr fontId="2"/>
  </si>
  <si>
    <t>：　配置予定技術者の入力内容は、様式４の記載内容と同じ内容で自動入力される。間違いないか</t>
    <rPh sb="2" eb="4">
      <t>ハイチ</t>
    </rPh>
    <rPh sb="4" eb="6">
      <t>ヨテイ</t>
    </rPh>
    <rPh sb="6" eb="9">
      <t>ギジュツシャ</t>
    </rPh>
    <rPh sb="10" eb="12">
      <t>ニュウリョク</t>
    </rPh>
    <rPh sb="12" eb="14">
      <t>ナイヨウ</t>
    </rPh>
    <rPh sb="16" eb="18">
      <t>ヨウシキ</t>
    </rPh>
    <rPh sb="20" eb="22">
      <t>キサイ</t>
    </rPh>
    <rPh sb="22" eb="24">
      <t>ナイヨウ</t>
    </rPh>
    <rPh sb="25" eb="26">
      <t>オナ</t>
    </rPh>
    <rPh sb="27" eb="29">
      <t>ナイヨウ</t>
    </rPh>
    <rPh sb="30" eb="32">
      <t>ジドウ</t>
    </rPh>
    <rPh sb="32" eb="34">
      <t>ニュウリョク</t>
    </rPh>
    <rPh sb="38" eb="40">
      <t>マチガ</t>
    </rPh>
    <phoneticPr fontId="2"/>
  </si>
  <si>
    <t>　確認の上、修正が必要な場合は、様式４の配置予定技術者の入力内容の修正を行うこと。</t>
    <rPh sb="1" eb="3">
      <t>カクニン</t>
    </rPh>
    <rPh sb="4" eb="5">
      <t>ウエ</t>
    </rPh>
    <rPh sb="6" eb="8">
      <t>シュウセイ</t>
    </rPh>
    <rPh sb="9" eb="11">
      <t>ヒツヨウ</t>
    </rPh>
    <rPh sb="12" eb="14">
      <t>バアイ</t>
    </rPh>
    <rPh sb="16" eb="18">
      <t>ヨウシキ</t>
    </rPh>
    <rPh sb="20" eb="22">
      <t>ハイチ</t>
    </rPh>
    <rPh sb="22" eb="24">
      <t>ヨテイ</t>
    </rPh>
    <rPh sb="24" eb="27">
      <t>ギジュツシャ</t>
    </rPh>
    <rPh sb="28" eb="30">
      <t>ニュウリョク</t>
    </rPh>
    <rPh sb="30" eb="32">
      <t>ナイヨウ</t>
    </rPh>
    <rPh sb="33" eb="35">
      <t>シュウセイ</t>
    </rPh>
    <rPh sb="36" eb="37">
      <t>オコナ</t>
    </rPh>
    <phoneticPr fontId="2"/>
  </si>
  <si>
    <t>：　様式４配置予定技術者の合格者証の入力内容と、国家資格の取得状況の国家資格の入力内容の資格は</t>
    <rPh sb="2" eb="4">
      <t>ヨウシキ</t>
    </rPh>
    <rPh sb="5" eb="7">
      <t>ハイチ</t>
    </rPh>
    <rPh sb="7" eb="9">
      <t>ヨテイ</t>
    </rPh>
    <rPh sb="9" eb="12">
      <t>ギジュツシャ</t>
    </rPh>
    <rPh sb="13" eb="16">
      <t>ゴウカクシャ</t>
    </rPh>
    <rPh sb="16" eb="17">
      <t>ショウ</t>
    </rPh>
    <rPh sb="18" eb="20">
      <t>ニュウリョク</t>
    </rPh>
    <rPh sb="20" eb="22">
      <t>ナイヨウ</t>
    </rPh>
    <rPh sb="24" eb="26">
      <t>コッカ</t>
    </rPh>
    <rPh sb="26" eb="28">
      <t>シカク</t>
    </rPh>
    <rPh sb="29" eb="31">
      <t>シュトク</t>
    </rPh>
    <rPh sb="31" eb="33">
      <t>ジョウキョウ</t>
    </rPh>
    <rPh sb="34" eb="36">
      <t>コッカ</t>
    </rPh>
    <rPh sb="36" eb="38">
      <t>シカク</t>
    </rPh>
    <rPh sb="39" eb="41">
      <t>ニュウリョク</t>
    </rPh>
    <rPh sb="41" eb="43">
      <t>ナイヨウ</t>
    </rPh>
    <rPh sb="44" eb="46">
      <t>シカク</t>
    </rPh>
    <phoneticPr fontId="2"/>
  </si>
  <si>
    <t>　同一の資格でなくてもよい。</t>
    <rPh sb="1" eb="3">
      <t>ドウイツ</t>
    </rPh>
    <rPh sb="4" eb="6">
      <t>シカク</t>
    </rPh>
    <phoneticPr fontId="2"/>
  </si>
  <si>
    <t>：　評価対象者の「若手・女性技術者」の加点の〇×、「国家資格」（取得者）の加点の〇×に間違い</t>
    <rPh sb="2" eb="4">
      <t>ヒョウカ</t>
    </rPh>
    <rPh sb="4" eb="6">
      <t>タイショウ</t>
    </rPh>
    <rPh sb="6" eb="7">
      <t>シャ</t>
    </rPh>
    <rPh sb="9" eb="11">
      <t>ワカテ</t>
    </rPh>
    <rPh sb="12" eb="14">
      <t>ジョセイ</t>
    </rPh>
    <rPh sb="14" eb="17">
      <t>ギジュツシャ</t>
    </rPh>
    <rPh sb="19" eb="21">
      <t>カテン</t>
    </rPh>
    <rPh sb="26" eb="28">
      <t>コッカ</t>
    </rPh>
    <rPh sb="28" eb="30">
      <t>シカク</t>
    </rPh>
    <rPh sb="32" eb="34">
      <t>シュトク</t>
    </rPh>
    <rPh sb="34" eb="35">
      <t>シャ</t>
    </rPh>
    <rPh sb="37" eb="39">
      <t>カテン</t>
    </rPh>
    <rPh sb="43" eb="45">
      <t>マチガ</t>
    </rPh>
    <phoneticPr fontId="2"/>
  </si>
  <si>
    <t>　がないか確認すること。</t>
    <phoneticPr fontId="2"/>
  </si>
  <si>
    <t>：　その他の事項については、様式２「注１」～「注３」を確認し本様式を記載すること。</t>
    <rPh sb="4" eb="5">
      <t>タ</t>
    </rPh>
    <rPh sb="6" eb="8">
      <t>ジコウ</t>
    </rPh>
    <rPh sb="14" eb="16">
      <t>ヨウシキ</t>
    </rPh>
    <rPh sb="27" eb="29">
      <t>カクニン</t>
    </rPh>
    <phoneticPr fontId="2"/>
  </si>
  <si>
    <t>企業チャレンジ型様式６号</t>
    <phoneticPr fontId="2"/>
  </si>
  <si>
    <t>（8年間＋参加申込期限日迄）</t>
    <phoneticPr fontId="2"/>
  </si>
  <si>
    <t>同種工事</t>
    <rPh sb="0" eb="2">
      <t>ドウシュ</t>
    </rPh>
    <rPh sb="2" eb="4">
      <t>コウジ</t>
    </rPh>
    <phoneticPr fontId="2"/>
  </si>
  <si>
    <t>工事成績（最大4点）</t>
    <phoneticPr fontId="2"/>
  </si>
  <si>
    <t>監理技術者・主任技術者・現場代理人</t>
    <rPh sb="0" eb="2">
      <t>カンリ</t>
    </rPh>
    <rPh sb="2" eb="5">
      <t>ギジュツシャ</t>
    </rPh>
    <rPh sb="6" eb="8">
      <t>シュニン</t>
    </rPh>
    <rPh sb="8" eb="11">
      <t>ギジュツシャ</t>
    </rPh>
    <rPh sb="12" eb="14">
      <t>ゲンバ</t>
    </rPh>
    <rPh sb="14" eb="17">
      <t>ダイリニン</t>
    </rPh>
    <phoneticPr fontId="2"/>
  </si>
  <si>
    <t>有:２点</t>
    <rPh sb="0" eb="1">
      <t>ア</t>
    </rPh>
    <rPh sb="3" eb="4">
      <t>テン</t>
    </rPh>
    <phoneticPr fontId="2"/>
  </si>
  <si>
    <t>取得３点</t>
    <rPh sb="0" eb="2">
      <t>シュトク</t>
    </rPh>
    <rPh sb="3" eb="4">
      <t>テン</t>
    </rPh>
    <phoneticPr fontId="2"/>
  </si>
  <si>
    <t>最大9点</t>
    <rPh sb="0" eb="2">
      <t>サイダイ</t>
    </rPh>
    <rPh sb="3" eb="4">
      <t>テン</t>
    </rPh>
    <phoneticPr fontId="2"/>
  </si>
  <si>
    <t>←共同企業体でない場合は削除してください。</t>
    <rPh sb="1" eb="3">
      <t>キョウドウ</t>
    </rPh>
    <rPh sb="3" eb="6">
      <t>キギョウタイ</t>
    </rPh>
    <rPh sb="9" eb="11">
      <t>バアイ</t>
    </rPh>
    <rPh sb="12" eb="14">
      <t>サクジョ</t>
    </rPh>
    <phoneticPr fontId="2"/>
  </si>
  <si>
    <t>共同企業体名</t>
    <rPh sb="0" eb="2">
      <t>キョウドウ</t>
    </rPh>
    <rPh sb="2" eb="5">
      <t>キギョウタイ</t>
    </rPh>
    <rPh sb="5" eb="6">
      <t>メイ</t>
    </rPh>
    <phoneticPr fontId="2"/>
  </si>
  <si>
    <t>技術士（総合技術監理部門（建設「鋼構造及びコンクリート」））</t>
    <rPh sb="4" eb="6">
      <t>ソウゴウ</t>
    </rPh>
    <rPh sb="6" eb="8">
      <t>ギジュツ</t>
    </rPh>
    <rPh sb="8" eb="10">
      <t>カンリ</t>
    </rPh>
    <rPh sb="10" eb="12">
      <t>ブモン</t>
    </rPh>
    <rPh sb="13" eb="15">
      <t>ケンセツ</t>
    </rPh>
    <rPh sb="16" eb="19">
      <t>コウコウゾウ</t>
    </rPh>
    <rPh sb="19" eb="20">
      <t>オヨ</t>
    </rPh>
    <phoneticPr fontId="2"/>
  </si>
  <si>
    <t>様式２判定用</t>
    <rPh sb="0" eb="2">
      <t>ヨウシキ</t>
    </rPh>
    <rPh sb="3" eb="6">
      <t>ハンテイヨウ</t>
    </rPh>
    <phoneticPr fontId="2"/>
  </si>
  <si>
    <t>有：１級施工管理技士</t>
    <rPh sb="0" eb="1">
      <t>アリ</t>
    </rPh>
    <rPh sb="3" eb="4">
      <t>キュウ</t>
    </rPh>
    <rPh sb="4" eb="6">
      <t>セコウ</t>
    </rPh>
    <rPh sb="6" eb="8">
      <t>カンリ</t>
    </rPh>
    <rPh sb="8" eb="10">
      <t>ギシ</t>
    </rPh>
    <phoneticPr fontId="2"/>
  </si>
  <si>
    <t>技術士（森林部門「森林土木」）</t>
    <rPh sb="0" eb="3">
      <t>ギジュツシ</t>
    </rPh>
    <rPh sb="4" eb="6">
      <t>シンリン</t>
    </rPh>
    <rPh sb="6" eb="8">
      <t>ブモン</t>
    </rPh>
    <phoneticPr fontId="75"/>
  </si>
  <si>
    <t>技術士（総合技術監理部門（森林「森林土木」））</t>
    <rPh sb="0" eb="3">
      <t>ギジュツシ</t>
    </rPh>
    <rPh sb="4" eb="6">
      <t>ソウゴウ</t>
    </rPh>
    <rPh sb="6" eb="8">
      <t>ギジュツ</t>
    </rPh>
    <rPh sb="8" eb="10">
      <t>カンリ</t>
    </rPh>
    <rPh sb="10" eb="12">
      <t>ブモン</t>
    </rPh>
    <rPh sb="13" eb="15">
      <t>シンリン</t>
    </rPh>
    <phoneticPr fontId="2"/>
  </si>
  <si>
    <t>技術士（総合技術監理部門（森林「森林土木」））</t>
    <rPh sb="0" eb="3">
      <t>ギジュツシ</t>
    </rPh>
    <rPh sb="4" eb="6">
      <t>ソウゴウ</t>
    </rPh>
    <rPh sb="6" eb="8">
      <t>ギジュツ</t>
    </rPh>
    <rPh sb="8" eb="10">
      <t>カンリ</t>
    </rPh>
    <rPh sb="10" eb="12">
      <t>ブモン</t>
    </rPh>
    <rPh sb="13" eb="15">
      <t>シンリン</t>
    </rPh>
    <phoneticPr fontId="75"/>
  </si>
  <si>
    <t>「日付」「工事名」「商号又は名称」等入札参加者情報の記載漏れは、「無効」となる。</t>
    <phoneticPr fontId="2"/>
  </si>
  <si>
    <t>各様式と根拠資料の不整合・誤記の場合は、当該評価項目が「最低点」となる。【令和８年10月１日適用予定】</t>
    <phoneticPr fontId="2"/>
  </si>
  <si>
    <t>１点</t>
    <rPh sb="1" eb="2">
      <t>テン</t>
    </rPh>
    <phoneticPr fontId="2"/>
  </si>
  <si>
    <t>様式５号（技術者の育成）</t>
    <rPh sb="5" eb="8">
      <t>ギジュツシャ</t>
    </rPh>
    <rPh sb="9" eb="11">
      <t>イクセイ</t>
    </rPh>
    <phoneticPr fontId="2"/>
  </si>
  <si>
    <t>様式６号（不履行項目数）</t>
    <rPh sb="5" eb="8">
      <t>フリコウ</t>
    </rPh>
    <rPh sb="8" eb="11">
      <t>コウモクスウ</t>
    </rPh>
    <phoneticPr fontId="2"/>
  </si>
  <si>
    <t>国家資格判定</t>
    <rPh sb="0" eb="2">
      <t>コッカ</t>
    </rPh>
    <rPh sb="2" eb="4">
      <t>シカク</t>
    </rPh>
    <rPh sb="4" eb="6">
      <t>ハンテイ</t>
    </rPh>
    <phoneticPr fontId="2"/>
  </si>
  <si>
    <t>← 対象期間始期</t>
    <rPh sb="2" eb="4">
      <t>タイショウ</t>
    </rPh>
    <rPh sb="4" eb="6">
      <t>キカン</t>
    </rPh>
    <rPh sb="6" eb="8">
      <t>シキ</t>
    </rPh>
    <phoneticPr fontId="2"/>
  </si>
  <si>
    <t>← 入札参加申込期限日</t>
    <rPh sb="2" eb="4">
      <t>ニュウサツ</t>
    </rPh>
    <rPh sb="4" eb="6">
      <t>サンカ</t>
    </rPh>
    <rPh sb="6" eb="8">
      <t>モウシコミ</t>
    </rPh>
    <rPh sb="8" eb="10">
      <t>キゲン</t>
    </rPh>
    <rPh sb="10" eb="11">
      <t>ビ</t>
    </rPh>
    <phoneticPr fontId="2"/>
  </si>
  <si>
    <t>← 国家資格取得日（１人目）</t>
    <rPh sb="2" eb="4">
      <t>コッカ</t>
    </rPh>
    <rPh sb="4" eb="6">
      <t>シカク</t>
    </rPh>
    <rPh sb="6" eb="8">
      <t>シュトク</t>
    </rPh>
    <rPh sb="8" eb="9">
      <t>ビ</t>
    </rPh>
    <rPh sb="11" eb="12">
      <t>ニン</t>
    </rPh>
    <rPh sb="12" eb="13">
      <t>メ</t>
    </rPh>
    <phoneticPr fontId="2"/>
  </si>
  <si>
    <t>← 国家資格取得日（２人目）</t>
    <rPh sb="2" eb="4">
      <t>コッカ</t>
    </rPh>
    <rPh sb="4" eb="6">
      <t>シカク</t>
    </rPh>
    <rPh sb="6" eb="8">
      <t>シュトク</t>
    </rPh>
    <rPh sb="8" eb="9">
      <t>ビ</t>
    </rPh>
    <rPh sb="11" eb="12">
      <t>ニン</t>
    </rPh>
    <rPh sb="12" eb="13">
      <t>メ</t>
    </rPh>
    <phoneticPr fontId="2"/>
  </si>
  <si>
    <t>← 国家資格取得日（３人目）</t>
    <rPh sb="2" eb="4">
      <t>コッカ</t>
    </rPh>
    <rPh sb="4" eb="6">
      <t>シカク</t>
    </rPh>
    <rPh sb="6" eb="8">
      <t>シュトク</t>
    </rPh>
    <rPh sb="8" eb="9">
      <t>ビ</t>
    </rPh>
    <rPh sb="11" eb="12">
      <t>ニン</t>
    </rPh>
    <rPh sb="12" eb="13">
      <t>メ</t>
    </rPh>
    <phoneticPr fontId="2"/>
  </si>
  <si>
    <t>しない</t>
  </si>
  <si>
    <t>70点以上　80点未満</t>
    <phoneticPr fontId="2"/>
  </si>
  <si>
    <t>対象期間：　令和７年度　　　　　　　　　　　　　</t>
    <rPh sb="0" eb="2">
      <t>タイショウ</t>
    </rPh>
    <rPh sb="2" eb="4">
      <t>キカン</t>
    </rPh>
    <rPh sb="6" eb="8">
      <t>レイワ</t>
    </rPh>
    <rPh sb="9" eb="11">
      <t>ネンド</t>
    </rPh>
    <phoneticPr fontId="2"/>
  </si>
  <si>
    <t>総流統一般　第８２０３－０－００１号</t>
    <rPh sb="0" eb="2">
      <t>ソウリュウ</t>
    </rPh>
    <rPh sb="2" eb="3">
      <t>トウ</t>
    </rPh>
    <rPh sb="3" eb="5">
      <t>イッパン</t>
    </rPh>
    <rPh sb="6" eb="7">
      <t>ダイ</t>
    </rPh>
    <rPh sb="17" eb="18">
      <t>ゴウ</t>
    </rPh>
    <phoneticPr fontId="2"/>
  </si>
  <si>
    <t>（二）武庫川水系大堀川　河川改修工事（その８）</t>
    <rPh sb="1" eb="2">
      <t>ニ</t>
    </rPh>
    <rPh sb="3" eb="8">
      <t>ムコガワスイケイ</t>
    </rPh>
    <rPh sb="8" eb="11">
      <t>オオホリカワ</t>
    </rPh>
    <rPh sb="12" eb="14">
      <t>カセン</t>
    </rPh>
    <rPh sb="14" eb="16">
      <t>カイシュウ</t>
    </rPh>
    <rPh sb="16" eb="18">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</si>
</sst>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76" formatCode="0.0_ "/>
    <numFmt numFmtId="177" formatCode="#,##0.0"/>
    <numFmt numFmtId="178" formatCode="0.00_ "/>
    <numFmt numFmtId="179" formatCode="0.000_ "/>
    <numFmt numFmtId="180" formatCode="#,##0.000"/>
    <numFmt numFmtId="181" formatCode="0&quot;件&quot;"/>
    <numFmt numFmtId="182" formatCode="00000000"/>
    <numFmt numFmtId="183" formatCode="000000"/>
    <numFmt numFmtId="184" formatCode="0.00&quot;点/件&quot;"/>
    <numFmt numFmtId="185" formatCode="[$-411]ge\.m\.d;@"/>
    <numFmt numFmtId="186" formatCode="&quot;～&quot;#&quot;.3.31&quot;"/>
    <numFmt numFmtId="187" formatCode="#&quot;.4.1&quot;"/>
    <numFmt numFmtId="188" formatCode="[$-411]ggge&quot;年&quot;m&quot;月&quot;d&quot;日&quot;;@"/>
    <numFmt numFmtId="189" formatCode="[$]ggge&quot;年&quot;m&quot;月&quot;d&quot;日&quot;;@" x16r2:formatCode16="[$-ja-JP-x-gannen]ggge&quot;年&quot;m&quot;月&quot;d&quot;日&quot;;@"/>
    <numFmt numFmtId="190" formatCode="&quot;令和&quot;#&quot;年度&quot;"/>
    <numFmt numFmtId="191" formatCode="ggge&quot;年度&quot;"/>
    <numFmt numFmtId="192" formatCode="0_);[Red]\(0\)"/>
    <numFmt numFmtId="193" formatCode="#0&quot;件&quot;"/>
  </numFmts>
  <fonts count="8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4"/>
      <name val="ＭＳ ゴシック"/>
      <family val="3"/>
      <charset val="128"/>
    </font>
    <font>
      <sz val="11"/>
      <name val="ＭＳ 明朝"/>
      <family val="1"/>
      <charset val="128"/>
    </font>
    <font>
      <sz val="14"/>
      <name val="ＭＳ Ｐゴシック"/>
      <family val="3"/>
      <charset val="128"/>
    </font>
    <font>
      <sz val="11"/>
      <name val="ＭＳ Ｐ明朝"/>
      <family val="1"/>
      <charset val="128"/>
    </font>
    <font>
      <sz val="12"/>
      <name val="ＭＳ 明朝"/>
      <family val="1"/>
      <charset val="128"/>
    </font>
    <font>
      <sz val="12"/>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6"/>
      <name val="ＭＳ ゴシック"/>
      <family val="3"/>
      <charset val="128"/>
    </font>
    <font>
      <sz val="12"/>
      <name val="ＭＳ ゴシック"/>
      <family val="3"/>
      <charset val="128"/>
    </font>
    <font>
      <sz val="10"/>
      <name val="ＭＳ Ｐゴシック"/>
      <family val="3"/>
      <charset val="128"/>
    </font>
    <font>
      <sz val="10"/>
      <name val="ＭＳ ゴシック"/>
      <family val="3"/>
      <charset val="128"/>
    </font>
    <font>
      <sz val="10"/>
      <color indexed="10"/>
      <name val="ＭＳ Ｐゴシック"/>
      <family val="3"/>
      <charset val="128"/>
    </font>
    <font>
      <b/>
      <sz val="12"/>
      <color indexed="10"/>
      <name val="ＭＳ Ｐゴシック"/>
      <family val="3"/>
      <charset val="128"/>
    </font>
    <font>
      <b/>
      <sz val="12"/>
      <color indexed="12"/>
      <name val="ＭＳ Ｐゴシック"/>
      <family val="3"/>
      <charset val="128"/>
    </font>
    <font>
      <b/>
      <sz val="14"/>
      <color indexed="12"/>
      <name val="ＭＳ Ｐゴシック"/>
      <family val="3"/>
      <charset val="128"/>
    </font>
    <font>
      <sz val="9"/>
      <name val="ＭＳ ゴシック"/>
      <family val="3"/>
      <charset val="128"/>
    </font>
    <font>
      <sz val="12"/>
      <color indexed="10"/>
      <name val="ＭＳ ゴシック"/>
      <family val="3"/>
      <charset val="128"/>
    </font>
    <font>
      <sz val="10.5"/>
      <name val="ＭＳ ゴシック"/>
      <family val="3"/>
      <charset val="128"/>
    </font>
    <font>
      <sz val="9"/>
      <name val="ＭＳ Ｐゴシック"/>
      <family val="3"/>
      <charset val="128"/>
    </font>
    <font>
      <b/>
      <sz val="12"/>
      <name val="ＭＳ Ｐゴシック"/>
      <family val="3"/>
      <charset val="128"/>
    </font>
    <font>
      <u/>
      <sz val="12"/>
      <name val="ＭＳ ゴシック"/>
      <family val="3"/>
      <charset val="128"/>
    </font>
    <font>
      <b/>
      <sz val="18"/>
      <color indexed="10"/>
      <name val="ＭＳ Ｐゴシック"/>
      <family val="3"/>
      <charset val="128"/>
    </font>
    <font>
      <sz val="12"/>
      <color indexed="81"/>
      <name val="ＭＳ Ｐゴシック"/>
      <family val="3"/>
      <charset val="128"/>
    </font>
    <font>
      <b/>
      <sz val="12"/>
      <color indexed="81"/>
      <name val="ＭＳ Ｐゴシック"/>
      <family val="3"/>
      <charset val="128"/>
    </font>
    <font>
      <sz val="9"/>
      <color indexed="81"/>
      <name val="ＭＳ Ｐゴシック"/>
      <family val="3"/>
      <charset val="128"/>
    </font>
    <font>
      <b/>
      <sz val="11"/>
      <name val="ＭＳ ゴシック"/>
      <family val="3"/>
      <charset val="128"/>
    </font>
    <font>
      <sz val="8"/>
      <name val="ＭＳ Ｐゴシック"/>
      <family val="3"/>
      <charset val="128"/>
    </font>
    <font>
      <sz val="20"/>
      <name val="ＭＳ 明朝"/>
      <family val="1"/>
      <charset val="128"/>
    </font>
    <font>
      <b/>
      <sz val="18"/>
      <name val="ＭＳ ゴシック"/>
      <family val="3"/>
      <charset val="128"/>
    </font>
    <font>
      <u/>
      <sz val="16"/>
      <name val="ＭＳ ゴシック"/>
      <family val="3"/>
      <charset val="128"/>
    </font>
    <font>
      <sz val="11"/>
      <name val="BIZ UDゴシック"/>
      <family val="3"/>
      <charset val="128"/>
    </font>
    <font>
      <sz val="8"/>
      <name val="ＭＳ ゴシック"/>
      <family val="3"/>
      <charset val="128"/>
    </font>
    <font>
      <sz val="10.5"/>
      <name val="BIZ UDゴシック"/>
      <family val="3"/>
      <charset val="128"/>
    </font>
    <font>
      <u/>
      <sz val="12"/>
      <color indexed="10"/>
      <name val="ＭＳ 明朝"/>
      <family val="1"/>
      <charset val="128"/>
    </font>
    <font>
      <u/>
      <sz val="11"/>
      <color theme="10"/>
      <name val="ＭＳ Ｐゴシック"/>
      <family val="3"/>
      <charset val="128"/>
    </font>
    <font>
      <b/>
      <sz val="11"/>
      <color rgb="FFFF0000"/>
      <name val="ＭＳ Ｐゴシック"/>
      <family val="3"/>
      <charset val="128"/>
    </font>
    <font>
      <sz val="12"/>
      <color rgb="FF0070C0"/>
      <name val="ＭＳ ゴシック"/>
      <family val="3"/>
      <charset val="128"/>
    </font>
    <font>
      <sz val="12"/>
      <color theme="0"/>
      <name val="ＭＳ ゴシック"/>
      <family val="3"/>
      <charset val="128"/>
    </font>
    <font>
      <b/>
      <sz val="14"/>
      <color rgb="FF0000FF"/>
      <name val="ＭＳ Ｐゴシック"/>
      <family val="3"/>
      <charset val="128"/>
    </font>
    <font>
      <b/>
      <sz val="12"/>
      <color rgb="FFFF0000"/>
      <name val="ＭＳ Ｐゴシック"/>
      <family val="3"/>
      <charset val="128"/>
    </font>
    <font>
      <sz val="14"/>
      <color theme="0"/>
      <name val="ＭＳ ゴシック"/>
      <family val="3"/>
      <charset val="128"/>
    </font>
    <font>
      <u/>
      <sz val="12"/>
      <color rgb="FFFF0000"/>
      <name val="ＭＳ 明朝"/>
      <family val="1"/>
      <charset val="128"/>
    </font>
    <font>
      <sz val="11"/>
      <color rgb="FF0070C0"/>
      <name val="ＭＳ ゴシック"/>
      <family val="3"/>
      <charset val="128"/>
    </font>
    <font>
      <b/>
      <sz val="11"/>
      <name val="ＭＳ Ｐゴシック"/>
      <family val="3"/>
      <charset val="128"/>
    </font>
    <font>
      <sz val="12"/>
      <color indexed="81"/>
      <name val="BIZ UDゴシック"/>
      <family val="3"/>
      <charset val="128"/>
    </font>
    <font>
      <u/>
      <sz val="11"/>
      <color theme="10"/>
      <name val="BIZ UDゴシック"/>
      <family val="3"/>
      <charset val="128"/>
    </font>
    <font>
      <sz val="9"/>
      <color rgb="FFFF0000"/>
      <name val="ＭＳ ゴシック"/>
      <family val="3"/>
      <charset val="128"/>
    </font>
    <font>
      <sz val="6"/>
      <color theme="0"/>
      <name val="ＭＳ ゴシック"/>
      <family val="3"/>
      <charset val="128"/>
    </font>
    <font>
      <sz val="6"/>
      <name val="ＭＳ ゴシック"/>
      <family val="3"/>
      <charset val="128"/>
    </font>
    <font>
      <sz val="11"/>
      <color rgb="FFFF0000"/>
      <name val="ＭＳ ゴシック"/>
      <family val="3"/>
      <charset val="128"/>
    </font>
    <font>
      <u/>
      <sz val="11"/>
      <color rgb="FFFF0000"/>
      <name val="ＭＳ ゴシック"/>
      <family val="3"/>
      <charset val="128"/>
    </font>
    <font>
      <sz val="10"/>
      <name val="BIZ UDゴシック"/>
      <family val="3"/>
      <charset val="128"/>
    </font>
    <font>
      <strike/>
      <sz val="11"/>
      <name val="ＭＳ ゴシック"/>
      <family val="3"/>
      <charset val="128"/>
    </font>
    <font>
      <b/>
      <strike/>
      <sz val="11"/>
      <color rgb="FFFF0000"/>
      <name val="ＭＳ ゴシック"/>
      <family val="3"/>
      <charset val="128"/>
    </font>
    <font>
      <sz val="9"/>
      <color indexed="81"/>
      <name val="MS P ゴシック"/>
      <family val="3"/>
      <charset val="128"/>
    </font>
    <font>
      <sz val="6"/>
      <name val="MS Gothic"/>
      <family val="2"/>
      <charset val="128"/>
    </font>
    <font>
      <sz val="11"/>
      <name val="BIZ UDPゴシック"/>
      <family val="3"/>
      <charset val="128"/>
    </font>
    <font>
      <u/>
      <sz val="11"/>
      <name val="BIZ UDゴシック"/>
      <family val="3"/>
      <charset val="128"/>
    </font>
    <font>
      <b/>
      <sz val="11"/>
      <color indexed="81"/>
      <name val="MS P ゴシック"/>
      <family val="3"/>
      <charset val="128"/>
    </font>
    <font>
      <sz val="11"/>
      <color theme="0"/>
      <name val="ＭＳ ゴシック"/>
      <family val="3"/>
      <charset val="128"/>
    </font>
    <font>
      <b/>
      <sz val="9"/>
      <color indexed="81"/>
      <name val="MS P 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2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rgb="FF7030A0"/>
        <bgColor indexed="64"/>
      </patternFill>
    </fill>
    <fill>
      <patternFill patternType="solid">
        <fgColor theme="6" tint="0.79998168889431442"/>
        <bgColor indexed="64"/>
      </patternFill>
    </fill>
    <fill>
      <patternFill patternType="solid">
        <fgColor rgb="FFFDE9D9"/>
        <bgColor indexed="64"/>
      </patternFill>
    </fill>
    <fill>
      <patternFill patternType="solid">
        <fgColor theme="0"/>
        <bgColor indexed="64"/>
      </patternFill>
    </fill>
  </fills>
  <borders count="20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tted">
        <color indexed="64"/>
      </bottom>
      <diagonal/>
    </border>
    <border>
      <left style="medium">
        <color indexed="64"/>
      </left>
      <right/>
      <top style="double">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style="double">
        <color indexed="64"/>
      </top>
      <bottom style="dotted">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style="dotted">
        <color indexed="64"/>
      </bottom>
      <diagonal/>
    </border>
    <border>
      <left style="thin">
        <color indexed="64"/>
      </left>
      <right style="medium">
        <color indexed="64"/>
      </right>
      <top style="dotted">
        <color indexed="64"/>
      </top>
      <bottom/>
      <diagonal/>
    </border>
    <border>
      <left style="thin">
        <color indexed="64"/>
      </left>
      <right/>
      <top style="double">
        <color indexed="64"/>
      </top>
      <bottom style="dotted">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style="thin">
        <color indexed="64"/>
      </right>
      <top style="dashed">
        <color indexed="64"/>
      </top>
      <bottom style="double">
        <color indexed="64"/>
      </bottom>
      <diagonal/>
    </border>
    <border>
      <left style="thin">
        <color indexed="64"/>
      </left>
      <right style="medium">
        <color indexed="64"/>
      </right>
      <top style="dashed">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style="medium">
        <color indexed="64"/>
      </right>
      <top/>
      <bottom style="dashed">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right/>
      <top/>
      <bottom style="thin">
        <color indexed="64"/>
      </bottom>
      <diagonal/>
    </border>
    <border>
      <left/>
      <right/>
      <top style="double">
        <color indexed="64"/>
      </top>
      <bottom/>
      <diagonal/>
    </border>
    <border>
      <left/>
      <right style="thin">
        <color indexed="64"/>
      </right>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right/>
      <top style="thin">
        <color indexed="64"/>
      </top>
      <bottom/>
      <diagonal/>
    </border>
    <border>
      <left style="double">
        <color indexed="64"/>
      </left>
      <right/>
      <top/>
      <bottom style="double">
        <color indexed="64"/>
      </bottom>
      <diagonal/>
    </border>
    <border>
      <left/>
      <right style="double">
        <color indexed="64"/>
      </right>
      <top/>
      <bottom/>
      <diagonal/>
    </border>
    <border>
      <left/>
      <right/>
      <top/>
      <bottom style="double">
        <color indexed="64"/>
      </bottom>
      <diagonal/>
    </border>
    <border>
      <left/>
      <right style="double">
        <color indexed="64"/>
      </right>
      <top/>
      <bottom style="double">
        <color indexed="64"/>
      </bottom>
      <diagonal/>
    </border>
    <border>
      <left/>
      <right style="double">
        <color indexed="64"/>
      </right>
      <top style="double">
        <color indexed="64"/>
      </top>
      <bottom/>
      <diagonal/>
    </border>
    <border>
      <left style="double">
        <color indexed="64"/>
      </left>
      <right/>
      <top/>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dashed">
        <color indexed="64"/>
      </top>
      <bottom style="dashed">
        <color indexed="64"/>
      </bottom>
      <diagonal/>
    </border>
    <border>
      <left style="medium">
        <color indexed="64"/>
      </left>
      <right style="thin">
        <color indexed="64"/>
      </right>
      <top style="thin">
        <color indexed="64"/>
      </top>
      <bottom style="dashed">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double">
        <color indexed="64"/>
      </left>
      <right/>
      <top style="double">
        <color indexed="64"/>
      </top>
      <bottom/>
      <diagonal/>
    </border>
    <border>
      <left style="hair">
        <color indexed="64"/>
      </left>
      <right style="hair">
        <color indexed="64"/>
      </right>
      <top/>
      <bottom/>
      <diagonal/>
    </border>
    <border>
      <left style="thin">
        <color indexed="64"/>
      </left>
      <right style="hair">
        <color indexed="64"/>
      </right>
      <top/>
      <bottom/>
      <diagonal/>
    </border>
    <border>
      <left style="hair">
        <color indexed="64"/>
      </left>
      <right style="hair">
        <color indexed="64"/>
      </right>
      <top style="thin">
        <color indexed="64"/>
      </top>
      <bottom/>
      <diagonal/>
    </border>
    <border>
      <left/>
      <right/>
      <top style="hair">
        <color indexed="64"/>
      </top>
      <bottom style="hair">
        <color indexed="64"/>
      </bottom>
      <diagonal/>
    </border>
    <border>
      <left/>
      <right/>
      <top style="hair">
        <color indexed="64"/>
      </top>
      <bottom style="double">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double">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bottom/>
      <diagonal/>
    </border>
    <border>
      <left/>
      <right style="double">
        <color indexed="64"/>
      </right>
      <top style="hair">
        <color indexed="64"/>
      </top>
      <bottom style="double">
        <color indexed="64"/>
      </bottom>
      <diagonal/>
    </border>
    <border>
      <left/>
      <right style="thin">
        <color indexed="64"/>
      </right>
      <top style="hair">
        <color indexed="64"/>
      </top>
      <bottom style="thin">
        <color indexed="64"/>
      </bottom>
      <diagonal/>
    </border>
    <border>
      <left/>
      <right style="hair">
        <color indexed="64"/>
      </right>
      <top style="hair">
        <color indexed="64"/>
      </top>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thin">
        <color indexed="64"/>
      </bottom>
      <diagonal/>
    </border>
    <border>
      <left style="double">
        <color indexed="64"/>
      </left>
      <right/>
      <top style="hair">
        <color indexed="64"/>
      </top>
      <bottom style="double">
        <color indexed="64"/>
      </bottom>
      <diagonal/>
    </border>
    <border>
      <left style="medium">
        <color indexed="64"/>
      </left>
      <right style="thin">
        <color indexed="64"/>
      </right>
      <top style="thin">
        <color indexed="64"/>
      </top>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style="medium">
        <color indexed="64"/>
      </left>
      <right style="thin">
        <color indexed="64"/>
      </right>
      <top/>
      <bottom/>
      <diagonal/>
    </border>
    <border>
      <left style="medium">
        <color indexed="64"/>
      </left>
      <right style="thin">
        <color indexed="64"/>
      </right>
      <top style="double">
        <color indexed="64"/>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medium">
        <color indexed="64"/>
      </right>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right/>
      <top style="double">
        <color indexed="64"/>
      </top>
      <bottom style="thin">
        <color indexed="64"/>
      </bottom>
      <diagonal/>
    </border>
    <border>
      <left/>
      <right/>
      <top/>
      <bottom style="medium">
        <color indexed="64"/>
      </bottom>
      <diagonal/>
    </border>
    <border>
      <left/>
      <right style="thin">
        <color indexed="64"/>
      </right>
      <top style="double">
        <color indexed="64"/>
      </top>
      <bottom style="dotted">
        <color indexed="64"/>
      </bottom>
      <diagonal/>
    </border>
    <border>
      <left/>
      <right style="medium">
        <color indexed="64"/>
      </right>
      <top style="double">
        <color indexed="64"/>
      </top>
      <bottom style="thin">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double">
        <color indexed="64"/>
      </bottom>
      <diagonal/>
    </border>
    <border>
      <left/>
      <right/>
      <top style="thin">
        <color indexed="64"/>
      </top>
      <bottom style="double">
        <color indexed="64"/>
      </bottom>
      <diagonal/>
    </border>
    <border>
      <left/>
      <right style="thin">
        <color indexed="64"/>
      </right>
      <top/>
      <bottom style="dashed">
        <color indexed="64"/>
      </bottom>
      <diagonal/>
    </border>
    <border>
      <left/>
      <right style="thin">
        <color indexed="64"/>
      </right>
      <top style="dashed">
        <color indexed="64"/>
      </top>
      <bottom style="dashed">
        <color indexed="64"/>
      </bottom>
      <diagonal/>
    </border>
    <border>
      <left/>
      <right style="thin">
        <color indexed="64"/>
      </right>
      <top style="dashed">
        <color indexed="64"/>
      </top>
      <bottom style="double">
        <color indexed="64"/>
      </bottom>
      <diagonal/>
    </border>
    <border>
      <left style="thin">
        <color indexed="64"/>
      </left>
      <right style="thin">
        <color indexed="64"/>
      </right>
      <top style="dashed">
        <color indexed="64"/>
      </top>
      <bottom/>
      <diagonal/>
    </border>
    <border>
      <left/>
      <right style="thin">
        <color indexed="64"/>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double">
        <color indexed="64"/>
      </right>
      <top/>
      <bottom style="thin">
        <color indexed="64"/>
      </bottom>
      <diagonal/>
    </border>
    <border>
      <left/>
      <right style="double">
        <color indexed="64"/>
      </right>
      <top style="thin">
        <color indexed="64"/>
      </top>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hair">
        <color indexed="64"/>
      </top>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thin">
        <color indexed="64"/>
      </top>
      <bottom style="dashed">
        <color indexed="64"/>
      </bottom>
      <diagonal/>
    </border>
    <border>
      <left style="thin">
        <color indexed="64"/>
      </left>
      <right style="medium">
        <color indexed="64"/>
      </right>
      <top style="dashed">
        <color indexed="64"/>
      </top>
      <bottom/>
      <diagonal/>
    </border>
    <border>
      <left style="thin">
        <color indexed="64"/>
      </left>
      <right/>
      <top style="dashed">
        <color indexed="64"/>
      </top>
      <bottom style="thin">
        <color indexed="64"/>
      </bottom>
      <diagonal/>
    </border>
    <border>
      <left/>
      <right style="thin">
        <color indexed="64"/>
      </right>
      <top style="thin">
        <color indexed="64"/>
      </top>
      <bottom style="dashed">
        <color indexed="64"/>
      </bottom>
      <diagonal/>
    </border>
    <border>
      <left/>
      <right style="thin">
        <color indexed="64"/>
      </right>
      <top style="double">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style="hair">
        <color indexed="64"/>
      </right>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diagonal/>
    </border>
    <border>
      <left style="thin">
        <color indexed="64"/>
      </left>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diagonal/>
    </border>
  </borders>
  <cellStyleXfs count="45">
    <xf numFmtId="0" fontId="0" fillId="0" borderId="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54" fillId="0" borderId="0" applyNumberFormat="0" applyFill="0" applyBorder="0" applyAlignment="0" applyProtection="0">
      <alignment vertical="center"/>
    </xf>
    <xf numFmtId="0" fontId="1"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1" fillId="0" borderId="0"/>
    <xf numFmtId="0" fontId="1" fillId="0" borderId="0"/>
    <xf numFmtId="0" fontId="26" fillId="4" borderId="0" applyNumberFormat="0" applyBorder="0" applyAlignment="0" applyProtection="0">
      <alignment vertical="center"/>
    </xf>
  </cellStyleXfs>
  <cellXfs count="1064">
    <xf numFmtId="0" fontId="0" fillId="0" borderId="0" xfId="0">
      <alignment vertical="center"/>
    </xf>
    <xf numFmtId="0" fontId="5" fillId="0" borderId="0" xfId="42" applyFont="1"/>
    <xf numFmtId="0" fontId="0" fillId="0" borderId="0" xfId="0" applyAlignment="1">
      <alignment horizontal="center" vertical="center"/>
    </xf>
    <xf numFmtId="0" fontId="7" fillId="0" borderId="0" xfId="0" applyFont="1">
      <alignment vertical="center"/>
    </xf>
    <xf numFmtId="0" fontId="3" fillId="0" borderId="0" xfId="43" applyFont="1" applyAlignment="1">
      <alignment vertical="center"/>
    </xf>
    <xf numFmtId="0" fontId="5" fillId="0" borderId="0" xfId="43" applyFont="1" applyAlignment="1">
      <alignment vertical="center"/>
    </xf>
    <xf numFmtId="0" fontId="34" fillId="0" borderId="0" xfId="0" applyFont="1">
      <alignment vertical="center"/>
    </xf>
    <xf numFmtId="0" fontId="9" fillId="24" borderId="0" xfId="0" applyFont="1" applyFill="1">
      <alignment vertical="center"/>
    </xf>
    <xf numFmtId="0" fontId="0" fillId="24" borderId="0" xfId="0" applyFill="1" applyAlignment="1">
      <alignment horizontal="center" vertical="center"/>
    </xf>
    <xf numFmtId="0" fontId="0" fillId="24" borderId="0" xfId="0" applyFill="1">
      <alignment vertical="center"/>
    </xf>
    <xf numFmtId="0" fontId="29" fillId="0" borderId="10" xfId="0" applyFont="1" applyBorder="1" applyAlignment="1">
      <alignment horizontal="center" vertical="center"/>
    </xf>
    <xf numFmtId="0" fontId="38" fillId="25" borderId="11" xfId="0" applyFont="1" applyFill="1" applyBorder="1" applyAlignment="1">
      <alignment horizontal="center" vertical="center" wrapText="1"/>
    </xf>
    <xf numFmtId="0" fontId="38" fillId="25" borderId="12" xfId="0" applyFont="1" applyFill="1" applyBorder="1" applyAlignment="1">
      <alignment horizontal="center" vertical="center" wrapText="1"/>
    </xf>
    <xf numFmtId="0" fontId="29" fillId="0" borderId="13" xfId="0" applyFont="1" applyBorder="1" applyAlignment="1">
      <alignment horizontal="center" vertical="center" wrapText="1"/>
    </xf>
    <xf numFmtId="176" fontId="0" fillId="25" borderId="14" xfId="0" applyNumberFormat="1" applyFill="1" applyBorder="1" applyAlignment="1">
      <alignment horizontal="center" vertical="center"/>
    </xf>
    <xf numFmtId="176" fontId="0" fillId="25" borderId="15" xfId="0" applyNumberFormat="1" applyFill="1" applyBorder="1" applyAlignment="1">
      <alignment horizontal="center" vertical="center"/>
    </xf>
    <xf numFmtId="176" fontId="0" fillId="25" borderId="16" xfId="0" applyNumberFormat="1" applyFill="1" applyBorder="1" applyAlignment="1">
      <alignment horizontal="center" vertical="center"/>
    </xf>
    <xf numFmtId="0" fontId="29" fillId="0" borderId="17" xfId="0" applyFont="1" applyBorder="1" applyAlignment="1">
      <alignment horizontal="center" vertical="center" wrapText="1"/>
    </xf>
    <xf numFmtId="0" fontId="0" fillId="25" borderId="18" xfId="0" applyFill="1" applyBorder="1">
      <alignment vertical="center"/>
    </xf>
    <xf numFmtId="0" fontId="7" fillId="0" borderId="0" xfId="0" applyFont="1" applyAlignment="1">
      <alignment horizontal="right" vertical="center" wrapText="1"/>
    </xf>
    <xf numFmtId="176" fontId="39" fillId="0" borderId="19" xfId="0" applyNumberFormat="1" applyFont="1" applyBorder="1" applyAlignment="1">
      <alignment horizontal="center" vertical="center"/>
    </xf>
    <xf numFmtId="176" fontId="39" fillId="0" borderId="20" xfId="0" applyNumberFormat="1" applyFont="1" applyBorder="1" applyAlignment="1">
      <alignment horizontal="center" vertical="center"/>
    </xf>
    <xf numFmtId="176" fontId="33" fillId="0" borderId="21" xfId="0" applyNumberFormat="1" applyFont="1" applyBorder="1" applyAlignment="1">
      <alignment horizontal="center" vertical="center"/>
    </xf>
    <xf numFmtId="176" fontId="39" fillId="0" borderId="22" xfId="0" applyNumberFormat="1" applyFont="1" applyBorder="1" applyAlignment="1">
      <alignment horizontal="center" vertical="center"/>
    </xf>
    <xf numFmtId="176" fontId="39" fillId="0" borderId="23" xfId="0" applyNumberFormat="1" applyFont="1" applyBorder="1" applyAlignment="1">
      <alignment horizontal="center" vertical="center"/>
    </xf>
    <xf numFmtId="176" fontId="33" fillId="0" borderId="24" xfId="0" applyNumberFormat="1" applyFont="1" applyBorder="1" applyAlignment="1">
      <alignment horizontal="center" vertical="center"/>
    </xf>
    <xf numFmtId="176" fontId="39" fillId="0" borderId="12" xfId="0" applyNumberFormat="1" applyFont="1" applyBorder="1" applyAlignment="1">
      <alignment horizontal="center" vertical="center"/>
    </xf>
    <xf numFmtId="176" fontId="39" fillId="0" borderId="11" xfId="0" applyNumberFormat="1" applyFont="1" applyBorder="1" applyAlignment="1">
      <alignment horizontal="center" vertical="center"/>
    </xf>
    <xf numFmtId="176" fontId="33" fillId="0" borderId="25" xfId="0" applyNumberFormat="1" applyFont="1" applyBorder="1" applyAlignment="1">
      <alignment horizontal="center" vertical="center"/>
    </xf>
    <xf numFmtId="0" fontId="39" fillId="0" borderId="26" xfId="0" applyFont="1" applyBorder="1" applyAlignment="1">
      <alignment horizontal="center" vertical="center"/>
    </xf>
    <xf numFmtId="179" fontId="34" fillId="0" borderId="27" xfId="0" applyNumberFormat="1" applyFont="1" applyBorder="1" applyAlignment="1">
      <alignment horizontal="center" vertical="center"/>
    </xf>
    <xf numFmtId="0" fontId="4" fillId="0" borderId="0" xfId="43" applyFont="1" applyAlignment="1">
      <alignment horizontal="center" vertical="center"/>
    </xf>
    <xf numFmtId="0" fontId="28" fillId="0" borderId="0" xfId="43" applyFont="1" applyAlignment="1">
      <alignment vertical="center"/>
    </xf>
    <xf numFmtId="0" fontId="28" fillId="0" borderId="0" xfId="43" applyFont="1" applyAlignment="1">
      <alignment horizontal="center" vertical="center"/>
    </xf>
    <xf numFmtId="0" fontId="36" fillId="0" borderId="0" xfId="43" applyFont="1" applyAlignment="1">
      <alignment vertical="center"/>
    </xf>
    <xf numFmtId="0" fontId="3" fillId="0" borderId="0" xfId="0" applyFont="1">
      <alignment vertical="center"/>
    </xf>
    <xf numFmtId="0" fontId="37" fillId="0" borderId="28" xfId="43" applyFont="1" applyBorder="1" applyAlignment="1">
      <alignment horizontal="center" vertical="center" wrapText="1"/>
    </xf>
    <xf numFmtId="0" fontId="37" fillId="0" borderId="0" xfId="43" applyFont="1" applyAlignment="1">
      <alignment horizontal="left" vertical="center" wrapText="1"/>
    </xf>
    <xf numFmtId="0" fontId="37" fillId="0" borderId="29" xfId="43" applyFont="1" applyBorder="1" applyAlignment="1">
      <alignment horizontal="center" vertical="center" wrapText="1"/>
    </xf>
    <xf numFmtId="0" fontId="37" fillId="0" borderId="0" xfId="43" applyFont="1" applyAlignment="1">
      <alignment horizontal="center" vertical="center" wrapText="1"/>
    </xf>
    <xf numFmtId="0" fontId="37" fillId="0" borderId="0" xfId="43" applyFont="1" applyAlignment="1">
      <alignment horizontal="justify" vertical="center" wrapText="1"/>
    </xf>
    <xf numFmtId="3" fontId="37" fillId="0" borderId="0" xfId="43" applyNumberFormat="1" applyFont="1" applyAlignment="1">
      <alignment horizontal="center" vertical="center" wrapText="1"/>
    </xf>
    <xf numFmtId="0" fontId="8" fillId="0" borderId="0" xfId="0" applyFont="1">
      <alignment vertical="center"/>
    </xf>
    <xf numFmtId="0" fontId="8" fillId="0" borderId="0" xfId="0" applyFont="1" applyAlignment="1">
      <alignment horizontal="left" vertical="center"/>
    </xf>
    <xf numFmtId="0" fontId="3" fillId="0" borderId="0" xfId="0" applyFont="1" applyAlignment="1">
      <alignment vertical="center" wrapText="1"/>
    </xf>
    <xf numFmtId="0" fontId="3" fillId="0" borderId="0" xfId="43" applyFont="1" applyAlignment="1">
      <alignment horizontal="left" vertical="center" shrinkToFit="1"/>
    </xf>
    <xf numFmtId="0" fontId="0" fillId="0" borderId="23" xfId="0" applyBorder="1">
      <alignment vertical="center"/>
    </xf>
    <xf numFmtId="0" fontId="0" fillId="0" borderId="23" xfId="0" applyBorder="1" applyAlignment="1">
      <alignment horizontal="center" vertical="center"/>
    </xf>
    <xf numFmtId="0" fontId="0" fillId="0" borderId="0" xfId="0" applyAlignment="1">
      <alignment horizontal="right" vertical="center"/>
    </xf>
    <xf numFmtId="0" fontId="0" fillId="0" borderId="0" xfId="0" quotePrefix="1" applyAlignment="1">
      <alignment horizontal="right" vertical="center"/>
    </xf>
    <xf numFmtId="0" fontId="0" fillId="0" borderId="0" xfId="0" applyAlignment="1">
      <alignment horizontal="left" vertical="center"/>
    </xf>
    <xf numFmtId="0" fontId="7" fillId="0" borderId="23" xfId="0" applyFont="1" applyBorder="1" applyAlignment="1">
      <alignment horizontal="left" vertical="center"/>
    </xf>
    <xf numFmtId="0" fontId="7" fillId="0" borderId="23" xfId="0" quotePrefix="1" applyFont="1" applyBorder="1" applyAlignment="1">
      <alignment horizontal="left" vertical="center"/>
    </xf>
    <xf numFmtId="0" fontId="7" fillId="0" borderId="0" xfId="0" applyFont="1" applyAlignment="1">
      <alignment vertical="center" wrapText="1"/>
    </xf>
    <xf numFmtId="182" fontId="29" fillId="0" borderId="30" xfId="0" applyNumberFormat="1" applyFont="1" applyBorder="1" applyAlignment="1">
      <alignment horizontal="right" vertical="center" shrinkToFit="1"/>
    </xf>
    <xf numFmtId="183" fontId="29" fillId="0" borderId="31" xfId="0" applyNumberFormat="1" applyFont="1" applyBorder="1" applyAlignment="1">
      <alignment vertical="center" shrinkToFit="1"/>
    </xf>
    <xf numFmtId="0" fontId="5" fillId="0" borderId="0" xfId="0" quotePrefix="1" applyFont="1" applyAlignment="1">
      <alignment horizontal="center" vertical="top" wrapText="1"/>
    </xf>
    <xf numFmtId="0" fontId="7" fillId="0" borderId="0" xfId="0" applyFont="1" applyAlignment="1">
      <alignment horizontal="left" vertical="center"/>
    </xf>
    <xf numFmtId="176" fontId="29" fillId="0" borderId="20" xfId="0" applyNumberFormat="1" applyFont="1" applyBorder="1" applyAlignment="1">
      <alignment horizontal="center" vertical="center"/>
    </xf>
    <xf numFmtId="0" fontId="29" fillId="0" borderId="20" xfId="0" applyFont="1" applyBorder="1" applyAlignment="1">
      <alignment horizontal="center" vertical="center"/>
    </xf>
    <xf numFmtId="0" fontId="6" fillId="0" borderId="32" xfId="0" applyFont="1" applyBorder="1" applyAlignment="1">
      <alignment horizontal="center" vertical="center" wrapText="1"/>
    </xf>
    <xf numFmtId="0" fontId="6" fillId="0" borderId="20" xfId="0" applyFont="1" applyBorder="1" applyAlignment="1">
      <alignment horizontal="center" vertical="center" wrapText="1"/>
    </xf>
    <xf numFmtId="0" fontId="9" fillId="0" borderId="21" xfId="0" applyFont="1" applyBorder="1" applyAlignment="1">
      <alignment horizontal="center" vertical="center" wrapText="1"/>
    </xf>
    <xf numFmtId="179" fontId="0" fillId="0" borderId="23" xfId="0" applyNumberFormat="1" applyBorder="1" applyAlignment="1">
      <alignment horizontal="center" vertical="center"/>
    </xf>
    <xf numFmtId="0" fontId="29" fillId="0" borderId="29" xfId="0" applyFont="1" applyBorder="1" applyAlignment="1">
      <alignment horizontal="center" vertical="center" wrapText="1"/>
    </xf>
    <xf numFmtId="0" fontId="29" fillId="0" borderId="33" xfId="0" applyFont="1" applyBorder="1" applyAlignment="1">
      <alignment horizontal="center" vertical="center" wrapText="1"/>
    </xf>
    <xf numFmtId="0" fontId="29" fillId="0" borderId="34" xfId="0" applyFont="1" applyBorder="1" applyAlignment="1">
      <alignment horizontal="center" vertical="center" wrapText="1"/>
    </xf>
    <xf numFmtId="0" fontId="37" fillId="0" borderId="35" xfId="43" applyFont="1" applyBorder="1" applyAlignment="1">
      <alignment horizontal="center" vertical="center" wrapText="1"/>
    </xf>
    <xf numFmtId="181" fontId="37" fillId="0" borderId="36" xfId="43" applyNumberFormat="1" applyFont="1" applyBorder="1" applyAlignment="1">
      <alignment horizontal="center" vertical="center" wrapText="1"/>
    </xf>
    <xf numFmtId="0" fontId="37" fillId="0" borderId="37" xfId="43" applyFont="1" applyBorder="1" applyAlignment="1">
      <alignment horizontal="center" vertical="center" wrapText="1"/>
    </xf>
    <xf numFmtId="0" fontId="37" fillId="0" borderId="38" xfId="43" applyFont="1" applyBorder="1" applyAlignment="1">
      <alignment horizontal="center" vertical="center" wrapText="1"/>
    </xf>
    <xf numFmtId="0" fontId="37" fillId="0" borderId="39" xfId="43" applyFont="1" applyBorder="1" applyAlignment="1">
      <alignment horizontal="center" vertical="center" wrapText="1"/>
    </xf>
    <xf numFmtId="176" fontId="0" fillId="25" borderId="40" xfId="0" applyNumberFormat="1" applyFill="1" applyBorder="1" applyAlignment="1">
      <alignment horizontal="center" vertical="center"/>
    </xf>
    <xf numFmtId="176" fontId="39" fillId="0" borderId="41" xfId="0" applyNumberFormat="1" applyFont="1" applyBorder="1" applyAlignment="1">
      <alignment horizontal="center" vertical="center"/>
    </xf>
    <xf numFmtId="176" fontId="39" fillId="0" borderId="28" xfId="0" applyNumberFormat="1" applyFont="1" applyBorder="1" applyAlignment="1">
      <alignment horizontal="center" vertical="center"/>
    </xf>
    <xf numFmtId="176" fontId="33" fillId="0" borderId="42" xfId="0" applyNumberFormat="1" applyFont="1" applyBorder="1" applyAlignment="1">
      <alignment horizontal="center" vertical="center"/>
    </xf>
    <xf numFmtId="177" fontId="0" fillId="0" borderId="44" xfId="0" applyNumberFormat="1" applyBorder="1" applyAlignment="1">
      <alignment horizontal="center" vertical="center"/>
    </xf>
    <xf numFmtId="177" fontId="0" fillId="0" borderId="45" xfId="0" applyNumberFormat="1" applyBorder="1" applyAlignment="1">
      <alignment horizontal="center" vertical="center"/>
    </xf>
    <xf numFmtId="177" fontId="0" fillId="0" borderId="46" xfId="0" applyNumberFormat="1" applyBorder="1" applyAlignment="1">
      <alignment horizontal="center" vertical="center"/>
    </xf>
    <xf numFmtId="177" fontId="0" fillId="0" borderId="47" xfId="0" applyNumberFormat="1" applyBorder="1" applyAlignment="1">
      <alignment horizontal="center" vertical="center"/>
    </xf>
    <xf numFmtId="177" fontId="0" fillId="0" borderId="48" xfId="0" applyNumberFormat="1" applyBorder="1" applyAlignment="1">
      <alignment horizontal="center" vertical="center"/>
    </xf>
    <xf numFmtId="4" fontId="0" fillId="0" borderId="49" xfId="0" applyNumberFormat="1" applyBorder="1" applyAlignment="1">
      <alignment horizontal="center" vertical="center"/>
    </xf>
    <xf numFmtId="4" fontId="0" fillId="0" borderId="50" xfId="0" applyNumberFormat="1" applyBorder="1" applyAlignment="1">
      <alignment horizontal="center" vertical="center"/>
    </xf>
    <xf numFmtId="4" fontId="0" fillId="0" borderId="51" xfId="0" applyNumberFormat="1" applyBorder="1" applyAlignment="1">
      <alignment horizontal="center" vertical="center"/>
    </xf>
    <xf numFmtId="180" fontId="0" fillId="0" borderId="52" xfId="0" applyNumberFormat="1" applyBorder="1" applyAlignment="1">
      <alignment horizontal="center" vertical="center"/>
    </xf>
    <xf numFmtId="184" fontId="0" fillId="0" borderId="53" xfId="0" applyNumberFormat="1" applyBorder="1" applyAlignment="1">
      <alignment horizontal="center" vertical="center"/>
    </xf>
    <xf numFmtId="0" fontId="29" fillId="0" borderId="54" xfId="0" applyFont="1" applyBorder="1" applyAlignment="1">
      <alignment vertical="center" wrapText="1"/>
    </xf>
    <xf numFmtId="177" fontId="0" fillId="0" borderId="55" xfId="0" applyNumberFormat="1" applyBorder="1" applyAlignment="1">
      <alignment horizontal="center" vertical="center"/>
    </xf>
    <xf numFmtId="0" fontId="29" fillId="0" borderId="56" xfId="0" applyFont="1" applyBorder="1" applyAlignment="1">
      <alignment vertical="center" wrapText="1"/>
    </xf>
    <xf numFmtId="177" fontId="0" fillId="0" borderId="57" xfId="0" applyNumberFormat="1" applyBorder="1" applyAlignment="1">
      <alignment horizontal="center" vertical="center"/>
    </xf>
    <xf numFmtId="4" fontId="0" fillId="0" borderId="58" xfId="0" applyNumberFormat="1" applyBorder="1" applyAlignment="1">
      <alignment horizontal="center" vertical="center"/>
    </xf>
    <xf numFmtId="184" fontId="0" fillId="0" borderId="59" xfId="0" applyNumberFormat="1" applyBorder="1" applyAlignment="1">
      <alignment horizontal="center" vertical="center"/>
    </xf>
    <xf numFmtId="184" fontId="0" fillId="0" borderId="60" xfId="0" applyNumberFormat="1" applyBorder="1" applyAlignment="1">
      <alignment horizontal="center" vertical="center"/>
    </xf>
    <xf numFmtId="0" fontId="29" fillId="0" borderId="61" xfId="0" applyFont="1" applyBorder="1">
      <alignment vertical="center"/>
    </xf>
    <xf numFmtId="184" fontId="0" fillId="0" borderId="62" xfId="0" applyNumberFormat="1" applyBorder="1" applyAlignment="1">
      <alignment horizontal="center" vertical="center"/>
    </xf>
    <xf numFmtId="0" fontId="29" fillId="0" borderId="54" xfId="0" applyFont="1" applyBorder="1">
      <alignment vertical="center"/>
    </xf>
    <xf numFmtId="184" fontId="0" fillId="0" borderId="63" xfId="0" applyNumberFormat="1" applyBorder="1" applyAlignment="1">
      <alignment horizontal="center" vertical="center"/>
    </xf>
    <xf numFmtId="0" fontId="29" fillId="0" borderId="64" xfId="0" applyFont="1" applyBorder="1" applyAlignment="1">
      <alignment vertical="center" wrapText="1"/>
    </xf>
    <xf numFmtId="177" fontId="0" fillId="0" borderId="65" xfId="0" applyNumberFormat="1" applyBorder="1" applyAlignment="1">
      <alignment horizontal="center" vertical="center"/>
    </xf>
    <xf numFmtId="0" fontId="29" fillId="0" borderId="66" xfId="0" applyFont="1" applyBorder="1" applyAlignment="1">
      <alignment horizontal="center" vertical="center" wrapText="1"/>
    </xf>
    <xf numFmtId="177" fontId="0" fillId="0" borderId="67" xfId="0" applyNumberFormat="1" applyBorder="1" applyAlignment="1">
      <alignment horizontal="center" vertical="center"/>
    </xf>
    <xf numFmtId="0" fontId="29" fillId="0" borderId="68" xfId="0" applyFont="1" applyBorder="1" applyAlignment="1">
      <alignment horizontal="center" vertical="center" wrapText="1"/>
    </xf>
    <xf numFmtId="177" fontId="0" fillId="0" borderId="69" xfId="0" applyNumberFormat="1" applyBorder="1" applyAlignment="1">
      <alignment horizontal="center" vertical="center"/>
    </xf>
    <xf numFmtId="49" fontId="8" fillId="0" borderId="0" xfId="0" applyNumberFormat="1" applyFont="1" applyAlignment="1">
      <alignment horizontal="right" vertical="center"/>
    </xf>
    <xf numFmtId="0" fontId="3" fillId="0" borderId="0" xfId="0" applyFont="1" applyAlignment="1">
      <alignment horizontal="center" vertical="center" wrapText="1"/>
    </xf>
    <xf numFmtId="0" fontId="3" fillId="0" borderId="41" xfId="0" applyFont="1" applyBorder="1" applyAlignment="1">
      <alignment horizontal="center" vertical="center" wrapText="1"/>
    </xf>
    <xf numFmtId="0" fontId="3" fillId="0" borderId="53" xfId="0" applyFont="1" applyBorder="1" applyAlignment="1">
      <alignment horizontal="center" vertical="center" wrapText="1"/>
    </xf>
    <xf numFmtId="0" fontId="0" fillId="0" borderId="0" xfId="0" applyAlignment="1">
      <alignment vertical="center" wrapText="1"/>
    </xf>
    <xf numFmtId="0" fontId="49" fillId="0" borderId="0" xfId="0" applyFont="1" applyAlignment="1">
      <alignment vertical="center" wrapText="1"/>
    </xf>
    <xf numFmtId="0" fontId="3" fillId="0" borderId="51"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47" xfId="0" applyFont="1" applyBorder="1" applyAlignment="1">
      <alignment horizontal="center" vertical="center" shrinkToFit="1"/>
    </xf>
    <xf numFmtId="0" fontId="3" fillId="0" borderId="48" xfId="0" applyFont="1" applyBorder="1" applyAlignment="1">
      <alignment horizontal="center" vertical="center" shrinkToFit="1"/>
    </xf>
    <xf numFmtId="0" fontId="49" fillId="0" borderId="0" xfId="0" applyFont="1">
      <alignment vertical="center"/>
    </xf>
    <xf numFmtId="0" fontId="27" fillId="0" borderId="70" xfId="0" applyFont="1" applyBorder="1">
      <alignment vertical="center"/>
    </xf>
    <xf numFmtId="0" fontId="3" fillId="0" borderId="28" xfId="0" applyFont="1" applyBorder="1" applyAlignment="1">
      <alignment horizontal="center" vertical="center" wrapText="1"/>
    </xf>
    <xf numFmtId="0" fontId="3" fillId="0" borderId="23" xfId="0" applyFont="1" applyBorder="1" applyAlignment="1">
      <alignment vertical="center" wrapText="1"/>
    </xf>
    <xf numFmtId="0" fontId="50" fillId="0" borderId="71" xfId="0" applyFont="1" applyBorder="1" applyAlignment="1">
      <alignment vertical="center" wrapText="1"/>
    </xf>
    <xf numFmtId="0" fontId="50" fillId="0" borderId="0" xfId="0" applyFont="1" applyAlignment="1">
      <alignment vertical="center" wrapText="1"/>
    </xf>
    <xf numFmtId="0" fontId="27" fillId="0" borderId="0" xfId="0" applyFont="1">
      <alignment vertical="center"/>
    </xf>
    <xf numFmtId="0" fontId="3" fillId="0" borderId="0" xfId="0" applyFont="1" applyAlignment="1">
      <alignment wrapText="1"/>
    </xf>
    <xf numFmtId="0" fontId="3" fillId="0" borderId="0" xfId="0" applyFont="1" applyAlignment="1">
      <alignment horizontal="right" vertical="center" wrapText="1"/>
    </xf>
    <xf numFmtId="0" fontId="0" fillId="0" borderId="0" xfId="0" applyAlignment="1">
      <alignment vertical="center" wrapText="1" shrinkToFit="1"/>
    </xf>
    <xf numFmtId="0" fontId="0" fillId="26" borderId="0" xfId="0" applyFill="1" applyProtection="1">
      <alignment vertical="center"/>
      <protection locked="0"/>
    </xf>
    <xf numFmtId="0" fontId="4" fillId="0" borderId="0" xfId="0" applyFont="1" applyAlignment="1">
      <alignment vertical="center" wrapText="1"/>
    </xf>
    <xf numFmtId="0" fontId="3" fillId="0" borderId="0" xfId="0" applyFont="1" applyAlignment="1">
      <alignment horizontal="left" wrapText="1"/>
    </xf>
    <xf numFmtId="0" fontId="27" fillId="0" borderId="0" xfId="0" applyFont="1" applyAlignment="1">
      <alignment vertical="center" wrapText="1"/>
    </xf>
    <xf numFmtId="0" fontId="3" fillId="0" borderId="53" xfId="0" applyFont="1" applyBorder="1" applyAlignment="1">
      <alignment vertical="center" shrinkToFit="1"/>
    </xf>
    <xf numFmtId="0" fontId="3" fillId="0" borderId="28" xfId="0" applyFont="1" applyBorder="1" applyAlignment="1">
      <alignment vertical="center" wrapText="1"/>
    </xf>
    <xf numFmtId="0" fontId="3" fillId="0" borderId="72" xfId="0" applyFont="1" applyBorder="1" applyAlignment="1">
      <alignment horizontal="center" vertical="center" shrinkToFit="1"/>
    </xf>
    <xf numFmtId="0" fontId="3" fillId="0" borderId="51" xfId="0" applyFont="1" applyBorder="1" applyAlignment="1">
      <alignment horizontal="center" vertical="center" shrinkToFit="1"/>
    </xf>
    <xf numFmtId="0" fontId="3" fillId="0" borderId="41" xfId="0" applyFont="1" applyBorder="1" applyAlignment="1">
      <alignment horizontal="center" vertical="center" shrinkToFit="1"/>
    </xf>
    <xf numFmtId="0" fontId="3" fillId="0" borderId="29" xfId="0" applyFont="1" applyBorder="1" applyAlignment="1">
      <alignment vertical="center" wrapText="1"/>
    </xf>
    <xf numFmtId="0" fontId="3" fillId="0" borderId="73" xfId="0" applyFont="1" applyBorder="1" applyAlignment="1">
      <alignment vertical="center" wrapText="1"/>
    </xf>
    <xf numFmtId="0" fontId="3" fillId="0" borderId="74" xfId="0" applyFont="1" applyBorder="1" applyAlignment="1">
      <alignment vertical="center" wrapText="1"/>
    </xf>
    <xf numFmtId="0" fontId="3" fillId="0" borderId="75" xfId="0" applyFont="1" applyBorder="1" applyAlignment="1">
      <alignment vertical="center" wrapText="1"/>
    </xf>
    <xf numFmtId="0" fontId="3" fillId="0" borderId="76" xfId="0" applyFont="1" applyBorder="1" applyAlignment="1">
      <alignment vertical="center" wrapText="1"/>
    </xf>
    <xf numFmtId="0" fontId="3" fillId="0" borderId="53" xfId="0" applyFont="1" applyBorder="1" applyAlignment="1">
      <alignment horizontal="center" vertical="center" shrinkToFit="1"/>
    </xf>
    <xf numFmtId="0" fontId="27" fillId="0" borderId="51" xfId="0" applyFont="1" applyBorder="1">
      <alignment vertical="center"/>
    </xf>
    <xf numFmtId="0" fontId="27" fillId="0" borderId="77" xfId="0" applyFont="1" applyBorder="1">
      <alignment vertical="center"/>
    </xf>
    <xf numFmtId="0" fontId="27" fillId="0" borderId="41" xfId="0" applyFont="1" applyBorder="1">
      <alignment vertical="center"/>
    </xf>
    <xf numFmtId="0" fontId="3" fillId="0" borderId="47" xfId="0" applyFont="1" applyBorder="1" applyAlignment="1" applyProtection="1">
      <alignment vertical="center" shrinkToFit="1"/>
      <protection locked="0"/>
    </xf>
    <xf numFmtId="0" fontId="3" fillId="0" borderId="0" xfId="0" applyFont="1" applyAlignment="1">
      <alignment horizontal="center" vertical="center" wrapText="1" shrinkToFit="1"/>
    </xf>
    <xf numFmtId="0" fontId="3" fillId="0" borderId="0" xfId="0" applyFont="1" applyAlignment="1">
      <alignment horizontal="center" vertical="center" shrinkToFit="1"/>
    </xf>
    <xf numFmtId="0" fontId="3" fillId="0" borderId="0" xfId="0" applyFont="1" applyAlignment="1" applyProtection="1">
      <alignment horizontal="center" vertical="center" shrinkToFit="1"/>
      <protection locked="0"/>
    </xf>
    <xf numFmtId="0" fontId="3" fillId="0" borderId="47" xfId="0" applyFont="1" applyBorder="1" applyAlignment="1" applyProtection="1">
      <alignment vertical="center" wrapText="1" shrinkToFit="1"/>
      <protection locked="0"/>
    </xf>
    <xf numFmtId="0" fontId="3" fillId="0" borderId="0" xfId="0" applyFont="1" applyAlignment="1" applyProtection="1">
      <alignment horizontal="center" vertical="center" wrapText="1" shrinkToFit="1"/>
      <protection locked="0"/>
    </xf>
    <xf numFmtId="0" fontId="3" fillId="0" borderId="0" xfId="0" applyFont="1" applyAlignment="1" applyProtection="1">
      <alignment vertical="center" shrinkToFit="1"/>
      <protection locked="0"/>
    </xf>
    <xf numFmtId="0" fontId="3" fillId="0" borderId="0" xfId="0" applyFont="1" applyAlignment="1" applyProtection="1">
      <alignment vertical="center" wrapText="1" shrinkToFit="1"/>
      <protection locked="0"/>
    </xf>
    <xf numFmtId="0" fontId="50" fillId="0" borderId="0" xfId="0" applyFont="1" applyAlignment="1" applyProtection="1">
      <alignment vertical="center" shrinkToFit="1"/>
      <protection locked="0"/>
    </xf>
    <xf numFmtId="0" fontId="3" fillId="0" borderId="0" xfId="0" applyFont="1" applyAlignment="1">
      <alignment vertical="center" shrinkToFit="1"/>
    </xf>
    <xf numFmtId="0" fontId="3" fillId="0" borderId="0" xfId="0" applyFont="1" applyAlignment="1" applyProtection="1">
      <alignment vertical="center" wrapText="1"/>
      <protection locked="0"/>
    </xf>
    <xf numFmtId="0" fontId="50" fillId="0" borderId="0" xfId="0" applyFont="1">
      <alignment vertical="center"/>
    </xf>
    <xf numFmtId="0" fontId="3" fillId="0" borderId="51" xfId="0" applyFont="1" applyBorder="1" applyAlignment="1">
      <alignment vertical="center" shrinkToFit="1"/>
    </xf>
    <xf numFmtId="0" fontId="3" fillId="0" borderId="48" xfId="0" applyFont="1" applyBorder="1" applyAlignment="1">
      <alignment vertical="center" shrinkToFit="1"/>
    </xf>
    <xf numFmtId="0" fontId="3" fillId="0" borderId="47" xfId="0" applyFont="1" applyBorder="1" applyAlignment="1">
      <alignment vertical="center" wrapText="1"/>
    </xf>
    <xf numFmtId="0" fontId="3" fillId="0" borderId="47" xfId="0" applyFont="1" applyBorder="1" applyAlignment="1">
      <alignment horizontal="center" vertical="center" wrapText="1"/>
    </xf>
    <xf numFmtId="0" fontId="3" fillId="0" borderId="72" xfId="0" applyFont="1" applyBorder="1" applyAlignment="1">
      <alignment horizontal="center" vertical="center" wrapText="1"/>
    </xf>
    <xf numFmtId="0" fontId="50" fillId="0" borderId="79" xfId="0" applyFont="1" applyBorder="1" applyAlignment="1">
      <alignment vertical="center" wrapText="1"/>
    </xf>
    <xf numFmtId="0" fontId="50" fillId="0" borderId="83" xfId="0" applyFont="1" applyBorder="1" applyAlignment="1">
      <alignment horizontal="right" vertical="center" wrapText="1"/>
    </xf>
    <xf numFmtId="0" fontId="50" fillId="0" borderId="78" xfId="0" applyFont="1" applyBorder="1" applyAlignment="1">
      <alignment horizontal="right" vertical="center" wrapText="1"/>
    </xf>
    <xf numFmtId="183" fontId="31" fillId="26" borderId="30" xfId="0" applyNumberFormat="1" applyFont="1" applyFill="1" applyBorder="1" applyAlignment="1" applyProtection="1">
      <alignment horizontal="center" vertical="center" shrinkToFit="1"/>
      <protection locked="0"/>
    </xf>
    <xf numFmtId="49" fontId="31" fillId="26" borderId="84" xfId="0" applyNumberFormat="1" applyFont="1" applyFill="1" applyBorder="1" applyAlignment="1" applyProtection="1">
      <alignment horizontal="center" vertical="center" shrinkToFit="1"/>
      <protection locked="0"/>
    </xf>
    <xf numFmtId="0" fontId="4" fillId="0" borderId="0" xfId="43" applyFont="1" applyAlignment="1">
      <alignment vertical="center"/>
    </xf>
    <xf numFmtId="0" fontId="3" fillId="0" borderId="0" xfId="0" applyFont="1" applyProtection="1">
      <alignment vertical="center"/>
      <protection locked="0"/>
    </xf>
    <xf numFmtId="0" fontId="28" fillId="0" borderId="0" xfId="0" applyFont="1">
      <alignment vertical="center"/>
    </xf>
    <xf numFmtId="0" fontId="51" fillId="0" borderId="0" xfId="0" applyFont="1">
      <alignment vertical="center"/>
    </xf>
    <xf numFmtId="0" fontId="28" fillId="0" borderId="0" xfId="0" applyFont="1" applyAlignment="1">
      <alignment horizontal="right" vertical="center"/>
    </xf>
    <xf numFmtId="0" fontId="28" fillId="0" borderId="0" xfId="0" applyFont="1" applyAlignment="1">
      <alignment horizontal="center" vertical="center"/>
    </xf>
    <xf numFmtId="0" fontId="28" fillId="0" borderId="0" xfId="0" applyFont="1" applyAlignment="1">
      <alignment vertical="top"/>
    </xf>
    <xf numFmtId="0" fontId="35" fillId="0" borderId="73" xfId="0" applyFont="1" applyBorder="1" applyAlignment="1">
      <alignment vertical="center" wrapText="1"/>
    </xf>
    <xf numFmtId="0" fontId="56" fillId="0" borderId="0" xfId="0" applyFont="1">
      <alignment vertical="center"/>
    </xf>
    <xf numFmtId="0" fontId="28" fillId="0" borderId="0" xfId="0" applyFont="1" applyAlignment="1">
      <alignment vertical="center" wrapText="1"/>
    </xf>
    <xf numFmtId="0" fontId="50" fillId="0" borderId="93" xfId="0" applyFont="1" applyBorder="1">
      <alignment vertical="center"/>
    </xf>
    <xf numFmtId="0" fontId="28" fillId="0" borderId="71" xfId="0" applyFont="1" applyBorder="1">
      <alignment vertical="center"/>
    </xf>
    <xf numFmtId="0" fontId="28" fillId="0" borderId="82" xfId="0" applyFont="1" applyBorder="1">
      <alignment vertical="center"/>
    </xf>
    <xf numFmtId="0" fontId="37" fillId="0" borderId="71" xfId="43" applyFont="1" applyBorder="1" applyAlignment="1">
      <alignment horizontal="justify" vertical="center" wrapText="1"/>
    </xf>
    <xf numFmtId="3" fontId="37" fillId="0" borderId="71" xfId="43" applyNumberFormat="1" applyFont="1" applyBorder="1" applyAlignment="1">
      <alignment horizontal="center" vertical="center" wrapText="1"/>
    </xf>
    <xf numFmtId="0" fontId="37" fillId="0" borderId="82" xfId="43" applyFont="1" applyBorder="1" applyAlignment="1">
      <alignment horizontal="center" vertical="center" wrapText="1"/>
    </xf>
    <xf numFmtId="0" fontId="50" fillId="0" borderId="83" xfId="0" quotePrefix="1" applyFont="1" applyBorder="1" applyAlignment="1">
      <alignment horizontal="right" vertical="top" wrapText="1"/>
    </xf>
    <xf numFmtId="0" fontId="50" fillId="0" borderId="78" xfId="0" quotePrefix="1" applyFont="1" applyBorder="1" applyAlignment="1">
      <alignment horizontal="right" vertical="top" wrapText="1"/>
    </xf>
    <xf numFmtId="0" fontId="3" fillId="0" borderId="41" xfId="0" applyFont="1" applyBorder="1" applyAlignment="1">
      <alignment vertical="center" wrapText="1"/>
    </xf>
    <xf numFmtId="0" fontId="3" fillId="0" borderId="53" xfId="0" applyFont="1" applyBorder="1" applyAlignment="1">
      <alignment vertical="center" wrapText="1"/>
    </xf>
    <xf numFmtId="0" fontId="0" fillId="0" borderId="77" xfId="0" applyBorder="1" applyAlignment="1">
      <alignment horizontal="center" vertical="center" wrapText="1"/>
    </xf>
    <xf numFmtId="0" fontId="0" fillId="0" borderId="70" xfId="0" applyBorder="1" applyAlignment="1">
      <alignment horizontal="center" vertical="center" wrapText="1"/>
    </xf>
    <xf numFmtId="0" fontId="37" fillId="0" borderId="41" xfId="43" applyFont="1" applyBorder="1" applyAlignment="1">
      <alignment horizontal="center" vertical="center" wrapText="1"/>
    </xf>
    <xf numFmtId="0" fontId="37" fillId="0" borderId="53" xfId="43" applyFont="1" applyBorder="1" applyAlignment="1">
      <alignment horizontal="center" vertical="center" wrapText="1"/>
    </xf>
    <xf numFmtId="0" fontId="50" fillId="0" borderId="97" xfId="0" applyFont="1" applyBorder="1" applyAlignment="1">
      <alignment horizontal="center" vertical="center" shrinkToFit="1"/>
    </xf>
    <xf numFmtId="0" fontId="50" fillId="0" borderId="97" xfId="0" applyFont="1" applyBorder="1" applyAlignment="1">
      <alignment horizontal="center" vertical="center"/>
    </xf>
    <xf numFmtId="0" fontId="50" fillId="0" borderId="98" xfId="0" applyFont="1" applyBorder="1" applyAlignment="1">
      <alignment horizontal="center" vertical="center"/>
    </xf>
    <xf numFmtId="0" fontId="50" fillId="0" borderId="0" xfId="0" applyFont="1" applyAlignment="1">
      <alignment vertical="center" shrinkToFit="1"/>
    </xf>
    <xf numFmtId="0" fontId="3" fillId="0" borderId="70" xfId="0" applyFont="1" applyBorder="1" applyAlignment="1">
      <alignment horizontal="center" vertical="center" shrinkToFit="1"/>
    </xf>
    <xf numFmtId="0" fontId="50" fillId="26" borderId="97" xfId="0" applyFont="1" applyFill="1" applyBorder="1" applyAlignment="1">
      <alignment horizontal="center" vertical="center" shrinkToFit="1"/>
    </xf>
    <xf numFmtId="0" fontId="50" fillId="0" borderId="83" xfId="0" applyFont="1" applyBorder="1" applyAlignment="1">
      <alignment vertical="center" shrinkToFit="1"/>
    </xf>
    <xf numFmtId="0" fontId="50" fillId="0" borderId="83" xfId="0" applyFont="1" applyBorder="1">
      <alignment vertical="center"/>
    </xf>
    <xf numFmtId="185" fontId="3" fillId="0" borderId="0" xfId="0" applyNumberFormat="1" applyFont="1" applyAlignment="1">
      <alignment horizontal="center" vertical="center"/>
    </xf>
    <xf numFmtId="181" fontId="37" fillId="27" borderId="99" xfId="43" applyNumberFormat="1" applyFont="1" applyFill="1" applyBorder="1" applyAlignment="1">
      <alignment horizontal="center" vertical="center" wrapText="1"/>
    </xf>
    <xf numFmtId="181" fontId="37" fillId="27" borderId="24" xfId="43" applyNumberFormat="1" applyFont="1" applyFill="1" applyBorder="1" applyAlignment="1">
      <alignment horizontal="center" vertical="center" wrapText="1"/>
    </xf>
    <xf numFmtId="181" fontId="37" fillId="27" borderId="100" xfId="43" applyNumberFormat="1" applyFont="1" applyFill="1" applyBorder="1" applyAlignment="1">
      <alignment horizontal="center" vertical="center" wrapText="1"/>
    </xf>
    <xf numFmtId="0" fontId="28" fillId="0" borderId="22" xfId="0" applyFont="1" applyBorder="1">
      <alignment vertical="center"/>
    </xf>
    <xf numFmtId="0" fontId="35" fillId="0" borderId="95" xfId="0" applyFont="1" applyBorder="1" applyAlignment="1">
      <alignment vertical="center" wrapText="1"/>
    </xf>
    <xf numFmtId="0" fontId="28" fillId="0" borderId="104" xfId="0" applyFont="1" applyBorder="1" applyAlignment="1">
      <alignment vertical="center" shrinkToFit="1"/>
    </xf>
    <xf numFmtId="0" fontId="28" fillId="0" borderId="50" xfId="0" applyFont="1" applyBorder="1" applyAlignment="1">
      <alignment horizontal="center" vertical="center" wrapText="1"/>
    </xf>
    <xf numFmtId="0" fontId="50" fillId="0" borderId="71" xfId="0" applyFont="1" applyBorder="1">
      <alignment vertical="center"/>
    </xf>
    <xf numFmtId="0" fontId="28" fillId="0" borderId="22" xfId="0" applyFont="1" applyBorder="1" applyAlignment="1">
      <alignment horizontal="center" vertical="center" wrapText="1"/>
    </xf>
    <xf numFmtId="178" fontId="3" fillId="0" borderId="28" xfId="0" applyNumberFormat="1" applyFont="1" applyBorder="1" applyAlignment="1">
      <alignment vertical="center" wrapText="1"/>
    </xf>
    <xf numFmtId="178" fontId="3" fillId="0" borderId="29" xfId="0" applyNumberFormat="1" applyFont="1" applyBorder="1" applyAlignment="1">
      <alignment vertical="center" wrapText="1"/>
    </xf>
    <xf numFmtId="0" fontId="57" fillId="28" borderId="23" xfId="0" applyFont="1" applyFill="1" applyBorder="1" applyAlignment="1">
      <alignment horizontal="center" vertical="center" shrinkToFit="1"/>
    </xf>
    <xf numFmtId="0" fontId="3" fillId="26" borderId="70" xfId="0" applyFont="1" applyFill="1" applyBorder="1" applyAlignment="1" applyProtection="1">
      <alignment vertical="center" shrinkToFit="1"/>
      <protection locked="0"/>
    </xf>
    <xf numFmtId="0" fontId="37" fillId="0" borderId="0" xfId="43" applyFont="1" applyAlignment="1">
      <alignment horizontal="center" vertical="center" shrinkToFit="1"/>
    </xf>
    <xf numFmtId="0" fontId="3" fillId="0" borderId="77" xfId="0" applyFont="1" applyBorder="1" applyAlignment="1">
      <alignment horizontal="center" vertical="center" wrapText="1"/>
    </xf>
    <xf numFmtId="0" fontId="3" fillId="0" borderId="70" xfId="0" applyFont="1" applyBorder="1" applyAlignment="1">
      <alignment horizontal="center" vertical="center" wrapText="1"/>
    </xf>
    <xf numFmtId="0" fontId="50" fillId="0" borderId="79" xfId="42" applyFont="1" applyBorder="1" applyAlignment="1">
      <alignment vertical="center" wrapText="1"/>
    </xf>
    <xf numFmtId="0" fontId="37" fillId="0" borderId="71" xfId="43" applyFont="1" applyBorder="1" applyAlignment="1">
      <alignment horizontal="center" vertical="center" wrapText="1"/>
    </xf>
    <xf numFmtId="0" fontId="50" fillId="0" borderId="79" xfId="42" applyFont="1" applyBorder="1" applyAlignment="1">
      <alignment horizontal="left" vertical="center" wrapText="1"/>
    </xf>
    <xf numFmtId="0" fontId="3" fillId="0" borderId="81" xfId="43" applyFont="1" applyBorder="1" applyAlignment="1">
      <alignment vertical="center"/>
    </xf>
    <xf numFmtId="0" fontId="28" fillId="26" borderId="96" xfId="0" applyFont="1" applyFill="1" applyBorder="1" applyAlignment="1" applyProtection="1">
      <alignment horizontal="center" vertical="center" shrinkToFit="1"/>
      <protection locked="0"/>
    </xf>
    <xf numFmtId="0" fontId="28" fillId="26" borderId="91" xfId="0" applyFont="1" applyFill="1" applyBorder="1" applyAlignment="1" applyProtection="1">
      <alignment horizontal="center" vertical="center" shrinkToFit="1"/>
      <protection locked="0"/>
    </xf>
    <xf numFmtId="0" fontId="28" fillId="26" borderId="90" xfId="0" applyFont="1" applyFill="1" applyBorder="1" applyAlignment="1" applyProtection="1">
      <alignment horizontal="center" vertical="center" shrinkToFit="1"/>
      <protection locked="0"/>
    </xf>
    <xf numFmtId="0" fontId="28" fillId="26" borderId="92" xfId="0" applyFont="1" applyFill="1" applyBorder="1" applyAlignment="1" applyProtection="1">
      <alignment horizontal="center" vertical="center" shrinkToFit="1"/>
      <protection locked="0"/>
    </xf>
    <xf numFmtId="0" fontId="28" fillId="26" borderId="103" xfId="0" applyFont="1" applyFill="1" applyBorder="1" applyAlignment="1" applyProtection="1">
      <alignment horizontal="center" vertical="center" shrinkToFit="1"/>
      <protection locked="0"/>
    </xf>
    <xf numFmtId="0" fontId="28" fillId="26" borderId="94" xfId="0" applyFont="1" applyFill="1" applyBorder="1" applyAlignment="1" applyProtection="1">
      <alignment horizontal="center" vertical="center" shrinkToFit="1"/>
      <protection locked="0"/>
    </xf>
    <xf numFmtId="0" fontId="28" fillId="26" borderId="105" xfId="0" applyFont="1" applyFill="1" applyBorder="1" applyAlignment="1" applyProtection="1">
      <alignment horizontal="center" vertical="center" shrinkToFit="1"/>
      <protection locked="0"/>
    </xf>
    <xf numFmtId="0" fontId="28" fillId="26" borderId="0" xfId="0" applyFont="1" applyFill="1" applyAlignment="1" applyProtection="1">
      <alignment horizontal="right" vertical="center"/>
      <protection locked="0"/>
    </xf>
    <xf numFmtId="178" fontId="33" fillId="27" borderId="21" xfId="0" applyNumberFormat="1" applyFont="1" applyFill="1" applyBorder="1" applyAlignment="1" applyProtection="1">
      <alignment horizontal="center" vertical="center"/>
      <protection locked="0"/>
    </xf>
    <xf numFmtId="178" fontId="33" fillId="27" borderId="24" xfId="0" applyNumberFormat="1" applyFont="1" applyFill="1" applyBorder="1" applyAlignment="1" applyProtection="1">
      <alignment horizontal="center" vertical="center"/>
      <protection locked="0"/>
    </xf>
    <xf numFmtId="178" fontId="33" fillId="27" borderId="42" xfId="0" applyNumberFormat="1" applyFont="1" applyFill="1" applyBorder="1" applyAlignment="1" applyProtection="1">
      <alignment horizontal="center" vertical="center"/>
      <protection locked="0"/>
    </xf>
    <xf numFmtId="178" fontId="33" fillId="27" borderId="25" xfId="0" applyNumberFormat="1" applyFont="1" applyFill="1" applyBorder="1" applyAlignment="1" applyProtection="1">
      <alignment horizontal="center" vertical="center"/>
      <protection locked="0"/>
    </xf>
    <xf numFmtId="179" fontId="34" fillId="27" borderId="27" xfId="0" applyNumberFormat="1" applyFont="1" applyFill="1" applyBorder="1" applyAlignment="1" applyProtection="1">
      <alignment horizontal="center" vertical="center"/>
      <protection locked="0"/>
    </xf>
    <xf numFmtId="0" fontId="58" fillId="0" borderId="0" xfId="0" applyFont="1">
      <alignment vertical="center"/>
    </xf>
    <xf numFmtId="181" fontId="37" fillId="27" borderId="99" xfId="43" applyNumberFormat="1" applyFont="1" applyFill="1" applyBorder="1" applyAlignment="1" applyProtection="1">
      <alignment horizontal="center" vertical="center" wrapText="1"/>
      <protection locked="0"/>
    </xf>
    <xf numFmtId="181" fontId="37" fillId="27" borderId="24" xfId="43" applyNumberFormat="1" applyFont="1" applyFill="1" applyBorder="1" applyAlignment="1" applyProtection="1">
      <alignment horizontal="center" vertical="center" wrapText="1"/>
      <protection locked="0"/>
    </xf>
    <xf numFmtId="181" fontId="37" fillId="27" borderId="100" xfId="43" applyNumberFormat="1" applyFont="1" applyFill="1" applyBorder="1" applyAlignment="1" applyProtection="1">
      <alignment horizontal="center" vertical="center" wrapText="1"/>
      <protection locked="0"/>
    </xf>
    <xf numFmtId="0" fontId="40" fillId="0" borderId="0" xfId="43" applyFont="1" applyAlignment="1" applyProtection="1">
      <alignment horizontal="left" vertical="center"/>
      <protection locked="0"/>
    </xf>
    <xf numFmtId="3" fontId="37" fillId="0" borderId="41" xfId="43" applyNumberFormat="1" applyFont="1" applyBorder="1" applyAlignment="1">
      <alignment horizontal="center" vertical="center" shrinkToFit="1"/>
    </xf>
    <xf numFmtId="3" fontId="37" fillId="0" borderId="53" xfId="43" applyNumberFormat="1" applyFont="1" applyBorder="1" applyAlignment="1">
      <alignment horizontal="center" vertical="center" shrinkToFit="1"/>
    </xf>
    <xf numFmtId="0" fontId="0" fillId="0" borderId="77" xfId="0" applyBorder="1" applyAlignment="1">
      <alignment horizontal="justify" vertical="center" shrinkToFit="1"/>
    </xf>
    <xf numFmtId="0" fontId="0" fillId="0" borderId="70" xfId="0" applyBorder="1" applyAlignment="1">
      <alignment horizontal="justify" vertical="center" shrinkToFit="1"/>
    </xf>
    <xf numFmtId="0" fontId="3" fillId="0" borderId="70" xfId="0" applyFont="1" applyBorder="1" applyAlignment="1">
      <alignment vertical="center" shrinkToFit="1"/>
    </xf>
    <xf numFmtId="0" fontId="3" fillId="0" borderId="0" xfId="0" applyFont="1" applyAlignment="1">
      <alignment vertical="center" wrapText="1" shrinkToFit="1"/>
    </xf>
    <xf numFmtId="0" fontId="40" fillId="0" borderId="0" xfId="43" applyFont="1" applyAlignment="1">
      <alignment horizontal="left" vertical="center"/>
    </xf>
    <xf numFmtId="0" fontId="3" fillId="0" borderId="70" xfId="0" applyFont="1" applyBorder="1" applyAlignment="1" applyProtection="1">
      <alignment vertical="center" shrinkToFit="1"/>
      <protection locked="0"/>
    </xf>
    <xf numFmtId="0" fontId="56" fillId="0" borderId="0" xfId="0" applyFont="1" applyAlignment="1">
      <alignment vertical="center" shrinkToFit="1"/>
    </xf>
    <xf numFmtId="0" fontId="28" fillId="0" borderId="41" xfId="0" applyFont="1" applyBorder="1" applyAlignment="1">
      <alignment vertical="center" shrinkToFit="1"/>
    </xf>
    <xf numFmtId="0" fontId="28" fillId="0" borderId="122" xfId="0" applyFont="1" applyBorder="1" applyAlignment="1">
      <alignment vertical="center" shrinkToFit="1"/>
    </xf>
    <xf numFmtId="0" fontId="28" fillId="0" borderId="108" xfId="0" applyFont="1" applyBorder="1" applyAlignment="1" applyProtection="1">
      <alignment horizontal="center" vertical="center" shrinkToFit="1"/>
      <protection locked="0"/>
    </xf>
    <xf numFmtId="0" fontId="55" fillId="27" borderId="89" xfId="0" applyFont="1" applyFill="1" applyBorder="1" applyAlignment="1" applyProtection="1">
      <alignment horizontal="center" vertical="center"/>
      <protection locked="0"/>
    </xf>
    <xf numFmtId="0" fontId="55" fillId="27" borderId="88" xfId="0" applyFont="1" applyFill="1" applyBorder="1" applyAlignment="1" applyProtection="1">
      <alignment horizontal="center" vertical="center"/>
      <protection locked="0"/>
    </xf>
    <xf numFmtId="0" fontId="50" fillId="0" borderId="79" xfId="0" applyFont="1" applyBorder="1">
      <alignment vertical="center"/>
    </xf>
    <xf numFmtId="0" fontId="3" fillId="0" borderId="0" xfId="0" applyFont="1" applyAlignment="1">
      <alignment horizontal="left" vertical="center"/>
    </xf>
    <xf numFmtId="0" fontId="3" fillId="0" borderId="50" xfId="0" applyFont="1" applyBorder="1" applyAlignment="1">
      <alignment horizontal="center" vertical="center" wrapText="1"/>
    </xf>
    <xf numFmtId="0" fontId="3" fillId="0" borderId="50" xfId="0" applyFont="1" applyBorder="1" applyAlignment="1" applyProtection="1">
      <alignment horizontal="center" vertical="center" wrapText="1" shrinkToFit="1"/>
      <protection locked="0"/>
    </xf>
    <xf numFmtId="0" fontId="3" fillId="0" borderId="77" xfId="0" applyFont="1" applyBorder="1" applyAlignment="1">
      <alignment horizontal="center" vertical="center" shrinkToFit="1"/>
    </xf>
    <xf numFmtId="0" fontId="3" fillId="26" borderId="77" xfId="0" applyFont="1" applyFill="1" applyBorder="1" applyAlignment="1">
      <alignment horizontal="center" vertical="center" wrapText="1"/>
    </xf>
    <xf numFmtId="0" fontId="38" fillId="25" borderId="28" xfId="0" applyFont="1" applyFill="1" applyBorder="1" applyAlignment="1">
      <alignment horizontal="center" vertical="center" wrapText="1"/>
    </xf>
    <xf numFmtId="0" fontId="38" fillId="25" borderId="42" xfId="0" applyFont="1" applyFill="1" applyBorder="1" applyAlignment="1">
      <alignment horizontal="center" vertical="center" wrapText="1"/>
    </xf>
    <xf numFmtId="0" fontId="55" fillId="27" borderId="86" xfId="0" applyFont="1" applyFill="1" applyBorder="1" applyAlignment="1" applyProtection="1">
      <alignment horizontal="center" vertical="center"/>
      <protection locked="0"/>
    </xf>
    <xf numFmtId="0" fontId="55" fillId="27" borderId="170" xfId="0" applyFont="1" applyFill="1" applyBorder="1" applyAlignment="1" applyProtection="1">
      <alignment horizontal="center" vertical="center"/>
      <protection locked="0"/>
    </xf>
    <xf numFmtId="0" fontId="55" fillId="27" borderId="87" xfId="0" applyFont="1" applyFill="1" applyBorder="1" applyAlignment="1" applyProtection="1">
      <alignment horizontal="center" vertical="center"/>
      <protection locked="0"/>
    </xf>
    <xf numFmtId="0" fontId="29" fillId="0" borderId="171" xfId="0" applyFont="1" applyBorder="1">
      <alignment vertical="center"/>
    </xf>
    <xf numFmtId="0" fontId="29" fillId="0" borderId="61" xfId="0" applyFont="1" applyBorder="1" applyAlignment="1">
      <alignment horizontal="center" vertical="center" wrapText="1"/>
    </xf>
    <xf numFmtId="177" fontId="0" fillId="0" borderId="172" xfId="0" applyNumberFormat="1" applyBorder="1" applyAlignment="1">
      <alignment horizontal="center" vertical="center"/>
    </xf>
    <xf numFmtId="0" fontId="29" fillId="0" borderId="160" xfId="0" applyFont="1" applyBorder="1" applyAlignment="1">
      <alignment horizontal="center" vertical="center" wrapText="1"/>
    </xf>
    <xf numFmtId="177" fontId="0" fillId="0" borderId="173" xfId="0" applyNumberFormat="1" applyBorder="1" applyAlignment="1">
      <alignment horizontal="center" vertical="center"/>
    </xf>
    <xf numFmtId="0" fontId="29" fillId="0" borderId="54" xfId="0" applyFont="1" applyBorder="1" applyAlignment="1">
      <alignment horizontal="center" vertical="center" wrapText="1"/>
    </xf>
    <xf numFmtId="177" fontId="0" fillId="0" borderId="63" xfId="0" applyNumberFormat="1" applyBorder="1" applyAlignment="1">
      <alignment horizontal="center" vertical="center"/>
    </xf>
    <xf numFmtId="0" fontId="29" fillId="0" borderId="171" xfId="0" applyFont="1" applyBorder="1" applyAlignment="1">
      <alignment horizontal="center" vertical="center" wrapText="1"/>
    </xf>
    <xf numFmtId="177" fontId="0" fillId="0" borderId="174" xfId="0" applyNumberFormat="1" applyBorder="1" applyAlignment="1">
      <alignment horizontal="center" vertical="center"/>
    </xf>
    <xf numFmtId="0" fontId="39" fillId="0" borderId="176" xfId="0" applyFont="1" applyBorder="1" applyAlignment="1">
      <alignment horizontal="center" vertical="center"/>
    </xf>
    <xf numFmtId="0" fontId="50" fillId="0" borderId="71" xfId="0" applyFont="1" applyBorder="1" applyAlignment="1">
      <alignment horizontal="center" vertical="center"/>
    </xf>
    <xf numFmtId="0" fontId="50" fillId="0" borderId="0" xfId="0" applyFont="1" applyAlignment="1">
      <alignment horizontal="center" vertical="center"/>
    </xf>
    <xf numFmtId="0" fontId="50" fillId="26" borderId="0" xfId="0" applyFont="1" applyFill="1" applyAlignment="1">
      <alignment horizontal="center" vertical="center" shrinkToFit="1"/>
    </xf>
    <xf numFmtId="0" fontId="50" fillId="27" borderId="0" xfId="0" applyFont="1" applyFill="1" applyAlignment="1">
      <alignment horizontal="center" vertical="center" shrinkToFit="1"/>
    </xf>
    <xf numFmtId="0" fontId="7" fillId="0" borderId="70" xfId="0" applyFont="1" applyBorder="1" applyAlignment="1">
      <alignment horizontal="center" vertical="center"/>
    </xf>
    <xf numFmtId="0" fontId="66" fillId="0" borderId="0" xfId="0" applyFont="1" applyAlignment="1">
      <alignment vertical="top" wrapText="1"/>
    </xf>
    <xf numFmtId="0" fontId="67" fillId="0" borderId="0" xfId="0" applyFont="1" applyAlignment="1">
      <alignment vertical="center" wrapText="1"/>
    </xf>
    <xf numFmtId="0" fontId="69" fillId="0" borderId="0" xfId="0" applyFont="1" applyAlignment="1">
      <alignment vertical="center" wrapText="1"/>
    </xf>
    <xf numFmtId="0" fontId="3" fillId="26" borderId="77" xfId="0" applyFont="1" applyFill="1" applyBorder="1" applyAlignment="1">
      <alignment horizontal="left" vertical="center" wrapText="1"/>
    </xf>
    <xf numFmtId="0" fontId="51" fillId="0" borderId="0" xfId="0" applyFont="1" applyAlignment="1" applyProtection="1">
      <alignment vertical="center" shrinkToFit="1"/>
      <protection locked="0"/>
    </xf>
    <xf numFmtId="0" fontId="30" fillId="27" borderId="70" xfId="0" applyFont="1" applyFill="1" applyBorder="1" applyAlignment="1">
      <alignment horizontal="center" vertical="center" wrapText="1"/>
    </xf>
    <xf numFmtId="0" fontId="3" fillId="0" borderId="77" xfId="0" applyFont="1" applyBorder="1" applyAlignment="1">
      <alignment vertical="center" wrapText="1"/>
    </xf>
    <xf numFmtId="0" fontId="3" fillId="27" borderId="0" xfId="0" applyFont="1" applyFill="1" applyAlignment="1" applyProtection="1">
      <alignment horizontal="left" vertical="center" shrinkToFit="1"/>
      <protection locked="0"/>
    </xf>
    <xf numFmtId="189" fontId="3" fillId="27" borderId="70" xfId="0" applyNumberFormat="1" applyFont="1" applyFill="1" applyBorder="1" applyAlignment="1" applyProtection="1">
      <alignment horizontal="left" vertical="center" shrinkToFit="1"/>
      <protection locked="0"/>
    </xf>
    <xf numFmtId="0" fontId="3" fillId="0" borderId="0" xfId="0" applyFont="1" applyAlignment="1"/>
    <xf numFmtId="0" fontId="3" fillId="0" borderId="0" xfId="0" applyFont="1" applyAlignment="1" applyProtection="1">
      <alignment horizontal="left" vertical="center" shrinkToFit="1"/>
      <protection locked="0"/>
    </xf>
    <xf numFmtId="188" fontId="3" fillId="27" borderId="0" xfId="0" applyNumberFormat="1" applyFont="1" applyFill="1" applyAlignment="1" applyProtection="1">
      <alignment horizontal="left" vertical="center" shrinkToFit="1"/>
      <protection locked="0"/>
    </xf>
    <xf numFmtId="0" fontId="3" fillId="0" borderId="186" xfId="0" applyFont="1" applyBorder="1" applyAlignment="1">
      <alignment vertical="center" wrapText="1"/>
    </xf>
    <xf numFmtId="0" fontId="3" fillId="0" borderId="96" xfId="0" applyFont="1" applyBorder="1" applyAlignment="1">
      <alignment vertical="center" wrapText="1"/>
    </xf>
    <xf numFmtId="4" fontId="3" fillId="0" borderId="73" xfId="0" applyNumberFormat="1" applyFont="1" applyBorder="1" applyAlignment="1">
      <alignment vertical="center" shrinkToFit="1"/>
    </xf>
    <xf numFmtId="4" fontId="3" fillId="0" borderId="186" xfId="0" applyNumberFormat="1" applyFont="1" applyBorder="1" applyAlignment="1">
      <alignment vertical="center" shrinkToFit="1"/>
    </xf>
    <xf numFmtId="4" fontId="3" fillId="0" borderId="29" xfId="0" applyNumberFormat="1" applyFont="1" applyBorder="1" applyAlignment="1">
      <alignment horizontal="center" vertical="center" wrapText="1"/>
    </xf>
    <xf numFmtId="181" fontId="3" fillId="0" borderId="0" xfId="0" applyNumberFormat="1" applyFont="1" applyAlignment="1" applyProtection="1">
      <alignment vertical="center" wrapText="1"/>
      <protection locked="0"/>
    </xf>
    <xf numFmtId="181" fontId="3" fillId="0" borderId="0" xfId="0" applyNumberFormat="1" applyFont="1" applyProtection="1">
      <alignment vertical="center"/>
      <protection locked="0"/>
    </xf>
    <xf numFmtId="14" fontId="3" fillId="0" borderId="0" xfId="0" applyNumberFormat="1" applyFont="1">
      <alignment vertical="center"/>
    </xf>
    <xf numFmtId="0" fontId="3" fillId="27" borderId="77" xfId="0" applyFont="1" applyFill="1" applyBorder="1" applyAlignment="1" applyProtection="1">
      <alignment horizontal="left" vertical="center" shrinkToFit="1"/>
      <protection locked="0"/>
    </xf>
    <xf numFmtId="0" fontId="50" fillId="0" borderId="82" xfId="0" applyFont="1" applyBorder="1" applyAlignment="1">
      <alignment vertical="center" wrapText="1"/>
    </xf>
    <xf numFmtId="0" fontId="71" fillId="0" borderId="0" xfId="0" applyFont="1" applyAlignment="1" applyProtection="1">
      <alignment horizontal="center" vertical="center" shrinkToFit="1"/>
      <protection locked="0"/>
    </xf>
    <xf numFmtId="0" fontId="71" fillId="0" borderId="0" xfId="0" applyFont="1" applyAlignment="1">
      <alignment vertical="center" wrapText="1"/>
    </xf>
    <xf numFmtId="188" fontId="3" fillId="27" borderId="70" xfId="0" applyNumberFormat="1" applyFont="1" applyFill="1" applyBorder="1" applyAlignment="1" applyProtection="1">
      <alignment horizontal="left" vertical="center" shrinkToFit="1"/>
      <protection locked="0"/>
    </xf>
    <xf numFmtId="0" fontId="71" fillId="0" borderId="83" xfId="0" applyFont="1" applyBorder="1" applyAlignment="1">
      <alignment vertical="center" wrapText="1"/>
    </xf>
    <xf numFmtId="0" fontId="71" fillId="0" borderId="0" xfId="0" applyFont="1" applyAlignment="1">
      <alignment vertical="center" shrinkToFit="1"/>
    </xf>
    <xf numFmtId="185" fontId="50" fillId="0" borderId="0" xfId="0" applyNumberFormat="1" applyFont="1" applyAlignment="1">
      <alignment vertical="center" shrinkToFit="1"/>
    </xf>
    <xf numFmtId="0" fontId="71" fillId="0" borderId="78" xfId="0" applyFont="1" applyBorder="1" applyAlignment="1">
      <alignment vertical="center" wrapText="1"/>
    </xf>
    <xf numFmtId="0" fontId="71" fillId="0" borderId="80" xfId="0" applyFont="1" applyBorder="1" applyAlignment="1">
      <alignment vertical="center" wrapText="1"/>
    </xf>
    <xf numFmtId="0" fontId="72" fillId="0" borderId="0" xfId="0" applyFont="1" applyAlignment="1" applyProtection="1">
      <alignment horizontal="center" vertical="center" wrapText="1"/>
      <protection locked="0"/>
    </xf>
    <xf numFmtId="0" fontId="72" fillId="0" borderId="0" xfId="0" applyFont="1" applyAlignment="1" applyProtection="1">
      <alignment vertical="center" wrapText="1"/>
      <protection locked="0"/>
    </xf>
    <xf numFmtId="0" fontId="73" fillId="0" borderId="0" xfId="0" applyFont="1" applyAlignment="1">
      <alignment vertical="center" wrapText="1"/>
    </xf>
    <xf numFmtId="191" fontId="50" fillId="0" borderId="0" xfId="0" applyNumberFormat="1" applyFont="1" applyAlignment="1">
      <alignment vertical="center" shrinkToFit="1"/>
    </xf>
    <xf numFmtId="0" fontId="0" fillId="0" borderId="0" xfId="0" applyAlignment="1">
      <alignment vertical="center" shrinkToFit="1"/>
    </xf>
    <xf numFmtId="189" fontId="3" fillId="27" borderId="0" xfId="0" applyNumberFormat="1" applyFont="1" applyFill="1" applyAlignment="1" applyProtection="1">
      <alignment horizontal="left" vertical="center" shrinkToFit="1"/>
      <protection locked="0"/>
    </xf>
    <xf numFmtId="192" fontId="3" fillId="27" borderId="0" xfId="0" applyNumberFormat="1" applyFont="1" applyFill="1" applyAlignment="1" applyProtection="1">
      <alignment horizontal="center" vertical="center" shrinkToFit="1"/>
      <protection locked="0"/>
    </xf>
    <xf numFmtId="192" fontId="3" fillId="27" borderId="70" xfId="0" applyNumberFormat="1" applyFont="1" applyFill="1" applyBorder="1" applyAlignment="1" applyProtection="1">
      <alignment horizontal="center" vertical="center" shrinkToFit="1"/>
      <protection locked="0"/>
    </xf>
    <xf numFmtId="0" fontId="69" fillId="0" borderId="0" xfId="0" applyFont="1" applyAlignment="1"/>
    <xf numFmtId="0" fontId="69" fillId="0" borderId="0" xfId="0" applyFont="1" applyAlignment="1">
      <alignment wrapText="1"/>
    </xf>
    <xf numFmtId="0" fontId="3" fillId="0" borderId="0" xfId="0" applyFont="1" applyAlignment="1" applyProtection="1">
      <alignment shrinkToFit="1"/>
      <protection locked="0"/>
    </xf>
    <xf numFmtId="0" fontId="70" fillId="0" borderId="0" xfId="0" applyFont="1" applyAlignment="1">
      <alignment vertical="center" wrapText="1"/>
    </xf>
    <xf numFmtId="0" fontId="51" fillId="0" borderId="0" xfId="0" applyFont="1" applyAlignment="1" applyProtection="1">
      <alignment vertical="center" wrapText="1" shrinkToFit="1"/>
      <protection locked="0"/>
    </xf>
    <xf numFmtId="189" fontId="3" fillId="0" borderId="0" xfId="0" applyNumberFormat="1" applyFont="1" applyAlignment="1" applyProtection="1">
      <alignment horizontal="left" vertical="center" shrinkToFit="1"/>
      <protection locked="0"/>
    </xf>
    <xf numFmtId="0" fontId="69" fillId="0" borderId="0" xfId="0" applyFont="1" applyAlignment="1">
      <alignment vertical="center" shrinkToFit="1"/>
    </xf>
    <xf numFmtId="188" fontId="3" fillId="0" borderId="0" xfId="0" applyNumberFormat="1" applyFont="1" applyAlignment="1" applyProtection="1">
      <alignment vertical="center" shrinkToFit="1"/>
      <protection locked="0"/>
    </xf>
    <xf numFmtId="0" fontId="30" fillId="0" borderId="0" xfId="0" applyFont="1" applyAlignment="1">
      <alignment wrapText="1"/>
    </xf>
    <xf numFmtId="0" fontId="3" fillId="0" borderId="23" xfId="0" applyFont="1" applyBorder="1">
      <alignment vertical="center"/>
    </xf>
    <xf numFmtId="188" fontId="3" fillId="0" borderId="0" xfId="0" applyNumberFormat="1" applyFont="1" applyAlignment="1" applyProtection="1">
      <alignment horizontal="left" vertical="center" shrinkToFit="1"/>
      <protection locked="0"/>
    </xf>
    <xf numFmtId="185" fontId="3" fillId="0" borderId="0" xfId="0" applyNumberFormat="1" applyFont="1" applyProtection="1">
      <alignment vertical="center"/>
      <protection locked="0"/>
    </xf>
    <xf numFmtId="0" fontId="3" fillId="0" borderId="0" xfId="0" applyFont="1" applyAlignment="1" applyProtection="1">
      <alignment vertical="center" shrinkToFit="1" readingOrder="2"/>
      <protection locked="0"/>
    </xf>
    <xf numFmtId="190" fontId="3" fillId="0" borderId="0" xfId="0" applyNumberFormat="1" applyFont="1" applyAlignment="1" applyProtection="1">
      <alignment vertical="center" wrapText="1" shrinkToFit="1"/>
      <protection locked="0"/>
    </xf>
    <xf numFmtId="187" fontId="3" fillId="0" borderId="0" xfId="0" applyNumberFormat="1" applyFont="1" applyAlignment="1" applyProtection="1">
      <alignment vertical="center" shrinkToFit="1"/>
      <protection locked="0"/>
    </xf>
    <xf numFmtId="186" fontId="3" fillId="0" borderId="0" xfId="0" applyNumberFormat="1" applyFont="1" applyAlignment="1" applyProtection="1">
      <alignment vertical="center" shrinkToFit="1"/>
      <protection locked="0"/>
    </xf>
    <xf numFmtId="0" fontId="50" fillId="0" borderId="0" xfId="0" applyFont="1" applyAlignment="1">
      <alignment horizontal="left" vertical="center"/>
    </xf>
    <xf numFmtId="0" fontId="63" fillId="0" borderId="0" xfId="0" applyFont="1">
      <alignment vertical="center"/>
    </xf>
    <xf numFmtId="0" fontId="35" fillId="0" borderId="77" xfId="0" applyFont="1" applyBorder="1" applyAlignment="1">
      <alignment vertical="center" wrapText="1"/>
    </xf>
    <xf numFmtId="0" fontId="3" fillId="0" borderId="0" xfId="0" applyFont="1" applyAlignment="1" applyProtection="1">
      <alignment horizontal="left" wrapText="1"/>
      <protection locked="0"/>
    </xf>
    <xf numFmtId="0" fontId="3" fillId="0" borderId="0" xfId="0" applyFont="1" applyAlignment="1" applyProtection="1">
      <alignment wrapText="1"/>
      <protection locked="0"/>
    </xf>
    <xf numFmtId="0" fontId="50" fillId="0" borderId="83" xfId="0" applyFont="1" applyBorder="1" applyAlignment="1">
      <alignment vertical="center" wrapText="1"/>
    </xf>
    <xf numFmtId="0" fontId="50" fillId="0" borderId="83" xfId="0" applyFont="1" applyBorder="1" applyAlignment="1">
      <alignment horizontal="center" vertical="center" wrapText="1"/>
    </xf>
    <xf numFmtId="0" fontId="3" fillId="0" borderId="0" xfId="0" applyFont="1" applyAlignment="1">
      <alignment horizontal="center" vertical="center"/>
    </xf>
    <xf numFmtId="0" fontId="76" fillId="0" borderId="0" xfId="0" applyFont="1">
      <alignment vertical="center"/>
    </xf>
    <xf numFmtId="0" fontId="76" fillId="0" borderId="0" xfId="0" applyFont="1" applyAlignment="1">
      <alignment vertical="center" wrapText="1"/>
    </xf>
    <xf numFmtId="0" fontId="50" fillId="0" borderId="0" xfId="0" applyFont="1" applyAlignment="1">
      <alignment horizontal="center" vertical="center" wrapText="1"/>
    </xf>
    <xf numFmtId="0" fontId="50" fillId="0" borderId="0" xfId="0" applyFont="1" applyAlignment="1">
      <alignment vertical="top" wrapText="1"/>
    </xf>
    <xf numFmtId="0" fontId="50" fillId="0" borderId="0" xfId="0" applyFont="1" applyAlignment="1">
      <alignment horizontal="center" vertical="top" wrapText="1"/>
    </xf>
    <xf numFmtId="191" fontId="3" fillId="0" borderId="0" xfId="0" applyNumberFormat="1" applyFont="1" applyAlignment="1">
      <alignment vertical="center" wrapText="1"/>
    </xf>
    <xf numFmtId="0" fontId="35" fillId="0" borderId="0" xfId="0" applyFont="1" applyAlignment="1">
      <alignment vertical="center" wrapText="1"/>
    </xf>
    <xf numFmtId="0" fontId="45" fillId="0" borderId="0" xfId="0" applyFont="1" applyAlignment="1">
      <alignment vertical="center" wrapText="1"/>
    </xf>
    <xf numFmtId="0" fontId="3" fillId="0" borderId="76" xfId="0" applyFont="1" applyBorder="1" applyAlignment="1">
      <alignment vertical="center" shrinkToFit="1"/>
    </xf>
    <xf numFmtId="0" fontId="3" fillId="0" borderId="96" xfId="0" applyFont="1" applyBorder="1" applyAlignment="1">
      <alignment vertical="center" shrinkToFit="1"/>
    </xf>
    <xf numFmtId="0" fontId="3" fillId="0" borderId="194" xfId="0" applyFont="1" applyBorder="1" applyAlignment="1">
      <alignment vertical="center" wrapText="1"/>
    </xf>
    <xf numFmtId="0" fontId="28" fillId="0" borderId="47" xfId="0" applyFont="1" applyBorder="1" applyAlignment="1">
      <alignment horizontal="center" vertical="center" wrapText="1"/>
    </xf>
    <xf numFmtId="0" fontId="37" fillId="0" borderId="0" xfId="0" applyFont="1" applyAlignment="1">
      <alignment vertical="center" wrapText="1"/>
    </xf>
    <xf numFmtId="0" fontId="50" fillId="0" borderId="78" xfId="0" applyFont="1" applyBorder="1" applyAlignment="1">
      <alignment horizontal="center" vertical="center" wrapText="1"/>
    </xf>
    <xf numFmtId="0" fontId="3" fillId="26" borderId="77" xfId="0" applyFont="1" applyFill="1" applyBorder="1" applyAlignment="1">
      <alignment horizontal="center" vertical="center" shrinkToFit="1"/>
    </xf>
    <xf numFmtId="49" fontId="3" fillId="0" borderId="0" xfId="0" applyNumberFormat="1" applyFont="1" applyAlignment="1">
      <alignment vertical="center" wrapText="1"/>
    </xf>
    <xf numFmtId="188" fontId="35" fillId="26" borderId="70" xfId="0" applyNumberFormat="1" applyFont="1" applyFill="1" applyBorder="1" applyAlignment="1">
      <alignment horizontal="center" vertical="center" shrinkToFit="1"/>
    </xf>
    <xf numFmtId="0" fontId="71" fillId="0" borderId="83" xfId="0" applyFont="1" applyBorder="1" applyAlignment="1" applyProtection="1">
      <alignment vertical="center" shrinkToFit="1"/>
      <protection locked="0"/>
    </xf>
    <xf numFmtId="0" fontId="3" fillId="0" borderId="83" xfId="0" applyFont="1" applyBorder="1" applyAlignment="1">
      <alignment vertical="center" wrapText="1"/>
    </xf>
    <xf numFmtId="0" fontId="3" fillId="0" borderId="93" xfId="0" applyFont="1" applyBorder="1" applyAlignment="1">
      <alignment vertical="center" wrapText="1"/>
    </xf>
    <xf numFmtId="0" fontId="3" fillId="27" borderId="77" xfId="0" applyFont="1" applyFill="1" applyBorder="1" applyAlignment="1">
      <alignment horizontal="center" vertical="center" shrinkToFit="1"/>
    </xf>
    <xf numFmtId="0" fontId="71" fillId="0" borderId="83" xfId="0" applyFont="1" applyBorder="1" applyAlignment="1" applyProtection="1">
      <alignment horizontal="left" vertical="center" shrinkToFit="1"/>
      <protection locked="0"/>
    </xf>
    <xf numFmtId="0" fontId="71" fillId="0" borderId="83" xfId="0" applyFont="1" applyBorder="1" applyAlignment="1" applyProtection="1">
      <alignment horizontal="center" vertical="center" shrinkToFit="1"/>
      <protection locked="0"/>
    </xf>
    <xf numFmtId="189" fontId="3" fillId="0" borderId="0" xfId="0" applyNumberFormat="1" applyFont="1" applyAlignment="1">
      <alignment vertical="center" shrinkToFit="1"/>
    </xf>
    <xf numFmtId="0" fontId="79" fillId="0" borderId="28" xfId="0" applyFont="1" applyBorder="1" applyAlignment="1">
      <alignment horizontal="center" vertical="center" wrapText="1"/>
    </xf>
    <xf numFmtId="0" fontId="79" fillId="0" borderId="28" xfId="0" applyFont="1" applyBorder="1" applyAlignment="1">
      <alignment vertical="center" wrapText="1"/>
    </xf>
    <xf numFmtId="0" fontId="79" fillId="0" borderId="33" xfId="0" applyFont="1" applyBorder="1" applyAlignment="1">
      <alignment vertical="center" wrapText="1"/>
    </xf>
    <xf numFmtId="0" fontId="79" fillId="0" borderId="33" xfId="0" applyFont="1" applyBorder="1" applyAlignment="1">
      <alignment horizontal="center" vertical="center" wrapText="1"/>
    </xf>
    <xf numFmtId="0" fontId="79" fillId="0" borderId="197" xfId="0" applyFont="1" applyBorder="1" applyAlignment="1">
      <alignment vertical="center" shrinkToFit="1"/>
    </xf>
    <xf numFmtId="0" fontId="79" fillId="0" borderId="198" xfId="0" applyFont="1" applyBorder="1" applyAlignment="1">
      <alignment vertical="center" shrinkToFit="1"/>
    </xf>
    <xf numFmtId="0" fontId="79" fillId="0" borderId="33" xfId="0" applyFont="1" applyBorder="1" applyAlignment="1">
      <alignment horizontal="center" vertical="center" shrinkToFit="1"/>
    </xf>
    <xf numFmtId="4" fontId="79" fillId="0" borderId="199" xfId="0" applyNumberFormat="1" applyFont="1" applyBorder="1" applyAlignment="1">
      <alignment vertical="center" shrinkToFit="1"/>
    </xf>
    <xf numFmtId="4" fontId="79" fillId="0" borderId="200" xfId="0" applyNumberFormat="1" applyFont="1" applyBorder="1" applyAlignment="1">
      <alignment vertical="center" shrinkToFit="1"/>
    </xf>
    <xf numFmtId="4" fontId="79" fillId="0" borderId="201" xfId="0" applyNumberFormat="1" applyFont="1" applyBorder="1" applyAlignment="1">
      <alignment vertical="center" shrinkToFit="1"/>
    </xf>
    <xf numFmtId="4" fontId="79" fillId="0" borderId="198" xfId="0" applyNumberFormat="1" applyFont="1" applyBorder="1" applyAlignment="1">
      <alignment vertical="center" shrinkToFit="1"/>
    </xf>
    <xf numFmtId="0" fontId="79" fillId="0" borderId="33" xfId="0" applyFont="1" applyBorder="1" applyAlignment="1">
      <alignment vertical="center" shrinkToFit="1"/>
    </xf>
    <xf numFmtId="0" fontId="79" fillId="0" borderId="95" xfId="0" applyFont="1" applyBorder="1" applyAlignment="1">
      <alignment vertical="center" wrapText="1"/>
    </xf>
    <xf numFmtId="0" fontId="79" fillId="0" borderId="94" xfId="0" applyFont="1" applyBorder="1" applyAlignment="1">
      <alignment vertical="center" wrapText="1"/>
    </xf>
    <xf numFmtId="0" fontId="79" fillId="0" borderId="202" xfId="0" applyFont="1" applyBorder="1" applyAlignment="1">
      <alignment vertical="center" wrapText="1"/>
    </xf>
    <xf numFmtId="0" fontId="79" fillId="0" borderId="72" xfId="0" applyFont="1" applyBorder="1" applyAlignment="1">
      <alignment vertical="center" wrapText="1"/>
    </xf>
    <xf numFmtId="0" fontId="79" fillId="0" borderId="29" xfId="0" applyFont="1" applyBorder="1" applyAlignment="1">
      <alignment vertical="center" wrapText="1"/>
    </xf>
    <xf numFmtId="0" fontId="79" fillId="0" borderId="29" xfId="0" applyFont="1" applyBorder="1" applyAlignment="1">
      <alignment vertical="center" shrinkToFit="1"/>
    </xf>
    <xf numFmtId="0" fontId="79" fillId="0" borderId="73" xfId="0" applyFont="1" applyBorder="1" applyAlignment="1">
      <alignment vertical="center" wrapText="1"/>
    </xf>
    <xf numFmtId="0" fontId="79" fillId="0" borderId="186" xfId="0" applyFont="1" applyBorder="1" applyAlignment="1">
      <alignment vertical="center" wrapText="1"/>
    </xf>
    <xf numFmtId="0" fontId="79" fillId="0" borderId="74" xfId="0" applyFont="1" applyBorder="1" applyAlignment="1">
      <alignment vertical="center" wrapText="1"/>
    </xf>
    <xf numFmtId="0" fontId="79" fillId="0" borderId="53" xfId="0" applyFont="1" applyBorder="1" applyAlignment="1">
      <alignment vertical="center" wrapText="1"/>
    </xf>
    <xf numFmtId="0" fontId="79" fillId="0" borderId="29" xfId="0" applyFont="1" applyBorder="1" applyAlignment="1">
      <alignment horizontal="center" vertical="center" wrapText="1"/>
    </xf>
    <xf numFmtId="0" fontId="79" fillId="0" borderId="28" xfId="0" applyFont="1" applyBorder="1" applyAlignment="1">
      <alignment vertical="center" shrinkToFit="1"/>
    </xf>
    <xf numFmtId="178" fontId="79" fillId="0" borderId="28" xfId="0" applyNumberFormat="1" applyFont="1" applyBorder="1" applyAlignment="1">
      <alignment vertical="center" wrapText="1"/>
    </xf>
    <xf numFmtId="0" fontId="79" fillId="0" borderId="51" xfId="0" applyFont="1" applyBorder="1" applyAlignment="1">
      <alignment vertical="center" shrinkToFit="1"/>
    </xf>
    <xf numFmtId="0" fontId="79" fillId="0" borderId="76" xfId="0" applyFont="1" applyBorder="1" applyAlignment="1">
      <alignment horizontal="right" vertical="center" wrapText="1"/>
    </xf>
    <xf numFmtId="0" fontId="79" fillId="0" borderId="96" xfId="0" applyFont="1" applyBorder="1" applyAlignment="1">
      <alignment vertical="center" wrapText="1"/>
    </xf>
    <xf numFmtId="0" fontId="79" fillId="0" borderId="75" xfId="0" applyFont="1" applyBorder="1" applyAlignment="1">
      <alignment vertical="center" wrapText="1"/>
    </xf>
    <xf numFmtId="178" fontId="79" fillId="0" borderId="29" xfId="0" applyNumberFormat="1" applyFont="1" applyBorder="1" applyAlignment="1">
      <alignment vertical="center" wrapText="1"/>
    </xf>
    <xf numFmtId="0" fontId="79" fillId="0" borderId="48" xfId="0" applyFont="1" applyBorder="1" applyAlignment="1">
      <alignment vertical="center" shrinkToFit="1"/>
    </xf>
    <xf numFmtId="4" fontId="79" fillId="0" borderId="73" xfId="0" applyNumberFormat="1" applyFont="1" applyBorder="1" applyAlignment="1">
      <alignment vertical="center" shrinkToFit="1"/>
    </xf>
    <xf numFmtId="4" fontId="79" fillId="0" borderId="186" xfId="0" applyNumberFormat="1" applyFont="1" applyBorder="1" applyAlignment="1">
      <alignment vertical="center" shrinkToFit="1"/>
    </xf>
    <xf numFmtId="4" fontId="79" fillId="0" borderId="74" xfId="0" applyNumberFormat="1" applyFont="1" applyBorder="1" applyAlignment="1">
      <alignment vertical="center" shrinkToFit="1"/>
    </xf>
    <xf numFmtId="4" fontId="79" fillId="0" borderId="29" xfId="0" applyNumberFormat="1" applyFont="1" applyBorder="1" applyAlignment="1">
      <alignment horizontal="center" vertical="center" wrapText="1"/>
    </xf>
    <xf numFmtId="0" fontId="79" fillId="0" borderId="76" xfId="0" applyFont="1" applyBorder="1" applyAlignment="1">
      <alignment vertical="center" wrapText="1"/>
    </xf>
    <xf numFmtId="188" fontId="79" fillId="0" borderId="29" xfId="0" applyNumberFormat="1" applyFont="1" applyBorder="1" applyAlignment="1">
      <alignment vertical="center" shrinkToFit="1"/>
    </xf>
    <xf numFmtId="0" fontId="79" fillId="0" borderId="0" xfId="0" applyFont="1" applyAlignment="1">
      <alignment vertical="center" wrapText="1"/>
    </xf>
    <xf numFmtId="0" fontId="79" fillId="0" borderId="0" xfId="0" applyFont="1" applyAlignment="1">
      <alignment vertical="center" shrinkToFit="1"/>
    </xf>
    <xf numFmtId="189" fontId="35" fillId="26" borderId="70" xfId="0" applyNumberFormat="1" applyFont="1" applyFill="1" applyBorder="1" applyAlignment="1">
      <alignment horizontal="left" vertical="center" shrinkToFit="1"/>
    </xf>
    <xf numFmtId="14" fontId="3" fillId="0" borderId="0" xfId="0" applyNumberFormat="1" applyFont="1" applyAlignment="1">
      <alignment vertical="center" wrapText="1"/>
    </xf>
    <xf numFmtId="0" fontId="0" fillId="0" borderId="50" xfId="0" applyBorder="1" applyAlignment="1">
      <alignment horizontal="center" vertical="center"/>
    </xf>
    <xf numFmtId="0" fontId="0" fillId="0" borderId="108" xfId="0" applyBorder="1" applyAlignment="1">
      <alignment horizontal="center" vertical="center"/>
    </xf>
    <xf numFmtId="0" fontId="0" fillId="0" borderId="22" xfId="0" applyBorder="1" applyAlignment="1">
      <alignment horizontal="center" vertical="center"/>
    </xf>
    <xf numFmtId="0" fontId="28" fillId="0" borderId="50" xfId="0" applyFont="1" applyBorder="1" applyAlignment="1">
      <alignment horizontal="center" vertical="center" wrapText="1"/>
    </xf>
    <xf numFmtId="0" fontId="28" fillId="0" borderId="108" xfId="0" applyFont="1" applyBorder="1" applyAlignment="1">
      <alignment horizontal="center" vertical="center" wrapText="1"/>
    </xf>
    <xf numFmtId="0" fontId="28" fillId="0" borderId="109" xfId="0" applyFont="1" applyBorder="1" applyAlignment="1">
      <alignment horizontal="center" vertical="center" wrapText="1"/>
    </xf>
    <xf numFmtId="0" fontId="50" fillId="0" borderId="97" xfId="0" applyFont="1" applyBorder="1" applyAlignment="1">
      <alignment vertical="center" shrinkToFit="1"/>
    </xf>
    <xf numFmtId="0" fontId="50" fillId="0" borderId="113" xfId="0" applyFont="1" applyBorder="1" applyAlignment="1">
      <alignment vertical="center" shrinkToFit="1"/>
    </xf>
    <xf numFmtId="0" fontId="50" fillId="0" borderId="97" xfId="0" applyFont="1" applyBorder="1">
      <alignment vertical="center"/>
    </xf>
    <xf numFmtId="0" fontId="50" fillId="0" borderId="113" xfId="0" applyFont="1" applyBorder="1">
      <alignment vertical="center"/>
    </xf>
    <xf numFmtId="0" fontId="28" fillId="26" borderId="23" xfId="0" applyFont="1" applyFill="1" applyBorder="1" applyAlignment="1" applyProtection="1">
      <alignment horizontal="center" vertical="center" shrinkToFit="1"/>
      <protection locked="0"/>
    </xf>
    <xf numFmtId="0" fontId="28" fillId="0" borderId="23" xfId="0" applyFont="1" applyBorder="1" applyAlignment="1">
      <alignment horizontal="center" vertical="center" shrinkToFit="1"/>
    </xf>
    <xf numFmtId="0" fontId="50" fillId="27" borderId="97" xfId="0" applyFont="1" applyFill="1" applyBorder="1" applyAlignment="1">
      <alignment horizontal="center" vertical="center" shrinkToFit="1"/>
    </xf>
    <xf numFmtId="0" fontId="56" fillId="0" borderId="80" xfId="0" applyFont="1" applyBorder="1" applyAlignment="1">
      <alignment horizontal="left" vertical="center"/>
    </xf>
    <xf numFmtId="0" fontId="28" fillId="0" borderId="107" xfId="0" applyFont="1" applyBorder="1" applyAlignment="1">
      <alignment horizontal="center" vertical="center"/>
    </xf>
    <xf numFmtId="0" fontId="28" fillId="0" borderId="108" xfId="0" applyFont="1" applyBorder="1" applyAlignment="1">
      <alignment horizontal="center" vertical="center"/>
    </xf>
    <xf numFmtId="0" fontId="28" fillId="0" borderId="22" xfId="0" applyFont="1" applyBorder="1" applyAlignment="1">
      <alignment horizontal="center" vertical="center"/>
    </xf>
    <xf numFmtId="0" fontId="35" fillId="0" borderId="28" xfId="0" applyFont="1" applyBorder="1" applyAlignment="1">
      <alignment horizontal="center" vertical="center" textRotation="255" wrapText="1"/>
    </xf>
    <xf numFmtId="0" fontId="35" fillId="0" borderId="33" xfId="0" applyFont="1" applyBorder="1" applyAlignment="1">
      <alignment horizontal="center" vertical="center" textRotation="255" wrapText="1"/>
    </xf>
    <xf numFmtId="0" fontId="35" fillId="0" borderId="29" xfId="0" applyFont="1" applyBorder="1" applyAlignment="1">
      <alignment horizontal="center" vertical="center" textRotation="255" wrapText="1"/>
    </xf>
    <xf numFmtId="0" fontId="28" fillId="0" borderId="101" xfId="0" applyFont="1" applyBorder="1">
      <alignment vertical="center"/>
    </xf>
    <xf numFmtId="0" fontId="28" fillId="0" borderId="102" xfId="0" applyFont="1" applyBorder="1">
      <alignment vertical="center"/>
    </xf>
    <xf numFmtId="0" fontId="28" fillId="0" borderId="104" xfId="0" applyFont="1" applyBorder="1">
      <alignment vertical="center"/>
    </xf>
    <xf numFmtId="0" fontId="28" fillId="0" borderId="51" xfId="0" applyFont="1" applyBorder="1" applyAlignment="1">
      <alignment horizontal="center" vertical="center" wrapText="1"/>
    </xf>
    <xf numFmtId="0" fontId="28" fillId="0" borderId="77" xfId="0" applyFont="1" applyBorder="1" applyAlignment="1">
      <alignment horizontal="center" vertical="center" wrapText="1"/>
    </xf>
    <xf numFmtId="0" fontId="28" fillId="0" borderId="106"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0" xfId="0" applyFont="1" applyAlignment="1">
      <alignment horizontal="center" vertical="center" wrapText="1"/>
    </xf>
    <xf numFmtId="0" fontId="28" fillId="0" borderId="120" xfId="0" applyFont="1" applyBorder="1" applyAlignment="1">
      <alignment horizontal="center" vertical="center" wrapText="1"/>
    </xf>
    <xf numFmtId="0" fontId="28" fillId="0" borderId="47" xfId="0" applyFont="1" applyBorder="1" applyAlignment="1">
      <alignment horizontal="center" vertical="center" shrinkToFit="1"/>
    </xf>
    <xf numFmtId="0" fontId="28" fillId="0" borderId="0" xfId="0" applyFont="1" applyAlignment="1">
      <alignment horizontal="center" vertical="center" shrinkToFit="1"/>
    </xf>
    <xf numFmtId="0" fontId="28" fillId="0" borderId="120" xfId="0" applyFont="1" applyBorder="1" applyAlignment="1">
      <alignment horizontal="center" vertical="center" shrinkToFit="1"/>
    </xf>
    <xf numFmtId="0" fontId="28" fillId="0" borderId="50" xfId="0" applyFont="1" applyBorder="1">
      <alignment vertical="center"/>
    </xf>
    <xf numFmtId="0" fontId="28" fillId="0" borderId="108" xfId="0" applyFont="1" applyBorder="1">
      <alignment vertical="center"/>
    </xf>
    <xf numFmtId="0" fontId="28" fillId="0" borderId="22" xfId="0" applyFont="1" applyBorder="1">
      <alignment vertical="center"/>
    </xf>
    <xf numFmtId="0" fontId="28" fillId="0" borderId="117" xfId="0" applyFont="1" applyBorder="1">
      <alignment vertical="center"/>
    </xf>
    <xf numFmtId="0" fontId="28" fillId="0" borderId="77" xfId="0" applyFont="1" applyBorder="1">
      <alignment vertical="center"/>
    </xf>
    <xf numFmtId="0" fontId="28" fillId="0" borderId="41" xfId="0" applyFont="1" applyBorder="1">
      <alignment vertical="center"/>
    </xf>
    <xf numFmtId="0" fontId="30" fillId="0" borderId="101" xfId="0" applyFont="1" applyBorder="1">
      <alignment vertical="center"/>
    </xf>
    <xf numFmtId="0" fontId="30" fillId="0" borderId="102" xfId="0" applyFont="1" applyBorder="1">
      <alignment vertical="center"/>
    </xf>
    <xf numFmtId="0" fontId="30" fillId="0" borderId="104" xfId="0" applyFont="1" applyBorder="1">
      <alignment vertical="center"/>
    </xf>
    <xf numFmtId="0" fontId="28" fillId="0" borderId="101" xfId="0" applyFont="1" applyBorder="1" applyAlignment="1">
      <alignment horizontal="left" vertical="center"/>
    </xf>
    <xf numFmtId="0" fontId="28" fillId="0" borderId="102" xfId="0" applyFont="1" applyBorder="1" applyAlignment="1">
      <alignment horizontal="left" vertical="center"/>
    </xf>
    <xf numFmtId="0" fontId="51" fillId="0" borderId="41" xfId="0" applyFont="1" applyBorder="1" applyAlignment="1">
      <alignment horizontal="center" vertical="center" textRotation="255" wrapText="1"/>
    </xf>
    <xf numFmtId="0" fontId="51" fillId="0" borderId="72" xfId="0" applyFont="1" applyBorder="1" applyAlignment="1">
      <alignment horizontal="center" vertical="center" textRotation="255" wrapText="1"/>
    </xf>
    <xf numFmtId="0" fontId="51" fillId="0" borderId="53" xfId="0" applyFont="1" applyBorder="1" applyAlignment="1">
      <alignment horizontal="center" vertical="center" textRotation="255" wrapText="1"/>
    </xf>
    <xf numFmtId="0" fontId="51" fillId="0" borderId="51" xfId="0" applyFont="1" applyBorder="1" applyAlignment="1">
      <alignment horizontal="center" vertical="center" wrapText="1"/>
    </xf>
    <xf numFmtId="0" fontId="0" fillId="0" borderId="77" xfId="0" applyBorder="1" applyAlignment="1">
      <alignment horizontal="center" vertical="center" wrapText="1"/>
    </xf>
    <xf numFmtId="0" fontId="0" fillId="0" borderId="106" xfId="0" applyBorder="1" applyAlignment="1">
      <alignment horizontal="center" vertical="center" wrapText="1"/>
    </xf>
    <xf numFmtId="0" fontId="28" fillId="0" borderId="110" xfId="0" applyFont="1" applyBorder="1" applyAlignment="1">
      <alignment vertical="center" wrapText="1"/>
    </xf>
    <xf numFmtId="0" fontId="28" fillId="0" borderId="111" xfId="0" applyFont="1" applyBorder="1" applyAlignment="1">
      <alignment vertical="center" wrapText="1"/>
    </xf>
    <xf numFmtId="0" fontId="28" fillId="0" borderId="112" xfId="0" applyFont="1" applyBorder="1" applyAlignment="1">
      <alignment vertical="center" wrapText="1"/>
    </xf>
    <xf numFmtId="0" fontId="30" fillId="0" borderId="110" xfId="0" applyFont="1" applyBorder="1" applyAlignment="1">
      <alignment vertical="center" wrapText="1"/>
    </xf>
    <xf numFmtId="0" fontId="29" fillId="0" borderId="123" xfId="0" applyFont="1" applyBorder="1" applyAlignment="1">
      <alignment vertical="center" wrapText="1"/>
    </xf>
    <xf numFmtId="0" fontId="28" fillId="0" borderId="51" xfId="0" applyFont="1" applyBorder="1" applyAlignment="1">
      <alignment horizontal="left" vertical="center"/>
    </xf>
    <xf numFmtId="0" fontId="28" fillId="0" borderId="108" xfId="0" applyFont="1" applyBorder="1" applyAlignment="1">
      <alignment horizontal="left" vertical="center"/>
    </xf>
    <xf numFmtId="0" fontId="28" fillId="0" borderId="22" xfId="0" applyFont="1" applyBorder="1" applyAlignment="1">
      <alignment horizontal="left" vertical="center"/>
    </xf>
    <xf numFmtId="0" fontId="50" fillId="26" borderId="127" xfId="0" applyFont="1" applyFill="1" applyBorder="1" applyAlignment="1" applyProtection="1">
      <alignment horizontal="center" vertical="center"/>
      <protection locked="0"/>
    </xf>
    <xf numFmtId="0" fontId="50" fillId="26" borderId="98" xfId="0" applyFont="1" applyFill="1" applyBorder="1" applyAlignment="1" applyProtection="1">
      <alignment horizontal="center" vertical="center"/>
      <protection locked="0"/>
    </xf>
    <xf numFmtId="0" fontId="28" fillId="26" borderId="23" xfId="0" applyFont="1" applyFill="1" applyBorder="1" applyAlignment="1" applyProtection="1">
      <alignment horizontal="center" vertical="center"/>
      <protection locked="0"/>
    </xf>
    <xf numFmtId="0" fontId="50" fillId="26" borderId="124" xfId="0" applyFont="1" applyFill="1" applyBorder="1" applyAlignment="1" applyProtection="1">
      <alignment horizontal="center" vertical="center"/>
      <protection locked="0"/>
    </xf>
    <xf numFmtId="0" fontId="50" fillId="26" borderId="97" xfId="0" applyFont="1" applyFill="1" applyBorder="1" applyAlignment="1" applyProtection="1">
      <alignment horizontal="center" vertical="center"/>
      <protection locked="0"/>
    </xf>
    <xf numFmtId="0" fontId="50" fillId="26" borderId="124" xfId="0" applyFont="1" applyFill="1" applyBorder="1" applyAlignment="1" applyProtection="1">
      <alignment horizontal="center" vertical="center" shrinkToFit="1"/>
      <protection locked="0"/>
    </xf>
    <xf numFmtId="0" fontId="50" fillId="26" borderId="97" xfId="0" applyFont="1" applyFill="1" applyBorder="1" applyAlignment="1" applyProtection="1">
      <alignment horizontal="center" vertical="center" shrinkToFit="1"/>
      <protection locked="0"/>
    </xf>
    <xf numFmtId="0" fontId="50" fillId="0" borderId="98" xfId="0" applyFont="1" applyBorder="1">
      <alignment vertical="center"/>
    </xf>
    <xf numFmtId="0" fontId="65" fillId="0" borderId="98" xfId="28" applyFont="1" applyBorder="1" applyAlignment="1">
      <alignment vertical="center"/>
    </xf>
    <xf numFmtId="0" fontId="50" fillId="0" borderId="121" xfId="0" applyFont="1" applyBorder="1">
      <alignment vertical="center"/>
    </xf>
    <xf numFmtId="0" fontId="28" fillId="0" borderId="70" xfId="0" applyFont="1" applyBorder="1" applyAlignment="1">
      <alignment horizontal="left" vertical="center"/>
    </xf>
    <xf numFmtId="0" fontId="27" fillId="0" borderId="0" xfId="0" applyFont="1" applyAlignment="1">
      <alignment horizontal="center" vertical="center"/>
    </xf>
    <xf numFmtId="0" fontId="28" fillId="26" borderId="0" xfId="0" applyFont="1" applyFill="1" applyProtection="1">
      <alignment vertical="center"/>
      <protection locked="0"/>
    </xf>
    <xf numFmtId="0" fontId="28" fillId="0" borderId="48" xfId="0" applyFont="1" applyBorder="1" applyAlignment="1">
      <alignment horizontal="center" vertical="center" wrapText="1"/>
    </xf>
    <xf numFmtId="0" fontId="28" fillId="0" borderId="70" xfId="0" applyFont="1" applyBorder="1" applyAlignment="1">
      <alignment horizontal="center" vertical="center" wrapText="1"/>
    </xf>
    <xf numFmtId="0" fontId="28" fillId="0" borderId="126" xfId="0" applyFont="1" applyBorder="1" applyAlignment="1">
      <alignment horizontal="center" vertical="center" wrapText="1"/>
    </xf>
    <xf numFmtId="0" fontId="30" fillId="0" borderId="28" xfId="0" applyFont="1" applyBorder="1" applyAlignment="1">
      <alignment horizontal="center" vertical="center" textRotation="255" wrapText="1"/>
    </xf>
    <xf numFmtId="0" fontId="30" fillId="0" borderId="33" xfId="0" applyFont="1" applyBorder="1" applyAlignment="1">
      <alignment horizontal="center" vertical="center" textRotation="255" wrapText="1"/>
    </xf>
    <xf numFmtId="0" fontId="30" fillId="0" borderId="29" xfId="0" applyFont="1" applyBorder="1" applyAlignment="1">
      <alignment horizontal="center" vertical="center" textRotation="255" wrapText="1"/>
    </xf>
    <xf numFmtId="0" fontId="51" fillId="0" borderId="28" xfId="0" applyFont="1" applyBorder="1" applyAlignment="1">
      <alignment horizontal="center" vertical="center" textRotation="255" wrapText="1"/>
    </xf>
    <xf numFmtId="0" fontId="51" fillId="0" borderId="29" xfId="0" applyFont="1" applyBorder="1" applyAlignment="1">
      <alignment horizontal="center" vertical="center" textRotation="255" wrapText="1"/>
    </xf>
    <xf numFmtId="0" fontId="28" fillId="0" borderId="0" xfId="0" applyFont="1" applyAlignment="1">
      <alignment vertical="top"/>
    </xf>
    <xf numFmtId="0" fontId="28" fillId="0" borderId="50" xfId="0" applyFont="1" applyBorder="1" applyAlignment="1">
      <alignment horizontal="center" vertical="center"/>
    </xf>
    <xf numFmtId="0" fontId="28" fillId="0" borderId="114" xfId="0" applyFont="1" applyBorder="1">
      <alignment vertical="center"/>
    </xf>
    <xf numFmtId="0" fontId="28" fillId="0" borderId="115" xfId="0" applyFont="1" applyBorder="1">
      <alignment vertical="center"/>
    </xf>
    <xf numFmtId="0" fontId="28" fillId="0" borderId="122" xfId="0" applyFont="1" applyBorder="1">
      <alignment vertical="center"/>
    </xf>
    <xf numFmtId="58" fontId="28" fillId="26" borderId="0" xfId="0" applyNumberFormat="1" applyFont="1" applyFill="1" applyAlignment="1" applyProtection="1">
      <alignment horizontal="center" vertical="top"/>
      <protection locked="0"/>
    </xf>
    <xf numFmtId="0" fontId="28" fillId="26" borderId="0" xfId="0" applyFont="1" applyFill="1" applyAlignment="1" applyProtection="1">
      <alignment horizontal="right" vertical="top"/>
      <protection locked="0"/>
    </xf>
    <xf numFmtId="0" fontId="28" fillId="26" borderId="23" xfId="0" applyFont="1" applyFill="1" applyBorder="1" applyAlignment="1" applyProtection="1">
      <alignment horizontal="left" vertical="center" shrinkToFit="1"/>
      <protection locked="0"/>
    </xf>
    <xf numFmtId="0" fontId="54" fillId="26" borderId="50" xfId="28" applyFill="1" applyBorder="1" applyAlignment="1" applyProtection="1">
      <alignment vertical="center" shrinkToFit="1"/>
      <protection locked="0"/>
    </xf>
    <xf numFmtId="0" fontId="28" fillId="26" borderId="22" xfId="0" applyFont="1" applyFill="1" applyBorder="1" applyAlignment="1" applyProtection="1">
      <alignment vertical="center" shrinkToFit="1"/>
      <protection locked="0"/>
    </xf>
    <xf numFmtId="0" fontId="30" fillId="0" borderId="114" xfId="0" applyFont="1" applyBorder="1" applyAlignment="1">
      <alignment vertical="center" wrapText="1"/>
    </xf>
    <xf numFmtId="0" fontId="30" fillId="0" borderId="115" xfId="0" applyFont="1" applyBorder="1" applyAlignment="1">
      <alignment vertical="center" wrapText="1"/>
    </xf>
    <xf numFmtId="0" fontId="30" fillId="0" borderId="116" xfId="0" applyFont="1" applyBorder="1" applyAlignment="1">
      <alignment vertical="center" wrapText="1"/>
    </xf>
    <xf numFmtId="0" fontId="28" fillId="0" borderId="48" xfId="0" applyFont="1" applyBorder="1">
      <alignment vertical="center"/>
    </xf>
    <xf numFmtId="0" fontId="28" fillId="0" borderId="70" xfId="0" applyFont="1" applyBorder="1">
      <alignment vertical="center"/>
    </xf>
    <xf numFmtId="0" fontId="28" fillId="0" borderId="53" xfId="0" applyFont="1" applyBorder="1">
      <alignment vertical="center"/>
    </xf>
    <xf numFmtId="0" fontId="28" fillId="0" borderId="107" xfId="0" applyFont="1" applyBorder="1">
      <alignment vertical="center"/>
    </xf>
    <xf numFmtId="0" fontId="56" fillId="26" borderId="51" xfId="0" applyFont="1" applyFill="1" applyBorder="1" applyAlignment="1" applyProtection="1">
      <alignment vertical="top" wrapText="1"/>
      <protection locked="0"/>
    </xf>
    <xf numFmtId="0" fontId="56" fillId="26" borderId="77" xfId="0" applyFont="1" applyFill="1" applyBorder="1" applyAlignment="1" applyProtection="1">
      <alignment vertical="top" wrapText="1"/>
      <protection locked="0"/>
    </xf>
    <xf numFmtId="0" fontId="56" fillId="26" borderId="41" xfId="0" applyFont="1" applyFill="1" applyBorder="1" applyAlignment="1" applyProtection="1">
      <alignment vertical="top" wrapText="1"/>
      <protection locked="0"/>
    </xf>
    <xf numFmtId="0" fontId="56" fillId="26" borderId="48" xfId="0" applyFont="1" applyFill="1" applyBorder="1" applyAlignment="1" applyProtection="1">
      <alignment vertical="top" wrapText="1"/>
      <protection locked="0"/>
    </xf>
    <xf numFmtId="0" fontId="56" fillId="26" borderId="70" xfId="0" applyFont="1" applyFill="1" applyBorder="1" applyAlignment="1" applyProtection="1">
      <alignment vertical="top" wrapText="1"/>
      <protection locked="0"/>
    </xf>
    <xf numFmtId="0" fontId="56" fillId="26" borderId="53" xfId="0" applyFont="1" applyFill="1" applyBorder="1" applyAlignment="1" applyProtection="1">
      <alignment vertical="top" wrapText="1"/>
      <protection locked="0"/>
    </xf>
    <xf numFmtId="0" fontId="3" fillId="0" borderId="41" xfId="0" applyFont="1" applyBorder="1" applyAlignment="1">
      <alignment horizontal="center" vertical="center" textRotation="255" wrapText="1"/>
    </xf>
    <xf numFmtId="0" fontId="3" fillId="0" borderId="72" xfId="0" applyFont="1" applyBorder="1" applyAlignment="1">
      <alignment horizontal="center" vertical="center" textRotation="255" wrapText="1"/>
    </xf>
    <xf numFmtId="0" fontId="3" fillId="0" borderId="53" xfId="0" applyFont="1" applyBorder="1" applyAlignment="1">
      <alignment horizontal="center" vertical="center" textRotation="255" wrapText="1"/>
    </xf>
    <xf numFmtId="0" fontId="3" fillId="0" borderId="76" xfId="0" applyFont="1" applyBorder="1" applyAlignment="1">
      <alignment horizontal="center" vertical="center" wrapText="1"/>
    </xf>
    <xf numFmtId="0" fontId="3" fillId="0" borderId="95" xfId="0" applyFont="1" applyBorder="1" applyAlignment="1">
      <alignment horizontal="center" vertical="center" wrapText="1"/>
    </xf>
    <xf numFmtId="0" fontId="3" fillId="0" borderId="73" xfId="0" applyFont="1" applyBorder="1" applyAlignment="1">
      <alignment horizontal="center" vertical="center" wrapText="1"/>
    </xf>
    <xf numFmtId="58" fontId="28" fillId="0" borderId="0" xfId="0" applyNumberFormat="1" applyFont="1" applyAlignment="1" applyProtection="1">
      <alignment horizontal="center" vertical="top"/>
      <protection locked="0"/>
    </xf>
    <xf numFmtId="58" fontId="28" fillId="26" borderId="0" xfId="0" applyNumberFormat="1" applyFont="1" applyFill="1" applyAlignment="1" applyProtection="1">
      <alignment horizontal="right" vertical="top"/>
      <protection locked="0"/>
    </xf>
    <xf numFmtId="0" fontId="28" fillId="0" borderId="50" xfId="0" applyFont="1" applyBorder="1" applyAlignment="1">
      <alignment horizontal="left" vertical="center"/>
    </xf>
    <xf numFmtId="0" fontId="51" fillId="0" borderId="33" xfId="0" applyFont="1" applyBorder="1" applyAlignment="1">
      <alignment horizontal="center" vertical="center" textRotation="255" wrapText="1"/>
    </xf>
    <xf numFmtId="0" fontId="30" fillId="0" borderId="111" xfId="0" applyFont="1" applyBorder="1" applyAlignment="1">
      <alignment vertical="center" wrapText="1"/>
    </xf>
    <xf numFmtId="0" fontId="30" fillId="0" borderId="112" xfId="0" applyFont="1" applyBorder="1" applyAlignment="1">
      <alignment vertical="center" wrapText="1"/>
    </xf>
    <xf numFmtId="0" fontId="28" fillId="0" borderId="118" xfId="0" applyFont="1" applyBorder="1">
      <alignment vertical="center"/>
    </xf>
    <xf numFmtId="0" fontId="28" fillId="0" borderId="97" xfId="0" applyFont="1" applyBorder="1">
      <alignment vertical="center"/>
    </xf>
    <xf numFmtId="0" fontId="28" fillId="0" borderId="119" xfId="0" applyFont="1" applyBorder="1">
      <alignment vertical="center"/>
    </xf>
    <xf numFmtId="0" fontId="28" fillId="0" borderId="196" xfId="0" applyFont="1" applyBorder="1" applyAlignment="1">
      <alignment vertical="center" wrapText="1"/>
    </xf>
    <xf numFmtId="0" fontId="0" fillId="0" borderId="115" xfId="0" applyBorder="1" applyAlignment="1">
      <alignment vertical="center" wrapText="1"/>
    </xf>
    <xf numFmtId="0" fontId="0" fillId="0" borderId="116" xfId="0" applyBorder="1" applyAlignment="1">
      <alignment vertical="center" wrapText="1"/>
    </xf>
    <xf numFmtId="0" fontId="3" fillId="0" borderId="118" xfId="0" applyFont="1" applyBorder="1" applyAlignment="1">
      <alignment vertical="center" wrapText="1"/>
    </xf>
    <xf numFmtId="0" fontId="3" fillId="0" borderId="97" xfId="0" applyFont="1" applyBorder="1" applyAlignment="1">
      <alignment vertical="center" wrapText="1"/>
    </xf>
    <xf numFmtId="0" fontId="3" fillId="0" borderId="119" xfId="0" applyFont="1" applyBorder="1" applyAlignment="1">
      <alignment vertical="center" wrapText="1"/>
    </xf>
    <xf numFmtId="0" fontId="30" fillId="0" borderId="118" xfId="0" applyFont="1" applyBorder="1" applyAlignment="1">
      <alignment vertical="center" wrapText="1"/>
    </xf>
    <xf numFmtId="0" fontId="30" fillId="0" borderId="97" xfId="0" applyFont="1" applyBorder="1" applyAlignment="1">
      <alignment vertical="center" wrapText="1"/>
    </xf>
    <xf numFmtId="0" fontId="30" fillId="0" borderId="125" xfId="0" applyFont="1" applyBorder="1" applyAlignment="1">
      <alignment vertical="center" wrapText="1"/>
    </xf>
    <xf numFmtId="0" fontId="3" fillId="0" borderId="114" xfId="0" applyFont="1" applyBorder="1" applyAlignment="1">
      <alignment vertical="center" wrapText="1"/>
    </xf>
    <xf numFmtId="0" fontId="3" fillId="0" borderId="115" xfId="0" applyFont="1" applyBorder="1" applyAlignment="1">
      <alignment vertical="center" wrapText="1"/>
    </xf>
    <xf numFmtId="0" fontId="3" fillId="0" borderId="122" xfId="0" applyFont="1" applyBorder="1" applyAlignment="1">
      <alignment vertical="center" wrapText="1"/>
    </xf>
    <xf numFmtId="0" fontId="28" fillId="0" borderId="51" xfId="0" applyFont="1" applyBorder="1" applyAlignment="1">
      <alignment horizontal="center" vertical="center"/>
    </xf>
    <xf numFmtId="0" fontId="28" fillId="0" borderId="77" xfId="0" applyFont="1" applyBorder="1" applyAlignment="1">
      <alignment horizontal="center" vertical="center"/>
    </xf>
    <xf numFmtId="0" fontId="28" fillId="0" borderId="106" xfId="0" applyFont="1" applyBorder="1" applyAlignment="1">
      <alignment horizontal="center" vertical="center"/>
    </xf>
    <xf numFmtId="0" fontId="56" fillId="0" borderId="70" xfId="0" applyFont="1" applyBorder="1" applyAlignment="1">
      <alignment horizontal="center" vertical="center" shrinkToFit="1"/>
    </xf>
    <xf numFmtId="0" fontId="28" fillId="0" borderId="101" xfId="0" applyFont="1" applyBorder="1" applyAlignment="1">
      <alignment vertical="center" shrinkToFit="1"/>
    </xf>
    <xf numFmtId="0" fontId="28" fillId="0" borderId="102" xfId="0" applyFont="1" applyBorder="1" applyAlignment="1">
      <alignment vertical="center" shrinkToFit="1"/>
    </xf>
    <xf numFmtId="0" fontId="28" fillId="0" borderId="114" xfId="0" applyFont="1" applyBorder="1" applyAlignment="1">
      <alignment vertical="center" shrinkToFit="1"/>
    </xf>
    <xf numFmtId="0" fontId="28" fillId="0" borderId="115" xfId="0" applyFont="1" applyBorder="1" applyAlignment="1">
      <alignment vertical="center" shrinkToFit="1"/>
    </xf>
    <xf numFmtId="0" fontId="57" fillId="28" borderId="50" xfId="0" applyFont="1" applyFill="1" applyBorder="1" applyAlignment="1">
      <alignment horizontal="center" vertical="center"/>
    </xf>
    <xf numFmtId="0" fontId="57" fillId="28" borderId="108" xfId="0" applyFont="1" applyFill="1" applyBorder="1" applyAlignment="1">
      <alignment horizontal="center" vertical="center"/>
    </xf>
    <xf numFmtId="0" fontId="57" fillId="28" borderId="22" xfId="0" applyFont="1" applyFill="1" applyBorder="1" applyAlignment="1">
      <alignment horizontal="center" vertical="center"/>
    </xf>
    <xf numFmtId="0" fontId="6" fillId="24" borderId="0" xfId="0" applyFont="1" applyFill="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58" fontId="31" fillId="27" borderId="148" xfId="0" applyNumberFormat="1" applyFont="1" applyFill="1" applyBorder="1" applyAlignment="1" applyProtection="1">
      <alignment horizontal="left" vertical="center" shrinkToFit="1"/>
      <protection locked="0"/>
    </xf>
    <xf numFmtId="0" fontId="31" fillId="27" borderId="148" xfId="0" applyFont="1" applyFill="1" applyBorder="1" applyAlignment="1" applyProtection="1">
      <alignment horizontal="left" vertical="center" shrinkToFit="1"/>
      <protection locked="0"/>
    </xf>
    <xf numFmtId="0" fontId="31" fillId="27" borderId="84" xfId="0" applyFont="1" applyFill="1" applyBorder="1" applyAlignment="1" applyProtection="1">
      <alignment horizontal="left" vertical="center" shrinkToFit="1"/>
      <protection locked="0"/>
    </xf>
    <xf numFmtId="0" fontId="29" fillId="0" borderId="10" xfId="0" applyFont="1" applyBorder="1" applyAlignment="1">
      <alignment horizontal="center" vertical="center"/>
    </xf>
    <xf numFmtId="0" fontId="29" fillId="0" borderId="148" xfId="0" applyFont="1" applyBorder="1" applyAlignment="1">
      <alignment horizontal="center" vertical="center"/>
    </xf>
    <xf numFmtId="0" fontId="29" fillId="0" borderId="38" xfId="0" applyFont="1" applyBorder="1" applyAlignment="1">
      <alignment horizontal="center" vertical="center"/>
    </xf>
    <xf numFmtId="0" fontId="29" fillId="0" borderId="39" xfId="0" applyFont="1" applyBorder="1" applyAlignment="1">
      <alignment horizontal="center" vertical="center"/>
    </xf>
    <xf numFmtId="0" fontId="31" fillId="27" borderId="23" xfId="0" applyFont="1" applyFill="1" applyBorder="1" applyAlignment="1" applyProtection="1">
      <alignment horizontal="left" vertical="center" shrinkToFit="1"/>
      <protection locked="0"/>
    </xf>
    <xf numFmtId="0" fontId="31" fillId="27" borderId="50" xfId="0" applyFont="1" applyFill="1" applyBorder="1" applyAlignment="1" applyProtection="1">
      <alignment horizontal="left" vertical="center" shrinkToFit="1"/>
      <protection locked="0"/>
    </xf>
    <xf numFmtId="0" fontId="31" fillId="27" borderId="153" xfId="0" applyFont="1" applyFill="1" applyBorder="1" applyAlignment="1" applyProtection="1">
      <alignment horizontal="left" vertical="center" shrinkToFit="1"/>
      <protection locked="0"/>
    </xf>
    <xf numFmtId="0" fontId="31" fillId="27" borderId="154" xfId="0" applyFont="1" applyFill="1" applyBorder="1" applyAlignment="1" applyProtection="1">
      <alignment horizontal="left" vertical="center" shrinkToFit="1"/>
      <protection locked="0"/>
    </xf>
    <xf numFmtId="0" fontId="29" fillId="0" borderId="23" xfId="0" applyFont="1" applyBorder="1" applyAlignment="1">
      <alignment horizontal="center" vertical="center"/>
    </xf>
    <xf numFmtId="0" fontId="31" fillId="27" borderId="23" xfId="0" applyFont="1" applyFill="1" applyBorder="1" applyAlignment="1" applyProtection="1">
      <alignment horizontal="center" vertical="center" shrinkToFit="1"/>
      <protection locked="0"/>
    </xf>
    <xf numFmtId="0" fontId="31" fillId="27" borderId="24" xfId="0" applyFont="1" applyFill="1" applyBorder="1" applyAlignment="1" applyProtection="1">
      <alignment horizontal="center" vertical="center" shrinkToFit="1"/>
      <protection locked="0"/>
    </xf>
    <xf numFmtId="0" fontId="29" fillId="0" borderId="39" xfId="0" applyFont="1" applyBorder="1" applyAlignment="1">
      <alignment horizontal="center" vertical="center" wrapText="1"/>
    </xf>
    <xf numFmtId="0" fontId="29" fillId="0" borderId="153" xfId="0" applyFont="1" applyBorder="1" applyAlignment="1">
      <alignment horizontal="center" vertical="center"/>
    </xf>
    <xf numFmtId="0" fontId="31" fillId="27" borderId="153" xfId="0" applyFont="1" applyFill="1" applyBorder="1" applyAlignment="1" applyProtection="1">
      <alignment horizontal="center" vertical="center" shrinkToFit="1"/>
      <protection locked="0"/>
    </xf>
    <xf numFmtId="0" fontId="31" fillId="27" borderId="100" xfId="0" applyFont="1" applyFill="1" applyBorder="1" applyAlignment="1" applyProtection="1">
      <alignment horizontal="center" vertical="center" shrinkToFit="1"/>
      <protection locked="0"/>
    </xf>
    <xf numFmtId="0" fontId="2" fillId="0" borderId="133" xfId="0" applyFont="1" applyBorder="1" applyAlignment="1">
      <alignment horizontal="center" vertical="center" textRotation="255" wrapText="1"/>
    </xf>
    <xf numFmtId="0" fontId="38" fillId="25" borderId="144" xfId="0" applyFont="1" applyFill="1" applyBorder="1" applyAlignment="1">
      <alignment horizontal="center" vertical="center"/>
    </xf>
    <xf numFmtId="0" fontId="38" fillId="25" borderId="145" xfId="0" applyFont="1" applyFill="1" applyBorder="1" applyAlignment="1">
      <alignment horizontal="center" vertical="center"/>
    </xf>
    <xf numFmtId="0" fontId="38" fillId="25" borderId="146" xfId="0" applyFont="1" applyFill="1" applyBorder="1" applyAlignment="1">
      <alignment horizontal="center" vertical="center"/>
    </xf>
    <xf numFmtId="0" fontId="38" fillId="25" borderId="66" xfId="0" applyFont="1" applyFill="1" applyBorder="1" applyAlignment="1">
      <alignment horizontal="center" vertical="center"/>
    </xf>
    <xf numFmtId="0" fontId="38" fillId="25" borderId="147" xfId="0" applyFont="1" applyFill="1" applyBorder="1" applyAlignment="1">
      <alignment horizontal="center" vertical="center"/>
    </xf>
    <xf numFmtId="0" fontId="38" fillId="25" borderId="80" xfId="0" applyFont="1" applyFill="1" applyBorder="1" applyAlignment="1">
      <alignment horizontal="center" vertical="center"/>
    </xf>
    <xf numFmtId="0" fontId="38" fillId="25" borderId="148" xfId="0" applyFont="1" applyFill="1" applyBorder="1" applyAlignment="1">
      <alignment horizontal="center" vertical="center"/>
    </xf>
    <xf numFmtId="0" fontId="0" fillId="0" borderId="148" xfId="0" applyBorder="1" applyAlignment="1">
      <alignment horizontal="center" vertical="center"/>
    </xf>
    <xf numFmtId="0" fontId="38" fillId="25" borderId="30" xfId="0" applyFont="1" applyFill="1" applyBorder="1" applyAlignment="1">
      <alignment horizontal="center" vertical="center"/>
    </xf>
    <xf numFmtId="0" fontId="38" fillId="25" borderId="149" xfId="0" applyFont="1" applyFill="1" applyBorder="1" applyAlignment="1">
      <alignment horizontal="center" vertical="center"/>
    </xf>
    <xf numFmtId="0" fontId="38" fillId="25" borderId="150" xfId="0" applyFont="1" applyFill="1" applyBorder="1" applyAlignment="1">
      <alignment horizontal="center" vertical="center"/>
    </xf>
    <xf numFmtId="0" fontId="38" fillId="25" borderId="58" xfId="0" applyFont="1" applyFill="1" applyBorder="1" applyAlignment="1">
      <alignment horizontal="center" vertical="center"/>
    </xf>
    <xf numFmtId="0" fontId="0" fillId="0" borderId="12" xfId="0" applyBorder="1">
      <alignment vertical="center"/>
    </xf>
    <xf numFmtId="0" fontId="6" fillId="0" borderId="33" xfId="0" applyFont="1" applyBorder="1" applyAlignment="1">
      <alignment horizontal="center" vertical="center" wrapText="1"/>
    </xf>
    <xf numFmtId="0" fontId="9" fillId="0" borderId="137" xfId="0" applyFont="1" applyBorder="1" applyAlignment="1">
      <alignment horizontal="center" vertical="center" wrapText="1"/>
    </xf>
    <xf numFmtId="0" fontId="29" fillId="0" borderId="151" xfId="0" applyFont="1" applyBorder="1">
      <alignment vertical="center"/>
    </xf>
    <xf numFmtId="0" fontId="29" fillId="0" borderId="152" xfId="0" applyFont="1" applyBorder="1">
      <alignment vertical="center"/>
    </xf>
    <xf numFmtId="0" fontId="29" fillId="0" borderId="135" xfId="0" applyFont="1" applyBorder="1">
      <alignment vertical="center"/>
    </xf>
    <xf numFmtId="0" fontId="29" fillId="0" borderId="136" xfId="0" applyFont="1" applyBorder="1">
      <alignment vertical="center"/>
    </xf>
    <xf numFmtId="0" fontId="29" fillId="0" borderId="28" xfId="0" applyFont="1" applyBorder="1" applyAlignment="1">
      <alignment horizontal="center" vertical="center" wrapText="1"/>
    </xf>
    <xf numFmtId="0" fontId="29" fillId="0" borderId="33" xfId="0" applyFont="1" applyBorder="1" applyAlignment="1">
      <alignment horizontal="center" vertical="center" wrapText="1"/>
    </xf>
    <xf numFmtId="0" fontId="29" fillId="0" borderId="29" xfId="0" applyFont="1" applyBorder="1" applyAlignment="1">
      <alignment horizontal="center" vertical="center" wrapText="1"/>
    </xf>
    <xf numFmtId="176" fontId="29" fillId="0" borderId="28" xfId="0" applyNumberFormat="1" applyFont="1" applyBorder="1" applyAlignment="1">
      <alignment horizontal="center" vertical="center"/>
    </xf>
    <xf numFmtId="176" fontId="29" fillId="0" borderId="33" xfId="0" applyNumberFormat="1" applyFont="1" applyBorder="1" applyAlignment="1">
      <alignment horizontal="center" vertical="center"/>
    </xf>
    <xf numFmtId="176" fontId="29" fillId="0" borderId="29" xfId="0" applyNumberFormat="1" applyFont="1" applyBorder="1" applyAlignment="1">
      <alignment horizontal="center" vertical="center"/>
    </xf>
    <xf numFmtId="0" fontId="29" fillId="0" borderId="44" xfId="0" applyFont="1" applyBorder="1" applyAlignment="1">
      <alignment vertical="center" wrapText="1"/>
    </xf>
    <xf numFmtId="0" fontId="29" fillId="0" borderId="59" xfId="0" applyFont="1" applyBorder="1" applyAlignment="1">
      <alignment vertical="center" wrapText="1"/>
    </xf>
    <xf numFmtId="178" fontId="39" fillId="27" borderId="42" xfId="0" applyNumberFormat="1" applyFont="1" applyFill="1" applyBorder="1" applyAlignment="1" applyProtection="1">
      <alignment horizontal="center" vertical="center" wrapText="1"/>
      <protection locked="0"/>
    </xf>
    <xf numFmtId="178" fontId="39" fillId="27" borderId="137" xfId="0" applyNumberFormat="1" applyFont="1" applyFill="1" applyBorder="1" applyAlignment="1" applyProtection="1">
      <alignment horizontal="center" vertical="center" wrapText="1"/>
      <protection locked="0"/>
    </xf>
    <xf numFmtId="178" fontId="39" fillId="27" borderId="99" xfId="0" applyNumberFormat="1" applyFont="1" applyFill="1" applyBorder="1" applyAlignment="1" applyProtection="1">
      <alignment horizontal="center" vertical="center" wrapText="1"/>
      <protection locked="0"/>
    </xf>
    <xf numFmtId="0" fontId="41" fillId="0" borderId="128" xfId="0" applyFont="1" applyBorder="1" applyAlignment="1">
      <alignment horizontal="center" vertical="center" wrapText="1"/>
    </xf>
    <xf numFmtId="0" fontId="41" fillId="0" borderId="133" xfId="0" applyFont="1" applyBorder="1" applyAlignment="1">
      <alignment horizontal="center" vertical="center" wrapText="1"/>
    </xf>
    <xf numFmtId="0" fontId="41" fillId="0" borderId="37" xfId="0" applyFont="1" applyBorder="1" applyAlignment="1">
      <alignment horizontal="center" vertical="center" wrapText="1"/>
    </xf>
    <xf numFmtId="0" fontId="6" fillId="0" borderId="28" xfId="0" applyFont="1" applyBorder="1" applyAlignment="1">
      <alignment horizontal="center" vertical="center" wrapText="1"/>
    </xf>
    <xf numFmtId="0" fontId="0" fillId="0" borderId="29" xfId="0" applyBorder="1" applyAlignment="1">
      <alignment horizontal="center" vertical="center" wrapText="1"/>
    </xf>
    <xf numFmtId="0" fontId="9" fillId="0" borderId="42" xfId="0" applyFont="1" applyBorder="1" applyAlignment="1">
      <alignment horizontal="center" vertical="center" wrapText="1"/>
    </xf>
    <xf numFmtId="0" fontId="0" fillId="0" borderId="99" xfId="0" applyBorder="1" applyAlignment="1">
      <alignment horizontal="center" vertical="center" wrapText="1"/>
    </xf>
    <xf numFmtId="0" fontId="29" fillId="0" borderId="23" xfId="0" applyFont="1" applyBorder="1" applyAlignment="1">
      <alignment horizontal="center" vertical="center" wrapText="1"/>
    </xf>
    <xf numFmtId="0" fontId="29" fillId="0" borderId="11" xfId="0" applyFont="1" applyBorder="1" applyAlignment="1">
      <alignment horizontal="center" vertical="center" wrapText="1"/>
    </xf>
    <xf numFmtId="176" fontId="29" fillId="0" borderId="23" xfId="0" applyNumberFormat="1" applyFont="1" applyBorder="1" applyAlignment="1">
      <alignment horizontal="center" vertical="center" wrapText="1"/>
    </xf>
    <xf numFmtId="176" fontId="29" fillId="0" borderId="11" xfId="0" applyNumberFormat="1" applyFont="1" applyBorder="1" applyAlignment="1">
      <alignment horizontal="center" vertical="center" wrapText="1"/>
    </xf>
    <xf numFmtId="0" fontId="0" fillId="0" borderId="59" xfId="0" applyBorder="1" applyAlignment="1">
      <alignment vertical="center" wrapText="1"/>
    </xf>
    <xf numFmtId="176" fontId="32" fillId="27" borderId="128" xfId="0" applyNumberFormat="1" applyFont="1" applyFill="1" applyBorder="1" applyAlignment="1" applyProtection="1">
      <alignment horizontal="center" vertical="center"/>
      <protection locked="0"/>
    </xf>
    <xf numFmtId="176" fontId="32" fillId="27" borderId="133" xfId="0" applyNumberFormat="1" applyFont="1" applyFill="1" applyBorder="1" applyAlignment="1" applyProtection="1">
      <alignment horizontal="center" vertical="center"/>
      <protection locked="0"/>
    </xf>
    <xf numFmtId="176" fontId="39" fillId="27" borderId="42" xfId="0" applyNumberFormat="1" applyFont="1" applyFill="1" applyBorder="1" applyAlignment="1" applyProtection="1">
      <alignment horizontal="center" vertical="center"/>
      <protection locked="0"/>
    </xf>
    <xf numFmtId="176" fontId="39" fillId="27" borderId="137" xfId="0" applyNumberFormat="1" applyFont="1" applyFill="1" applyBorder="1" applyAlignment="1" applyProtection="1">
      <alignment horizontal="center" vertical="center"/>
      <protection locked="0"/>
    </xf>
    <xf numFmtId="0" fontId="6" fillId="0" borderId="128" xfId="0" applyFont="1" applyBorder="1" applyAlignment="1">
      <alignment horizontal="center" vertical="center"/>
    </xf>
    <xf numFmtId="0" fontId="6" fillId="0" borderId="133" xfId="0" applyFont="1" applyBorder="1" applyAlignment="1">
      <alignment horizontal="center" vertical="center"/>
    </xf>
    <xf numFmtId="0" fontId="6" fillId="0" borderId="28" xfId="0" applyFont="1" applyBorder="1" applyAlignment="1">
      <alignment horizontal="center" vertical="center"/>
    </xf>
    <xf numFmtId="0" fontId="6" fillId="0" borderId="33" xfId="0" applyFont="1" applyBorder="1" applyAlignment="1">
      <alignment horizontal="center" vertical="center"/>
    </xf>
    <xf numFmtId="0" fontId="29" fillId="0" borderId="51" xfId="0" applyFont="1" applyBorder="1" applyAlignment="1">
      <alignment horizontal="center" vertical="center" wrapText="1"/>
    </xf>
    <xf numFmtId="0" fontId="29" fillId="0" borderId="47" xfId="0" applyFont="1" applyBorder="1" applyAlignment="1">
      <alignment horizontal="center" vertical="center" wrapText="1"/>
    </xf>
    <xf numFmtId="0" fontId="29" fillId="0" borderId="48" xfId="0" applyFont="1" applyBorder="1" applyAlignment="1">
      <alignment horizontal="center" vertical="center" wrapText="1"/>
    </xf>
    <xf numFmtId="0" fontId="9" fillId="0" borderId="42" xfId="0" applyFont="1" applyBorder="1" applyAlignment="1">
      <alignment horizontal="center" vertical="center"/>
    </xf>
    <xf numFmtId="0" fontId="9" fillId="0" borderId="137" xfId="0" applyFont="1" applyBorder="1" applyAlignment="1">
      <alignment horizontal="center" vertical="center"/>
    </xf>
    <xf numFmtId="0" fontId="29" fillId="0" borderId="131" xfId="0" applyFont="1" applyBorder="1" applyAlignment="1">
      <alignment vertical="center" wrapText="1"/>
    </xf>
    <xf numFmtId="0" fontId="0" fillId="0" borderId="132" xfId="0" applyBorder="1" applyAlignment="1">
      <alignment vertical="center" wrapText="1"/>
    </xf>
    <xf numFmtId="0" fontId="46" fillId="0" borderId="134" xfId="0" applyFont="1" applyBorder="1" applyAlignment="1">
      <alignment horizontal="center" vertical="center" textRotation="255" wrapText="1"/>
    </xf>
    <xf numFmtId="0" fontId="46" fillId="0" borderId="133" xfId="0" applyFont="1" applyBorder="1" applyAlignment="1">
      <alignment horizontal="center" vertical="center" textRotation="255" wrapText="1"/>
    </xf>
    <xf numFmtId="0" fontId="46" fillId="0" borderId="129" xfId="0" applyFont="1" applyBorder="1" applyAlignment="1">
      <alignment horizontal="center" vertical="center" textRotation="255" wrapText="1"/>
    </xf>
    <xf numFmtId="0" fontId="29" fillId="0" borderId="49" xfId="0" applyFont="1" applyBorder="1">
      <alignment vertical="center"/>
    </xf>
    <xf numFmtId="0" fontId="29" fillId="0" borderId="140" xfId="0" applyFont="1" applyBorder="1">
      <alignment vertical="center"/>
    </xf>
    <xf numFmtId="0" fontId="29" fillId="0" borderId="143" xfId="0" applyFont="1" applyBorder="1">
      <alignment vertical="center"/>
    </xf>
    <xf numFmtId="177" fontId="55" fillId="27" borderId="140" xfId="0" applyNumberFormat="1" applyFont="1" applyFill="1" applyBorder="1" applyAlignment="1" applyProtection="1">
      <alignment horizontal="center" vertical="center" shrinkToFit="1"/>
      <protection locked="0"/>
    </xf>
    <xf numFmtId="0" fontId="55" fillId="27" borderId="19" xfId="0" applyFont="1" applyFill="1" applyBorder="1" applyAlignment="1" applyProtection="1">
      <alignment horizontal="center" vertical="center" shrinkToFit="1"/>
      <protection locked="0"/>
    </xf>
    <xf numFmtId="176" fontId="29" fillId="0" borderId="28" xfId="0" applyNumberFormat="1" applyFont="1" applyBorder="1" applyAlignment="1">
      <alignment horizontal="center" vertical="center" wrapText="1"/>
    </xf>
    <xf numFmtId="176" fontId="29" fillId="0" borderId="33" xfId="0" applyNumberFormat="1" applyFont="1" applyBorder="1" applyAlignment="1">
      <alignment horizontal="center" vertical="center" wrapText="1"/>
    </xf>
    <xf numFmtId="176" fontId="29" fillId="0" borderId="29" xfId="0" applyNumberFormat="1" applyFont="1" applyBorder="1" applyAlignment="1">
      <alignment horizontal="center" vertical="center" wrapText="1"/>
    </xf>
    <xf numFmtId="0" fontId="29" fillId="0" borderId="51" xfId="0" applyFont="1" applyBorder="1" applyAlignment="1">
      <alignment horizontal="left" vertical="center"/>
    </xf>
    <xf numFmtId="0" fontId="29" fillId="0" borderId="41" xfId="0" applyFont="1" applyBorder="1" applyAlignment="1">
      <alignment horizontal="left" vertical="center"/>
    </xf>
    <xf numFmtId="0" fontId="29" fillId="0" borderId="47" xfId="0" applyFont="1" applyBorder="1" applyAlignment="1">
      <alignment horizontal="left" vertical="center"/>
    </xf>
    <xf numFmtId="0" fontId="29" fillId="0" borderId="72" xfId="0" applyFont="1" applyBorder="1" applyAlignment="1">
      <alignment horizontal="left" vertical="center"/>
    </xf>
    <xf numFmtId="176" fontId="39" fillId="27" borderId="99" xfId="0" applyNumberFormat="1" applyFont="1" applyFill="1" applyBorder="1" applyAlignment="1" applyProtection="1">
      <alignment horizontal="center" vertical="center"/>
      <protection locked="0"/>
    </xf>
    <xf numFmtId="0" fontId="6" fillId="0" borderId="37" xfId="0" applyFont="1" applyBorder="1" applyAlignment="1">
      <alignment horizontal="center" vertical="center"/>
    </xf>
    <xf numFmtId="176" fontId="32" fillId="26" borderId="128" xfId="0" applyNumberFormat="1" applyFont="1" applyFill="1" applyBorder="1" applyAlignment="1" applyProtection="1">
      <alignment horizontal="center" vertical="center"/>
      <protection locked="0"/>
    </xf>
    <xf numFmtId="176" fontId="32" fillId="26" borderId="37" xfId="0" applyNumberFormat="1" applyFont="1" applyFill="1" applyBorder="1" applyAlignment="1" applyProtection="1">
      <alignment horizontal="center" vertical="center"/>
      <protection locked="0"/>
    </xf>
    <xf numFmtId="0" fontId="0" fillId="0" borderId="37" xfId="0" applyBorder="1" applyAlignment="1">
      <alignment horizontal="center" vertical="center" wrapText="1"/>
    </xf>
    <xf numFmtId="0" fontId="6" fillId="0" borderId="29" xfId="0" applyFont="1" applyBorder="1" applyAlignment="1">
      <alignment horizontal="center" vertical="center"/>
    </xf>
    <xf numFmtId="0" fontId="9" fillId="0" borderId="99" xfId="0" applyFont="1" applyBorder="1" applyAlignment="1">
      <alignment horizontal="center" vertical="center"/>
    </xf>
    <xf numFmtId="0" fontId="29" fillId="0" borderId="135" xfId="0" applyFont="1" applyBorder="1" applyAlignment="1">
      <alignment vertical="center" wrapText="1"/>
    </xf>
    <xf numFmtId="0" fontId="0" fillId="0" borderId="136" xfId="0" applyBorder="1" applyAlignment="1">
      <alignment vertical="center" wrapText="1"/>
    </xf>
    <xf numFmtId="0" fontId="9" fillId="0" borderId="139" xfId="0" applyFont="1" applyBorder="1" applyAlignment="1">
      <alignment horizontal="center" vertical="center"/>
    </xf>
    <xf numFmtId="0" fontId="29" fillId="0" borderId="135" xfId="0" applyFont="1" applyBorder="1" applyAlignment="1">
      <alignment vertical="center" shrinkToFit="1"/>
    </xf>
    <xf numFmtId="0" fontId="0" fillId="0" borderId="136" xfId="0" applyBorder="1" applyAlignment="1">
      <alignment vertical="center" shrinkToFit="1"/>
    </xf>
    <xf numFmtId="0" fontId="29" fillId="0" borderId="20" xfId="0" applyFont="1" applyBorder="1" applyAlignment="1">
      <alignment horizontal="center" vertical="center" wrapText="1"/>
    </xf>
    <xf numFmtId="176" fontId="29" fillId="0" borderId="138" xfId="0" applyNumberFormat="1" applyFont="1" applyBorder="1" applyAlignment="1">
      <alignment horizontal="center" vertical="center" wrapText="1"/>
    </xf>
    <xf numFmtId="0" fontId="29" fillId="0" borderId="46" xfId="0" applyFont="1" applyBorder="1" applyAlignment="1">
      <alignment vertical="center" wrapText="1" shrinkToFit="1"/>
    </xf>
    <xf numFmtId="0" fontId="0" fillId="0" borderId="142" xfId="0" applyBorder="1" applyAlignment="1">
      <alignment vertical="center" wrapText="1" shrinkToFit="1"/>
    </xf>
    <xf numFmtId="176" fontId="32" fillId="26" borderId="134" xfId="0" applyNumberFormat="1" applyFont="1" applyFill="1" applyBorder="1" applyAlignment="1" applyProtection="1">
      <alignment horizontal="center" vertical="center"/>
      <protection locked="0"/>
    </xf>
    <xf numFmtId="176" fontId="39" fillId="27" borderId="139" xfId="0" applyNumberFormat="1" applyFont="1" applyFill="1" applyBorder="1" applyAlignment="1" applyProtection="1">
      <alignment horizontal="center" vertical="center"/>
      <protection locked="0"/>
    </xf>
    <xf numFmtId="0" fontId="6" fillId="0" borderId="134" xfId="0" applyFont="1" applyBorder="1" applyAlignment="1">
      <alignment horizontal="center" vertical="center"/>
    </xf>
    <xf numFmtId="0" fontId="6" fillId="0" borderId="138" xfId="0" applyFont="1" applyBorder="1" applyAlignment="1">
      <alignment horizontal="center" vertical="center"/>
    </xf>
    <xf numFmtId="0" fontId="6" fillId="0" borderId="129" xfId="0" applyFont="1" applyBorder="1" applyAlignment="1">
      <alignment horizontal="center" vertical="center"/>
    </xf>
    <xf numFmtId="0" fontId="6" fillId="0" borderId="66" xfId="0" applyFont="1" applyBorder="1" applyAlignment="1">
      <alignment horizontal="center" vertical="center"/>
    </xf>
    <xf numFmtId="0" fontId="9" fillId="0" borderId="130" xfId="0" applyFont="1" applyBorder="1" applyAlignment="1">
      <alignment horizontal="center" vertical="center"/>
    </xf>
    <xf numFmtId="0" fontId="29" fillId="0" borderId="133" xfId="0" applyFont="1" applyBorder="1" applyAlignment="1">
      <alignment horizontal="center" vertical="center" textRotation="255"/>
    </xf>
    <xf numFmtId="0" fontId="29" fillId="0" borderId="129" xfId="0" applyFont="1" applyBorder="1" applyAlignment="1">
      <alignment horizontal="center" vertical="center" textRotation="255"/>
    </xf>
    <xf numFmtId="0" fontId="29" fillId="0" borderId="66" xfId="0" applyFont="1" applyBorder="1" applyAlignment="1">
      <alignment horizontal="center" vertical="center" wrapText="1"/>
    </xf>
    <xf numFmtId="176" fontId="29" fillId="0" borderId="33" xfId="0" quotePrefix="1" applyNumberFormat="1" applyFont="1" applyBorder="1" applyAlignment="1">
      <alignment horizontal="center" vertical="center" wrapText="1"/>
    </xf>
    <xf numFmtId="176" fontId="29" fillId="0" borderId="66" xfId="0" applyNumberFormat="1" applyFont="1" applyBorder="1" applyAlignment="1">
      <alignment horizontal="center" vertical="center" wrapText="1"/>
    </xf>
    <xf numFmtId="0" fontId="29" fillId="0" borderId="132" xfId="0" applyFont="1" applyBorder="1" applyAlignment="1">
      <alignment vertical="center" wrapText="1"/>
    </xf>
    <xf numFmtId="176" fontId="32" fillId="26" borderId="129" xfId="0" applyNumberFormat="1" applyFont="1" applyFill="1" applyBorder="1" applyAlignment="1" applyProtection="1">
      <alignment horizontal="center" vertical="center"/>
      <protection locked="0"/>
    </xf>
    <xf numFmtId="176" fontId="39" fillId="27" borderId="130" xfId="0" applyNumberFormat="1" applyFont="1" applyFill="1" applyBorder="1" applyAlignment="1" applyProtection="1">
      <alignment horizontal="center" vertical="center"/>
      <protection locked="0"/>
    </xf>
    <xf numFmtId="0" fontId="29" fillId="0" borderId="134" xfId="0" applyFont="1" applyBorder="1" applyAlignment="1">
      <alignment horizontal="center" vertical="center" textRotation="255" wrapText="1"/>
    </xf>
    <xf numFmtId="0" fontId="29" fillId="0" borderId="133" xfId="0" applyFont="1" applyBorder="1" applyAlignment="1">
      <alignment horizontal="center" vertical="center" textRotation="255" wrapText="1"/>
    </xf>
    <xf numFmtId="0" fontId="29" fillId="0" borderId="129" xfId="0" applyFont="1" applyBorder="1" applyAlignment="1">
      <alignment horizontal="center" vertical="center" textRotation="255" wrapText="1"/>
    </xf>
    <xf numFmtId="0" fontId="0" fillId="0" borderId="54" xfId="0" applyBorder="1" applyAlignment="1">
      <alignment horizontal="left" vertical="center" wrapText="1"/>
    </xf>
    <xf numFmtId="0" fontId="0" fillId="0" borderId="171" xfId="0" applyBorder="1" applyAlignment="1">
      <alignment horizontal="left" vertical="center" wrapText="1"/>
    </xf>
    <xf numFmtId="0" fontId="29" fillId="0" borderId="32" xfId="0" applyFont="1" applyBorder="1" applyAlignment="1">
      <alignment horizontal="center" vertical="center"/>
    </xf>
    <xf numFmtId="0" fontId="29" fillId="0" borderId="128" xfId="0" applyFont="1" applyBorder="1" applyAlignment="1">
      <alignment horizontal="center" vertical="center"/>
    </xf>
    <xf numFmtId="0" fontId="29" fillId="0" borderId="155" xfId="0" applyFont="1" applyBorder="1" applyAlignment="1">
      <alignment horizontal="center" vertical="center"/>
    </xf>
    <xf numFmtId="0" fontId="0" fillId="0" borderId="49" xfId="0" applyBorder="1" applyAlignment="1">
      <alignment horizontal="center" vertical="center"/>
    </xf>
    <xf numFmtId="0" fontId="0" fillId="0" borderId="140" xfId="0" applyBorder="1" applyAlignment="1">
      <alignment horizontal="center" vertical="center"/>
    </xf>
    <xf numFmtId="0" fontId="0" fillId="0" borderId="19" xfId="0" applyBorder="1" applyAlignment="1">
      <alignment horizontal="center" vertical="center"/>
    </xf>
    <xf numFmtId="0" fontId="0" fillId="0" borderId="51" xfId="0" applyBorder="1" applyAlignment="1">
      <alignment horizontal="center" vertical="center"/>
    </xf>
    <xf numFmtId="0" fontId="0" fillId="0" borderId="77" xfId="0" applyBorder="1" applyAlignment="1">
      <alignment horizontal="center" vertical="center"/>
    </xf>
    <xf numFmtId="0" fontId="0" fillId="0" borderId="41" xfId="0" applyBorder="1" applyAlignment="1">
      <alignment horizontal="center" vertical="center"/>
    </xf>
    <xf numFmtId="0" fontId="0" fillId="0" borderId="58" xfId="0" applyBorder="1" applyAlignment="1">
      <alignment horizontal="center" vertical="center"/>
    </xf>
    <xf numFmtId="0" fontId="0" fillId="0" borderId="156" xfId="0" applyBorder="1" applyAlignment="1">
      <alignment horizontal="center" vertical="center"/>
    </xf>
    <xf numFmtId="0" fontId="0" fillId="0" borderId="12" xfId="0" applyBorder="1" applyAlignment="1">
      <alignment horizontal="center" vertical="center"/>
    </xf>
    <xf numFmtId="0" fontId="0" fillId="0" borderId="52" xfId="0" applyBorder="1" applyAlignment="1">
      <alignment horizontal="center" vertical="center"/>
    </xf>
    <xf numFmtId="0" fontId="0" fillId="0" borderId="141" xfId="0" applyBorder="1" applyAlignment="1">
      <alignment horizontal="center" vertical="center"/>
    </xf>
    <xf numFmtId="0" fontId="0" fillId="0" borderId="43" xfId="0" applyBorder="1" applyAlignment="1">
      <alignment horizontal="center" vertical="center"/>
    </xf>
    <xf numFmtId="0" fontId="29" fillId="0" borderId="157" xfId="0" applyFont="1" applyBorder="1" applyAlignment="1">
      <alignment horizontal="center" vertical="center" wrapText="1"/>
    </xf>
    <xf numFmtId="0" fontId="29" fillId="0" borderId="158" xfId="0" applyFont="1" applyBorder="1" applyAlignment="1">
      <alignment horizontal="center" vertical="center" wrapText="1"/>
    </xf>
    <xf numFmtId="0" fontId="29" fillId="0" borderId="159" xfId="0" applyFont="1" applyBorder="1" applyAlignment="1">
      <alignment horizontal="center" vertical="center" wrapText="1"/>
    </xf>
    <xf numFmtId="176" fontId="59" fillId="27" borderId="133" xfId="0" applyNumberFormat="1" applyFont="1" applyFill="1" applyBorder="1" applyAlignment="1" applyProtection="1">
      <alignment horizontal="center" vertical="center" shrinkToFit="1"/>
      <protection locked="0"/>
    </xf>
    <xf numFmtId="176" fontId="59" fillId="27" borderId="129" xfId="0" applyNumberFormat="1" applyFont="1" applyFill="1" applyBorder="1" applyAlignment="1" applyProtection="1">
      <alignment horizontal="center" vertical="center" shrinkToFit="1"/>
      <protection locked="0"/>
    </xf>
    <xf numFmtId="0" fontId="50" fillId="0" borderId="80" xfId="0" applyFont="1" applyBorder="1" applyAlignment="1">
      <alignment vertical="center" wrapText="1"/>
    </xf>
    <xf numFmtId="0" fontId="50" fillId="0" borderId="81" xfId="0" applyFont="1" applyBorder="1" applyAlignment="1">
      <alignment vertical="center" wrapText="1"/>
    </xf>
    <xf numFmtId="0" fontId="7" fillId="0" borderId="0" xfId="0" applyFont="1" applyAlignment="1">
      <alignment vertical="center" wrapText="1"/>
    </xf>
    <xf numFmtId="0" fontId="0" fillId="0" borderId="0" xfId="0" applyAlignment="1">
      <alignment vertical="center" wrapText="1"/>
    </xf>
    <xf numFmtId="0" fontId="50" fillId="0" borderId="93" xfId="0" applyFont="1" applyBorder="1" applyAlignment="1">
      <alignment horizontal="left" vertical="center"/>
    </xf>
    <xf numFmtId="0" fontId="50" fillId="0" borderId="71" xfId="0" applyFont="1" applyBorder="1" applyAlignment="1">
      <alignment horizontal="left" vertical="center"/>
    </xf>
    <xf numFmtId="0" fontId="50" fillId="0" borderId="71" xfId="0" applyFont="1" applyBorder="1">
      <alignment vertical="center"/>
    </xf>
    <xf numFmtId="0" fontId="50" fillId="0" borderId="82" xfId="0" applyFont="1" applyBorder="1">
      <alignment vertical="center"/>
    </xf>
    <xf numFmtId="0" fontId="50" fillId="0" borderId="0" xfId="0" applyFont="1" applyAlignment="1">
      <alignment vertical="center" shrinkToFit="1"/>
    </xf>
    <xf numFmtId="0" fontId="50" fillId="0" borderId="0" xfId="0" applyFont="1" applyAlignment="1">
      <alignment horizontal="left" vertical="center" shrinkToFit="1"/>
    </xf>
    <xf numFmtId="0" fontId="50" fillId="0" borderId="79" xfId="0" applyFont="1" applyBorder="1" applyAlignment="1">
      <alignment horizontal="left" vertical="center" shrinkToFit="1"/>
    </xf>
    <xf numFmtId="0" fontId="50" fillId="0" borderId="0" xfId="0" applyFont="1" applyAlignment="1">
      <alignment vertical="center" wrapText="1"/>
    </xf>
    <xf numFmtId="0" fontId="50" fillId="0" borderId="79" xfId="0" applyFont="1" applyBorder="1" applyAlignment="1">
      <alignment vertical="center" wrapText="1"/>
    </xf>
    <xf numFmtId="0" fontId="48" fillId="0" borderId="0" xfId="0" applyFont="1" applyAlignment="1">
      <alignment horizontal="center" vertical="center" wrapText="1"/>
    </xf>
    <xf numFmtId="0" fontId="3" fillId="0" borderId="0" xfId="0" applyFont="1" applyAlignment="1">
      <alignment horizontal="distributed" vertical="center" wrapText="1"/>
    </xf>
    <xf numFmtId="0" fontId="3" fillId="27" borderId="70" xfId="0" applyFont="1" applyFill="1" applyBorder="1" applyAlignment="1" applyProtection="1">
      <alignment vertical="center" shrinkToFit="1"/>
      <protection locked="0"/>
    </xf>
    <xf numFmtId="0" fontId="3" fillId="27" borderId="108" xfId="0" applyFont="1" applyFill="1" applyBorder="1" applyAlignment="1" applyProtection="1">
      <alignment vertical="center" shrinkToFit="1"/>
      <protection locked="0"/>
    </xf>
    <xf numFmtId="0" fontId="60" fillId="28" borderId="0" xfId="0" applyFont="1" applyFill="1" applyAlignment="1">
      <alignment horizontal="center" vertical="center"/>
    </xf>
    <xf numFmtId="0" fontId="60" fillId="28" borderId="72" xfId="0" applyFont="1" applyFill="1" applyBorder="1" applyAlignment="1">
      <alignment horizontal="center" vertical="center"/>
    </xf>
    <xf numFmtId="0" fontId="3" fillId="0" borderId="51" xfId="0" applyFont="1" applyBorder="1" applyAlignment="1">
      <alignment horizontal="center" vertical="center" wrapText="1"/>
    </xf>
    <xf numFmtId="0" fontId="3" fillId="0" borderId="77"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53" xfId="0" applyFont="1" applyBorder="1" applyAlignment="1">
      <alignment horizontal="center" vertical="center" wrapText="1"/>
    </xf>
    <xf numFmtId="0" fontId="35" fillId="0" borderId="0" xfId="0" applyFont="1" applyAlignment="1">
      <alignment horizontal="center" vertical="center" wrapText="1"/>
    </xf>
    <xf numFmtId="0" fontId="3" fillId="0" borderId="0" xfId="0" applyFont="1" applyAlignment="1">
      <alignment horizontal="center" vertical="center" wrapText="1"/>
    </xf>
    <xf numFmtId="0" fontId="49" fillId="0" borderId="0" xfId="0" applyFont="1">
      <alignment vertical="center"/>
    </xf>
    <xf numFmtId="0" fontId="4" fillId="27" borderId="70" xfId="0" applyFont="1" applyFill="1" applyBorder="1" applyAlignment="1" applyProtection="1">
      <alignment horizontal="center" shrinkToFit="1"/>
      <protection locked="0"/>
    </xf>
    <xf numFmtId="0" fontId="3" fillId="0" borderId="0" xfId="0" applyFont="1" applyAlignment="1">
      <alignment horizont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66" xfId="0" applyFont="1" applyBorder="1" applyAlignment="1">
      <alignment vertical="center" wrapText="1"/>
    </xf>
    <xf numFmtId="0" fontId="3" fillId="0" borderId="20" xfId="0" applyFont="1" applyBorder="1" applyAlignment="1">
      <alignment vertical="center" wrapText="1"/>
    </xf>
    <xf numFmtId="0" fontId="3" fillId="0" borderId="167" xfId="0" applyFont="1" applyBorder="1" applyAlignment="1">
      <alignment vertical="center" wrapText="1"/>
    </xf>
    <xf numFmtId="0" fontId="3" fillId="0" borderId="23" xfId="0" applyFont="1" applyBorder="1" applyAlignment="1">
      <alignment vertical="center" wrapText="1"/>
    </xf>
    <xf numFmtId="193" fontId="3" fillId="27" borderId="20" xfId="0" applyNumberFormat="1" applyFont="1" applyFill="1" applyBorder="1" applyAlignment="1" applyProtection="1">
      <alignment horizontal="center" vertical="center" wrapText="1"/>
      <protection locked="0"/>
    </xf>
    <xf numFmtId="193" fontId="3" fillId="27" borderId="188" xfId="0" applyNumberFormat="1" applyFont="1" applyFill="1" applyBorder="1" applyAlignment="1" applyProtection="1">
      <alignment horizontal="center" vertical="center" wrapText="1"/>
      <protection locked="0"/>
    </xf>
    <xf numFmtId="193" fontId="3" fillId="27" borderId="23" xfId="0" applyNumberFormat="1" applyFont="1" applyFill="1" applyBorder="1" applyAlignment="1" applyProtection="1">
      <alignment horizontal="center" vertical="center" wrapText="1"/>
      <protection locked="0"/>
    </xf>
    <xf numFmtId="193" fontId="3" fillId="27" borderId="189" xfId="0" applyNumberFormat="1" applyFont="1" applyFill="1" applyBorder="1" applyAlignment="1" applyProtection="1">
      <alignment horizontal="center" vertical="center" wrapText="1"/>
      <protection locked="0"/>
    </xf>
    <xf numFmtId="0" fontId="3" fillId="26" borderId="33" xfId="0" applyFont="1" applyFill="1" applyBorder="1" applyAlignment="1" applyProtection="1">
      <alignment horizontal="center" vertical="center" wrapText="1"/>
      <protection locked="0"/>
    </xf>
    <xf numFmtId="0" fontId="3" fillId="26" borderId="29" xfId="0" applyFont="1" applyFill="1" applyBorder="1" applyAlignment="1" applyProtection="1">
      <alignment horizontal="center" vertical="center" wrapText="1"/>
      <protection locked="0"/>
    </xf>
    <xf numFmtId="0" fontId="3" fillId="26" borderId="51" xfId="0" applyFont="1" applyFill="1" applyBorder="1" applyAlignment="1" applyProtection="1">
      <alignment vertical="center" shrinkToFit="1"/>
      <protection locked="0"/>
    </xf>
    <xf numFmtId="0" fontId="3" fillId="26" borderId="77" xfId="0" applyFont="1" applyFill="1" applyBorder="1" applyAlignment="1" applyProtection="1">
      <alignment vertical="center" shrinkToFit="1"/>
      <protection locked="0"/>
    </xf>
    <xf numFmtId="0" fontId="3" fillId="26" borderId="41" xfId="0" applyFont="1" applyFill="1" applyBorder="1" applyAlignment="1" applyProtection="1">
      <alignment vertical="center" shrinkToFit="1"/>
      <protection locked="0"/>
    </xf>
    <xf numFmtId="0" fontId="3" fillId="26" borderId="47" xfId="0" applyFont="1" applyFill="1" applyBorder="1" applyAlignment="1" applyProtection="1">
      <alignment horizontal="center" vertical="center" shrinkToFit="1"/>
      <protection locked="0"/>
    </xf>
    <xf numFmtId="0" fontId="3" fillId="26" borderId="0" xfId="0" applyFont="1" applyFill="1" applyAlignment="1" applyProtection="1">
      <alignment horizontal="center" vertical="center" shrinkToFit="1"/>
      <protection locked="0"/>
    </xf>
    <xf numFmtId="0" fontId="3" fillId="26" borderId="72" xfId="0" applyFont="1" applyFill="1" applyBorder="1" applyAlignment="1" applyProtection="1">
      <alignment horizontal="center" vertical="center" shrinkToFit="1"/>
      <protection locked="0"/>
    </xf>
    <xf numFmtId="0" fontId="3" fillId="26" borderId="48" xfId="0" applyFont="1" applyFill="1" applyBorder="1" applyAlignment="1" applyProtection="1">
      <alignment vertical="center" shrinkToFit="1"/>
      <protection locked="0"/>
    </xf>
    <xf numFmtId="0" fontId="3" fillId="26" borderId="70" xfId="0" applyFont="1" applyFill="1" applyBorder="1" applyAlignment="1" applyProtection="1">
      <alignment vertical="center" shrinkToFit="1"/>
      <protection locked="0"/>
    </xf>
    <xf numFmtId="0" fontId="3" fillId="26" borderId="53" xfId="0" applyFont="1" applyFill="1" applyBorder="1" applyAlignment="1" applyProtection="1">
      <alignment vertical="center" shrinkToFit="1"/>
      <protection locked="0"/>
    </xf>
    <xf numFmtId="0" fontId="3" fillId="0" borderId="48" xfId="0" applyFont="1" applyBorder="1" applyAlignment="1">
      <alignment horizontal="center" vertical="center" shrinkToFit="1"/>
    </xf>
    <xf numFmtId="0" fontId="3" fillId="0" borderId="70" xfId="0" applyFont="1" applyBorder="1" applyAlignment="1">
      <alignment horizontal="center" vertical="center" shrinkToFit="1"/>
    </xf>
    <xf numFmtId="0" fontId="35" fillId="26" borderId="51" xfId="0" applyFont="1" applyFill="1" applyBorder="1" applyAlignment="1" applyProtection="1">
      <alignment horizontal="center" vertical="center" wrapText="1"/>
      <protection locked="0"/>
    </xf>
    <xf numFmtId="0" fontId="35" fillId="26" borderId="77" xfId="0" applyFont="1" applyFill="1" applyBorder="1" applyAlignment="1" applyProtection="1">
      <alignment horizontal="center" vertical="center"/>
      <protection locked="0"/>
    </xf>
    <xf numFmtId="0" fontId="35" fillId="26" borderId="41" xfId="0" applyFont="1" applyFill="1" applyBorder="1" applyAlignment="1" applyProtection="1">
      <alignment horizontal="center" vertical="center"/>
      <protection locked="0"/>
    </xf>
    <xf numFmtId="0" fontId="35" fillId="26" borderId="48" xfId="0" applyFont="1" applyFill="1" applyBorder="1" applyAlignment="1" applyProtection="1">
      <alignment horizontal="center" vertical="center"/>
      <protection locked="0"/>
    </xf>
    <xf numFmtId="0" fontId="35" fillId="26" borderId="70" xfId="0" applyFont="1" applyFill="1" applyBorder="1" applyAlignment="1" applyProtection="1">
      <alignment horizontal="center" vertical="center"/>
      <protection locked="0"/>
    </xf>
    <xf numFmtId="0" fontId="35" fillId="26" borderId="53" xfId="0" applyFont="1" applyFill="1" applyBorder="1" applyAlignment="1" applyProtection="1">
      <alignment horizontal="center" vertical="center"/>
      <protection locked="0"/>
    </xf>
    <xf numFmtId="189" fontId="3" fillId="30" borderId="51" xfId="0" applyNumberFormat="1" applyFont="1" applyFill="1" applyBorder="1" applyAlignment="1">
      <alignment horizontal="center" vertical="center" shrinkToFit="1"/>
    </xf>
    <xf numFmtId="189" fontId="3" fillId="30" borderId="77" xfId="0" applyNumberFormat="1" applyFont="1" applyFill="1" applyBorder="1" applyAlignment="1">
      <alignment horizontal="center" vertical="center" shrinkToFit="1"/>
    </xf>
    <xf numFmtId="189" fontId="3" fillId="30" borderId="41" xfId="0" applyNumberFormat="1" applyFont="1" applyFill="1" applyBorder="1" applyAlignment="1">
      <alignment horizontal="center" vertical="center" shrinkToFit="1"/>
    </xf>
    <xf numFmtId="189" fontId="3" fillId="30" borderId="48" xfId="0" applyNumberFormat="1" applyFont="1" applyFill="1" applyBorder="1" applyAlignment="1">
      <alignment horizontal="center" vertical="center" shrinkToFit="1"/>
    </xf>
    <xf numFmtId="189" fontId="3" fillId="30" borderId="70" xfId="0" applyNumberFormat="1" applyFont="1" applyFill="1" applyBorder="1" applyAlignment="1">
      <alignment horizontal="center" vertical="center" shrinkToFit="1"/>
    </xf>
    <xf numFmtId="189" fontId="3" fillId="30" borderId="53" xfId="0" applyNumberFormat="1" applyFont="1" applyFill="1" applyBorder="1" applyAlignment="1">
      <alignment horizontal="center" vertical="center" shrinkToFit="1"/>
    </xf>
    <xf numFmtId="0" fontId="3" fillId="26" borderId="51" xfId="0" applyFont="1" applyFill="1" applyBorder="1" applyAlignment="1" applyProtection="1">
      <alignment horizontal="center" vertical="center" shrinkToFit="1"/>
      <protection locked="0"/>
    </xf>
    <xf numFmtId="0" fontId="3" fillId="26" borderId="41" xfId="0" applyFont="1" applyFill="1" applyBorder="1" applyAlignment="1" applyProtection="1">
      <alignment horizontal="center" vertical="center" shrinkToFit="1"/>
      <protection locked="0"/>
    </xf>
    <xf numFmtId="0" fontId="3" fillId="26" borderId="48" xfId="0" applyFont="1" applyFill="1" applyBorder="1" applyAlignment="1" applyProtection="1">
      <alignment horizontal="center" vertical="center" shrinkToFit="1"/>
      <protection locked="0"/>
    </xf>
    <xf numFmtId="0" fontId="3" fillId="26" borderId="53" xfId="0" applyFont="1" applyFill="1" applyBorder="1" applyAlignment="1" applyProtection="1">
      <alignment horizontal="center" vertical="center" shrinkToFit="1"/>
      <protection locked="0"/>
    </xf>
    <xf numFmtId="0" fontId="50" fillId="0" borderId="79" xfId="0" applyFont="1" applyBorder="1" applyAlignment="1">
      <alignment vertical="center" shrinkToFit="1"/>
    </xf>
    <xf numFmtId="0" fontId="76" fillId="0" borderId="0" xfId="0" applyFont="1" applyAlignment="1">
      <alignment vertical="center" wrapText="1"/>
    </xf>
    <xf numFmtId="0" fontId="76" fillId="0" borderId="79" xfId="0" applyFont="1" applyBorder="1" applyAlignment="1">
      <alignment vertical="center" wrapText="1"/>
    </xf>
    <xf numFmtId="0" fontId="50" fillId="0" borderId="93" xfId="0" applyFont="1" applyBorder="1" applyAlignment="1">
      <alignment vertical="center" wrapText="1"/>
    </xf>
    <xf numFmtId="0" fontId="50" fillId="0" borderId="71" xfId="0" applyFont="1" applyBorder="1" applyAlignment="1">
      <alignment vertical="center" wrapText="1"/>
    </xf>
    <xf numFmtId="0" fontId="50" fillId="0" borderId="83" xfId="0" applyFont="1" applyBorder="1" applyAlignment="1">
      <alignment vertical="center" wrapText="1"/>
    </xf>
    <xf numFmtId="0" fontId="50" fillId="0" borderId="83" xfId="0" applyFont="1" applyBorder="1" applyAlignment="1">
      <alignment horizontal="center" vertical="center" wrapText="1"/>
    </xf>
    <xf numFmtId="0" fontId="50" fillId="0" borderId="80" xfId="0" applyFont="1" applyBorder="1" applyAlignment="1">
      <alignment vertical="center" shrinkToFit="1"/>
    </xf>
    <xf numFmtId="0" fontId="50" fillId="0" borderId="81" xfId="0" applyFont="1" applyBorder="1" applyAlignment="1">
      <alignment vertical="center" shrinkToFit="1"/>
    </xf>
    <xf numFmtId="0" fontId="50" fillId="0" borderId="0" xfId="0" applyFont="1" applyAlignment="1">
      <alignment horizontal="center" vertical="center" wrapText="1"/>
    </xf>
    <xf numFmtId="0" fontId="50" fillId="0" borderId="0" xfId="0" applyFont="1" applyAlignment="1">
      <alignment vertical="top" wrapText="1"/>
    </xf>
    <xf numFmtId="193" fontId="3" fillId="27" borderId="23" xfId="0" applyNumberFormat="1" applyFont="1" applyFill="1" applyBorder="1" applyAlignment="1">
      <alignment horizontal="center" vertical="center" wrapText="1"/>
    </xf>
    <xf numFmtId="0" fontId="3" fillId="27" borderId="189" xfId="0" applyFont="1" applyFill="1" applyBorder="1" applyAlignment="1">
      <alignment horizontal="center" vertical="center" wrapText="1"/>
    </xf>
    <xf numFmtId="0" fontId="3" fillId="27" borderId="23" xfId="0" applyFont="1" applyFill="1" applyBorder="1" applyAlignment="1">
      <alignment horizontal="center" vertical="center" wrapText="1"/>
    </xf>
    <xf numFmtId="0" fontId="3" fillId="27" borderId="11" xfId="0" applyFont="1" applyFill="1" applyBorder="1" applyAlignment="1">
      <alignment horizontal="center" vertical="center" wrapText="1"/>
    </xf>
    <xf numFmtId="0" fontId="3" fillId="27" borderId="190" xfId="0" applyFont="1" applyFill="1" applyBorder="1" applyAlignment="1">
      <alignment horizontal="center" vertical="center" wrapText="1"/>
    </xf>
    <xf numFmtId="0" fontId="3" fillId="0" borderId="167" xfId="0" applyFont="1" applyBorder="1" applyAlignment="1">
      <alignment horizontal="left" vertical="center" wrapText="1"/>
    </xf>
    <xf numFmtId="0" fontId="3" fillId="0" borderId="23" xfId="0" applyFont="1" applyBorder="1" applyAlignment="1">
      <alignment horizontal="left" vertical="center" wrapText="1"/>
    </xf>
    <xf numFmtId="0" fontId="3" fillId="0" borderId="168" xfId="0" applyFont="1" applyBorder="1" applyAlignment="1">
      <alignment horizontal="left" vertical="center" wrapText="1"/>
    </xf>
    <xf numFmtId="0" fontId="3" fillId="0" borderId="11" xfId="0" applyFont="1" applyBorder="1" applyAlignment="1">
      <alignment horizontal="left" vertical="center" wrapText="1"/>
    </xf>
    <xf numFmtId="0" fontId="3" fillId="0" borderId="33" xfId="0" applyFont="1" applyBorder="1" applyAlignment="1">
      <alignment horizontal="center" vertical="center" wrapText="1"/>
    </xf>
    <xf numFmtId="0" fontId="3" fillId="0" borderId="191" xfId="0" applyFont="1" applyBorder="1" applyAlignment="1">
      <alignment horizontal="center" vertical="center" wrapText="1"/>
    </xf>
    <xf numFmtId="0" fontId="3" fillId="0" borderId="90" xfId="0" applyFont="1" applyBorder="1" applyAlignment="1">
      <alignment horizontal="center" vertical="center" wrapText="1"/>
    </xf>
    <xf numFmtId="0" fontId="3" fillId="0" borderId="192" xfId="0" applyFont="1" applyBorder="1" applyAlignment="1">
      <alignment horizontal="center" vertical="center" wrapText="1"/>
    </xf>
    <xf numFmtId="0" fontId="3" fillId="0" borderId="193" xfId="0" applyFont="1" applyBorder="1" applyAlignment="1">
      <alignment horizontal="center" vertical="center" wrapText="1"/>
    </xf>
    <xf numFmtId="0" fontId="3" fillId="0" borderId="92" xfId="0" applyFont="1" applyBorder="1" applyAlignment="1">
      <alignment horizontal="center" vertical="center" wrapText="1"/>
    </xf>
    <xf numFmtId="0" fontId="3" fillId="0" borderId="195" xfId="0" applyFont="1" applyBorder="1" applyAlignment="1">
      <alignment horizontal="center" vertical="center" wrapText="1"/>
    </xf>
    <xf numFmtId="0" fontId="66" fillId="0" borderId="0" xfId="0" applyFont="1" applyAlignment="1">
      <alignment horizontal="left" vertical="center" wrapText="1"/>
    </xf>
    <xf numFmtId="0" fontId="3" fillId="0" borderId="23" xfId="0" applyFont="1" applyBorder="1" applyAlignment="1">
      <alignment horizontal="center" vertical="center" wrapText="1"/>
    </xf>
    <xf numFmtId="0" fontId="3" fillId="26" borderId="28" xfId="0" applyFont="1" applyFill="1" applyBorder="1" applyAlignment="1" applyProtection="1">
      <alignment horizontal="center" vertical="center" wrapText="1"/>
      <protection locked="0"/>
    </xf>
    <xf numFmtId="0" fontId="3" fillId="26" borderId="51" xfId="0" applyFont="1" applyFill="1" applyBorder="1" applyAlignment="1">
      <alignment horizontal="center" vertical="center" wrapText="1"/>
    </xf>
    <xf numFmtId="0" fontId="3" fillId="26" borderId="77" xfId="0" applyFont="1" applyFill="1" applyBorder="1" applyAlignment="1">
      <alignment horizontal="center" vertical="center" wrapText="1"/>
    </xf>
    <xf numFmtId="0" fontId="3" fillId="26" borderId="41" xfId="0" applyFont="1" applyFill="1" applyBorder="1" applyAlignment="1">
      <alignment horizontal="center" vertical="center" wrapText="1"/>
    </xf>
    <xf numFmtId="0" fontId="3" fillId="26" borderId="48" xfId="0" applyFont="1" applyFill="1" applyBorder="1" applyAlignment="1">
      <alignment horizontal="center" vertical="center" wrapText="1"/>
    </xf>
    <xf numFmtId="0" fontId="3" fillId="26" borderId="70" xfId="0" applyFont="1" applyFill="1" applyBorder="1" applyAlignment="1">
      <alignment horizontal="center" vertical="center" wrapText="1"/>
    </xf>
    <xf numFmtId="0" fontId="3" fillId="26" borderId="53" xfId="0" applyFont="1" applyFill="1" applyBorder="1" applyAlignment="1">
      <alignment horizontal="center" vertical="center" wrapText="1"/>
    </xf>
    <xf numFmtId="0" fontId="3" fillId="0" borderId="144" xfId="0" applyFont="1" applyBorder="1" applyAlignment="1">
      <alignment horizontal="center" vertical="center" wrapText="1"/>
    </xf>
    <xf numFmtId="0" fontId="3" fillId="0" borderId="147" xfId="0" applyFont="1" applyBorder="1" applyAlignment="1">
      <alignment horizontal="center" vertical="center" wrapText="1"/>
    </xf>
    <xf numFmtId="0" fontId="3" fillId="0" borderId="177"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178" xfId="0" applyFont="1" applyBorder="1" applyAlignment="1">
      <alignment horizontal="center" vertical="center" wrapText="1"/>
    </xf>
    <xf numFmtId="0" fontId="3" fillId="26" borderId="28" xfId="0" applyFont="1" applyFill="1" applyBorder="1" applyAlignment="1">
      <alignment horizontal="center" vertical="center" wrapText="1"/>
    </xf>
    <xf numFmtId="0" fontId="3" fillId="26" borderId="29" xfId="0" applyFont="1" applyFill="1" applyBorder="1" applyAlignment="1">
      <alignment horizontal="center" vertical="center" wrapText="1"/>
    </xf>
    <xf numFmtId="0" fontId="3" fillId="26" borderId="77" xfId="0" applyFont="1" applyFill="1" applyBorder="1" applyAlignment="1">
      <alignment horizontal="center" vertical="center" shrinkToFit="1"/>
    </xf>
    <xf numFmtId="189" fontId="3" fillId="26" borderId="70" xfId="0" applyNumberFormat="1" applyFont="1" applyFill="1" applyBorder="1" applyAlignment="1">
      <alignment horizontal="center" vertical="center" shrinkToFit="1"/>
    </xf>
    <xf numFmtId="0" fontId="49" fillId="0" borderId="0" xfId="0" applyFont="1" applyAlignment="1">
      <alignment vertical="center" wrapText="1"/>
    </xf>
    <xf numFmtId="0" fontId="49" fillId="0" borderId="0" xfId="0" applyFont="1" applyAlignment="1">
      <alignment horizontal="left" vertical="center" wrapText="1"/>
    </xf>
    <xf numFmtId="0" fontId="66" fillId="0" borderId="0" xfId="0" applyFont="1" applyAlignment="1">
      <alignment horizontal="left" vertical="top" wrapText="1"/>
    </xf>
    <xf numFmtId="0" fontId="66" fillId="0" borderId="70" xfId="0" applyFont="1" applyBorder="1" applyAlignment="1">
      <alignment horizontal="left" vertical="top" wrapText="1"/>
    </xf>
    <xf numFmtId="0" fontId="68" fillId="0" borderId="51" xfId="0" applyFont="1" applyBorder="1" applyAlignment="1">
      <alignment horizontal="center" vertical="center" wrapText="1"/>
    </xf>
    <xf numFmtId="0" fontId="68" fillId="0" borderId="77" xfId="0" applyFont="1" applyBorder="1" applyAlignment="1">
      <alignment horizontal="center" vertical="center" wrapText="1"/>
    </xf>
    <xf numFmtId="0" fontId="68" fillId="0" borderId="41" xfId="0" applyFont="1" applyBorder="1" applyAlignment="1">
      <alignment horizontal="center" vertical="center" wrapText="1"/>
    </xf>
    <xf numFmtId="0" fontId="3" fillId="0" borderId="77" xfId="0" applyFont="1" applyBorder="1" applyAlignment="1">
      <alignment horizontal="center" vertical="center" shrinkToFit="1"/>
    </xf>
    <xf numFmtId="0" fontId="51" fillId="0" borderId="48" xfId="0" applyFont="1" applyBorder="1" applyAlignment="1">
      <alignment horizontal="center" vertical="center" wrapText="1"/>
    </xf>
    <xf numFmtId="0" fontId="51" fillId="0" borderId="70" xfId="0" applyFont="1" applyBorder="1" applyAlignment="1">
      <alignment horizontal="center" vertical="center" wrapText="1"/>
    </xf>
    <xf numFmtId="0" fontId="51" fillId="0" borderId="53" xfId="0" applyFont="1" applyBorder="1" applyAlignment="1">
      <alignment horizontal="center" vertical="center" wrapText="1"/>
    </xf>
    <xf numFmtId="0" fontId="3" fillId="26" borderId="40" xfId="0" applyFont="1" applyFill="1" applyBorder="1" applyAlignment="1">
      <alignment horizontal="center" vertical="center" wrapText="1"/>
    </xf>
    <xf numFmtId="0" fontId="3" fillId="26" borderId="179" xfId="0" applyFont="1" applyFill="1" applyBorder="1" applyAlignment="1">
      <alignment horizontal="center" vertical="center" wrapText="1"/>
    </xf>
    <xf numFmtId="0" fontId="3" fillId="26" borderId="18" xfId="0" applyFont="1" applyFill="1" applyBorder="1" applyAlignment="1">
      <alignment horizontal="center" vertical="center" wrapText="1"/>
    </xf>
    <xf numFmtId="0" fontId="3" fillId="26" borderId="141" xfId="0" applyFont="1" applyFill="1" applyBorder="1" applyAlignment="1">
      <alignment horizontal="center" vertical="center" wrapText="1"/>
    </xf>
    <xf numFmtId="0" fontId="3" fillId="26" borderId="85" xfId="0" applyFont="1" applyFill="1" applyBorder="1" applyAlignment="1">
      <alignment horizontal="center" vertical="center" wrapText="1"/>
    </xf>
    <xf numFmtId="0" fontId="3" fillId="0" borderId="50" xfId="0" applyFont="1" applyBorder="1" applyAlignment="1">
      <alignment horizontal="center" vertical="center" wrapText="1"/>
    </xf>
    <xf numFmtId="0" fontId="3" fillId="0" borderId="108" xfId="0" applyFont="1" applyBorder="1" applyAlignment="1">
      <alignment horizontal="center" vertical="center" wrapText="1"/>
    </xf>
    <xf numFmtId="0" fontId="3" fillId="0" borderId="22" xfId="0" applyFont="1" applyBorder="1" applyAlignment="1">
      <alignment horizontal="center" vertical="center" wrapText="1"/>
    </xf>
    <xf numFmtId="189" fontId="3" fillId="26" borderId="51" xfId="0" applyNumberFormat="1" applyFont="1" applyFill="1" applyBorder="1" applyAlignment="1" applyProtection="1">
      <alignment horizontal="center" vertical="center" shrinkToFit="1"/>
      <protection locked="0"/>
    </xf>
    <xf numFmtId="189" fontId="3" fillId="26" borderId="77" xfId="0" applyNumberFormat="1" applyFont="1" applyFill="1" applyBorder="1" applyAlignment="1" applyProtection="1">
      <alignment horizontal="center" vertical="center" shrinkToFit="1"/>
      <protection locked="0"/>
    </xf>
    <xf numFmtId="189" fontId="3" fillId="26" borderId="41" xfId="0" applyNumberFormat="1" applyFont="1" applyFill="1" applyBorder="1" applyAlignment="1" applyProtection="1">
      <alignment horizontal="center" vertical="center" shrinkToFit="1"/>
      <protection locked="0"/>
    </xf>
    <xf numFmtId="189" fontId="3" fillId="26" borderId="48" xfId="0" applyNumberFormat="1" applyFont="1" applyFill="1" applyBorder="1" applyAlignment="1" applyProtection="1">
      <alignment horizontal="center" vertical="center" shrinkToFit="1"/>
      <protection locked="0"/>
    </xf>
    <xf numFmtId="189" fontId="3" fillId="26" borderId="70" xfId="0" applyNumberFormat="1" applyFont="1" applyFill="1" applyBorder="1" applyAlignment="1" applyProtection="1">
      <alignment horizontal="center" vertical="center" shrinkToFit="1"/>
      <protection locked="0"/>
    </xf>
    <xf numFmtId="189" fontId="3" fillId="26" borderId="53" xfId="0" applyNumberFormat="1" applyFont="1" applyFill="1" applyBorder="1" applyAlignment="1" applyProtection="1">
      <alignment horizontal="center" vertical="center" shrinkToFit="1"/>
      <protection locked="0"/>
    </xf>
    <xf numFmtId="0" fontId="30" fillId="26" borderId="62" xfId="0" applyFont="1" applyFill="1" applyBorder="1" applyAlignment="1" applyProtection="1">
      <alignment horizontal="center" vertical="center" shrinkToFit="1"/>
      <protection locked="0"/>
    </xf>
    <xf numFmtId="0" fontId="30" fillId="26" borderId="180" xfId="0" applyFont="1" applyFill="1" applyBorder="1" applyAlignment="1" applyProtection="1">
      <alignment horizontal="center" vertical="center" shrinkToFit="1"/>
      <protection locked="0"/>
    </xf>
    <xf numFmtId="0" fontId="30" fillId="26" borderId="175" xfId="0" applyFont="1" applyFill="1" applyBorder="1" applyAlignment="1" applyProtection="1">
      <alignment horizontal="center" vertical="center" shrinkToFit="1"/>
      <protection locked="0"/>
    </xf>
    <xf numFmtId="0" fontId="3" fillId="26" borderId="62" xfId="0" applyFont="1" applyFill="1" applyBorder="1" applyAlignment="1" applyProtection="1">
      <alignment horizontal="center" vertical="center" shrinkToFit="1"/>
      <protection locked="0"/>
    </xf>
    <xf numFmtId="0" fontId="3" fillId="26" borderId="180" xfId="0" applyFont="1" applyFill="1" applyBorder="1" applyAlignment="1" applyProtection="1">
      <alignment horizontal="center" vertical="center" shrinkToFit="1"/>
      <protection locked="0"/>
    </xf>
    <xf numFmtId="0" fontId="3" fillId="26" borderId="175" xfId="0" applyFont="1" applyFill="1" applyBorder="1" applyAlignment="1" applyProtection="1">
      <alignment horizontal="center" vertical="center" shrinkToFit="1"/>
      <protection locked="0"/>
    </xf>
    <xf numFmtId="0" fontId="3" fillId="27" borderId="70" xfId="0" applyFont="1" applyFill="1" applyBorder="1" applyAlignment="1" applyProtection="1">
      <alignment horizontal="center" shrinkToFit="1"/>
      <protection locked="0"/>
    </xf>
    <xf numFmtId="0" fontId="30" fillId="0" borderId="0" xfId="0" applyFont="1" applyAlignment="1">
      <alignment horizontal="left" wrapText="1"/>
    </xf>
    <xf numFmtId="189" fontId="3" fillId="26" borderId="77" xfId="0" applyNumberFormat="1" applyFont="1" applyFill="1" applyBorder="1" applyAlignment="1" applyProtection="1">
      <alignment vertical="center" shrinkToFit="1"/>
      <protection locked="0"/>
    </xf>
    <xf numFmtId="189" fontId="3" fillId="26" borderId="41" xfId="0" applyNumberFormat="1" applyFont="1" applyFill="1" applyBorder="1" applyAlignment="1" applyProtection="1">
      <alignment vertical="center" shrinkToFit="1"/>
      <protection locked="0"/>
    </xf>
    <xf numFmtId="0" fontId="3" fillId="26" borderId="77" xfId="0" applyFont="1" applyFill="1" applyBorder="1" applyAlignment="1" applyProtection="1">
      <alignment horizontal="center" vertical="center" shrinkToFit="1"/>
      <protection locked="0"/>
    </xf>
    <xf numFmtId="0" fontId="3" fillId="0" borderId="53" xfId="0" applyFont="1" applyBorder="1" applyAlignment="1">
      <alignment horizontal="center" vertical="center" shrinkToFit="1"/>
    </xf>
    <xf numFmtId="189" fontId="3" fillId="26" borderId="70" xfId="0" applyNumberFormat="1" applyFont="1" applyFill="1" applyBorder="1" applyAlignment="1" applyProtection="1">
      <alignment vertical="center" shrinkToFit="1"/>
      <protection locked="0"/>
    </xf>
    <xf numFmtId="189" fontId="3" fillId="26" borderId="53" xfId="0" applyNumberFormat="1" applyFont="1" applyFill="1" applyBorder="1" applyAlignment="1" applyProtection="1">
      <alignment vertical="center" shrinkToFit="1"/>
      <protection locked="0"/>
    </xf>
    <xf numFmtId="0" fontId="3" fillId="26" borderId="174" xfId="0" applyFont="1" applyFill="1" applyBorder="1" applyAlignment="1" applyProtection="1">
      <alignment horizontal="center" vertical="center" shrinkToFit="1"/>
      <protection locked="0"/>
    </xf>
    <xf numFmtId="0" fontId="3" fillId="26" borderId="181" xfId="0" applyFont="1" applyFill="1" applyBorder="1" applyAlignment="1" applyProtection="1">
      <alignment horizontal="center" vertical="center" shrinkToFit="1"/>
      <protection locked="0"/>
    </xf>
    <xf numFmtId="0" fontId="3" fillId="26" borderId="182" xfId="0" applyFont="1" applyFill="1" applyBorder="1" applyAlignment="1" applyProtection="1">
      <alignment horizontal="center" vertical="center" shrinkToFit="1"/>
      <protection locked="0"/>
    </xf>
    <xf numFmtId="4" fontId="3" fillId="0" borderId="23" xfId="0" applyNumberFormat="1" applyFont="1" applyBorder="1" applyAlignment="1">
      <alignment horizontal="center" vertical="center" wrapText="1"/>
    </xf>
    <xf numFmtId="0" fontId="3" fillId="0" borderId="162" xfId="0" applyFont="1" applyBorder="1" applyAlignment="1">
      <alignment vertical="center" wrapText="1"/>
    </xf>
    <xf numFmtId="0" fontId="3" fillId="0" borderId="71" xfId="0" applyFont="1" applyBorder="1" applyAlignment="1">
      <alignment vertical="center" wrapText="1"/>
    </xf>
    <xf numFmtId="0" fontId="3" fillId="0" borderId="163" xfId="0" applyFont="1" applyBorder="1" applyAlignment="1">
      <alignment vertical="center" wrapText="1"/>
    </xf>
    <xf numFmtId="0" fontId="3" fillId="0" borderId="48" xfId="0" applyFont="1" applyBorder="1" applyAlignment="1">
      <alignment vertical="center" wrapText="1"/>
    </xf>
    <xf numFmtId="0" fontId="3" fillId="0" borderId="70" xfId="0" applyFont="1" applyBorder="1" applyAlignment="1">
      <alignment vertical="center" wrapText="1"/>
    </xf>
    <xf numFmtId="0" fontId="3" fillId="0" borderId="53" xfId="0" applyFont="1" applyBorder="1" applyAlignment="1">
      <alignment vertical="center" wrapText="1"/>
    </xf>
    <xf numFmtId="181" fontId="3" fillId="27" borderId="162" xfId="0" applyNumberFormat="1" applyFont="1" applyFill="1" applyBorder="1" applyAlignment="1" applyProtection="1">
      <alignment vertical="center" wrapText="1"/>
      <protection locked="0"/>
    </xf>
    <xf numFmtId="181" fontId="3" fillId="27" borderId="82" xfId="0" applyNumberFormat="1" applyFont="1" applyFill="1" applyBorder="1" applyAlignment="1" applyProtection="1">
      <alignment vertical="center" wrapText="1"/>
      <protection locked="0"/>
    </xf>
    <xf numFmtId="181" fontId="3" fillId="27" borderId="48" xfId="0" applyNumberFormat="1" applyFont="1" applyFill="1" applyBorder="1" applyAlignment="1" applyProtection="1">
      <alignment vertical="center" wrapText="1"/>
      <protection locked="0"/>
    </xf>
    <xf numFmtId="181" fontId="3" fillId="27" borderId="164" xfId="0" applyNumberFormat="1" applyFont="1" applyFill="1" applyBorder="1" applyAlignment="1" applyProtection="1">
      <alignment vertical="center" wrapText="1"/>
      <protection locked="0"/>
    </xf>
    <xf numFmtId="0" fontId="3" fillId="0" borderId="0" xfId="0" applyFont="1" applyAlignment="1">
      <alignment horizontal="right" vertical="center"/>
    </xf>
    <xf numFmtId="185" fontId="3" fillId="29" borderId="0" xfId="0" applyNumberFormat="1" applyFont="1" applyFill="1" applyAlignment="1" applyProtection="1">
      <alignment horizontal="center" vertical="center"/>
      <protection locked="0"/>
    </xf>
    <xf numFmtId="0" fontId="3" fillId="0" borderId="50" xfId="0" applyFont="1" applyBorder="1" applyAlignment="1">
      <alignment wrapText="1"/>
    </xf>
    <xf numFmtId="0" fontId="3" fillId="0" borderId="108" xfId="0" applyFont="1" applyBorder="1" applyAlignment="1">
      <alignment wrapText="1"/>
    </xf>
    <xf numFmtId="0" fontId="3" fillId="0" borderId="22" xfId="0" applyFont="1" applyBorder="1" applyAlignment="1">
      <alignment wrapText="1"/>
    </xf>
    <xf numFmtId="181" fontId="3" fillId="27" borderId="50" xfId="0" applyNumberFormat="1" applyFont="1" applyFill="1" applyBorder="1" applyAlignment="1" applyProtection="1">
      <alignment vertical="center" wrapText="1"/>
      <protection locked="0"/>
    </xf>
    <xf numFmtId="181" fontId="3" fillId="27" borderId="187" xfId="0" applyNumberFormat="1" applyFont="1" applyFill="1" applyBorder="1" applyAlignment="1" applyProtection="1">
      <alignment vertical="center" wrapText="1"/>
      <protection locked="0"/>
    </xf>
    <xf numFmtId="0" fontId="3" fillId="0" borderId="47" xfId="0" applyFont="1" applyBorder="1" applyAlignment="1">
      <alignment horizontal="center" vertical="center" shrinkToFit="1"/>
    </xf>
    <xf numFmtId="0" fontId="3" fillId="0" borderId="0" xfId="0" applyFont="1" applyAlignment="1">
      <alignment horizontal="center" vertical="center" shrinkToFit="1"/>
    </xf>
    <xf numFmtId="0" fontId="3" fillId="0" borderId="72" xfId="0" applyFont="1" applyBorder="1" applyAlignment="1">
      <alignment horizontal="center" vertical="center" shrinkToFit="1"/>
    </xf>
    <xf numFmtId="186" fontId="3" fillId="27" borderId="48" xfId="0" applyNumberFormat="1" applyFont="1" applyFill="1" applyBorder="1" applyAlignment="1" applyProtection="1">
      <alignment horizontal="center" vertical="center" shrinkToFit="1"/>
      <protection locked="0"/>
    </xf>
    <xf numFmtId="186" fontId="3" fillId="27" borderId="70" xfId="0" applyNumberFormat="1" applyFont="1" applyFill="1" applyBorder="1" applyAlignment="1" applyProtection="1">
      <alignment horizontal="center" vertical="center" shrinkToFit="1"/>
      <protection locked="0"/>
    </xf>
    <xf numFmtId="186" fontId="3" fillId="27" borderId="53" xfId="0" applyNumberFormat="1" applyFont="1" applyFill="1" applyBorder="1" applyAlignment="1" applyProtection="1">
      <alignment horizontal="center" vertical="center" shrinkToFit="1"/>
      <protection locked="0"/>
    </xf>
    <xf numFmtId="0" fontId="3" fillId="29" borderId="51" xfId="0" applyFont="1" applyFill="1" applyBorder="1" applyAlignment="1" applyProtection="1">
      <alignment horizontal="center" vertical="center" shrinkToFit="1" readingOrder="2"/>
      <protection locked="0"/>
    </xf>
    <xf numFmtId="0" fontId="3" fillId="29" borderId="77" xfId="0" applyFont="1" applyFill="1" applyBorder="1" applyAlignment="1" applyProtection="1">
      <alignment horizontal="center" vertical="center" shrinkToFit="1" readingOrder="2"/>
      <protection locked="0"/>
    </xf>
    <xf numFmtId="0" fontId="3" fillId="29" borderId="41" xfId="0" applyFont="1" applyFill="1" applyBorder="1" applyAlignment="1" applyProtection="1">
      <alignment horizontal="center" vertical="center" shrinkToFit="1" readingOrder="2"/>
      <protection locked="0"/>
    </xf>
    <xf numFmtId="0" fontId="3" fillId="29" borderId="48" xfId="0" applyFont="1" applyFill="1" applyBorder="1" applyAlignment="1" applyProtection="1">
      <alignment horizontal="center" vertical="center" shrinkToFit="1" readingOrder="2"/>
      <protection locked="0"/>
    </xf>
    <xf numFmtId="0" fontId="3" fillId="29" borderId="70" xfId="0" applyFont="1" applyFill="1" applyBorder="1" applyAlignment="1" applyProtection="1">
      <alignment horizontal="center" vertical="center" shrinkToFit="1" readingOrder="2"/>
      <protection locked="0"/>
    </xf>
    <xf numFmtId="0" fontId="3" fillId="29" borderId="53" xfId="0" applyFont="1" applyFill="1" applyBorder="1" applyAlignment="1" applyProtection="1">
      <alignment horizontal="center" vertical="center" shrinkToFit="1" readingOrder="2"/>
      <protection locked="0"/>
    </xf>
    <xf numFmtId="0" fontId="3" fillId="0" borderId="0" xfId="0" applyFont="1" applyAlignment="1">
      <alignment horizontal="center" vertical="center" wrapText="1" shrinkToFit="1"/>
    </xf>
    <xf numFmtId="190" fontId="3" fillId="0" borderId="51" xfId="0" applyNumberFormat="1" applyFont="1" applyBorder="1" applyAlignment="1" applyProtection="1">
      <alignment horizontal="center" vertical="center" wrapText="1" shrinkToFit="1"/>
      <protection locked="0"/>
    </xf>
    <xf numFmtId="190" fontId="3" fillId="0" borderId="77" xfId="0" applyNumberFormat="1" applyFont="1" applyBorder="1" applyAlignment="1" applyProtection="1">
      <alignment horizontal="center" vertical="center" wrapText="1" shrinkToFit="1"/>
      <protection locked="0"/>
    </xf>
    <xf numFmtId="190" fontId="3" fillId="0" borderId="41" xfId="0" applyNumberFormat="1" applyFont="1" applyBorder="1" applyAlignment="1" applyProtection="1">
      <alignment horizontal="center" vertical="center" wrapText="1" shrinkToFit="1"/>
      <protection locked="0"/>
    </xf>
    <xf numFmtId="190" fontId="3" fillId="0" borderId="183" xfId="0" applyNumberFormat="1" applyFont="1" applyBorder="1" applyAlignment="1" applyProtection="1">
      <alignment horizontal="center" vertical="center" wrapText="1" shrinkToFit="1"/>
      <protection locked="0"/>
    </xf>
    <xf numFmtId="190" fontId="3" fillId="0" borderId="184" xfId="0" applyNumberFormat="1" applyFont="1" applyBorder="1" applyAlignment="1" applyProtection="1">
      <alignment horizontal="center" vertical="center" wrapText="1" shrinkToFit="1"/>
      <protection locked="0"/>
    </xf>
    <xf numFmtId="190" fontId="3" fillId="0" borderId="185" xfId="0" applyNumberFormat="1" applyFont="1" applyBorder="1" applyAlignment="1" applyProtection="1">
      <alignment horizontal="center" vertical="center" wrapText="1" shrinkToFit="1"/>
      <protection locked="0"/>
    </xf>
    <xf numFmtId="0" fontId="3" fillId="0" borderId="51" xfId="0" applyFont="1" applyBorder="1" applyAlignment="1" applyProtection="1">
      <alignment horizontal="center" vertical="center" wrapText="1" shrinkToFit="1"/>
      <protection locked="0"/>
    </xf>
    <xf numFmtId="0" fontId="3" fillId="0" borderId="77" xfId="0" applyFont="1" applyBorder="1" applyAlignment="1" applyProtection="1">
      <alignment horizontal="center" vertical="center" wrapText="1" shrinkToFit="1"/>
      <protection locked="0"/>
    </xf>
    <xf numFmtId="0" fontId="3" fillId="0" borderId="41" xfId="0" applyFont="1" applyBorder="1" applyAlignment="1" applyProtection="1">
      <alignment horizontal="center" vertical="center" wrapText="1" shrinkToFit="1"/>
      <protection locked="0"/>
    </xf>
    <xf numFmtId="0" fontId="3" fillId="0" borderId="47" xfId="0" applyFont="1" applyBorder="1" applyAlignment="1" applyProtection="1">
      <alignment horizontal="center" vertical="center" wrapText="1" shrinkToFit="1"/>
      <protection locked="0"/>
    </xf>
    <xf numFmtId="0" fontId="3" fillId="0" borderId="0" xfId="0" applyFont="1" applyAlignment="1" applyProtection="1">
      <alignment horizontal="center" vertical="center" wrapText="1" shrinkToFit="1"/>
      <protection locked="0"/>
    </xf>
    <xf numFmtId="0" fontId="3" fillId="0" borderId="72" xfId="0" applyFont="1" applyBorder="1" applyAlignment="1" applyProtection="1">
      <alignment horizontal="center" vertical="center" wrapText="1" shrinkToFit="1"/>
      <protection locked="0"/>
    </xf>
    <xf numFmtId="0" fontId="3" fillId="0" borderId="48" xfId="0" applyFont="1" applyBorder="1" applyAlignment="1" applyProtection="1">
      <alignment horizontal="center" vertical="center" wrapText="1" shrinkToFit="1"/>
      <protection locked="0"/>
    </xf>
    <xf numFmtId="0" fontId="3" fillId="0" borderId="70" xfId="0" applyFont="1" applyBorder="1" applyAlignment="1" applyProtection="1">
      <alignment horizontal="center" vertical="center" wrapText="1" shrinkToFit="1"/>
      <protection locked="0"/>
    </xf>
    <xf numFmtId="0" fontId="3" fillId="0" borderId="53" xfId="0" applyFont="1" applyBorder="1" applyAlignment="1" applyProtection="1">
      <alignment horizontal="center" vertical="center" wrapText="1" shrinkToFit="1"/>
      <protection locked="0"/>
    </xf>
    <xf numFmtId="187" fontId="3" fillId="27" borderId="169" xfId="0" applyNumberFormat="1" applyFont="1" applyFill="1" applyBorder="1" applyAlignment="1" applyProtection="1">
      <alignment horizontal="center" vertical="center" shrinkToFit="1"/>
      <protection locked="0"/>
    </xf>
    <xf numFmtId="187" fontId="3" fillId="27" borderId="111" xfId="0" applyNumberFormat="1" applyFont="1" applyFill="1" applyBorder="1" applyAlignment="1" applyProtection="1">
      <alignment horizontal="center" vertical="center" shrinkToFit="1"/>
      <protection locked="0"/>
    </xf>
    <xf numFmtId="187" fontId="3" fillId="27" borderId="112" xfId="0" applyNumberFormat="1" applyFont="1" applyFill="1" applyBorder="1" applyAlignment="1" applyProtection="1">
      <alignment horizontal="center" vertical="center" shrinkToFit="1"/>
      <protection locked="0"/>
    </xf>
    <xf numFmtId="187" fontId="3" fillId="27" borderId="47" xfId="0" applyNumberFormat="1" applyFont="1" applyFill="1" applyBorder="1" applyAlignment="1" applyProtection="1">
      <alignment horizontal="center" vertical="center" shrinkToFit="1"/>
      <protection locked="0"/>
    </xf>
    <xf numFmtId="187" fontId="3" fillId="27" borderId="0" xfId="0" applyNumberFormat="1" applyFont="1" applyFill="1" applyAlignment="1" applyProtection="1">
      <alignment horizontal="center" vertical="center" shrinkToFit="1"/>
      <protection locked="0"/>
    </xf>
    <xf numFmtId="187" fontId="3" fillId="27" borderId="72" xfId="0" applyNumberFormat="1" applyFont="1" applyFill="1" applyBorder="1" applyAlignment="1" applyProtection="1">
      <alignment horizontal="center" vertical="center" shrinkToFit="1"/>
      <protection locked="0"/>
    </xf>
    <xf numFmtId="0" fontId="3" fillId="27" borderId="28" xfId="0" applyFont="1" applyFill="1" applyBorder="1" applyAlignment="1" applyProtection="1">
      <alignment horizontal="center" vertical="center" wrapText="1"/>
      <protection locked="0"/>
    </xf>
    <xf numFmtId="0" fontId="3" fillId="27" borderId="29" xfId="0" applyFont="1" applyFill="1" applyBorder="1" applyAlignment="1" applyProtection="1">
      <alignment horizontal="center" vertical="center" wrapText="1"/>
      <protection locked="0"/>
    </xf>
    <xf numFmtId="0" fontId="3" fillId="26" borderId="70" xfId="0" applyFont="1" applyFill="1" applyBorder="1" applyAlignment="1" applyProtection="1">
      <alignment horizontal="center" vertical="center" shrinkToFit="1"/>
      <protection locked="0"/>
    </xf>
    <xf numFmtId="0" fontId="3" fillId="27" borderId="51" xfId="0" applyFont="1" applyFill="1" applyBorder="1" applyAlignment="1" applyProtection="1">
      <alignment horizontal="center" vertical="center" shrinkToFit="1"/>
      <protection locked="0"/>
    </xf>
    <xf numFmtId="0" fontId="3" fillId="27" borderId="77" xfId="0" applyFont="1" applyFill="1" applyBorder="1" applyAlignment="1" applyProtection="1">
      <alignment horizontal="center" vertical="center" shrinkToFit="1"/>
      <protection locked="0"/>
    </xf>
    <xf numFmtId="0" fontId="3" fillId="27" borderId="41" xfId="0" applyFont="1" applyFill="1" applyBorder="1" applyAlignment="1" applyProtection="1">
      <alignment horizontal="center" vertical="center" shrinkToFit="1"/>
      <protection locked="0"/>
    </xf>
    <xf numFmtId="0" fontId="3" fillId="27" borderId="48" xfId="0" applyFont="1" applyFill="1" applyBorder="1" applyAlignment="1" applyProtection="1">
      <alignment horizontal="center" vertical="center" shrinkToFit="1"/>
      <protection locked="0"/>
    </xf>
    <xf numFmtId="0" fontId="3" fillId="27" borderId="70" xfId="0" applyFont="1" applyFill="1" applyBorder="1" applyAlignment="1" applyProtection="1">
      <alignment horizontal="center" vertical="center" shrinkToFit="1"/>
      <protection locked="0"/>
    </xf>
    <xf numFmtId="0" fontId="3" fillId="27" borderId="53" xfId="0" applyFont="1" applyFill="1" applyBorder="1" applyAlignment="1" applyProtection="1">
      <alignment horizontal="center" vertical="center" shrinkToFit="1"/>
      <protection locked="0"/>
    </xf>
    <xf numFmtId="0" fontId="71" fillId="0" borderId="0" xfId="0" applyFont="1" applyAlignment="1">
      <alignment vertical="center" shrinkToFit="1"/>
    </xf>
    <xf numFmtId="0" fontId="71" fillId="0" borderId="79" xfId="0" applyFont="1" applyBorder="1" applyAlignment="1">
      <alignment vertical="center" shrinkToFit="1"/>
    </xf>
    <xf numFmtId="0" fontId="71" fillId="0" borderId="0" xfId="0" applyFont="1" applyAlignment="1">
      <alignment vertical="center" wrapText="1"/>
    </xf>
    <xf numFmtId="0" fontId="71" fillId="0" borderId="79" xfId="0" applyFont="1" applyBorder="1" applyAlignment="1">
      <alignment vertical="center" wrapText="1"/>
    </xf>
    <xf numFmtId="0" fontId="3" fillId="0" borderId="0" xfId="0" applyFont="1" applyAlignment="1">
      <alignment vertical="center" wrapText="1"/>
    </xf>
    <xf numFmtId="0" fontId="3" fillId="0" borderId="50" xfId="0" applyFont="1" applyBorder="1" applyAlignment="1" applyProtection="1">
      <alignment horizontal="center" vertical="center" wrapText="1" shrinkToFit="1"/>
      <protection locked="0"/>
    </xf>
    <xf numFmtId="0" fontId="3" fillId="0" borderId="108" xfId="0" applyFont="1" applyBorder="1" applyAlignment="1" applyProtection="1">
      <alignment horizontal="center" vertical="center" wrapText="1" shrinkToFit="1"/>
      <protection locked="0"/>
    </xf>
    <xf numFmtId="0" fontId="3" fillId="0" borderId="22" xfId="0" applyFont="1" applyBorder="1" applyAlignment="1" applyProtection="1">
      <alignment horizontal="center" vertical="center" wrapText="1" shrinkToFit="1"/>
      <protection locked="0"/>
    </xf>
    <xf numFmtId="0" fontId="71" fillId="0" borderId="80" xfId="0" applyFont="1" applyBorder="1" applyAlignment="1">
      <alignment vertical="center" shrinkToFit="1"/>
    </xf>
    <xf numFmtId="0" fontId="71" fillId="0" borderId="81" xfId="0" applyFont="1" applyBorder="1" applyAlignment="1">
      <alignment vertical="center" shrinkToFit="1"/>
    </xf>
    <xf numFmtId="0" fontId="50" fillId="0" borderId="93" xfId="0" applyFont="1" applyBorder="1" applyAlignment="1" applyProtection="1">
      <alignment vertical="center" shrinkToFit="1"/>
      <protection locked="0"/>
    </xf>
    <xf numFmtId="0" fontId="50" fillId="0" borderId="71" xfId="0" applyFont="1" applyBorder="1" applyAlignment="1" applyProtection="1">
      <alignment vertical="center" shrinkToFit="1"/>
      <protection locked="0"/>
    </xf>
    <xf numFmtId="0" fontId="50" fillId="0" borderId="82" xfId="0" applyFont="1" applyBorder="1" applyAlignment="1" applyProtection="1">
      <alignment vertical="center" shrinkToFit="1"/>
      <protection locked="0"/>
    </xf>
    <xf numFmtId="0" fontId="3" fillId="0" borderId="93"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163" xfId="0" applyFont="1" applyBorder="1" applyAlignment="1">
      <alignment horizontal="center" vertical="center" wrapText="1"/>
    </xf>
    <xf numFmtId="0" fontId="3" fillId="0" borderId="83" xfId="0" applyFont="1" applyBorder="1" applyAlignment="1">
      <alignment horizontal="center" vertical="center" wrapText="1"/>
    </xf>
    <xf numFmtId="0" fontId="3" fillId="0" borderId="72"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0" xfId="0" applyFont="1" applyAlignment="1">
      <alignment horizontal="left" vertical="center"/>
    </xf>
    <xf numFmtId="181" fontId="3" fillId="27" borderId="51" xfId="0" applyNumberFormat="1" applyFont="1" applyFill="1" applyBorder="1" applyAlignment="1" applyProtection="1">
      <alignment vertical="center" wrapText="1"/>
      <protection locked="0"/>
    </xf>
    <xf numFmtId="181" fontId="3" fillId="27" borderId="165" xfId="0" applyNumberFormat="1" applyFont="1" applyFill="1" applyBorder="1" applyAlignment="1" applyProtection="1">
      <alignment vertical="center" wrapText="1"/>
      <protection locked="0"/>
    </xf>
    <xf numFmtId="181" fontId="3" fillId="27" borderId="67" xfId="0" applyNumberFormat="1" applyFont="1" applyFill="1" applyBorder="1" applyAlignment="1" applyProtection="1">
      <alignment vertical="center" wrapText="1"/>
      <protection locked="0"/>
    </xf>
    <xf numFmtId="181" fontId="3" fillId="27" borderId="81" xfId="0" applyNumberFormat="1" applyFont="1" applyFill="1" applyBorder="1" applyAlignment="1" applyProtection="1">
      <alignment vertical="center" wrapText="1"/>
      <protection locked="0"/>
    </xf>
    <xf numFmtId="0" fontId="3" fillId="0" borderId="51" xfId="0" applyFont="1" applyBorder="1" applyAlignment="1">
      <alignment horizontal="left" vertical="center" wrapText="1"/>
    </xf>
    <xf numFmtId="0" fontId="3" fillId="0" borderId="77" xfId="0" applyFont="1" applyBorder="1" applyAlignment="1">
      <alignment horizontal="left" vertical="center" wrapText="1"/>
    </xf>
    <xf numFmtId="0" fontId="3" fillId="0" borderId="41" xfId="0" applyFont="1" applyBorder="1" applyAlignment="1">
      <alignment horizontal="left" vertical="center" wrapText="1"/>
    </xf>
    <xf numFmtId="0" fontId="3" fillId="0" borderId="67" xfId="0" applyFont="1" applyBorder="1" applyAlignment="1">
      <alignment horizontal="left" vertical="center" wrapText="1"/>
    </xf>
    <xf numFmtId="0" fontId="3" fillId="0" borderId="80" xfId="0" applyFont="1" applyBorder="1" applyAlignment="1">
      <alignment horizontal="left" vertical="center" wrapText="1"/>
    </xf>
    <xf numFmtId="0" fontId="3" fillId="0" borderId="161" xfId="0" applyFont="1" applyBorder="1" applyAlignment="1">
      <alignment horizontal="left" vertical="center" wrapText="1"/>
    </xf>
    <xf numFmtId="0" fontId="79" fillId="0" borderId="28" xfId="0" applyFont="1" applyBorder="1" applyAlignment="1">
      <alignment horizontal="center" vertical="center" wrapText="1"/>
    </xf>
    <xf numFmtId="0" fontId="79" fillId="0" borderId="29" xfId="0" applyFont="1" applyBorder="1" applyAlignment="1">
      <alignment horizontal="center" vertical="center" wrapText="1"/>
    </xf>
    <xf numFmtId="0" fontId="79" fillId="0" borderId="23" xfId="0" applyFont="1" applyBorder="1" applyAlignment="1">
      <alignment horizontal="center" vertical="center" wrapText="1"/>
    </xf>
    <xf numFmtId="4" fontId="79" fillId="0" borderId="23" xfId="0" applyNumberFormat="1" applyFont="1" applyBorder="1" applyAlignment="1">
      <alignment horizontal="center" vertical="center" wrapText="1"/>
    </xf>
    <xf numFmtId="0" fontId="71" fillId="0" borderId="0" xfId="0" applyFont="1" applyAlignment="1">
      <alignment horizontal="left" vertical="center" shrinkToFit="1"/>
    </xf>
    <xf numFmtId="0" fontId="71" fillId="0" borderId="79" xfId="0" applyFont="1" applyBorder="1" applyAlignment="1">
      <alignment horizontal="left" vertical="center" shrinkToFit="1"/>
    </xf>
    <xf numFmtId="0" fontId="79" fillId="0" borderId="51" xfId="0" applyFont="1" applyBorder="1" applyAlignment="1">
      <alignment horizontal="center" vertical="center" wrapText="1"/>
    </xf>
    <xf numFmtId="0" fontId="79" fillId="0" borderId="77" xfId="0" applyFont="1" applyBorder="1" applyAlignment="1">
      <alignment horizontal="center" vertical="center" wrapText="1"/>
    </xf>
    <xf numFmtId="0" fontId="79" fillId="0" borderId="41" xfId="0" applyFont="1" applyBorder="1" applyAlignment="1">
      <alignment horizontal="center" vertical="center" wrapText="1"/>
    </xf>
    <xf numFmtId="0" fontId="79" fillId="0" borderId="183" xfId="0" applyFont="1" applyBorder="1" applyAlignment="1">
      <alignment horizontal="center" vertical="center" wrapText="1"/>
    </xf>
    <xf numFmtId="0" fontId="79" fillId="0" borderId="184" xfId="0" applyFont="1" applyBorder="1" applyAlignment="1">
      <alignment horizontal="center" vertical="center" wrapText="1"/>
    </xf>
    <xf numFmtId="0" fontId="79" fillId="0" borderId="185" xfId="0" applyFont="1" applyBorder="1" applyAlignment="1">
      <alignment horizontal="center" vertical="center" wrapText="1"/>
    </xf>
    <xf numFmtId="0" fontId="79" fillId="0" borderId="28" xfId="0" applyFont="1" applyBorder="1" applyAlignment="1">
      <alignment horizontal="center" vertical="center" textRotation="255" wrapText="1"/>
    </xf>
    <xf numFmtId="0" fontId="79" fillId="0" borderId="33" xfId="0" applyFont="1" applyBorder="1" applyAlignment="1">
      <alignment horizontal="center" vertical="center" textRotation="255" wrapText="1"/>
    </xf>
    <xf numFmtId="0" fontId="79" fillId="0" borderId="29" xfId="0" applyFont="1" applyBorder="1" applyAlignment="1">
      <alignment horizontal="center" vertical="center" textRotation="255" wrapText="1"/>
    </xf>
    <xf numFmtId="0" fontId="79" fillId="0" borderId="47" xfId="0" applyFont="1" applyBorder="1" applyAlignment="1">
      <alignment horizontal="center" vertical="center" shrinkToFit="1"/>
    </xf>
    <xf numFmtId="0" fontId="79" fillId="0" borderId="0" xfId="0" applyFont="1" applyAlignment="1">
      <alignment horizontal="center" vertical="center" shrinkToFit="1"/>
    </xf>
    <xf numFmtId="0" fontId="79" fillId="0" borderId="72" xfId="0" applyFont="1" applyBorder="1" applyAlignment="1">
      <alignment horizontal="center" vertical="center" shrinkToFit="1"/>
    </xf>
    <xf numFmtId="49" fontId="3" fillId="26" borderId="77" xfId="0" applyNumberFormat="1" applyFont="1" applyFill="1" applyBorder="1" applyAlignment="1" applyProtection="1">
      <alignment horizontal="left" vertical="center" shrinkToFit="1"/>
      <protection locked="0"/>
    </xf>
    <xf numFmtId="49" fontId="3" fillId="26" borderId="41" xfId="0" applyNumberFormat="1" applyFont="1" applyFill="1" applyBorder="1" applyAlignment="1" applyProtection="1">
      <alignment horizontal="left" vertical="center" shrinkToFit="1"/>
      <protection locked="0"/>
    </xf>
    <xf numFmtId="49" fontId="3" fillId="26" borderId="70" xfId="0" applyNumberFormat="1" applyFont="1" applyFill="1" applyBorder="1" applyAlignment="1" applyProtection="1">
      <alignment horizontal="left" vertical="center" shrinkToFit="1"/>
      <protection locked="0"/>
    </xf>
    <xf numFmtId="49" fontId="3" fillId="26" borderId="53" xfId="0" applyNumberFormat="1" applyFont="1" applyFill="1" applyBorder="1" applyAlignment="1" applyProtection="1">
      <alignment horizontal="left" vertical="center" shrinkToFit="1"/>
      <protection locked="0"/>
    </xf>
    <xf numFmtId="0" fontId="3" fillId="27" borderId="51" xfId="0" applyFont="1" applyFill="1" applyBorder="1" applyAlignment="1">
      <alignment horizontal="center" vertical="center" wrapText="1"/>
    </xf>
    <xf numFmtId="0" fontId="3" fillId="27" borderId="77" xfId="0" applyFont="1" applyFill="1" applyBorder="1" applyAlignment="1">
      <alignment horizontal="center" vertical="center" wrapText="1"/>
    </xf>
    <xf numFmtId="0" fontId="3" fillId="27" borderId="41" xfId="0" applyFont="1" applyFill="1" applyBorder="1" applyAlignment="1">
      <alignment horizontal="center" vertical="center" wrapText="1"/>
    </xf>
    <xf numFmtId="0" fontId="3" fillId="27" borderId="48" xfId="0" applyFont="1" applyFill="1" applyBorder="1" applyAlignment="1">
      <alignment horizontal="center" vertical="center" wrapText="1"/>
    </xf>
    <xf numFmtId="0" fontId="3" fillId="27" borderId="70" xfId="0" applyFont="1" applyFill="1" applyBorder="1" applyAlignment="1">
      <alignment horizontal="center" vertical="center" wrapText="1"/>
    </xf>
    <xf numFmtId="0" fontId="3" fillId="27" borderId="53" xfId="0" applyFont="1" applyFill="1" applyBorder="1" applyAlignment="1">
      <alignment horizontal="center" vertical="center" wrapText="1"/>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26" borderId="51" xfId="0" applyFont="1" applyFill="1" applyBorder="1" applyAlignment="1" applyProtection="1">
      <alignment horizontal="center" vertical="center" wrapText="1"/>
      <protection locked="0"/>
    </xf>
    <xf numFmtId="0" fontId="3" fillId="26" borderId="41" xfId="0" applyFont="1" applyFill="1" applyBorder="1" applyAlignment="1" applyProtection="1">
      <alignment horizontal="center" vertical="center" wrapText="1"/>
      <protection locked="0"/>
    </xf>
    <xf numFmtId="0" fontId="3" fillId="26" borderId="48" xfId="0" applyFont="1" applyFill="1" applyBorder="1" applyAlignment="1" applyProtection="1">
      <alignment horizontal="center" vertical="center" wrapText="1"/>
      <protection locked="0"/>
    </xf>
    <xf numFmtId="0" fontId="3" fillId="26" borderId="53" xfId="0" applyFont="1" applyFill="1" applyBorder="1" applyAlignment="1" applyProtection="1">
      <alignment horizontal="center" vertical="center" wrapText="1"/>
      <protection locked="0"/>
    </xf>
    <xf numFmtId="0" fontId="30" fillId="26" borderId="51" xfId="0" applyFont="1" applyFill="1" applyBorder="1" applyAlignment="1" applyProtection="1">
      <alignment horizontal="center" vertical="center" shrinkToFit="1"/>
      <protection locked="0"/>
    </xf>
    <xf numFmtId="0" fontId="30" fillId="26" borderId="77" xfId="0" applyFont="1" applyFill="1" applyBorder="1" applyAlignment="1" applyProtection="1">
      <alignment horizontal="center" vertical="center" shrinkToFit="1"/>
      <protection locked="0"/>
    </xf>
    <xf numFmtId="0" fontId="30" fillId="26" borderId="41" xfId="0" applyFont="1" applyFill="1" applyBorder="1" applyAlignment="1" applyProtection="1">
      <alignment horizontal="center" vertical="center" shrinkToFit="1"/>
      <protection locked="0"/>
    </xf>
    <xf numFmtId="0" fontId="30" fillId="26" borderId="48" xfId="0" applyFont="1" applyFill="1" applyBorder="1" applyAlignment="1" applyProtection="1">
      <alignment horizontal="center" vertical="center" shrinkToFit="1"/>
      <protection locked="0"/>
    </xf>
    <xf numFmtId="0" fontId="30" fillId="26" borderId="70" xfId="0" applyFont="1" applyFill="1" applyBorder="1" applyAlignment="1" applyProtection="1">
      <alignment horizontal="center" vertical="center" shrinkToFit="1"/>
      <protection locked="0"/>
    </xf>
    <xf numFmtId="0" fontId="30" fillId="26" borderId="53" xfId="0" applyFont="1" applyFill="1" applyBorder="1" applyAlignment="1" applyProtection="1">
      <alignment horizontal="center" vertical="center" shrinkToFit="1"/>
      <protection locked="0"/>
    </xf>
    <xf numFmtId="0" fontId="3" fillId="26" borderId="23" xfId="0" applyFont="1" applyFill="1" applyBorder="1" applyAlignment="1" applyProtection="1">
      <alignment horizontal="center" vertical="center" shrinkToFit="1"/>
      <protection locked="0"/>
    </xf>
    <xf numFmtId="49" fontId="3" fillId="26" borderId="51" xfId="0" applyNumberFormat="1" applyFont="1" applyFill="1" applyBorder="1" applyAlignment="1" applyProtection="1">
      <alignment horizontal="right" vertical="center" shrinkToFit="1"/>
      <protection locked="0"/>
    </xf>
    <xf numFmtId="49" fontId="3" fillId="26" borderId="48" xfId="0" applyNumberFormat="1" applyFont="1" applyFill="1" applyBorder="1" applyAlignment="1" applyProtection="1">
      <alignment horizontal="right" vertical="center" shrinkToFit="1"/>
      <protection locked="0"/>
    </xf>
    <xf numFmtId="192" fontId="3" fillId="26" borderId="77" xfId="0" applyNumberFormat="1" applyFont="1" applyFill="1" applyBorder="1" applyAlignment="1" applyProtection="1">
      <alignment horizontal="right" vertical="center" shrinkToFit="1"/>
      <protection locked="0"/>
    </xf>
    <xf numFmtId="192" fontId="3" fillId="26" borderId="70" xfId="0" applyNumberFormat="1" applyFont="1" applyFill="1" applyBorder="1" applyAlignment="1" applyProtection="1">
      <alignment horizontal="right" vertical="center" shrinkToFit="1"/>
      <protection locked="0"/>
    </xf>
    <xf numFmtId="0" fontId="49" fillId="0" borderId="0" xfId="0" applyFont="1" applyAlignment="1">
      <alignment vertical="center" shrinkToFit="1"/>
    </xf>
    <xf numFmtId="0" fontId="3" fillId="27" borderId="0" xfId="0" applyFont="1" applyFill="1" applyAlignment="1" applyProtection="1">
      <alignment horizontal="center" shrinkToFit="1"/>
      <protection locked="0"/>
    </xf>
    <xf numFmtId="0" fontId="3" fillId="0" borderId="70" xfId="0" applyFont="1" applyBorder="1" applyAlignment="1">
      <alignment horizontal="left" wrapText="1"/>
    </xf>
    <xf numFmtId="0" fontId="3" fillId="0" borderId="47" xfId="0" applyFont="1" applyBorder="1" applyAlignment="1">
      <alignment horizontal="center" vertical="center" wrapText="1"/>
    </xf>
    <xf numFmtId="0" fontId="37" fillId="0" borderId="77" xfId="43" applyFont="1" applyBorder="1" applyAlignment="1">
      <alignment horizontal="center" vertical="center" wrapText="1"/>
    </xf>
    <xf numFmtId="0" fontId="37" fillId="0" borderId="70" xfId="43" applyFont="1" applyBorder="1" applyAlignment="1">
      <alignment horizontal="center" vertical="center" wrapText="1"/>
    </xf>
    <xf numFmtId="0" fontId="37" fillId="26" borderId="77" xfId="43" applyFont="1" applyFill="1" applyBorder="1" applyAlignment="1" applyProtection="1">
      <alignment horizontal="center" vertical="center" shrinkToFit="1"/>
      <protection locked="0"/>
    </xf>
    <xf numFmtId="0" fontId="37" fillId="26" borderId="70" xfId="43" applyFont="1" applyFill="1" applyBorder="1" applyAlignment="1" applyProtection="1">
      <alignment horizontal="center" vertical="center" shrinkToFit="1"/>
      <protection locked="0"/>
    </xf>
    <xf numFmtId="0" fontId="3" fillId="0" borderId="0" xfId="0" applyFont="1" applyAlignment="1">
      <alignment horizontal="left" vertical="center" wrapText="1"/>
    </xf>
    <xf numFmtId="0" fontId="37" fillId="26" borderId="23" xfId="43" applyFont="1" applyFill="1" applyBorder="1" applyAlignment="1" applyProtection="1">
      <alignment horizontal="center" vertical="center" shrinkToFit="1"/>
      <protection locked="0"/>
    </xf>
    <xf numFmtId="189" fontId="37" fillId="26" borderId="23" xfId="43" applyNumberFormat="1" applyFont="1" applyFill="1" applyBorder="1" applyAlignment="1" applyProtection="1">
      <alignment horizontal="center" vertical="center" shrinkToFit="1"/>
      <protection locked="0"/>
    </xf>
    <xf numFmtId="0" fontId="37" fillId="0" borderId="0" xfId="43" applyFont="1" applyAlignment="1">
      <alignment horizontal="center" vertical="center" shrinkToFit="1"/>
    </xf>
    <xf numFmtId="0" fontId="37" fillId="26" borderId="51" xfId="43" applyFont="1" applyFill="1" applyBorder="1" applyAlignment="1" applyProtection="1">
      <alignment horizontal="center" vertical="center" shrinkToFit="1"/>
      <protection locked="0"/>
    </xf>
    <xf numFmtId="0" fontId="37" fillId="26" borderId="41" xfId="43" applyFont="1" applyFill="1" applyBorder="1" applyAlignment="1" applyProtection="1">
      <alignment horizontal="center" vertical="center" shrinkToFit="1"/>
      <protection locked="0"/>
    </xf>
    <xf numFmtId="0" fontId="37" fillId="26" borderId="48" xfId="43" applyFont="1" applyFill="1" applyBorder="1" applyAlignment="1" applyProtection="1">
      <alignment horizontal="center" vertical="center" shrinkToFit="1"/>
      <protection locked="0"/>
    </xf>
    <xf numFmtId="0" fontId="37" fillId="26" borderId="53" xfId="43" applyFont="1" applyFill="1" applyBorder="1" applyAlignment="1" applyProtection="1">
      <alignment horizontal="center" vertical="center" shrinkToFit="1"/>
      <protection locked="0"/>
    </xf>
    <xf numFmtId="189" fontId="37" fillId="0" borderId="51" xfId="43" applyNumberFormat="1" applyFont="1" applyBorder="1" applyAlignment="1" applyProtection="1">
      <alignment horizontal="center" vertical="center" shrinkToFit="1"/>
      <protection locked="0"/>
    </xf>
    <xf numFmtId="189" fontId="37" fillId="0" borderId="41" xfId="43" applyNumberFormat="1" applyFont="1" applyBorder="1" applyAlignment="1" applyProtection="1">
      <alignment horizontal="center" vertical="center" shrinkToFit="1"/>
      <protection locked="0"/>
    </xf>
    <xf numFmtId="189" fontId="37" fillId="0" borderId="48" xfId="43" applyNumberFormat="1" applyFont="1" applyBorder="1" applyAlignment="1" applyProtection="1">
      <alignment horizontal="center" vertical="center" shrinkToFit="1"/>
      <protection locked="0"/>
    </xf>
    <xf numFmtId="189" fontId="37" fillId="0" borderId="53" xfId="43" applyNumberFormat="1" applyFont="1" applyBorder="1" applyAlignment="1" applyProtection="1">
      <alignment horizontal="center" vertical="center" shrinkToFit="1"/>
      <protection locked="0"/>
    </xf>
    <xf numFmtId="0" fontId="60" fillId="28" borderId="50" xfId="43" applyFont="1" applyFill="1" applyBorder="1" applyAlignment="1">
      <alignment horizontal="center" vertical="center" shrinkToFit="1"/>
    </xf>
    <xf numFmtId="0" fontId="60" fillId="28" borderId="22" xfId="43" applyFont="1" applyFill="1" applyBorder="1" applyAlignment="1">
      <alignment horizontal="center" vertical="center" shrinkToFit="1"/>
    </xf>
    <xf numFmtId="0" fontId="5" fillId="0" borderId="0" xfId="0" applyFont="1" applyAlignment="1">
      <alignment horizontal="left" vertical="center" wrapText="1"/>
    </xf>
    <xf numFmtId="0" fontId="27" fillId="0" borderId="0" xfId="43" applyFont="1" applyAlignment="1">
      <alignment horizontal="center" vertical="center"/>
    </xf>
    <xf numFmtId="0" fontId="40" fillId="29" borderId="0" xfId="43" applyFont="1" applyFill="1" applyAlignment="1" applyProtection="1">
      <alignment horizontal="left" vertical="center"/>
      <protection locked="0"/>
    </xf>
    <xf numFmtId="0" fontId="3" fillId="27" borderId="70" xfId="43" applyFont="1" applyFill="1" applyBorder="1" applyAlignment="1" applyProtection="1">
      <alignment horizontal="left" vertical="center" shrinkToFit="1"/>
      <protection locked="0"/>
    </xf>
    <xf numFmtId="0" fontId="37" fillId="0" borderId="23" xfId="43" applyFont="1" applyBorder="1" applyAlignment="1">
      <alignment horizontal="center" vertical="center" wrapText="1"/>
    </xf>
    <xf numFmtId="0" fontId="37" fillId="0" borderId="51" xfId="43" applyFont="1" applyBorder="1" applyAlignment="1">
      <alignment horizontal="center" vertical="center" wrapText="1"/>
    </xf>
    <xf numFmtId="0" fontId="0" fillId="0" borderId="41" xfId="0" applyBorder="1" applyAlignment="1">
      <alignment horizontal="center" vertical="center" wrapText="1"/>
    </xf>
    <xf numFmtId="0" fontId="0" fillId="0" borderId="48" xfId="0" applyBorder="1" applyAlignment="1">
      <alignment horizontal="center" vertical="center" wrapText="1"/>
    </xf>
    <xf numFmtId="0" fontId="0" fillId="0" borderId="53" xfId="0" applyBorder="1" applyAlignment="1">
      <alignment horizontal="center" vertical="center" wrapText="1"/>
    </xf>
    <xf numFmtId="0" fontId="37" fillId="0" borderId="28" xfId="43" applyFont="1" applyBorder="1" applyAlignment="1">
      <alignment horizontal="center" vertical="center" wrapText="1"/>
    </xf>
    <xf numFmtId="0" fontId="37" fillId="0" borderId="29" xfId="43" applyFont="1" applyBorder="1" applyAlignment="1">
      <alignment horizontal="center" vertical="center" wrapText="1"/>
    </xf>
    <xf numFmtId="0" fontId="37" fillId="0" borderId="41" xfId="43" applyFont="1" applyBorder="1" applyAlignment="1">
      <alignment horizontal="center" vertical="center" wrapText="1"/>
    </xf>
    <xf numFmtId="0" fontId="37" fillId="0" borderId="48" xfId="43" applyFont="1" applyBorder="1" applyAlignment="1">
      <alignment horizontal="center" vertical="center" wrapText="1"/>
    </xf>
    <xf numFmtId="0" fontId="37" fillId="0" borderId="53" xfId="43" applyFont="1" applyBorder="1" applyAlignment="1">
      <alignment horizontal="center" vertical="center" wrapText="1"/>
    </xf>
    <xf numFmtId="0" fontId="52" fillId="0" borderId="93" xfId="43" applyFont="1" applyBorder="1" applyAlignment="1">
      <alignment horizontal="left" vertical="center" wrapText="1"/>
    </xf>
    <xf numFmtId="0" fontId="52" fillId="0" borderId="71" xfId="43" applyFont="1" applyBorder="1" applyAlignment="1">
      <alignment horizontal="left" vertical="center" wrapText="1"/>
    </xf>
    <xf numFmtId="0" fontId="50" fillId="0" borderId="0" xfId="42" applyFont="1" applyAlignment="1">
      <alignment vertical="center"/>
    </xf>
    <xf numFmtId="0" fontId="50" fillId="0" borderId="0" xfId="42" applyFont="1" applyAlignment="1">
      <alignment vertical="center" wrapText="1"/>
    </xf>
    <xf numFmtId="0" fontId="8" fillId="0" borderId="0" xfId="0" applyFont="1" applyAlignment="1">
      <alignment horizontal="center" vertical="center"/>
    </xf>
    <xf numFmtId="0" fontId="8" fillId="0" borderId="0" xfId="0" applyFont="1">
      <alignment vertical="center"/>
    </xf>
    <xf numFmtId="0" fontId="47" fillId="0" borderId="0" xfId="0" applyFont="1" applyAlignment="1">
      <alignment horizontal="center" vertical="center"/>
    </xf>
    <xf numFmtId="0" fontId="8" fillId="27" borderId="0" xfId="0" applyFont="1" applyFill="1" applyAlignment="1">
      <alignment horizontal="center" vertical="center"/>
    </xf>
    <xf numFmtId="0" fontId="8" fillId="0" borderId="0" xfId="0" applyFont="1" applyAlignment="1">
      <alignment horizontal="left" vertical="center"/>
    </xf>
    <xf numFmtId="58" fontId="8" fillId="27" borderId="0" xfId="0" applyNumberFormat="1" applyFont="1" applyFill="1" applyAlignment="1">
      <alignment horizontal="center" vertical="center"/>
    </xf>
    <xf numFmtId="0" fontId="8" fillId="26" borderId="0" xfId="0" applyFont="1" applyFill="1" applyAlignment="1">
      <alignment horizontal="center" vertical="center"/>
    </xf>
    <xf numFmtId="0" fontId="8" fillId="27" borderId="0" xfId="0" applyFont="1" applyFill="1">
      <alignment vertical="center"/>
    </xf>
    <xf numFmtId="0" fontId="8" fillId="0" borderId="0" xfId="0" applyFont="1" applyAlignment="1">
      <alignment horizontal="distributed" vertical="center"/>
    </xf>
    <xf numFmtId="0" fontId="8" fillId="26" borderId="0" xfId="0" applyFont="1" applyFill="1">
      <alignment vertical="center"/>
    </xf>
    <xf numFmtId="188" fontId="3" fillId="26" borderId="51" xfId="0" applyNumberFormat="1" applyFont="1" applyFill="1" applyBorder="1" applyAlignment="1" applyProtection="1">
      <alignment horizontal="center" vertical="center" shrinkToFit="1"/>
      <protection locked="0"/>
    </xf>
    <xf numFmtId="188" fontId="3" fillId="26" borderId="77" xfId="0" applyNumberFormat="1" applyFont="1" applyFill="1" applyBorder="1" applyAlignment="1" applyProtection="1">
      <alignment horizontal="center" vertical="center" shrinkToFit="1"/>
      <protection locked="0"/>
    </xf>
    <xf numFmtId="188" fontId="3" fillId="26" borderId="41" xfId="0" applyNumberFormat="1" applyFont="1" applyFill="1" applyBorder="1" applyAlignment="1" applyProtection="1">
      <alignment horizontal="center" vertical="center" shrinkToFit="1"/>
      <protection locked="0"/>
    </xf>
    <xf numFmtId="188" fontId="3" fillId="26" borderId="48" xfId="0" applyNumberFormat="1" applyFont="1" applyFill="1" applyBorder="1" applyAlignment="1" applyProtection="1">
      <alignment horizontal="center" vertical="center" shrinkToFit="1"/>
      <protection locked="0"/>
    </xf>
    <xf numFmtId="188" fontId="3" fillId="26" borderId="70" xfId="0" applyNumberFormat="1" applyFont="1" applyFill="1" applyBorder="1" applyAlignment="1" applyProtection="1">
      <alignment horizontal="center" vertical="center" shrinkToFit="1"/>
      <protection locked="0"/>
    </xf>
    <xf numFmtId="188" fontId="3" fillId="26" borderId="53" xfId="0" applyNumberFormat="1" applyFont="1" applyFill="1" applyBorder="1" applyAlignment="1" applyProtection="1">
      <alignment horizontal="center" vertical="center" shrinkToFit="1"/>
      <protection locked="0"/>
    </xf>
    <xf numFmtId="0" fontId="3" fillId="31" borderId="70" xfId="0" applyFont="1" applyFill="1" applyBorder="1" applyAlignment="1" applyProtection="1">
      <alignment vertical="center" shrinkToFit="1"/>
      <protection locked="0"/>
    </xf>
    <xf numFmtId="188" fontId="3" fillId="26" borderId="70" xfId="0" applyNumberFormat="1" applyFont="1" applyFill="1" applyBorder="1" applyAlignment="1" applyProtection="1">
      <alignment vertical="center" shrinkToFit="1"/>
      <protection locked="0"/>
    </xf>
    <xf numFmtId="188" fontId="3" fillId="26" borderId="53" xfId="0" applyNumberFormat="1" applyFont="1" applyFill="1" applyBorder="1" applyAlignment="1" applyProtection="1">
      <alignment vertical="center" shrinkToFit="1"/>
      <protection locked="0"/>
    </xf>
    <xf numFmtId="188" fontId="3" fillId="26" borderId="77" xfId="0" applyNumberFormat="1" applyFont="1" applyFill="1" applyBorder="1" applyAlignment="1" applyProtection="1">
      <alignment vertical="center" shrinkToFit="1"/>
      <protection locked="0"/>
    </xf>
    <xf numFmtId="188" fontId="3" fillId="26" borderId="41" xfId="0" applyNumberFormat="1" applyFont="1" applyFill="1" applyBorder="1" applyAlignment="1" applyProtection="1">
      <alignment vertical="center" shrinkToFit="1"/>
      <protection locked="0"/>
    </xf>
    <xf numFmtId="0" fontId="37" fillId="26" borderId="23" xfId="43" applyFont="1" applyFill="1" applyBorder="1" applyAlignment="1">
      <alignment horizontal="center" vertical="center" shrinkToFit="1"/>
    </xf>
    <xf numFmtId="0" fontId="37" fillId="0" borderId="51" xfId="43" applyFont="1" applyBorder="1" applyAlignment="1">
      <alignment vertical="center" shrinkToFit="1"/>
    </xf>
    <xf numFmtId="0" fontId="37" fillId="0" borderId="41" xfId="43" applyFont="1" applyBorder="1" applyAlignment="1">
      <alignment vertical="center" shrinkToFit="1"/>
    </xf>
    <xf numFmtId="0" fontId="37" fillId="0" borderId="77" xfId="43" applyFont="1" applyBorder="1" applyAlignment="1">
      <alignment horizontal="center" vertical="center" shrinkToFit="1"/>
    </xf>
    <xf numFmtId="0" fontId="37" fillId="0" borderId="23" xfId="43" applyFont="1" applyBorder="1" applyAlignment="1">
      <alignment horizontal="center" vertical="center" shrinkToFit="1"/>
    </xf>
    <xf numFmtId="0" fontId="37" fillId="0" borderId="48" xfId="43" applyFont="1" applyBorder="1" applyAlignment="1">
      <alignment vertical="center" shrinkToFit="1"/>
    </xf>
    <xf numFmtId="0" fontId="37" fillId="0" borderId="53" xfId="43" applyFont="1" applyBorder="1" applyAlignment="1">
      <alignment vertical="center" shrinkToFit="1"/>
    </xf>
    <xf numFmtId="0" fontId="37" fillId="0" borderId="70" xfId="43" applyFont="1" applyBorder="1" applyAlignment="1">
      <alignment horizontal="center" vertical="center" shrinkToFit="1"/>
    </xf>
    <xf numFmtId="3" fontId="37" fillId="0" borderId="51" xfId="43" applyNumberFormat="1" applyFont="1" applyBorder="1" applyAlignment="1">
      <alignment horizontal="center" vertical="center" shrinkToFit="1"/>
    </xf>
    <xf numFmtId="3" fontId="37" fillId="0" borderId="41" xfId="43" applyNumberFormat="1" applyFont="1" applyBorder="1" applyAlignment="1">
      <alignment horizontal="center" vertical="center" shrinkToFit="1"/>
    </xf>
    <xf numFmtId="3" fontId="37" fillId="0" borderId="48" xfId="43" applyNumberFormat="1" applyFont="1" applyBorder="1" applyAlignment="1">
      <alignment horizontal="center" vertical="center" shrinkToFit="1"/>
    </xf>
    <xf numFmtId="3" fontId="37" fillId="0" borderId="53" xfId="43" applyNumberFormat="1" applyFont="1" applyBorder="1" applyAlignment="1">
      <alignment horizontal="center" vertical="center" shrinkToFit="1"/>
    </xf>
    <xf numFmtId="0" fontId="37" fillId="26" borderId="77" xfId="43" applyFont="1" applyFill="1" applyBorder="1" applyAlignment="1">
      <alignment horizontal="center" vertical="center" shrinkToFit="1"/>
    </xf>
    <xf numFmtId="0" fontId="37" fillId="26" borderId="70" xfId="43" applyFont="1" applyFill="1" applyBorder="1" applyAlignment="1">
      <alignment horizontal="center" vertical="center" shrinkToFit="1"/>
    </xf>
    <xf numFmtId="0" fontId="37" fillId="26" borderId="51" xfId="43" applyFont="1" applyFill="1" applyBorder="1" applyAlignment="1">
      <alignment horizontal="center" vertical="center" shrinkToFit="1"/>
    </xf>
    <xf numFmtId="0" fontId="37" fillId="26" borderId="41" xfId="43" applyFont="1" applyFill="1" applyBorder="1" applyAlignment="1">
      <alignment horizontal="center" vertical="center" shrinkToFit="1"/>
    </xf>
    <xf numFmtId="0" fontId="37" fillId="26" borderId="48" xfId="43" applyFont="1" applyFill="1" applyBorder="1" applyAlignment="1">
      <alignment horizontal="center" vertical="center" shrinkToFit="1"/>
    </xf>
    <xf numFmtId="0" fontId="37" fillId="26" borderId="53" xfId="43" applyFont="1" applyFill="1" applyBorder="1" applyAlignment="1">
      <alignment horizontal="center" vertical="center" shrinkToFit="1"/>
    </xf>
    <xf numFmtId="0" fontId="40" fillId="29" borderId="0" xfId="43" applyFont="1" applyFill="1" applyAlignment="1">
      <alignment horizontal="left" vertical="center"/>
    </xf>
    <xf numFmtId="0" fontId="3" fillId="27" borderId="70" xfId="43" applyFont="1" applyFill="1" applyBorder="1" applyAlignment="1">
      <alignment horizontal="left" vertical="center" shrinkToFit="1"/>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_■簡易型様式6（施工実績）H24.4" xfId="42" xr:uid="{00000000-0005-0000-0000-00002A000000}"/>
    <cellStyle name="標準_■簡易型様式7-2（配置予定技術者（工事成績））H24.4" xfId="43" xr:uid="{00000000-0005-0000-0000-00002B000000}"/>
    <cellStyle name="良い" xfId="44" builtinId="26" customBuiltin="1"/>
  </cellStyles>
  <dxfs count="76">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border>
        <left/>
        <right/>
        <top/>
        <bottom/>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rgb="FFFF0000"/>
      </font>
    </dxf>
    <dxf>
      <font>
        <color theme="0"/>
      </font>
      <fill>
        <patternFill patternType="none">
          <bgColor auto="1"/>
        </patternFill>
      </fill>
    </dxf>
    <dxf>
      <font>
        <color theme="0"/>
      </font>
      <fill>
        <patternFill patternType="none">
          <bgColor auto="1"/>
        </patternFill>
      </fill>
    </dxf>
    <dxf>
      <font>
        <b/>
        <i val="0"/>
        <color rgb="FFFFFF0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border>
        <left/>
        <right/>
        <top/>
        <bottom/>
      </border>
    </dxf>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ill>
        <patternFill patternType="none">
          <bgColor auto="1"/>
        </patternFill>
      </fill>
    </dxf>
    <dxf>
      <font>
        <color theme="0"/>
      </font>
      <fill>
        <patternFill>
          <bgColor theme="0"/>
        </patternFill>
      </fill>
    </dxf>
    <dxf>
      <font>
        <color theme="0"/>
      </font>
      <fill>
        <patternFill>
          <bgColor theme="0"/>
        </patternFill>
      </fill>
    </dxf>
    <dxf>
      <font>
        <color rgb="FFFF0000"/>
      </font>
    </dxf>
    <dxf>
      <font>
        <color theme="0"/>
      </font>
      <fill>
        <patternFill patternType="none">
          <bgColor auto="1"/>
        </patternFill>
      </fill>
    </dxf>
    <dxf>
      <font>
        <color theme="0"/>
      </font>
      <fill>
        <patternFill patternType="none">
          <bgColor auto="1"/>
        </patternFill>
      </fill>
    </dxf>
    <dxf>
      <font>
        <b/>
        <i val="0"/>
        <color rgb="FFFFFF00"/>
      </font>
      <fill>
        <patternFill>
          <bgColor rgb="FFFF0000"/>
        </patternFill>
      </fill>
    </dxf>
  </dxfs>
  <tableStyles count="0" defaultTableStyle="TableStyleMedium2" defaultPivotStyle="PivotStyleLight16"/>
  <colors>
    <mruColors>
      <color rgb="FFFDE9D9"/>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104775</xdr:colOff>
      <xdr:row>0</xdr:row>
      <xdr:rowOff>0</xdr:rowOff>
    </xdr:from>
    <xdr:to>
      <xdr:col>7</xdr:col>
      <xdr:colOff>86184</xdr:colOff>
      <xdr:row>2</xdr:row>
      <xdr:rowOff>75203</xdr:rowOff>
    </xdr:to>
    <xdr:sp macro="" textlink="">
      <xdr:nvSpPr>
        <xdr:cNvPr id="2" name="テキスト ボックス 1">
          <a:extLst>
            <a:ext uri="{FF2B5EF4-FFF2-40B4-BE49-F238E27FC236}">
              <a16:creationId xmlns:a16="http://schemas.microsoft.com/office/drawing/2014/main" id="{02DA4D27-AB39-485B-BAD0-B40F992BDFAB}"/>
            </a:ext>
          </a:extLst>
        </xdr:cNvPr>
        <xdr:cNvSpPr txBox="1"/>
      </xdr:nvSpPr>
      <xdr:spPr>
        <a:xfrm>
          <a:off x="352425" y="0"/>
          <a:ext cx="2638884" cy="532403"/>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xdr:col>
      <xdr:colOff>0</xdr:colOff>
      <xdr:row>47</xdr:row>
      <xdr:rowOff>726</xdr:rowOff>
    </xdr:from>
    <xdr:to>
      <xdr:col>2</xdr:col>
      <xdr:colOff>331684</xdr:colOff>
      <xdr:row>52</xdr:row>
      <xdr:rowOff>190500</xdr:rowOff>
    </xdr:to>
    <xdr:sp macro="" textlink="">
      <xdr:nvSpPr>
        <xdr:cNvPr id="3" name="正方形/長方形 2">
          <a:extLst>
            <a:ext uri="{FF2B5EF4-FFF2-40B4-BE49-F238E27FC236}">
              <a16:creationId xmlns:a16="http://schemas.microsoft.com/office/drawing/2014/main" id="{B5862474-46D0-4414-8681-2C50EC0D3849}"/>
            </a:ext>
          </a:extLst>
        </xdr:cNvPr>
        <xdr:cNvSpPr/>
      </xdr:nvSpPr>
      <xdr:spPr>
        <a:xfrm>
          <a:off x="247650" y="12040326"/>
          <a:ext cx="474559" cy="118037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358880</xdr:colOff>
      <xdr:row>45</xdr:row>
      <xdr:rowOff>19051</xdr:rowOff>
    </xdr:from>
    <xdr:to>
      <xdr:col>14</xdr:col>
      <xdr:colOff>1664527</xdr:colOff>
      <xdr:row>47</xdr:row>
      <xdr:rowOff>57151</xdr:rowOff>
    </xdr:to>
    <xdr:sp macro="" textlink="">
      <xdr:nvSpPr>
        <xdr:cNvPr id="4" name="テキスト ボックス 3">
          <a:extLst>
            <a:ext uri="{FF2B5EF4-FFF2-40B4-BE49-F238E27FC236}">
              <a16:creationId xmlns:a16="http://schemas.microsoft.com/office/drawing/2014/main" id="{6CADF654-1826-4D0C-B97B-1661D17F0699}"/>
            </a:ext>
          </a:extLst>
        </xdr:cNvPr>
        <xdr:cNvSpPr txBox="1"/>
      </xdr:nvSpPr>
      <xdr:spPr>
        <a:xfrm>
          <a:off x="6416780" y="11601451"/>
          <a:ext cx="1762847" cy="49530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内容を確認の上「✓」</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を記載して下さい。</a:t>
          </a:r>
        </a:p>
      </xdr:txBody>
    </xdr:sp>
    <xdr:clientData/>
  </xdr:twoCellAnchor>
  <xdr:twoCellAnchor>
    <xdr:from>
      <xdr:col>2</xdr:col>
      <xdr:colOff>38921</xdr:colOff>
      <xdr:row>45</xdr:row>
      <xdr:rowOff>135650</xdr:rowOff>
    </xdr:from>
    <xdr:to>
      <xdr:col>13</xdr:col>
      <xdr:colOff>331539</xdr:colOff>
      <xdr:row>46</xdr:row>
      <xdr:rowOff>152609</xdr:rowOff>
    </xdr:to>
    <xdr:sp macro="" textlink="">
      <xdr:nvSpPr>
        <xdr:cNvPr id="5" name="矢印: 上向き折線 4">
          <a:extLst>
            <a:ext uri="{FF2B5EF4-FFF2-40B4-BE49-F238E27FC236}">
              <a16:creationId xmlns:a16="http://schemas.microsoft.com/office/drawing/2014/main" id="{8F8A277D-0394-44DB-A886-EEA8E59C7A7D}"/>
            </a:ext>
          </a:extLst>
        </xdr:cNvPr>
        <xdr:cNvSpPr/>
      </xdr:nvSpPr>
      <xdr:spPr>
        <a:xfrm rot="5400000" flipH="1">
          <a:off x="3267613" y="8879883"/>
          <a:ext cx="283659" cy="5959993"/>
        </a:xfrm>
        <a:prstGeom prst="bentUpArrow">
          <a:avLst>
            <a:gd name="adj1" fmla="val 31681"/>
            <a:gd name="adj2" fmla="val 35938"/>
            <a:gd name="adj3" fmla="val 5000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167640</xdr:colOff>
      <xdr:row>42</xdr:row>
      <xdr:rowOff>258199</xdr:rowOff>
    </xdr:from>
    <xdr:to>
      <xdr:col>14</xdr:col>
      <xdr:colOff>1619250</xdr:colOff>
      <xdr:row>44</xdr:row>
      <xdr:rowOff>28311</xdr:rowOff>
    </xdr:to>
    <xdr:sp macro="" textlink="">
      <xdr:nvSpPr>
        <xdr:cNvPr id="6" name="正方形/長方形 5">
          <a:extLst>
            <a:ext uri="{FF2B5EF4-FFF2-40B4-BE49-F238E27FC236}">
              <a16:creationId xmlns:a16="http://schemas.microsoft.com/office/drawing/2014/main" id="{558F3F8A-0337-45DC-8F3F-C70A8C1FD0DD}"/>
            </a:ext>
          </a:extLst>
        </xdr:cNvPr>
        <xdr:cNvSpPr/>
      </xdr:nvSpPr>
      <xdr:spPr>
        <a:xfrm>
          <a:off x="167640" y="11192899"/>
          <a:ext cx="7966710" cy="30351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321571</xdr:colOff>
      <xdr:row>41</xdr:row>
      <xdr:rowOff>49530</xdr:rowOff>
    </xdr:from>
    <xdr:to>
      <xdr:col>14</xdr:col>
      <xdr:colOff>440924</xdr:colOff>
      <xdr:row>42</xdr:row>
      <xdr:rowOff>220412</xdr:rowOff>
    </xdr:to>
    <xdr:sp macro="" textlink="">
      <xdr:nvSpPr>
        <xdr:cNvPr id="7" name="テキスト ボックス 6">
          <a:extLst>
            <a:ext uri="{FF2B5EF4-FFF2-40B4-BE49-F238E27FC236}">
              <a16:creationId xmlns:a16="http://schemas.microsoft.com/office/drawing/2014/main" id="{3A92464E-C56D-4522-94C8-C7E108864C5D}"/>
            </a:ext>
          </a:extLst>
        </xdr:cNvPr>
        <xdr:cNvSpPr txBox="1"/>
      </xdr:nvSpPr>
      <xdr:spPr>
        <a:xfrm>
          <a:off x="5007871" y="10869930"/>
          <a:ext cx="1948153" cy="285182"/>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記載漏れに注意して下さい。</a:t>
          </a:r>
        </a:p>
      </xdr:txBody>
    </xdr:sp>
    <xdr:clientData/>
  </xdr:twoCellAnchor>
  <xdr:twoCellAnchor>
    <xdr:from>
      <xdr:col>1</xdr:col>
      <xdr:colOff>19050</xdr:colOff>
      <xdr:row>35</xdr:row>
      <xdr:rowOff>1</xdr:rowOff>
    </xdr:from>
    <xdr:to>
      <xdr:col>14</xdr:col>
      <xdr:colOff>1653540</xdr:colOff>
      <xdr:row>37</xdr:row>
      <xdr:rowOff>1</xdr:rowOff>
    </xdr:to>
    <xdr:sp macro="" textlink="">
      <xdr:nvSpPr>
        <xdr:cNvPr id="8" name="正方形/長方形 7">
          <a:extLst>
            <a:ext uri="{FF2B5EF4-FFF2-40B4-BE49-F238E27FC236}">
              <a16:creationId xmlns:a16="http://schemas.microsoft.com/office/drawing/2014/main" id="{ADC0B548-0BC1-4F6D-8457-184C0120DEBA}"/>
            </a:ext>
          </a:extLst>
        </xdr:cNvPr>
        <xdr:cNvSpPr/>
      </xdr:nvSpPr>
      <xdr:spPr>
        <a:xfrm>
          <a:off x="266700" y="9372601"/>
          <a:ext cx="7901940" cy="5334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92577</xdr:colOff>
      <xdr:row>36</xdr:row>
      <xdr:rowOff>257868</xdr:rowOff>
    </xdr:from>
    <xdr:to>
      <xdr:col>14</xdr:col>
      <xdr:colOff>1596826</xdr:colOff>
      <xdr:row>39</xdr:row>
      <xdr:rowOff>174823</xdr:rowOff>
    </xdr:to>
    <xdr:sp macro="" textlink="">
      <xdr:nvSpPr>
        <xdr:cNvPr id="9" name="テキスト ボックス 8">
          <a:extLst>
            <a:ext uri="{FF2B5EF4-FFF2-40B4-BE49-F238E27FC236}">
              <a16:creationId xmlns:a16="http://schemas.microsoft.com/office/drawing/2014/main" id="{6FFD67A9-F319-49B8-B9BA-922F2CE51BFC}"/>
            </a:ext>
          </a:extLst>
        </xdr:cNvPr>
        <xdr:cNvSpPr txBox="1"/>
      </xdr:nvSpPr>
      <xdr:spPr>
        <a:xfrm>
          <a:off x="5236077" y="9897168"/>
          <a:ext cx="2875849" cy="56465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根拠資料（必須）に記載のない根拠資料を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提出する場合の記載漏れに注意して下さい。</a:t>
          </a:r>
        </a:p>
      </xdr:txBody>
    </xdr:sp>
    <xdr:clientData/>
  </xdr:twoCellAnchor>
  <xdr:twoCellAnchor>
    <xdr:from>
      <xdr:col>1</xdr:col>
      <xdr:colOff>0</xdr:colOff>
      <xdr:row>38</xdr:row>
      <xdr:rowOff>238125</xdr:rowOff>
    </xdr:from>
    <xdr:to>
      <xdr:col>3</xdr:col>
      <xdr:colOff>20955</xdr:colOff>
      <xdr:row>41</xdr:row>
      <xdr:rowOff>5715</xdr:rowOff>
    </xdr:to>
    <xdr:sp macro="" textlink="">
      <xdr:nvSpPr>
        <xdr:cNvPr id="10" name="正方形/長方形 9">
          <a:extLst>
            <a:ext uri="{FF2B5EF4-FFF2-40B4-BE49-F238E27FC236}">
              <a16:creationId xmlns:a16="http://schemas.microsoft.com/office/drawing/2014/main" id="{928345DA-D0C6-4CAA-8727-A9773F01FDE5}"/>
            </a:ext>
          </a:extLst>
        </xdr:cNvPr>
        <xdr:cNvSpPr/>
      </xdr:nvSpPr>
      <xdr:spPr>
        <a:xfrm>
          <a:off x="247650" y="10258425"/>
          <a:ext cx="516255" cy="56769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16</xdr:row>
      <xdr:rowOff>1</xdr:rowOff>
    </xdr:from>
    <xdr:to>
      <xdr:col>8</xdr:col>
      <xdr:colOff>17944</xdr:colOff>
      <xdr:row>33</xdr:row>
      <xdr:rowOff>247651</xdr:rowOff>
    </xdr:to>
    <xdr:sp macro="" textlink="">
      <xdr:nvSpPr>
        <xdr:cNvPr id="11" name="正方形/長方形 10">
          <a:extLst>
            <a:ext uri="{FF2B5EF4-FFF2-40B4-BE49-F238E27FC236}">
              <a16:creationId xmlns:a16="http://schemas.microsoft.com/office/drawing/2014/main" id="{CF13A96B-CA3C-42A4-BFE6-3F05BA47E8A4}"/>
            </a:ext>
          </a:extLst>
        </xdr:cNvPr>
        <xdr:cNvSpPr/>
      </xdr:nvSpPr>
      <xdr:spPr>
        <a:xfrm>
          <a:off x="2905125" y="3352801"/>
          <a:ext cx="475144" cy="57340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266586</xdr:colOff>
      <xdr:row>14</xdr:row>
      <xdr:rowOff>47625</xdr:rowOff>
    </xdr:from>
    <xdr:to>
      <xdr:col>12</xdr:col>
      <xdr:colOff>171393</xdr:colOff>
      <xdr:row>16</xdr:row>
      <xdr:rowOff>44989</xdr:rowOff>
    </xdr:to>
    <xdr:sp macro="" textlink="">
      <xdr:nvSpPr>
        <xdr:cNvPr id="12" name="テキスト ボックス 11">
          <a:extLst>
            <a:ext uri="{FF2B5EF4-FFF2-40B4-BE49-F238E27FC236}">
              <a16:creationId xmlns:a16="http://schemas.microsoft.com/office/drawing/2014/main" id="{3F50D697-EE99-4EF3-ACF2-A881F15667FA}"/>
            </a:ext>
          </a:extLst>
        </xdr:cNvPr>
        <xdr:cNvSpPr txBox="1"/>
      </xdr:nvSpPr>
      <xdr:spPr>
        <a:xfrm>
          <a:off x="3628911" y="2867025"/>
          <a:ext cx="2143182" cy="53076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提出する根拠資料の明示を確認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の上「✓」を記載して下さい。</a:t>
          </a:r>
        </a:p>
      </xdr:txBody>
    </xdr:sp>
    <xdr:clientData/>
  </xdr:twoCellAnchor>
  <xdr:twoCellAnchor>
    <xdr:from>
      <xdr:col>7</xdr:col>
      <xdr:colOff>266700</xdr:colOff>
      <xdr:row>14</xdr:row>
      <xdr:rowOff>184607</xdr:rowOff>
    </xdr:from>
    <xdr:to>
      <xdr:col>8</xdr:col>
      <xdr:colOff>217499</xdr:colOff>
      <xdr:row>16</xdr:row>
      <xdr:rowOff>67675</xdr:rowOff>
    </xdr:to>
    <xdr:sp macro="" textlink="">
      <xdr:nvSpPr>
        <xdr:cNvPr id="13" name="矢印: 上向き折線 12">
          <a:extLst>
            <a:ext uri="{FF2B5EF4-FFF2-40B4-BE49-F238E27FC236}">
              <a16:creationId xmlns:a16="http://schemas.microsoft.com/office/drawing/2014/main" id="{2B7313AE-0C43-4AA4-ABA6-660C6DFE4AC2}"/>
            </a:ext>
          </a:extLst>
        </xdr:cNvPr>
        <xdr:cNvSpPr/>
      </xdr:nvSpPr>
      <xdr:spPr>
        <a:xfrm rot="5400000" flipH="1">
          <a:off x="3167591" y="3008241"/>
          <a:ext cx="416468" cy="407999"/>
        </a:xfrm>
        <a:prstGeom prst="bentUp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xdr:colOff>
      <xdr:row>2</xdr:row>
      <xdr:rowOff>0</xdr:rowOff>
    </xdr:from>
    <xdr:to>
      <xdr:col>14</xdr:col>
      <xdr:colOff>1638301</xdr:colOff>
      <xdr:row>10</xdr:row>
      <xdr:rowOff>168337</xdr:rowOff>
    </xdr:to>
    <xdr:sp macro="" textlink="">
      <xdr:nvSpPr>
        <xdr:cNvPr id="14" name="正方形/長方形 13">
          <a:extLst>
            <a:ext uri="{FF2B5EF4-FFF2-40B4-BE49-F238E27FC236}">
              <a16:creationId xmlns:a16="http://schemas.microsoft.com/office/drawing/2014/main" id="{992C5D95-864E-444E-918B-70DA9DA3DEDA}"/>
            </a:ext>
          </a:extLst>
        </xdr:cNvPr>
        <xdr:cNvSpPr/>
      </xdr:nvSpPr>
      <xdr:spPr>
        <a:xfrm>
          <a:off x="1" y="457200"/>
          <a:ext cx="8153400" cy="169233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114300</xdr:colOff>
      <xdr:row>5</xdr:row>
      <xdr:rowOff>104775</xdr:rowOff>
    </xdr:from>
    <xdr:to>
      <xdr:col>5</xdr:col>
      <xdr:colOff>807580</xdr:colOff>
      <xdr:row>7</xdr:row>
      <xdr:rowOff>10862</xdr:rowOff>
    </xdr:to>
    <xdr:sp macro="" textlink="">
      <xdr:nvSpPr>
        <xdr:cNvPr id="15" name="テキスト ボックス 14">
          <a:extLst>
            <a:ext uri="{FF2B5EF4-FFF2-40B4-BE49-F238E27FC236}">
              <a16:creationId xmlns:a16="http://schemas.microsoft.com/office/drawing/2014/main" id="{5EA9C42E-01A0-4C58-AC66-322627884410}"/>
            </a:ext>
          </a:extLst>
        </xdr:cNvPr>
        <xdr:cNvSpPr txBox="1"/>
      </xdr:nvSpPr>
      <xdr:spPr>
        <a:xfrm>
          <a:off x="114300" y="1133475"/>
          <a:ext cx="2312530" cy="287087"/>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記載漏れに注意してして下さい。</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42056</xdr:colOff>
      <xdr:row>6</xdr:row>
      <xdr:rowOff>107998</xdr:rowOff>
    </xdr:from>
    <xdr:ext cx="8018147" cy="201429"/>
    <xdr:sp macro="" textlink="">
      <xdr:nvSpPr>
        <xdr:cNvPr id="2" name="テキスト ボックス 1">
          <a:extLst>
            <a:ext uri="{FF2B5EF4-FFF2-40B4-BE49-F238E27FC236}">
              <a16:creationId xmlns:a16="http://schemas.microsoft.com/office/drawing/2014/main" id="{84DE8A91-E18A-4CB2-AD40-67FA6E06DF71}"/>
            </a:ext>
          </a:extLst>
        </xdr:cNvPr>
        <xdr:cNvSpPr txBox="1"/>
      </xdr:nvSpPr>
      <xdr:spPr>
        <a:xfrm>
          <a:off x="42056" y="1397536"/>
          <a:ext cx="8018147" cy="201429"/>
        </a:xfrm>
        <a:prstGeom prst="rect">
          <a:avLst/>
        </a:prstGeom>
        <a:solidFill>
          <a:schemeClr val="lt1"/>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spAutoFit/>
        </a:bodyPr>
        <a:lstStyle/>
        <a:p>
          <a:r>
            <a:rPr kumimoji="1" lang="ja-JP" altLang="en-US" sz="1100" b="1">
              <a:solidFill>
                <a:srgbClr val="FF0000"/>
              </a:solidFill>
            </a:rPr>
            <a:t>注１）「工事番号」、「工事名」、「許可番号」、「会社名」、「作成者」「追加資料の提出意思」欄はすべて記載してください。</a:t>
          </a:r>
        </a:p>
      </xdr:txBody>
    </xdr:sp>
    <xdr:clientData/>
  </xdr:oneCellAnchor>
  <xdr:twoCellAnchor>
    <xdr:from>
      <xdr:col>0</xdr:col>
      <xdr:colOff>56520</xdr:colOff>
      <xdr:row>2</xdr:row>
      <xdr:rowOff>55483</xdr:rowOff>
    </xdr:from>
    <xdr:to>
      <xdr:col>13</xdr:col>
      <xdr:colOff>12750</xdr:colOff>
      <xdr:row>6</xdr:row>
      <xdr:rowOff>64039</xdr:rowOff>
    </xdr:to>
    <xdr:sp macro="" textlink="">
      <xdr:nvSpPr>
        <xdr:cNvPr id="3" name="テキスト ボックス 2">
          <a:extLst>
            <a:ext uri="{FF2B5EF4-FFF2-40B4-BE49-F238E27FC236}">
              <a16:creationId xmlns:a16="http://schemas.microsoft.com/office/drawing/2014/main" id="{6281E628-FCCC-4D97-9F18-59F4047FBA8B}"/>
            </a:ext>
          </a:extLst>
        </xdr:cNvPr>
        <xdr:cNvSpPr txBox="1"/>
      </xdr:nvSpPr>
      <xdr:spPr>
        <a:xfrm>
          <a:off x="56520" y="480445"/>
          <a:ext cx="9305384" cy="873132"/>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clientData/>
  </xdr:twoCellAnchor>
  <xdr:twoCellAnchor>
    <xdr:from>
      <xdr:col>7</xdr:col>
      <xdr:colOff>145850</xdr:colOff>
      <xdr:row>8</xdr:row>
      <xdr:rowOff>20836</xdr:rowOff>
    </xdr:from>
    <xdr:to>
      <xdr:col>12</xdr:col>
      <xdr:colOff>694685</xdr:colOff>
      <xdr:row>10</xdr:row>
      <xdr:rowOff>986</xdr:rowOff>
    </xdr:to>
    <xdr:sp macro="" textlink="">
      <xdr:nvSpPr>
        <xdr:cNvPr id="4" name="テキスト ボックス 3">
          <a:extLst>
            <a:ext uri="{FF2B5EF4-FFF2-40B4-BE49-F238E27FC236}">
              <a16:creationId xmlns:a16="http://schemas.microsoft.com/office/drawing/2014/main" id="{1CA7AB91-7699-497A-9052-13588C6C862C}"/>
            </a:ext>
          </a:extLst>
        </xdr:cNvPr>
        <xdr:cNvSpPr txBox="1"/>
      </xdr:nvSpPr>
      <xdr:spPr>
        <a:xfrm>
          <a:off x="5501831" y="1728009"/>
          <a:ext cx="3684758" cy="375804"/>
        </a:xfrm>
        <a:prstGeom prst="rect">
          <a:avLst/>
        </a:prstGeom>
        <a:solidFill>
          <a:schemeClr val="lt1"/>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nSpc>
              <a:spcPts val="1300"/>
            </a:lnSpc>
          </a:pPr>
          <a:r>
            <a:rPr kumimoji="1" lang="ja-JP" altLang="en-US" sz="1100" b="1">
              <a:solidFill>
                <a:srgbClr val="FF0000"/>
              </a:solidFill>
            </a:rPr>
            <a:t>注２）すべての「評価内容」欄を記載してください。</a:t>
          </a:r>
          <a:endParaRPr kumimoji="1" lang="en-US" altLang="ja-JP" sz="1100" b="1">
            <a:solidFill>
              <a:srgbClr val="FF0000"/>
            </a:solidFill>
          </a:endParaRPr>
        </a:p>
        <a:p>
          <a:pPr>
            <a:lnSpc>
              <a:spcPts val="1300"/>
            </a:lnSpc>
          </a:pPr>
          <a:r>
            <a:rPr kumimoji="1" lang="ja-JP" altLang="en-US" sz="1100" b="1">
              <a:solidFill>
                <a:srgbClr val="FF0000"/>
              </a:solidFill>
            </a:rPr>
            <a:t>なお、記載にあたっては記載事項をよく確認してください。</a:t>
          </a:r>
        </a:p>
      </xdr:txBody>
    </xdr:sp>
    <xdr:clientData/>
  </xdr:twoCellAnchor>
  <xdr:twoCellAnchor>
    <xdr:from>
      <xdr:col>7</xdr:col>
      <xdr:colOff>722781</xdr:colOff>
      <xdr:row>10</xdr:row>
      <xdr:rowOff>173552</xdr:rowOff>
    </xdr:from>
    <xdr:to>
      <xdr:col>10</xdr:col>
      <xdr:colOff>20541</xdr:colOff>
      <xdr:row>35</xdr:row>
      <xdr:rowOff>216776</xdr:rowOff>
    </xdr:to>
    <xdr:sp macro="" textlink="">
      <xdr:nvSpPr>
        <xdr:cNvPr id="5" name="テキスト ボックス 4">
          <a:extLst>
            <a:ext uri="{FF2B5EF4-FFF2-40B4-BE49-F238E27FC236}">
              <a16:creationId xmlns:a16="http://schemas.microsoft.com/office/drawing/2014/main" id="{5415D4D0-6B09-413D-8D33-C1B0553B9159}"/>
            </a:ext>
          </a:extLst>
        </xdr:cNvPr>
        <xdr:cNvSpPr txBox="1"/>
      </xdr:nvSpPr>
      <xdr:spPr>
        <a:xfrm>
          <a:off x="6076488" y="2275621"/>
          <a:ext cx="1406398" cy="7052310"/>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clientData/>
  </xdr:twoCellAnchor>
  <xdr:twoCellAnchor>
    <xdr:from>
      <xdr:col>9</xdr:col>
      <xdr:colOff>41</xdr:colOff>
      <xdr:row>35</xdr:row>
      <xdr:rowOff>256729</xdr:rowOff>
    </xdr:from>
    <xdr:to>
      <xdr:col>9</xdr:col>
      <xdr:colOff>748776</xdr:colOff>
      <xdr:row>41</xdr:row>
      <xdr:rowOff>26276</xdr:rowOff>
    </xdr:to>
    <xdr:sp macro="" textlink="">
      <xdr:nvSpPr>
        <xdr:cNvPr id="6" name="テキスト ボックス 5">
          <a:extLst>
            <a:ext uri="{FF2B5EF4-FFF2-40B4-BE49-F238E27FC236}">
              <a16:creationId xmlns:a16="http://schemas.microsoft.com/office/drawing/2014/main" id="{1A2477D3-6CA0-48DB-854B-E9BA9D764839}"/>
            </a:ext>
          </a:extLst>
        </xdr:cNvPr>
        <xdr:cNvSpPr txBox="1"/>
      </xdr:nvSpPr>
      <xdr:spPr>
        <a:xfrm>
          <a:off x="6706955" y="9367884"/>
          <a:ext cx="748735" cy="1385513"/>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clientData/>
  </xdr:twoCellAnchor>
  <xdr:twoCellAnchor>
    <xdr:from>
      <xdr:col>10</xdr:col>
      <xdr:colOff>114163</xdr:colOff>
      <xdr:row>36</xdr:row>
      <xdr:rowOff>236407</xdr:rowOff>
    </xdr:from>
    <xdr:to>
      <xdr:col>12</xdr:col>
      <xdr:colOff>705643</xdr:colOff>
      <xdr:row>40</xdr:row>
      <xdr:rowOff>163357</xdr:rowOff>
    </xdr:to>
    <xdr:sp macro="" textlink="">
      <xdr:nvSpPr>
        <xdr:cNvPr id="7" name="テキスト ボックス 6">
          <a:extLst>
            <a:ext uri="{FF2B5EF4-FFF2-40B4-BE49-F238E27FC236}">
              <a16:creationId xmlns:a16="http://schemas.microsoft.com/office/drawing/2014/main" id="{D43364EC-C620-4C22-B78C-6A1B3AE29121}"/>
            </a:ext>
          </a:extLst>
        </xdr:cNvPr>
        <xdr:cNvSpPr txBox="1"/>
      </xdr:nvSpPr>
      <xdr:spPr>
        <a:xfrm>
          <a:off x="7576508" y="9616890"/>
          <a:ext cx="1616238" cy="1004260"/>
        </a:xfrm>
        <a:prstGeom prst="rect">
          <a:avLst/>
        </a:prstGeom>
        <a:solidFill>
          <a:schemeClr val="lt1"/>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nSpc>
              <a:spcPts val="1300"/>
            </a:lnSpc>
          </a:pPr>
          <a:r>
            <a:rPr kumimoji="1" lang="ja-JP" altLang="en-US" sz="1100" b="1">
              <a:solidFill>
                <a:srgbClr val="FF0000"/>
              </a:solidFill>
            </a:rPr>
            <a:t>注３）「小計」、「加算点」欄に計算間違いがないか、よく確認してください。</a:t>
          </a:r>
          <a:r>
            <a:rPr kumimoji="1" lang="en-US" altLang="ja-JP" sz="1100" b="1">
              <a:solidFill>
                <a:srgbClr val="FF0000"/>
              </a:solidFill>
            </a:rPr>
            <a:t>006</a:t>
          </a:r>
          <a:endParaRPr kumimoji="1" lang="ja-JP" altLang="en-US" sz="1100" b="1">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5</xdr:col>
      <xdr:colOff>54429</xdr:colOff>
      <xdr:row>3</xdr:row>
      <xdr:rowOff>36337</xdr:rowOff>
    </xdr:to>
    <xdr:sp macro="" textlink="">
      <xdr:nvSpPr>
        <xdr:cNvPr id="10" name="テキスト ボックス 9">
          <a:extLst>
            <a:ext uri="{FF2B5EF4-FFF2-40B4-BE49-F238E27FC236}">
              <a16:creationId xmlns:a16="http://schemas.microsoft.com/office/drawing/2014/main" id="{F9F6E70D-64F3-AF5B-CDCB-76450229107F}"/>
            </a:ext>
          </a:extLst>
        </xdr:cNvPr>
        <xdr:cNvSpPr txBox="1"/>
      </xdr:nvSpPr>
      <xdr:spPr>
        <a:xfrm>
          <a:off x="1" y="0"/>
          <a:ext cx="2027464" cy="6894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rgbClr val="0000FF"/>
              </a:solidFill>
              <a:latin typeface="+mj-ea"/>
              <a:ea typeface="+mj-ea"/>
            </a:rPr>
            <a:t>《※</a:t>
          </a:r>
          <a:r>
            <a:rPr kumimoji="1" lang="ja-JP" altLang="en-US" sz="1800" b="1">
              <a:solidFill>
                <a:srgbClr val="0000FF"/>
              </a:solidFill>
              <a:latin typeface="+mj-ea"/>
              <a:ea typeface="+mj-ea"/>
            </a:rPr>
            <a:t>記載例</a:t>
          </a:r>
          <a:r>
            <a:rPr kumimoji="1" lang="en-US" altLang="ja-JP" sz="1800" b="1">
              <a:solidFill>
                <a:srgbClr val="0000FF"/>
              </a:solidFill>
              <a:latin typeface="+mj-ea"/>
              <a:ea typeface="+mj-ea"/>
            </a:rPr>
            <a:t>》</a:t>
          </a:r>
          <a:endParaRPr kumimoji="1" lang="ja-JP" altLang="en-US" sz="1800" b="1">
            <a:solidFill>
              <a:srgbClr val="0000FF"/>
            </a:solidFill>
            <a:latin typeface="+mj-ea"/>
            <a:ea typeface="+mj-ea"/>
          </a:endParaRPr>
        </a:p>
      </xdr:txBody>
    </xdr:sp>
    <xdr:clientData/>
  </xdr:twoCellAnchor>
  <xdr:twoCellAnchor>
    <xdr:from>
      <xdr:col>27</xdr:col>
      <xdr:colOff>13607</xdr:colOff>
      <xdr:row>7</xdr:row>
      <xdr:rowOff>17052</xdr:rowOff>
    </xdr:from>
    <xdr:to>
      <xdr:col>30</xdr:col>
      <xdr:colOff>199637</xdr:colOff>
      <xdr:row>14</xdr:row>
      <xdr:rowOff>39321</xdr:rowOff>
    </xdr:to>
    <xdr:sp macro="" textlink="">
      <xdr:nvSpPr>
        <xdr:cNvPr id="26" name="正方形/長方形 25">
          <a:extLst>
            <a:ext uri="{FF2B5EF4-FFF2-40B4-BE49-F238E27FC236}">
              <a16:creationId xmlns:a16="http://schemas.microsoft.com/office/drawing/2014/main" id="{6182A731-3B7A-44AB-F49D-496186EE9F1A}"/>
            </a:ext>
          </a:extLst>
        </xdr:cNvPr>
        <xdr:cNvSpPr/>
      </xdr:nvSpPr>
      <xdr:spPr>
        <a:xfrm>
          <a:off x="10559143" y="1364159"/>
          <a:ext cx="1764458" cy="11380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972</xdr:colOff>
      <xdr:row>9</xdr:row>
      <xdr:rowOff>5296</xdr:rowOff>
    </xdr:from>
    <xdr:to>
      <xdr:col>25</xdr:col>
      <xdr:colOff>192020</xdr:colOff>
      <xdr:row>10</xdr:row>
      <xdr:rowOff>171758</xdr:rowOff>
    </xdr:to>
    <xdr:sp macro="" textlink="">
      <xdr:nvSpPr>
        <xdr:cNvPr id="27" name="正方形/長方形 26">
          <a:extLst>
            <a:ext uri="{FF2B5EF4-FFF2-40B4-BE49-F238E27FC236}">
              <a16:creationId xmlns:a16="http://schemas.microsoft.com/office/drawing/2014/main" id="{51C97C6F-78A2-0BBE-3FD5-E3FF088B66D3}"/>
            </a:ext>
          </a:extLst>
        </xdr:cNvPr>
        <xdr:cNvSpPr/>
      </xdr:nvSpPr>
      <xdr:spPr>
        <a:xfrm>
          <a:off x="9811722" y="1733403"/>
          <a:ext cx="435977" cy="35696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375781</xdr:colOff>
      <xdr:row>3</xdr:row>
      <xdr:rowOff>175873</xdr:rowOff>
    </xdr:from>
    <xdr:to>
      <xdr:col>30</xdr:col>
      <xdr:colOff>73096</xdr:colOff>
      <xdr:row>7</xdr:row>
      <xdr:rowOff>46641</xdr:rowOff>
    </xdr:to>
    <xdr:sp macro="" textlink="">
      <xdr:nvSpPr>
        <xdr:cNvPr id="28" name="テキスト ボックス 27">
          <a:extLst>
            <a:ext uri="{FF2B5EF4-FFF2-40B4-BE49-F238E27FC236}">
              <a16:creationId xmlns:a16="http://schemas.microsoft.com/office/drawing/2014/main" id="{72F8BA9F-87BA-021F-33EB-8969667BB864}"/>
            </a:ext>
          </a:extLst>
        </xdr:cNvPr>
        <xdr:cNvSpPr txBox="1"/>
      </xdr:nvSpPr>
      <xdr:spPr>
        <a:xfrm>
          <a:off x="9220424" y="829016"/>
          <a:ext cx="2976636" cy="564732"/>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記載した「工事成績」を自動で評価範囲に</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記載しますので、確認して下さい。</a:t>
          </a:r>
        </a:p>
      </xdr:txBody>
    </xdr:sp>
    <xdr:clientData/>
  </xdr:twoCellAnchor>
  <xdr:twoCellAnchor>
    <xdr:from>
      <xdr:col>25</xdr:col>
      <xdr:colOff>190353</xdr:colOff>
      <xdr:row>9</xdr:row>
      <xdr:rowOff>99430</xdr:rowOff>
    </xdr:from>
    <xdr:to>
      <xdr:col>26</xdr:col>
      <xdr:colOff>230602</xdr:colOff>
      <xdr:row>10</xdr:row>
      <xdr:rowOff>82294</xdr:rowOff>
    </xdr:to>
    <xdr:pic>
      <xdr:nvPicPr>
        <xdr:cNvPr id="13" name="図 12">
          <a:extLst>
            <a:ext uri="{FF2B5EF4-FFF2-40B4-BE49-F238E27FC236}">
              <a16:creationId xmlns:a16="http://schemas.microsoft.com/office/drawing/2014/main" id="{2C598606-ECA2-83C4-2407-152F3E5E07DE}"/>
            </a:ext>
          </a:extLst>
        </xdr:cNvPr>
        <xdr:cNvPicPr>
          <a:picLocks noChangeAspect="1"/>
        </xdr:cNvPicPr>
      </xdr:nvPicPr>
      <xdr:blipFill>
        <a:blip xmlns:r="http://schemas.openxmlformats.org/officeDocument/2006/relationships" r:embed="rId1"/>
        <a:stretch>
          <a:fillRect/>
        </a:stretch>
      </xdr:blipFill>
      <xdr:spPr>
        <a:xfrm>
          <a:off x="10246032" y="1827537"/>
          <a:ext cx="285177" cy="173364"/>
        </a:xfrm>
        <a:prstGeom prst="rect">
          <a:avLst/>
        </a:prstGeom>
      </xdr:spPr>
    </xdr:pic>
    <xdr:clientData/>
  </xdr:twoCellAnchor>
  <xdr:twoCellAnchor>
    <xdr:from>
      <xdr:col>10</xdr:col>
      <xdr:colOff>11690</xdr:colOff>
      <xdr:row>9</xdr:row>
      <xdr:rowOff>16744</xdr:rowOff>
    </xdr:from>
    <xdr:to>
      <xdr:col>12</xdr:col>
      <xdr:colOff>843643</xdr:colOff>
      <xdr:row>11</xdr:row>
      <xdr:rowOff>25491</xdr:rowOff>
    </xdr:to>
    <xdr:sp macro="" textlink="">
      <xdr:nvSpPr>
        <xdr:cNvPr id="30" name="正方形/長方形 29">
          <a:extLst>
            <a:ext uri="{FF2B5EF4-FFF2-40B4-BE49-F238E27FC236}">
              <a16:creationId xmlns:a16="http://schemas.microsoft.com/office/drawing/2014/main" id="{94735BCD-BC88-4D9A-9B77-A029CAF64EC2}"/>
            </a:ext>
          </a:extLst>
        </xdr:cNvPr>
        <xdr:cNvSpPr/>
      </xdr:nvSpPr>
      <xdr:spPr>
        <a:xfrm>
          <a:off x="4991904" y="1744851"/>
          <a:ext cx="1321810" cy="38974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240238</xdr:colOff>
      <xdr:row>5</xdr:row>
      <xdr:rowOff>253818</xdr:rowOff>
    </xdr:from>
    <xdr:to>
      <xdr:col>10</xdr:col>
      <xdr:colOff>1447</xdr:colOff>
      <xdr:row>10</xdr:row>
      <xdr:rowOff>47534</xdr:rowOff>
    </xdr:to>
    <xdr:sp macro="" textlink="">
      <xdr:nvSpPr>
        <xdr:cNvPr id="31" name="矢印: 上向き折線 30">
          <a:extLst>
            <a:ext uri="{FF2B5EF4-FFF2-40B4-BE49-F238E27FC236}">
              <a16:creationId xmlns:a16="http://schemas.microsoft.com/office/drawing/2014/main" id="{5BD84D33-E41A-41CD-8F58-BAE450D2959E}"/>
            </a:ext>
          </a:extLst>
        </xdr:cNvPr>
        <xdr:cNvSpPr/>
      </xdr:nvSpPr>
      <xdr:spPr>
        <a:xfrm flipH="1">
          <a:off x="4104667" y="1287961"/>
          <a:ext cx="876994" cy="678180"/>
        </a:xfrm>
        <a:prstGeom prst="bentUpArrow">
          <a:avLst>
            <a:gd name="adj1" fmla="val 12320"/>
            <a:gd name="adj2" fmla="val 10223"/>
            <a:gd name="adj3" fmla="val 1657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371201</xdr:colOff>
      <xdr:row>9</xdr:row>
      <xdr:rowOff>8166</xdr:rowOff>
    </xdr:from>
    <xdr:to>
      <xdr:col>9</xdr:col>
      <xdr:colOff>23403</xdr:colOff>
      <xdr:row>12</xdr:row>
      <xdr:rowOff>37012</xdr:rowOff>
    </xdr:to>
    <xdr:sp macro="" textlink="">
      <xdr:nvSpPr>
        <xdr:cNvPr id="32" name="テキスト ボックス 31">
          <a:extLst>
            <a:ext uri="{FF2B5EF4-FFF2-40B4-BE49-F238E27FC236}">
              <a16:creationId xmlns:a16="http://schemas.microsoft.com/office/drawing/2014/main" id="{AFB760A5-BA81-4026-B7EA-381BA44DF3F7}"/>
            </a:ext>
          </a:extLst>
        </xdr:cNvPr>
        <xdr:cNvSpPr txBox="1"/>
      </xdr:nvSpPr>
      <xdr:spPr>
        <a:xfrm>
          <a:off x="3010987" y="1736273"/>
          <a:ext cx="1842952" cy="49148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対象期間内の完成であることを確認してください。</a:t>
          </a:r>
        </a:p>
      </xdr:txBody>
    </xdr:sp>
    <xdr:clientData/>
  </xdr:twoCellAnchor>
  <xdr:twoCellAnchor>
    <xdr:from>
      <xdr:col>5</xdr:col>
      <xdr:colOff>653143</xdr:colOff>
      <xdr:row>5</xdr:row>
      <xdr:rowOff>13607</xdr:rowOff>
    </xdr:from>
    <xdr:to>
      <xdr:col>12</xdr:col>
      <xdr:colOff>4626</xdr:colOff>
      <xdr:row>6</xdr:row>
      <xdr:rowOff>22226</xdr:rowOff>
    </xdr:to>
    <xdr:sp macro="" textlink="">
      <xdr:nvSpPr>
        <xdr:cNvPr id="33" name="正方形/長方形 32">
          <a:extLst>
            <a:ext uri="{FF2B5EF4-FFF2-40B4-BE49-F238E27FC236}">
              <a16:creationId xmlns:a16="http://schemas.microsoft.com/office/drawing/2014/main" id="{4C9D2093-A12B-42B7-B475-912D5080542A}"/>
            </a:ext>
          </a:extLst>
        </xdr:cNvPr>
        <xdr:cNvSpPr/>
      </xdr:nvSpPr>
      <xdr:spPr>
        <a:xfrm>
          <a:off x="2626179" y="1047750"/>
          <a:ext cx="2848518" cy="28076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xdr:row>
      <xdr:rowOff>25309</xdr:rowOff>
    </xdr:from>
    <xdr:to>
      <xdr:col>6</xdr:col>
      <xdr:colOff>258535</xdr:colOff>
      <xdr:row>11</xdr:row>
      <xdr:rowOff>0</xdr:rowOff>
    </xdr:to>
    <xdr:sp macro="" textlink="">
      <xdr:nvSpPr>
        <xdr:cNvPr id="34" name="正方形/長方形 33">
          <a:extLst>
            <a:ext uri="{FF2B5EF4-FFF2-40B4-BE49-F238E27FC236}">
              <a16:creationId xmlns:a16="http://schemas.microsoft.com/office/drawing/2014/main" id="{93A3C2FF-0042-46D9-8BE2-FFEE02B9D0AA}"/>
            </a:ext>
          </a:extLst>
        </xdr:cNvPr>
        <xdr:cNvSpPr/>
      </xdr:nvSpPr>
      <xdr:spPr>
        <a:xfrm>
          <a:off x="1973036" y="1943916"/>
          <a:ext cx="925285" cy="1651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244929</xdr:colOff>
      <xdr:row>2</xdr:row>
      <xdr:rowOff>17417</xdr:rowOff>
    </xdr:from>
    <xdr:to>
      <xdr:col>5</xdr:col>
      <xdr:colOff>50931</xdr:colOff>
      <xdr:row>5</xdr:row>
      <xdr:rowOff>15512</xdr:rowOff>
    </xdr:to>
    <xdr:sp macro="" textlink="">
      <xdr:nvSpPr>
        <xdr:cNvPr id="35" name="テキスト ボックス 34">
          <a:extLst>
            <a:ext uri="{FF2B5EF4-FFF2-40B4-BE49-F238E27FC236}">
              <a16:creationId xmlns:a16="http://schemas.microsoft.com/office/drawing/2014/main" id="{0B025EA8-B845-48EC-B1D5-A2CCDEB20BC8}"/>
            </a:ext>
          </a:extLst>
        </xdr:cNvPr>
        <xdr:cNvSpPr txBox="1"/>
      </xdr:nvSpPr>
      <xdr:spPr>
        <a:xfrm>
          <a:off x="244929" y="480060"/>
          <a:ext cx="1779038" cy="56959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”その他機関”の場合</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「施工場所」は市町名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までを記載して下さい。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5</xdr:col>
      <xdr:colOff>85450</xdr:colOff>
      <xdr:row>3</xdr:row>
      <xdr:rowOff>144236</xdr:rowOff>
    </xdr:from>
    <xdr:to>
      <xdr:col>5</xdr:col>
      <xdr:colOff>408213</xdr:colOff>
      <xdr:row>10</xdr:row>
      <xdr:rowOff>27213</xdr:rowOff>
    </xdr:to>
    <xdr:sp macro="" textlink="">
      <xdr:nvSpPr>
        <xdr:cNvPr id="36" name="矢印: 上向き折線 35">
          <a:extLst>
            <a:ext uri="{FF2B5EF4-FFF2-40B4-BE49-F238E27FC236}">
              <a16:creationId xmlns:a16="http://schemas.microsoft.com/office/drawing/2014/main" id="{056DA08A-EBCD-4752-A26F-2514EBE37C83}"/>
            </a:ext>
          </a:extLst>
        </xdr:cNvPr>
        <xdr:cNvSpPr/>
      </xdr:nvSpPr>
      <xdr:spPr>
        <a:xfrm rot="16200000">
          <a:off x="1645647" y="1210218"/>
          <a:ext cx="1148441" cy="322763"/>
        </a:xfrm>
        <a:prstGeom prst="bentUpArrow">
          <a:avLst>
            <a:gd name="adj1" fmla="val 22510"/>
            <a:gd name="adj2" fmla="val 17713"/>
            <a:gd name="adj3" fmla="val 2760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26670</xdr:colOff>
      <xdr:row>38</xdr:row>
      <xdr:rowOff>16094</xdr:rowOff>
    </xdr:from>
    <xdr:to>
      <xdr:col>0</xdr:col>
      <xdr:colOff>340388</xdr:colOff>
      <xdr:row>39</xdr:row>
      <xdr:rowOff>172698</xdr:rowOff>
    </xdr:to>
    <xdr:sp macro="" textlink="">
      <xdr:nvSpPr>
        <xdr:cNvPr id="9" name="正方形/長方形 8">
          <a:extLst>
            <a:ext uri="{FF2B5EF4-FFF2-40B4-BE49-F238E27FC236}">
              <a16:creationId xmlns:a16="http://schemas.microsoft.com/office/drawing/2014/main" id="{D1092306-1BB4-4DDD-9CCA-97C33354CB12}"/>
            </a:ext>
          </a:extLst>
        </xdr:cNvPr>
        <xdr:cNvSpPr/>
      </xdr:nvSpPr>
      <xdr:spPr>
        <a:xfrm>
          <a:off x="26670" y="5931119"/>
          <a:ext cx="313718" cy="34710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149772</xdr:colOff>
      <xdr:row>42</xdr:row>
      <xdr:rowOff>184391</xdr:rowOff>
    </xdr:from>
    <xdr:to>
      <xdr:col>22</xdr:col>
      <xdr:colOff>69511</xdr:colOff>
      <xdr:row>45</xdr:row>
      <xdr:rowOff>96280</xdr:rowOff>
    </xdr:to>
    <xdr:sp macro="" textlink="">
      <xdr:nvSpPr>
        <xdr:cNvPr id="10" name="テキスト ボックス 9">
          <a:extLst>
            <a:ext uri="{FF2B5EF4-FFF2-40B4-BE49-F238E27FC236}">
              <a16:creationId xmlns:a16="http://schemas.microsoft.com/office/drawing/2014/main" id="{4DCD6B90-F76D-4931-8E2B-55ED9E3D2B55}"/>
            </a:ext>
          </a:extLst>
        </xdr:cNvPr>
        <xdr:cNvSpPr txBox="1"/>
      </xdr:nvSpPr>
      <xdr:spPr>
        <a:xfrm>
          <a:off x="2616747" y="6861416"/>
          <a:ext cx="3834514" cy="48338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技術者の「取得ユニット数」により自動で「○（取得）」、</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（未取得）」を記載しますので確認して下さい。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54867</xdr:colOff>
      <xdr:row>37</xdr:row>
      <xdr:rowOff>163830</xdr:rowOff>
    </xdr:from>
    <xdr:to>
      <xdr:col>21</xdr:col>
      <xdr:colOff>57150</xdr:colOff>
      <xdr:row>42</xdr:row>
      <xdr:rowOff>8080</xdr:rowOff>
    </xdr:to>
    <xdr:sp macro="" textlink="">
      <xdr:nvSpPr>
        <xdr:cNvPr id="11" name="正方形/長方形 10">
          <a:extLst>
            <a:ext uri="{FF2B5EF4-FFF2-40B4-BE49-F238E27FC236}">
              <a16:creationId xmlns:a16="http://schemas.microsoft.com/office/drawing/2014/main" id="{F24EB423-DE31-4598-B6C0-6C5D41240F27}"/>
            </a:ext>
          </a:extLst>
        </xdr:cNvPr>
        <xdr:cNvSpPr/>
      </xdr:nvSpPr>
      <xdr:spPr>
        <a:xfrm>
          <a:off x="5588892" y="5888355"/>
          <a:ext cx="707133" cy="7967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9065</xdr:colOff>
      <xdr:row>37</xdr:row>
      <xdr:rowOff>177368</xdr:rowOff>
    </xdr:from>
    <xdr:to>
      <xdr:col>12</xdr:col>
      <xdr:colOff>106476</xdr:colOff>
      <xdr:row>39</xdr:row>
      <xdr:rowOff>182228</xdr:rowOff>
    </xdr:to>
    <xdr:sp macro="" textlink="">
      <xdr:nvSpPr>
        <xdr:cNvPr id="12" name="正方形/長方形 11">
          <a:extLst>
            <a:ext uri="{FF2B5EF4-FFF2-40B4-BE49-F238E27FC236}">
              <a16:creationId xmlns:a16="http://schemas.microsoft.com/office/drawing/2014/main" id="{C4BAF92F-F223-4B7C-986C-08F451F896E1}"/>
            </a:ext>
          </a:extLst>
        </xdr:cNvPr>
        <xdr:cNvSpPr/>
      </xdr:nvSpPr>
      <xdr:spPr>
        <a:xfrm>
          <a:off x="3218990" y="5901893"/>
          <a:ext cx="697486" cy="38586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106238</xdr:colOff>
      <xdr:row>38</xdr:row>
      <xdr:rowOff>66737</xdr:rowOff>
    </xdr:from>
    <xdr:to>
      <xdr:col>19</xdr:col>
      <xdr:colOff>1577</xdr:colOff>
      <xdr:row>39</xdr:row>
      <xdr:rowOff>67356</xdr:rowOff>
    </xdr:to>
    <xdr:sp macro="" textlink="">
      <xdr:nvSpPr>
        <xdr:cNvPr id="13" name="矢印: 右 12">
          <a:extLst>
            <a:ext uri="{FF2B5EF4-FFF2-40B4-BE49-F238E27FC236}">
              <a16:creationId xmlns:a16="http://schemas.microsoft.com/office/drawing/2014/main" id="{71EB8BDC-E57A-4793-958D-AC10A69D278E}"/>
            </a:ext>
          </a:extLst>
        </xdr:cNvPr>
        <xdr:cNvSpPr/>
      </xdr:nvSpPr>
      <xdr:spPr>
        <a:xfrm>
          <a:off x="3916238" y="5981762"/>
          <a:ext cx="1619364" cy="19111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296643</xdr:colOff>
      <xdr:row>41</xdr:row>
      <xdr:rowOff>57863</xdr:rowOff>
    </xdr:from>
    <xdr:to>
      <xdr:col>19</xdr:col>
      <xdr:colOff>35736</xdr:colOff>
      <xdr:row>42</xdr:row>
      <xdr:rowOff>148787</xdr:rowOff>
    </xdr:to>
    <xdr:sp macro="" textlink="">
      <xdr:nvSpPr>
        <xdr:cNvPr id="14" name="矢印: 上向き折線 13">
          <a:extLst>
            <a:ext uri="{FF2B5EF4-FFF2-40B4-BE49-F238E27FC236}">
              <a16:creationId xmlns:a16="http://schemas.microsoft.com/office/drawing/2014/main" id="{E6B6C108-FB4D-4A24-9624-E6D77D441FA3}"/>
            </a:ext>
          </a:extLst>
        </xdr:cNvPr>
        <xdr:cNvSpPr/>
      </xdr:nvSpPr>
      <xdr:spPr>
        <a:xfrm rot="10800000">
          <a:off x="4249518" y="6544388"/>
          <a:ext cx="1320243" cy="281424"/>
        </a:xfrm>
        <a:prstGeom prst="bentUpArrow">
          <a:avLst>
            <a:gd name="adj1" fmla="val 25694"/>
            <a:gd name="adj2" fmla="val 25356"/>
            <a:gd name="adj3" fmla="val 3787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29626</xdr:colOff>
      <xdr:row>39</xdr:row>
      <xdr:rowOff>172304</xdr:rowOff>
    </xdr:from>
    <xdr:to>
      <xdr:col>6</xdr:col>
      <xdr:colOff>222616</xdr:colOff>
      <xdr:row>41</xdr:row>
      <xdr:rowOff>182879</xdr:rowOff>
    </xdr:to>
    <xdr:sp macro="" textlink="">
      <xdr:nvSpPr>
        <xdr:cNvPr id="15" name="正方形/長方形 14">
          <a:extLst>
            <a:ext uri="{FF2B5EF4-FFF2-40B4-BE49-F238E27FC236}">
              <a16:creationId xmlns:a16="http://schemas.microsoft.com/office/drawing/2014/main" id="{428178BD-16E8-4B3D-9158-461BB4A9C9BA}"/>
            </a:ext>
          </a:extLst>
        </xdr:cNvPr>
        <xdr:cNvSpPr/>
      </xdr:nvSpPr>
      <xdr:spPr>
        <a:xfrm>
          <a:off x="1753651" y="6277829"/>
          <a:ext cx="688290" cy="39157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16488</xdr:colOff>
      <xdr:row>40</xdr:row>
      <xdr:rowOff>31597</xdr:rowOff>
    </xdr:from>
    <xdr:to>
      <xdr:col>19</xdr:col>
      <xdr:colOff>18524</xdr:colOff>
      <xdr:row>41</xdr:row>
      <xdr:rowOff>32216</xdr:rowOff>
    </xdr:to>
    <xdr:sp macro="" textlink="">
      <xdr:nvSpPr>
        <xdr:cNvPr id="16" name="矢印: 右 15">
          <a:extLst>
            <a:ext uri="{FF2B5EF4-FFF2-40B4-BE49-F238E27FC236}">
              <a16:creationId xmlns:a16="http://schemas.microsoft.com/office/drawing/2014/main" id="{2F05907C-F505-4DC2-A321-B2167D3BFA25}"/>
            </a:ext>
          </a:extLst>
        </xdr:cNvPr>
        <xdr:cNvSpPr/>
      </xdr:nvSpPr>
      <xdr:spPr>
        <a:xfrm>
          <a:off x="2483463" y="6327622"/>
          <a:ext cx="3069086" cy="19111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0</xdr:row>
      <xdr:rowOff>0</xdr:rowOff>
    </xdr:from>
    <xdr:to>
      <xdr:col>2</xdr:col>
      <xdr:colOff>1072515</xdr:colOff>
      <xdr:row>1</xdr:row>
      <xdr:rowOff>240030</xdr:rowOff>
    </xdr:to>
    <xdr:sp macro="" textlink="">
      <xdr:nvSpPr>
        <xdr:cNvPr id="17" name="テキスト ボックス 16">
          <a:extLst>
            <a:ext uri="{FF2B5EF4-FFF2-40B4-BE49-F238E27FC236}">
              <a16:creationId xmlns:a16="http://schemas.microsoft.com/office/drawing/2014/main" id="{6E23763E-018A-4C55-8520-161716E9602D}"/>
            </a:ext>
          </a:extLst>
        </xdr:cNvPr>
        <xdr:cNvSpPr txBox="1"/>
      </xdr:nvSpPr>
      <xdr:spPr>
        <a:xfrm>
          <a:off x="0" y="0"/>
          <a:ext cx="1577340" cy="43053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104774</xdr:colOff>
      <xdr:row>7</xdr:row>
      <xdr:rowOff>150494</xdr:rowOff>
    </xdr:from>
    <xdr:to>
      <xdr:col>5</xdr:col>
      <xdr:colOff>36194</xdr:colOff>
      <xdr:row>12</xdr:row>
      <xdr:rowOff>13334</xdr:rowOff>
    </xdr:to>
    <xdr:sp macro="" textlink="">
      <xdr:nvSpPr>
        <xdr:cNvPr id="18" name="正方形/長方形 17">
          <a:extLst>
            <a:ext uri="{FF2B5EF4-FFF2-40B4-BE49-F238E27FC236}">
              <a16:creationId xmlns:a16="http://schemas.microsoft.com/office/drawing/2014/main" id="{847E7ED7-AE2C-44BC-8F49-58F0BE777C24}"/>
            </a:ext>
          </a:extLst>
        </xdr:cNvPr>
        <xdr:cNvSpPr/>
      </xdr:nvSpPr>
      <xdr:spPr>
        <a:xfrm>
          <a:off x="1685924" y="1483994"/>
          <a:ext cx="426720" cy="81534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184784</xdr:colOff>
      <xdr:row>11</xdr:row>
      <xdr:rowOff>140969</xdr:rowOff>
    </xdr:from>
    <xdr:to>
      <xdr:col>43</xdr:col>
      <xdr:colOff>392069</xdr:colOff>
      <xdr:row>13</xdr:row>
      <xdr:rowOff>77543</xdr:rowOff>
    </xdr:to>
    <xdr:sp macro="" textlink="">
      <xdr:nvSpPr>
        <xdr:cNvPr id="19" name="テキスト ボックス 18">
          <a:extLst>
            <a:ext uri="{FF2B5EF4-FFF2-40B4-BE49-F238E27FC236}">
              <a16:creationId xmlns:a16="http://schemas.microsoft.com/office/drawing/2014/main" id="{BC26A5CB-F41F-47BB-9A5D-D1B2AB4A8C49}"/>
            </a:ext>
          </a:extLst>
        </xdr:cNvPr>
        <xdr:cNvSpPr txBox="1"/>
      </xdr:nvSpPr>
      <xdr:spPr>
        <a:xfrm>
          <a:off x="7452359" y="2236469"/>
          <a:ext cx="4931685" cy="31757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専任補助者の配置を「しない」とすると表示されません。</a:t>
          </a:r>
        </a:p>
      </xdr:txBody>
    </xdr:sp>
    <xdr:clientData/>
  </xdr:twoCellAnchor>
  <xdr:twoCellAnchor>
    <xdr:from>
      <xdr:col>23</xdr:col>
      <xdr:colOff>135254</xdr:colOff>
      <xdr:row>5</xdr:row>
      <xdr:rowOff>17145</xdr:rowOff>
    </xdr:from>
    <xdr:to>
      <xdr:col>44</xdr:col>
      <xdr:colOff>205740</xdr:colOff>
      <xdr:row>13</xdr:row>
      <xdr:rowOff>171450</xdr:rowOff>
    </xdr:to>
    <xdr:sp macro="" textlink="">
      <xdr:nvSpPr>
        <xdr:cNvPr id="20" name="正方形/長方形 19">
          <a:extLst>
            <a:ext uri="{FF2B5EF4-FFF2-40B4-BE49-F238E27FC236}">
              <a16:creationId xmlns:a16="http://schemas.microsoft.com/office/drawing/2014/main" id="{DAFE10ED-8954-4A3B-8DEE-494E7954500D}"/>
            </a:ext>
          </a:extLst>
        </xdr:cNvPr>
        <xdr:cNvSpPr/>
      </xdr:nvSpPr>
      <xdr:spPr>
        <a:xfrm>
          <a:off x="6764654" y="1122045"/>
          <a:ext cx="5985511" cy="152590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146683</xdr:colOff>
      <xdr:row>2</xdr:row>
      <xdr:rowOff>28574</xdr:rowOff>
    </xdr:from>
    <xdr:to>
      <xdr:col>12</xdr:col>
      <xdr:colOff>73464</xdr:colOff>
      <xdr:row>7</xdr:row>
      <xdr:rowOff>168939</xdr:rowOff>
    </xdr:to>
    <xdr:sp macro="" textlink="">
      <xdr:nvSpPr>
        <xdr:cNvPr id="21" name="矢印: 上向き折線 20">
          <a:extLst>
            <a:ext uri="{FF2B5EF4-FFF2-40B4-BE49-F238E27FC236}">
              <a16:creationId xmlns:a16="http://schemas.microsoft.com/office/drawing/2014/main" id="{CE06A61F-B389-4986-B1E8-AE87DE75B0B8}"/>
            </a:ext>
          </a:extLst>
        </xdr:cNvPr>
        <xdr:cNvSpPr/>
      </xdr:nvSpPr>
      <xdr:spPr>
        <a:xfrm rot="5400000" flipH="1">
          <a:off x="2368753" y="-12271"/>
          <a:ext cx="1016665" cy="2012756"/>
        </a:xfrm>
        <a:prstGeom prst="bentUpArrow">
          <a:avLst>
            <a:gd name="adj1" fmla="val 19007"/>
            <a:gd name="adj2" fmla="val 15312"/>
            <a:gd name="adj3" fmla="val 2044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22859</xdr:colOff>
      <xdr:row>0</xdr:row>
      <xdr:rowOff>19049</xdr:rowOff>
    </xdr:from>
    <xdr:to>
      <xdr:col>17</xdr:col>
      <xdr:colOff>51377</xdr:colOff>
      <xdr:row>3</xdr:row>
      <xdr:rowOff>169544</xdr:rowOff>
    </xdr:to>
    <xdr:sp macro="" textlink="">
      <xdr:nvSpPr>
        <xdr:cNvPr id="22" name="テキスト ボックス 21">
          <a:extLst>
            <a:ext uri="{FF2B5EF4-FFF2-40B4-BE49-F238E27FC236}">
              <a16:creationId xmlns:a16="http://schemas.microsoft.com/office/drawing/2014/main" id="{8BDD0300-041F-4657-9CE2-994FCA161477}"/>
            </a:ext>
          </a:extLst>
        </xdr:cNvPr>
        <xdr:cNvSpPr txBox="1"/>
      </xdr:nvSpPr>
      <xdr:spPr>
        <a:xfrm>
          <a:off x="1604009" y="19049"/>
          <a:ext cx="3590868" cy="79819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全員が若手・女性技術者（工場製作を除く）の場合、専任補助者を配置について選択してください。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選択が表示されない場合は専任技術者の配置条件を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満たしていません。</a:t>
          </a:r>
        </a:p>
      </xdr:txBody>
    </xdr:sp>
    <xdr:clientData/>
  </xdr:twoCellAnchor>
  <xdr:twoCellAnchor>
    <xdr:from>
      <xdr:col>13</xdr:col>
      <xdr:colOff>238124</xdr:colOff>
      <xdr:row>3</xdr:row>
      <xdr:rowOff>182882</xdr:rowOff>
    </xdr:from>
    <xdr:to>
      <xdr:col>17</xdr:col>
      <xdr:colOff>47624</xdr:colOff>
      <xdr:row>11</xdr:row>
      <xdr:rowOff>112398</xdr:rowOff>
    </xdr:to>
    <xdr:sp macro="" textlink="">
      <xdr:nvSpPr>
        <xdr:cNvPr id="23" name="矢印: 上向き折線 22">
          <a:extLst>
            <a:ext uri="{FF2B5EF4-FFF2-40B4-BE49-F238E27FC236}">
              <a16:creationId xmlns:a16="http://schemas.microsoft.com/office/drawing/2014/main" id="{84B2B19E-4781-42A0-A9AB-371C1EC44CFC}"/>
            </a:ext>
          </a:extLst>
        </xdr:cNvPr>
        <xdr:cNvSpPr/>
      </xdr:nvSpPr>
      <xdr:spPr>
        <a:xfrm rot="5400000">
          <a:off x="4002404" y="1019177"/>
          <a:ext cx="1377316" cy="1000125"/>
        </a:xfrm>
        <a:prstGeom prst="bentUpArrow">
          <a:avLst>
            <a:gd name="adj1" fmla="val 19007"/>
            <a:gd name="adj2" fmla="val 15312"/>
            <a:gd name="adj3" fmla="val 2044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59054</xdr:colOff>
      <xdr:row>10</xdr:row>
      <xdr:rowOff>11428</xdr:rowOff>
    </xdr:from>
    <xdr:to>
      <xdr:col>20</xdr:col>
      <xdr:colOff>438149</xdr:colOff>
      <xdr:row>11</xdr:row>
      <xdr:rowOff>142873</xdr:rowOff>
    </xdr:to>
    <xdr:sp macro="" textlink="">
      <xdr:nvSpPr>
        <xdr:cNvPr id="24" name="正方形/長方形 23">
          <a:extLst>
            <a:ext uri="{FF2B5EF4-FFF2-40B4-BE49-F238E27FC236}">
              <a16:creationId xmlns:a16="http://schemas.microsoft.com/office/drawing/2014/main" id="{C8DA3F21-6812-4EB6-9B92-F4040B26122D}"/>
            </a:ext>
          </a:extLst>
        </xdr:cNvPr>
        <xdr:cNvSpPr/>
      </xdr:nvSpPr>
      <xdr:spPr>
        <a:xfrm>
          <a:off x="5202554" y="1916428"/>
          <a:ext cx="1017270" cy="3219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55244</xdr:colOff>
      <xdr:row>9</xdr:row>
      <xdr:rowOff>142874</xdr:rowOff>
    </xdr:from>
    <xdr:to>
      <xdr:col>23</xdr:col>
      <xdr:colOff>123824</xdr:colOff>
      <xdr:row>11</xdr:row>
      <xdr:rowOff>112394</xdr:rowOff>
    </xdr:to>
    <xdr:sp macro="" textlink="">
      <xdr:nvSpPr>
        <xdr:cNvPr id="25" name="矢印: 右 24">
          <a:extLst>
            <a:ext uri="{FF2B5EF4-FFF2-40B4-BE49-F238E27FC236}">
              <a16:creationId xmlns:a16="http://schemas.microsoft.com/office/drawing/2014/main" id="{6AE95175-32BD-4F37-AEB2-C30DB20AD4DE}"/>
            </a:ext>
          </a:extLst>
        </xdr:cNvPr>
        <xdr:cNvSpPr/>
      </xdr:nvSpPr>
      <xdr:spPr>
        <a:xfrm>
          <a:off x="6294119" y="1857374"/>
          <a:ext cx="459105" cy="350520"/>
        </a:xfrm>
        <a:prstGeom prst="rightArrow">
          <a:avLst/>
        </a:prstGeom>
        <a:noFill/>
        <a:ln w="952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0</xdr:col>
      <xdr:colOff>28575</xdr:colOff>
      <xdr:row>11</xdr:row>
      <xdr:rowOff>173354</xdr:rowOff>
    </xdr:from>
    <xdr:to>
      <xdr:col>3</xdr:col>
      <xdr:colOff>51434</xdr:colOff>
      <xdr:row>13</xdr:row>
      <xdr:rowOff>160605</xdr:rowOff>
    </xdr:to>
    <xdr:sp macro="" textlink="">
      <xdr:nvSpPr>
        <xdr:cNvPr id="26" name="正方形/長方形 25">
          <a:extLst>
            <a:ext uri="{FF2B5EF4-FFF2-40B4-BE49-F238E27FC236}">
              <a16:creationId xmlns:a16="http://schemas.microsoft.com/office/drawing/2014/main" id="{895DAE1B-2D94-4C51-8507-F51A468E2F6B}"/>
            </a:ext>
          </a:extLst>
        </xdr:cNvPr>
        <xdr:cNvSpPr/>
      </xdr:nvSpPr>
      <xdr:spPr>
        <a:xfrm>
          <a:off x="28575" y="2268854"/>
          <a:ext cx="1604009" cy="36825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55244</xdr:colOff>
      <xdr:row>12</xdr:row>
      <xdr:rowOff>87629</xdr:rowOff>
    </xdr:from>
    <xdr:to>
      <xdr:col>20</xdr:col>
      <xdr:colOff>421004</xdr:colOff>
      <xdr:row>14</xdr:row>
      <xdr:rowOff>37054</xdr:rowOff>
    </xdr:to>
    <xdr:sp macro="" textlink="">
      <xdr:nvSpPr>
        <xdr:cNvPr id="27" name="テキスト ボックス 26">
          <a:extLst>
            <a:ext uri="{FF2B5EF4-FFF2-40B4-BE49-F238E27FC236}">
              <a16:creationId xmlns:a16="http://schemas.microsoft.com/office/drawing/2014/main" id="{38D09033-D9B3-4633-85CA-EC0CD453B8F1}"/>
            </a:ext>
          </a:extLst>
        </xdr:cNvPr>
        <xdr:cNvSpPr txBox="1"/>
      </xdr:nvSpPr>
      <xdr:spPr>
        <a:xfrm>
          <a:off x="2131694" y="2373629"/>
          <a:ext cx="4070985" cy="33042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「工場製作」の場合は「技術者氏名」のみ記載して下さい。</a:t>
          </a:r>
        </a:p>
      </xdr:txBody>
    </xdr:sp>
    <xdr:clientData/>
  </xdr:twoCellAnchor>
  <xdr:twoCellAnchor>
    <xdr:from>
      <xdr:col>3</xdr:col>
      <xdr:colOff>64769</xdr:colOff>
      <xdr:row>12</xdr:row>
      <xdr:rowOff>154304</xdr:rowOff>
    </xdr:from>
    <xdr:to>
      <xdr:col>5</xdr:col>
      <xdr:colOff>47607</xdr:colOff>
      <xdr:row>13</xdr:row>
      <xdr:rowOff>85771</xdr:rowOff>
    </xdr:to>
    <xdr:sp macro="" textlink="">
      <xdr:nvSpPr>
        <xdr:cNvPr id="28" name="矢印: 上下 27">
          <a:extLst>
            <a:ext uri="{FF2B5EF4-FFF2-40B4-BE49-F238E27FC236}">
              <a16:creationId xmlns:a16="http://schemas.microsoft.com/office/drawing/2014/main" id="{4362BD83-1B7F-453C-91A3-80FB7EA26215}"/>
            </a:ext>
          </a:extLst>
        </xdr:cNvPr>
        <xdr:cNvSpPr/>
      </xdr:nvSpPr>
      <xdr:spPr>
        <a:xfrm rot="16200000">
          <a:off x="1824004" y="2262219"/>
          <a:ext cx="121967" cy="478138"/>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20</xdr:row>
      <xdr:rowOff>0</xdr:rowOff>
    </xdr:from>
    <xdr:to>
      <xdr:col>0</xdr:col>
      <xdr:colOff>323243</xdr:colOff>
      <xdr:row>23</xdr:row>
      <xdr:rowOff>174991</xdr:rowOff>
    </xdr:to>
    <xdr:sp macro="" textlink="">
      <xdr:nvSpPr>
        <xdr:cNvPr id="29" name="正方形/長方形 28">
          <a:extLst>
            <a:ext uri="{FF2B5EF4-FFF2-40B4-BE49-F238E27FC236}">
              <a16:creationId xmlns:a16="http://schemas.microsoft.com/office/drawing/2014/main" id="{2064CB14-2F1E-40CC-A5C3-56B6A9E4EA14}"/>
            </a:ext>
          </a:extLst>
        </xdr:cNvPr>
        <xdr:cNvSpPr/>
      </xdr:nvSpPr>
      <xdr:spPr>
        <a:xfrm>
          <a:off x="0" y="3514725"/>
          <a:ext cx="323243" cy="7464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110490</xdr:colOff>
      <xdr:row>24</xdr:row>
      <xdr:rowOff>47625</xdr:rowOff>
    </xdr:from>
    <xdr:to>
      <xdr:col>17</xdr:col>
      <xdr:colOff>57150</xdr:colOff>
      <xdr:row>29</xdr:row>
      <xdr:rowOff>26670</xdr:rowOff>
    </xdr:to>
    <xdr:sp macro="" textlink="">
      <xdr:nvSpPr>
        <xdr:cNvPr id="30" name="テキスト ボックス 29">
          <a:extLst>
            <a:ext uri="{FF2B5EF4-FFF2-40B4-BE49-F238E27FC236}">
              <a16:creationId xmlns:a16="http://schemas.microsoft.com/office/drawing/2014/main" id="{77A08416-A23F-47DE-BE88-CCCEF376C962}"/>
            </a:ext>
          </a:extLst>
        </xdr:cNvPr>
        <xdr:cNvSpPr txBox="1"/>
      </xdr:nvSpPr>
      <xdr:spPr>
        <a:xfrm>
          <a:off x="462915" y="4324350"/>
          <a:ext cx="4737735" cy="62674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本評価項目「配置予定技術者の技術力」の合計点が最も低い技術者を評価対象者</a:t>
          </a:r>
          <a:r>
            <a:rPr kumimoji="1" lang="en-US" altLang="ja-JP" sz="1100">
              <a:solidFill>
                <a:srgbClr val="FF0000"/>
              </a:solidFill>
              <a:latin typeface="BIZ UDゴシック" panose="020B0400000000000000" pitchFamily="49" charset="-128"/>
              <a:ea typeface="BIZ UDゴシック" panose="020B0400000000000000" pitchFamily="49" charset="-128"/>
            </a:rPr>
            <a:t>(2</a:t>
          </a:r>
          <a:r>
            <a:rPr kumimoji="1" lang="ja-JP" altLang="en-US" sz="1100">
              <a:solidFill>
                <a:srgbClr val="FF0000"/>
              </a:solidFill>
              <a:latin typeface="BIZ UDゴシック" panose="020B0400000000000000" pitchFamily="49" charset="-128"/>
              <a:ea typeface="BIZ UDゴシック" panose="020B0400000000000000" pitchFamily="49" charset="-128"/>
            </a:rPr>
            <a:t>名以上の場合いずれか</a:t>
          </a:r>
          <a:r>
            <a:rPr kumimoji="1" lang="en-US" altLang="ja-JP" sz="1100">
              <a:solidFill>
                <a:srgbClr val="FF0000"/>
              </a:solidFill>
              <a:latin typeface="BIZ UDゴシック" panose="020B0400000000000000" pitchFamily="49" charset="-128"/>
              <a:ea typeface="BIZ UDゴシック" panose="020B0400000000000000" pitchFamily="49" charset="-128"/>
            </a:rPr>
            <a:t>1</a:t>
          </a:r>
          <a:r>
            <a:rPr kumimoji="1" lang="ja-JP" altLang="en-US" sz="1100">
              <a:solidFill>
                <a:srgbClr val="FF0000"/>
              </a:solidFill>
              <a:latin typeface="BIZ UDゴシック" panose="020B0400000000000000" pitchFamily="49" charset="-128"/>
              <a:ea typeface="BIZ UDゴシック" panose="020B0400000000000000" pitchFamily="49" charset="-128"/>
            </a:rPr>
            <a:t>名）として”〇”を記載してください。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CPD</a:t>
          </a:r>
          <a:r>
            <a:rPr kumimoji="1" lang="ja-JP" altLang="en-US" sz="1100">
              <a:solidFill>
                <a:srgbClr val="FF0000"/>
              </a:solidFill>
              <a:latin typeface="BIZ UDゴシック" panose="020B0400000000000000" pitchFamily="49" charset="-128"/>
              <a:ea typeface="BIZ UDゴシック" panose="020B0400000000000000" pitchFamily="49" charset="-128"/>
            </a:rPr>
            <a:t>の取組状況の評価対象が自動入力されるので確認してください</a:t>
          </a:r>
        </a:p>
      </xdr:txBody>
    </xdr:sp>
    <xdr:clientData/>
  </xdr:twoCellAnchor>
  <xdr:twoCellAnchor>
    <xdr:from>
      <xdr:col>0</xdr:col>
      <xdr:colOff>114299</xdr:colOff>
      <xdr:row>23</xdr:row>
      <xdr:rowOff>180976</xdr:rowOff>
    </xdr:from>
    <xdr:to>
      <xdr:col>1</xdr:col>
      <xdr:colOff>108584</xdr:colOff>
      <xdr:row>25</xdr:row>
      <xdr:rowOff>161925</xdr:rowOff>
    </xdr:to>
    <xdr:sp macro="" textlink="">
      <xdr:nvSpPr>
        <xdr:cNvPr id="31" name="矢印: 上向き折線 30">
          <a:extLst>
            <a:ext uri="{FF2B5EF4-FFF2-40B4-BE49-F238E27FC236}">
              <a16:creationId xmlns:a16="http://schemas.microsoft.com/office/drawing/2014/main" id="{F341DB13-304B-463D-A8A2-E22D40A4E697}"/>
            </a:ext>
          </a:extLst>
        </xdr:cNvPr>
        <xdr:cNvSpPr/>
      </xdr:nvSpPr>
      <xdr:spPr>
        <a:xfrm rot="16200000" flipH="1" flipV="1">
          <a:off x="106679" y="4274821"/>
          <a:ext cx="361949" cy="346710"/>
        </a:xfrm>
        <a:prstGeom prst="bentUpArrow">
          <a:avLst>
            <a:gd name="adj1" fmla="val 19877"/>
            <a:gd name="adj2" fmla="val 18328"/>
            <a:gd name="adj3" fmla="val 27781"/>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77837</xdr:colOff>
      <xdr:row>25</xdr:row>
      <xdr:rowOff>182876</xdr:rowOff>
    </xdr:from>
    <xdr:to>
      <xdr:col>1</xdr:col>
      <xdr:colOff>133349</xdr:colOff>
      <xdr:row>38</xdr:row>
      <xdr:rowOff>0</xdr:rowOff>
    </xdr:to>
    <xdr:sp macro="" textlink="">
      <xdr:nvSpPr>
        <xdr:cNvPr id="32" name="矢印: 上向き折線 31">
          <a:extLst>
            <a:ext uri="{FF2B5EF4-FFF2-40B4-BE49-F238E27FC236}">
              <a16:creationId xmlns:a16="http://schemas.microsoft.com/office/drawing/2014/main" id="{83678C49-23D7-406D-9F87-1AB827110DA0}"/>
            </a:ext>
          </a:extLst>
        </xdr:cNvPr>
        <xdr:cNvSpPr/>
      </xdr:nvSpPr>
      <xdr:spPr>
        <a:xfrm flipH="1" flipV="1">
          <a:off x="77837" y="4650101"/>
          <a:ext cx="407937" cy="1264924"/>
        </a:xfrm>
        <a:prstGeom prst="bentUpArrow">
          <a:avLst>
            <a:gd name="adj1" fmla="val 14882"/>
            <a:gd name="adj2" fmla="val 18735"/>
            <a:gd name="adj3" fmla="val 2046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102870</xdr:colOff>
      <xdr:row>16</xdr:row>
      <xdr:rowOff>102870</xdr:rowOff>
    </xdr:from>
    <xdr:to>
      <xdr:col>5</xdr:col>
      <xdr:colOff>0</xdr:colOff>
      <xdr:row>19</xdr:row>
      <xdr:rowOff>125870</xdr:rowOff>
    </xdr:to>
    <xdr:sp macro="" textlink="">
      <xdr:nvSpPr>
        <xdr:cNvPr id="34" name="テキスト ボックス 33">
          <a:extLst>
            <a:ext uri="{FF2B5EF4-FFF2-40B4-BE49-F238E27FC236}">
              <a16:creationId xmlns:a16="http://schemas.microsoft.com/office/drawing/2014/main" id="{05179717-6713-4A8A-B05B-468E3F80B7F9}"/>
            </a:ext>
          </a:extLst>
        </xdr:cNvPr>
        <xdr:cNvSpPr txBox="1"/>
      </xdr:nvSpPr>
      <xdr:spPr>
        <a:xfrm>
          <a:off x="455295" y="2931795"/>
          <a:ext cx="1621155" cy="51830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「施工場所」は市町名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までを記載して下さい。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17</xdr:col>
      <xdr:colOff>167641</xdr:colOff>
      <xdr:row>24</xdr:row>
      <xdr:rowOff>38100</xdr:rowOff>
    </xdr:from>
    <xdr:to>
      <xdr:col>28</xdr:col>
      <xdr:colOff>331471</xdr:colOff>
      <xdr:row>27</xdr:row>
      <xdr:rowOff>19050</xdr:rowOff>
    </xdr:to>
    <xdr:sp macro="" textlink="">
      <xdr:nvSpPr>
        <xdr:cNvPr id="35" name="テキスト ボックス 34">
          <a:extLst>
            <a:ext uri="{FF2B5EF4-FFF2-40B4-BE49-F238E27FC236}">
              <a16:creationId xmlns:a16="http://schemas.microsoft.com/office/drawing/2014/main" id="{4B2776A2-5998-4D78-8DF2-A74E77B64469}"/>
            </a:ext>
          </a:extLst>
        </xdr:cNvPr>
        <xdr:cNvSpPr txBox="1"/>
      </xdr:nvSpPr>
      <xdr:spPr>
        <a:xfrm>
          <a:off x="5311141" y="4314825"/>
          <a:ext cx="2783205" cy="43815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「兵庫県」又は「神戸市」を選択した場合は「施工場所」欄の記載は不要です。</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323850</xdr:colOff>
      <xdr:row>21</xdr:row>
      <xdr:rowOff>19049</xdr:rowOff>
    </xdr:from>
    <xdr:to>
      <xdr:col>19</xdr:col>
      <xdr:colOff>152733</xdr:colOff>
      <xdr:row>24</xdr:row>
      <xdr:rowOff>26669</xdr:rowOff>
    </xdr:to>
    <xdr:sp macro="" textlink="">
      <xdr:nvSpPr>
        <xdr:cNvPr id="36" name="矢印: 上向き折線 35">
          <a:extLst>
            <a:ext uri="{FF2B5EF4-FFF2-40B4-BE49-F238E27FC236}">
              <a16:creationId xmlns:a16="http://schemas.microsoft.com/office/drawing/2014/main" id="{CB1B1B86-7162-4E91-81D6-BBC1C91A1030}"/>
            </a:ext>
          </a:extLst>
        </xdr:cNvPr>
        <xdr:cNvSpPr/>
      </xdr:nvSpPr>
      <xdr:spPr>
        <a:xfrm flipV="1">
          <a:off x="4276725" y="3724274"/>
          <a:ext cx="1410033" cy="579120"/>
        </a:xfrm>
        <a:prstGeom prst="bentUpArrow">
          <a:avLst>
            <a:gd name="adj1" fmla="val 14117"/>
            <a:gd name="adj2" fmla="val 13262"/>
            <a:gd name="adj3" fmla="val 2071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23</xdr:row>
      <xdr:rowOff>0</xdr:rowOff>
    </xdr:from>
    <xdr:to>
      <xdr:col>15</xdr:col>
      <xdr:colOff>95250</xdr:colOff>
      <xdr:row>24</xdr:row>
      <xdr:rowOff>49530</xdr:rowOff>
    </xdr:to>
    <xdr:sp macro="" textlink="">
      <xdr:nvSpPr>
        <xdr:cNvPr id="37" name="正方形/長方形 36">
          <a:extLst>
            <a:ext uri="{FF2B5EF4-FFF2-40B4-BE49-F238E27FC236}">
              <a16:creationId xmlns:a16="http://schemas.microsoft.com/office/drawing/2014/main" id="{80B4EC82-154E-4AA5-B114-5B01A3221AD1}"/>
            </a:ext>
          </a:extLst>
        </xdr:cNvPr>
        <xdr:cNvSpPr/>
      </xdr:nvSpPr>
      <xdr:spPr>
        <a:xfrm>
          <a:off x="3352800" y="4086225"/>
          <a:ext cx="1495425" cy="24003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21</xdr:row>
      <xdr:rowOff>0</xdr:rowOff>
    </xdr:from>
    <xdr:to>
      <xdr:col>13</xdr:col>
      <xdr:colOff>268605</xdr:colOff>
      <xdr:row>22</xdr:row>
      <xdr:rowOff>1905</xdr:rowOff>
    </xdr:to>
    <xdr:sp macro="" textlink="">
      <xdr:nvSpPr>
        <xdr:cNvPr id="38" name="正方形/長方形 37">
          <a:extLst>
            <a:ext uri="{FF2B5EF4-FFF2-40B4-BE49-F238E27FC236}">
              <a16:creationId xmlns:a16="http://schemas.microsoft.com/office/drawing/2014/main" id="{67DE4A34-6B61-409C-B89E-A5E29A4AC159}"/>
            </a:ext>
          </a:extLst>
        </xdr:cNvPr>
        <xdr:cNvSpPr/>
      </xdr:nvSpPr>
      <xdr:spPr>
        <a:xfrm>
          <a:off x="3352800" y="3705225"/>
          <a:ext cx="868680" cy="19240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20</xdr:row>
      <xdr:rowOff>0</xdr:rowOff>
    </xdr:from>
    <xdr:to>
      <xdr:col>7</xdr:col>
      <xdr:colOff>281940</xdr:colOff>
      <xdr:row>21</xdr:row>
      <xdr:rowOff>28574</xdr:rowOff>
    </xdr:to>
    <xdr:sp macro="" textlink="">
      <xdr:nvSpPr>
        <xdr:cNvPr id="39" name="正方形/長方形 38">
          <a:extLst>
            <a:ext uri="{FF2B5EF4-FFF2-40B4-BE49-F238E27FC236}">
              <a16:creationId xmlns:a16="http://schemas.microsoft.com/office/drawing/2014/main" id="{BD2AA87C-9058-4CF0-9904-48C9342E7A6F}"/>
            </a:ext>
          </a:extLst>
        </xdr:cNvPr>
        <xdr:cNvSpPr/>
      </xdr:nvSpPr>
      <xdr:spPr>
        <a:xfrm>
          <a:off x="2076450" y="3514725"/>
          <a:ext cx="672465" cy="21907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283845</xdr:colOff>
      <xdr:row>20</xdr:row>
      <xdr:rowOff>129539</xdr:rowOff>
    </xdr:from>
    <xdr:to>
      <xdr:col>10</xdr:col>
      <xdr:colOff>123824</xdr:colOff>
      <xdr:row>21</xdr:row>
      <xdr:rowOff>76198</xdr:rowOff>
    </xdr:to>
    <xdr:sp macro="" textlink="">
      <xdr:nvSpPr>
        <xdr:cNvPr id="40" name="矢印: 上下 39">
          <a:extLst>
            <a:ext uri="{FF2B5EF4-FFF2-40B4-BE49-F238E27FC236}">
              <a16:creationId xmlns:a16="http://schemas.microsoft.com/office/drawing/2014/main" id="{63AAD5A2-2FDF-4E3B-9A27-2F7AD3CAD8CC}"/>
            </a:ext>
          </a:extLst>
        </xdr:cNvPr>
        <xdr:cNvSpPr/>
      </xdr:nvSpPr>
      <xdr:spPr>
        <a:xfrm rot="16200000">
          <a:off x="2973705" y="3421379"/>
          <a:ext cx="137159" cy="582929"/>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57150</xdr:colOff>
      <xdr:row>19</xdr:row>
      <xdr:rowOff>171449</xdr:rowOff>
    </xdr:from>
    <xdr:to>
      <xdr:col>10</xdr:col>
      <xdr:colOff>133350</xdr:colOff>
      <xdr:row>23</xdr:row>
      <xdr:rowOff>163829</xdr:rowOff>
    </xdr:to>
    <xdr:sp macro="" textlink="">
      <xdr:nvSpPr>
        <xdr:cNvPr id="42" name="矢印: 上向き折線 41">
          <a:extLst>
            <a:ext uri="{FF2B5EF4-FFF2-40B4-BE49-F238E27FC236}">
              <a16:creationId xmlns:a16="http://schemas.microsoft.com/office/drawing/2014/main" id="{056C1EEE-8E95-4825-94D4-34E3C73CECDD}"/>
            </a:ext>
          </a:extLst>
        </xdr:cNvPr>
        <xdr:cNvSpPr/>
      </xdr:nvSpPr>
      <xdr:spPr>
        <a:xfrm rot="10800000" flipV="1">
          <a:off x="1781175" y="3495674"/>
          <a:ext cx="1562100" cy="754380"/>
        </a:xfrm>
        <a:prstGeom prst="bentUpArrow">
          <a:avLst>
            <a:gd name="adj1" fmla="val 14117"/>
            <a:gd name="adj2" fmla="val 13262"/>
            <a:gd name="adj3" fmla="val 2071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22859</xdr:colOff>
      <xdr:row>19</xdr:row>
      <xdr:rowOff>180974</xdr:rowOff>
    </xdr:from>
    <xdr:to>
      <xdr:col>45</xdr:col>
      <xdr:colOff>201370</xdr:colOff>
      <xdr:row>21</xdr:row>
      <xdr:rowOff>173085</xdr:rowOff>
    </xdr:to>
    <xdr:sp macro="" textlink="">
      <xdr:nvSpPr>
        <xdr:cNvPr id="43" name="正方形/長方形 42">
          <a:extLst>
            <a:ext uri="{FF2B5EF4-FFF2-40B4-BE49-F238E27FC236}">
              <a16:creationId xmlns:a16="http://schemas.microsoft.com/office/drawing/2014/main" id="{C8C9A168-373B-4DB7-875F-1CDBCBE0C135}"/>
            </a:ext>
          </a:extLst>
        </xdr:cNvPr>
        <xdr:cNvSpPr/>
      </xdr:nvSpPr>
      <xdr:spPr>
        <a:xfrm>
          <a:off x="12567284" y="3505199"/>
          <a:ext cx="426161" cy="37311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15240</xdr:colOff>
      <xdr:row>27</xdr:row>
      <xdr:rowOff>20956</xdr:rowOff>
    </xdr:from>
    <xdr:to>
      <xdr:col>36</xdr:col>
      <xdr:colOff>28575</xdr:colOff>
      <xdr:row>34</xdr:row>
      <xdr:rowOff>9525</xdr:rowOff>
    </xdr:to>
    <xdr:sp macro="" textlink="">
      <xdr:nvSpPr>
        <xdr:cNvPr id="44" name="正方形/長方形 43">
          <a:extLst>
            <a:ext uri="{FF2B5EF4-FFF2-40B4-BE49-F238E27FC236}">
              <a16:creationId xmlns:a16="http://schemas.microsoft.com/office/drawing/2014/main" id="{6A7053B0-A1B2-4757-9ED5-F829545D8741}"/>
            </a:ext>
          </a:extLst>
        </xdr:cNvPr>
        <xdr:cNvSpPr/>
      </xdr:nvSpPr>
      <xdr:spPr>
        <a:xfrm>
          <a:off x="6787515" y="4754881"/>
          <a:ext cx="3080385" cy="75056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72393</xdr:colOff>
      <xdr:row>21</xdr:row>
      <xdr:rowOff>180975</xdr:rowOff>
    </xdr:from>
    <xdr:to>
      <xdr:col>45</xdr:col>
      <xdr:colOff>171452</xdr:colOff>
      <xdr:row>33</xdr:row>
      <xdr:rowOff>97159</xdr:rowOff>
    </xdr:to>
    <xdr:sp macro="" textlink="">
      <xdr:nvSpPr>
        <xdr:cNvPr id="45" name="矢印: 上向き折線 44">
          <a:extLst>
            <a:ext uri="{FF2B5EF4-FFF2-40B4-BE49-F238E27FC236}">
              <a16:creationId xmlns:a16="http://schemas.microsoft.com/office/drawing/2014/main" id="{6FD593F3-CDA6-4888-BC6D-4133B45B458D}"/>
            </a:ext>
          </a:extLst>
        </xdr:cNvPr>
        <xdr:cNvSpPr/>
      </xdr:nvSpPr>
      <xdr:spPr>
        <a:xfrm rot="16200000" flipH="1">
          <a:off x="10660381" y="3137537"/>
          <a:ext cx="1554484" cy="3051809"/>
        </a:xfrm>
        <a:prstGeom prst="bentUpArrow">
          <a:avLst>
            <a:gd name="adj1" fmla="val 4205"/>
            <a:gd name="adj2" fmla="val 4738"/>
            <a:gd name="adj3" fmla="val 898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102870</xdr:colOff>
      <xdr:row>28</xdr:row>
      <xdr:rowOff>26669</xdr:rowOff>
    </xdr:from>
    <xdr:to>
      <xdr:col>45</xdr:col>
      <xdr:colOff>205740</xdr:colOff>
      <xdr:row>33</xdr:row>
      <xdr:rowOff>137159</xdr:rowOff>
    </xdr:to>
    <xdr:sp macro="" textlink="">
      <xdr:nvSpPr>
        <xdr:cNvPr id="46" name="テキスト ボックス 45">
          <a:extLst>
            <a:ext uri="{FF2B5EF4-FFF2-40B4-BE49-F238E27FC236}">
              <a16:creationId xmlns:a16="http://schemas.microsoft.com/office/drawing/2014/main" id="{49F5DBBA-4CE8-497E-B0A6-E98E730C9BB6}"/>
            </a:ext>
          </a:extLst>
        </xdr:cNvPr>
        <xdr:cNvSpPr txBox="1"/>
      </xdr:nvSpPr>
      <xdr:spPr>
        <a:xfrm>
          <a:off x="10437495" y="4874894"/>
          <a:ext cx="2560320" cy="60579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「評価対象」欄に「○」を記入した技術者の工事成績を自動で評価範囲に記載しますので確認して下さい。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29</xdr:col>
      <xdr:colOff>154305</xdr:colOff>
      <xdr:row>24</xdr:row>
      <xdr:rowOff>28575</xdr:rowOff>
    </xdr:from>
    <xdr:to>
      <xdr:col>44</xdr:col>
      <xdr:colOff>76200</xdr:colOff>
      <xdr:row>27</xdr:row>
      <xdr:rowOff>9525</xdr:rowOff>
    </xdr:to>
    <xdr:sp macro="" textlink="">
      <xdr:nvSpPr>
        <xdr:cNvPr id="51" name="テキスト ボックス 50">
          <a:extLst>
            <a:ext uri="{FF2B5EF4-FFF2-40B4-BE49-F238E27FC236}">
              <a16:creationId xmlns:a16="http://schemas.microsoft.com/office/drawing/2014/main" id="{19E3DEC0-B470-4DBC-898D-99FCD131665D}"/>
            </a:ext>
          </a:extLst>
        </xdr:cNvPr>
        <xdr:cNvSpPr txBox="1"/>
      </xdr:nvSpPr>
      <xdr:spPr>
        <a:xfrm>
          <a:off x="8374380" y="4305300"/>
          <a:ext cx="4246245" cy="43815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従事役職が現場代理人の場合は、当該工事期間以前に保有していた主任技術者として配置できる国家資格を入力のこと</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32</xdr:col>
      <xdr:colOff>17145</xdr:colOff>
      <xdr:row>22</xdr:row>
      <xdr:rowOff>28575</xdr:rowOff>
    </xdr:from>
    <xdr:to>
      <xdr:col>41</xdr:col>
      <xdr:colOff>30480</xdr:colOff>
      <xdr:row>23</xdr:row>
      <xdr:rowOff>180975</xdr:rowOff>
    </xdr:to>
    <xdr:sp macro="" textlink="">
      <xdr:nvSpPr>
        <xdr:cNvPr id="52" name="正方形/長方形 51">
          <a:extLst>
            <a:ext uri="{FF2B5EF4-FFF2-40B4-BE49-F238E27FC236}">
              <a16:creationId xmlns:a16="http://schemas.microsoft.com/office/drawing/2014/main" id="{CCEC7037-CB44-41FA-9C30-966B37F579A7}"/>
            </a:ext>
          </a:extLst>
        </xdr:cNvPr>
        <xdr:cNvSpPr/>
      </xdr:nvSpPr>
      <xdr:spPr>
        <a:xfrm>
          <a:off x="8865870" y="3924300"/>
          <a:ext cx="2556510" cy="3429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19050</xdr:colOff>
      <xdr:row>22</xdr:row>
      <xdr:rowOff>24765</xdr:rowOff>
    </xdr:from>
    <xdr:to>
      <xdr:col>32</xdr:col>
      <xdr:colOff>22857</xdr:colOff>
      <xdr:row>24</xdr:row>
      <xdr:rowOff>19050</xdr:rowOff>
    </xdr:to>
    <xdr:sp macro="" textlink="">
      <xdr:nvSpPr>
        <xdr:cNvPr id="53" name="矢印: 上向き折線 52">
          <a:extLst>
            <a:ext uri="{FF2B5EF4-FFF2-40B4-BE49-F238E27FC236}">
              <a16:creationId xmlns:a16="http://schemas.microsoft.com/office/drawing/2014/main" id="{C15FB1E6-FFBD-44E6-80B9-C18E8347F2A3}"/>
            </a:ext>
          </a:extLst>
        </xdr:cNvPr>
        <xdr:cNvSpPr/>
      </xdr:nvSpPr>
      <xdr:spPr>
        <a:xfrm flipH="1" flipV="1">
          <a:off x="8486775" y="3920490"/>
          <a:ext cx="384807" cy="375285"/>
        </a:xfrm>
        <a:prstGeom prst="bentUpArrow">
          <a:avLst>
            <a:gd name="adj1" fmla="val 29581"/>
            <a:gd name="adj2" fmla="val 28490"/>
            <a:gd name="adj3" fmla="val 2071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240030</xdr:colOff>
      <xdr:row>20</xdr:row>
      <xdr:rowOff>36196</xdr:rowOff>
    </xdr:from>
    <xdr:to>
      <xdr:col>26</xdr:col>
      <xdr:colOff>200491</xdr:colOff>
      <xdr:row>22</xdr:row>
      <xdr:rowOff>10322</xdr:rowOff>
    </xdr:to>
    <xdr:sp macro="" textlink="">
      <xdr:nvSpPr>
        <xdr:cNvPr id="54" name="正方形/長方形 53">
          <a:extLst>
            <a:ext uri="{FF2B5EF4-FFF2-40B4-BE49-F238E27FC236}">
              <a16:creationId xmlns:a16="http://schemas.microsoft.com/office/drawing/2014/main" id="{B82F7872-65C2-49DB-890D-493F3ABD428E}"/>
            </a:ext>
          </a:extLst>
        </xdr:cNvPr>
        <xdr:cNvSpPr/>
      </xdr:nvSpPr>
      <xdr:spPr>
        <a:xfrm>
          <a:off x="6621780" y="3550921"/>
          <a:ext cx="846286" cy="35512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293369</xdr:colOff>
      <xdr:row>16</xdr:row>
      <xdr:rowOff>238124</xdr:rowOff>
    </xdr:from>
    <xdr:to>
      <xdr:col>27</xdr:col>
      <xdr:colOff>26950</xdr:colOff>
      <xdr:row>20</xdr:row>
      <xdr:rowOff>32095</xdr:rowOff>
    </xdr:to>
    <xdr:sp macro="" textlink="">
      <xdr:nvSpPr>
        <xdr:cNvPr id="55" name="矢印: 上向き折線 54">
          <a:extLst>
            <a:ext uri="{FF2B5EF4-FFF2-40B4-BE49-F238E27FC236}">
              <a16:creationId xmlns:a16="http://schemas.microsoft.com/office/drawing/2014/main" id="{56C79707-3CE3-4DC1-9406-7B9049D17B84}"/>
            </a:ext>
          </a:extLst>
        </xdr:cNvPr>
        <xdr:cNvSpPr/>
      </xdr:nvSpPr>
      <xdr:spPr>
        <a:xfrm rot="16200000" flipV="1">
          <a:off x="7064024" y="3068669"/>
          <a:ext cx="479771" cy="476531"/>
        </a:xfrm>
        <a:prstGeom prst="bentUpArrow">
          <a:avLst>
            <a:gd name="adj1" fmla="val 18272"/>
            <a:gd name="adj2" fmla="val 16533"/>
            <a:gd name="adj3" fmla="val 2022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170801</xdr:colOff>
      <xdr:row>18</xdr:row>
      <xdr:rowOff>76203</xdr:rowOff>
    </xdr:from>
    <xdr:to>
      <xdr:col>37</xdr:col>
      <xdr:colOff>3809</xdr:colOff>
      <xdr:row>20</xdr:row>
      <xdr:rowOff>163181</xdr:rowOff>
    </xdr:to>
    <xdr:sp macro="" textlink="">
      <xdr:nvSpPr>
        <xdr:cNvPr id="57" name="矢印: 上向き折線 56">
          <a:extLst>
            <a:ext uri="{FF2B5EF4-FFF2-40B4-BE49-F238E27FC236}">
              <a16:creationId xmlns:a16="http://schemas.microsoft.com/office/drawing/2014/main" id="{B7496C06-E60F-4ACF-ADAC-2EADD9C95774}"/>
            </a:ext>
          </a:extLst>
        </xdr:cNvPr>
        <xdr:cNvSpPr/>
      </xdr:nvSpPr>
      <xdr:spPr>
        <a:xfrm rot="16200000" flipH="1" flipV="1">
          <a:off x="9321166" y="2908288"/>
          <a:ext cx="467978" cy="1071258"/>
        </a:xfrm>
        <a:prstGeom prst="bentUpArrow">
          <a:avLst>
            <a:gd name="adj1" fmla="val 16828"/>
            <a:gd name="adj2" fmla="val 17471"/>
            <a:gd name="adj3" fmla="val 2607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1905</xdr:colOff>
      <xdr:row>20</xdr:row>
      <xdr:rowOff>20955</xdr:rowOff>
    </xdr:from>
    <xdr:to>
      <xdr:col>41</xdr:col>
      <xdr:colOff>20771</xdr:colOff>
      <xdr:row>21</xdr:row>
      <xdr:rowOff>19050</xdr:rowOff>
    </xdr:to>
    <xdr:sp macro="" textlink="">
      <xdr:nvSpPr>
        <xdr:cNvPr id="58" name="正方形/長方形 57">
          <a:extLst>
            <a:ext uri="{FF2B5EF4-FFF2-40B4-BE49-F238E27FC236}">
              <a16:creationId xmlns:a16="http://schemas.microsoft.com/office/drawing/2014/main" id="{8EBE57FA-9611-47F1-8574-727643A6833C}"/>
            </a:ext>
          </a:extLst>
        </xdr:cNvPr>
        <xdr:cNvSpPr/>
      </xdr:nvSpPr>
      <xdr:spPr>
        <a:xfrm>
          <a:off x="10088880" y="3535680"/>
          <a:ext cx="1323791" cy="18859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16</xdr:row>
      <xdr:rowOff>0</xdr:rowOff>
    </xdr:from>
    <xdr:to>
      <xdr:col>16</xdr:col>
      <xdr:colOff>45010</xdr:colOff>
      <xdr:row>18</xdr:row>
      <xdr:rowOff>9395</xdr:rowOff>
    </xdr:to>
    <xdr:sp macro="" textlink="">
      <xdr:nvSpPr>
        <xdr:cNvPr id="59" name="正方形/長方形 58">
          <a:extLst>
            <a:ext uri="{FF2B5EF4-FFF2-40B4-BE49-F238E27FC236}">
              <a16:creationId xmlns:a16="http://schemas.microsoft.com/office/drawing/2014/main" id="{F672CD54-5C98-4987-9254-DA6E42E2BCE2}"/>
            </a:ext>
          </a:extLst>
        </xdr:cNvPr>
        <xdr:cNvSpPr/>
      </xdr:nvSpPr>
      <xdr:spPr>
        <a:xfrm>
          <a:off x="2466975" y="2828925"/>
          <a:ext cx="2578660" cy="31419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57150</xdr:colOff>
      <xdr:row>20</xdr:row>
      <xdr:rowOff>0</xdr:rowOff>
    </xdr:from>
    <xdr:to>
      <xdr:col>44</xdr:col>
      <xdr:colOff>9525</xdr:colOff>
      <xdr:row>23</xdr:row>
      <xdr:rowOff>163830</xdr:rowOff>
    </xdr:to>
    <xdr:sp macro="" textlink="">
      <xdr:nvSpPr>
        <xdr:cNvPr id="60" name="正方形/長方形 59">
          <a:extLst>
            <a:ext uri="{FF2B5EF4-FFF2-40B4-BE49-F238E27FC236}">
              <a16:creationId xmlns:a16="http://schemas.microsoft.com/office/drawing/2014/main" id="{77726E03-7CEC-4FCA-AB34-7D3BE6AFB872}"/>
            </a:ext>
          </a:extLst>
        </xdr:cNvPr>
        <xdr:cNvSpPr/>
      </xdr:nvSpPr>
      <xdr:spPr>
        <a:xfrm>
          <a:off x="11449050" y="3514725"/>
          <a:ext cx="1104900" cy="73533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85725</xdr:colOff>
      <xdr:row>16</xdr:row>
      <xdr:rowOff>133350</xdr:rowOff>
    </xdr:from>
    <xdr:to>
      <xdr:col>33</xdr:col>
      <xdr:colOff>179070</xdr:colOff>
      <xdr:row>19</xdr:row>
      <xdr:rowOff>135479</xdr:rowOff>
    </xdr:to>
    <xdr:sp macro="" textlink="">
      <xdr:nvSpPr>
        <xdr:cNvPr id="56" name="テキスト ボックス 55">
          <a:extLst>
            <a:ext uri="{FF2B5EF4-FFF2-40B4-BE49-F238E27FC236}">
              <a16:creationId xmlns:a16="http://schemas.microsoft.com/office/drawing/2014/main" id="{7F5D86D2-666D-4800-BD96-3FB2D556F8A5}"/>
            </a:ext>
          </a:extLst>
        </xdr:cNvPr>
        <xdr:cNvSpPr txBox="1"/>
      </xdr:nvSpPr>
      <xdr:spPr>
        <a:xfrm>
          <a:off x="7210425" y="2962275"/>
          <a:ext cx="2065020" cy="49742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契約工期の全期間に従事していることを確認してください。</a:t>
          </a:r>
        </a:p>
      </xdr:txBody>
    </xdr:sp>
    <xdr:clientData/>
  </xdr:twoCellAnchor>
  <xdr:twoCellAnchor>
    <xdr:from>
      <xdr:col>16</xdr:col>
      <xdr:colOff>76200</xdr:colOff>
      <xdr:row>16</xdr:row>
      <xdr:rowOff>0</xdr:rowOff>
    </xdr:from>
    <xdr:to>
      <xdr:col>42</xdr:col>
      <xdr:colOff>225744</xdr:colOff>
      <xdr:row>19</xdr:row>
      <xdr:rowOff>189548</xdr:rowOff>
    </xdr:to>
    <xdr:sp macro="" textlink="">
      <xdr:nvSpPr>
        <xdr:cNvPr id="62" name="矢印: 上向き折線 61">
          <a:extLst>
            <a:ext uri="{FF2B5EF4-FFF2-40B4-BE49-F238E27FC236}">
              <a16:creationId xmlns:a16="http://schemas.microsoft.com/office/drawing/2014/main" id="{6B686E4E-93BC-4C42-BCF8-50943CE824FE}"/>
            </a:ext>
          </a:extLst>
        </xdr:cNvPr>
        <xdr:cNvSpPr/>
      </xdr:nvSpPr>
      <xdr:spPr>
        <a:xfrm rot="16200000">
          <a:off x="8128636" y="-222886"/>
          <a:ext cx="684848" cy="6788469"/>
        </a:xfrm>
        <a:prstGeom prst="bentUpArrow">
          <a:avLst>
            <a:gd name="adj1" fmla="val 14117"/>
            <a:gd name="adj2" fmla="val 13262"/>
            <a:gd name="adj3" fmla="val 2071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87630</xdr:colOff>
      <xdr:row>13</xdr:row>
      <xdr:rowOff>100965</xdr:rowOff>
    </xdr:from>
    <xdr:to>
      <xdr:col>45</xdr:col>
      <xdr:colOff>173356</xdr:colOff>
      <xdr:row>18</xdr:row>
      <xdr:rowOff>0</xdr:rowOff>
    </xdr:to>
    <xdr:sp macro="" textlink="">
      <xdr:nvSpPr>
        <xdr:cNvPr id="61" name="テキスト ボックス 60">
          <a:extLst>
            <a:ext uri="{FF2B5EF4-FFF2-40B4-BE49-F238E27FC236}">
              <a16:creationId xmlns:a16="http://schemas.microsoft.com/office/drawing/2014/main" id="{62A35458-51F4-41BD-BB83-F34552367CF2}"/>
            </a:ext>
          </a:extLst>
        </xdr:cNvPr>
        <xdr:cNvSpPr txBox="1"/>
      </xdr:nvSpPr>
      <xdr:spPr>
        <a:xfrm>
          <a:off x="9679305" y="2577465"/>
          <a:ext cx="3286126" cy="55626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対象期間内に検査（引渡し）が完了していることを確認してください。</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i="0">
              <a:solidFill>
                <a:srgbClr val="FF0000"/>
              </a:solidFill>
              <a:latin typeface="BIZ UDゴシック" panose="020B0400000000000000" pitchFamily="49" charset="-128"/>
              <a:ea typeface="BIZ UDゴシック" panose="020B0400000000000000" pitchFamily="49" charset="-128"/>
            </a:rPr>
            <a:t>※</a:t>
          </a:r>
          <a:r>
            <a:rPr kumimoji="1" lang="ja-JP" altLang="en-US" sz="1100" i="0">
              <a:solidFill>
                <a:srgbClr val="FF0000"/>
              </a:solidFill>
              <a:latin typeface="BIZ UDゴシック" panose="020B0400000000000000" pitchFamily="49" charset="-128"/>
              <a:ea typeface="BIZ UDゴシック" panose="020B0400000000000000" pitchFamily="49" charset="-128"/>
            </a:rPr>
            <a:t>検査日が無い場合は工期末で判断します。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43</xdr:col>
      <xdr:colOff>78441</xdr:colOff>
      <xdr:row>40</xdr:row>
      <xdr:rowOff>143771</xdr:rowOff>
    </xdr:to>
    <xdr:grpSp>
      <xdr:nvGrpSpPr>
        <xdr:cNvPr id="40" name="グループ化 39">
          <a:extLst>
            <a:ext uri="{FF2B5EF4-FFF2-40B4-BE49-F238E27FC236}">
              <a16:creationId xmlns:a16="http://schemas.microsoft.com/office/drawing/2014/main" id="{8EE8D653-D6CD-6E7D-8793-3DE403AA0447}"/>
            </a:ext>
          </a:extLst>
        </xdr:cNvPr>
        <xdr:cNvGrpSpPr/>
      </xdr:nvGrpSpPr>
      <xdr:grpSpPr>
        <a:xfrm>
          <a:off x="0" y="0"/>
          <a:ext cx="14159566" cy="7303396"/>
          <a:chOff x="0" y="0"/>
          <a:chExt cx="12782758" cy="7522829"/>
        </a:xfrm>
      </xdr:grpSpPr>
      <xdr:sp macro="" textlink="">
        <xdr:nvSpPr>
          <xdr:cNvPr id="2" name="正方形/長方形 1">
            <a:extLst>
              <a:ext uri="{FF2B5EF4-FFF2-40B4-BE49-F238E27FC236}">
                <a16:creationId xmlns:a16="http://schemas.microsoft.com/office/drawing/2014/main" id="{846516C3-4425-4E93-921D-0469C069DD81}"/>
              </a:ext>
            </a:extLst>
          </xdr:cNvPr>
          <xdr:cNvSpPr/>
        </xdr:nvSpPr>
        <xdr:spPr>
          <a:xfrm>
            <a:off x="15240" y="1164498"/>
            <a:ext cx="4543601" cy="15875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 name="テキスト ボックス 2">
            <a:extLst>
              <a:ext uri="{FF2B5EF4-FFF2-40B4-BE49-F238E27FC236}">
                <a16:creationId xmlns:a16="http://schemas.microsoft.com/office/drawing/2014/main" id="{076E9768-5070-434E-AA57-CD613FA13448}"/>
              </a:ext>
            </a:extLst>
          </xdr:cNvPr>
          <xdr:cNvSpPr txBox="1"/>
        </xdr:nvSpPr>
        <xdr:spPr>
          <a:xfrm>
            <a:off x="1757178" y="786285"/>
            <a:ext cx="6887280" cy="24750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（様式４記載内容と同じ）入札参加申込期限日における年齢を自動で記載しますので、確認して下さい。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4" name="正方形/長方形 3">
            <a:extLst>
              <a:ext uri="{FF2B5EF4-FFF2-40B4-BE49-F238E27FC236}">
                <a16:creationId xmlns:a16="http://schemas.microsoft.com/office/drawing/2014/main" id="{7926E4E2-0DAC-442B-85F7-111F362E44B1}"/>
              </a:ext>
            </a:extLst>
          </xdr:cNvPr>
          <xdr:cNvSpPr/>
        </xdr:nvSpPr>
        <xdr:spPr>
          <a:xfrm>
            <a:off x="1503499" y="1790156"/>
            <a:ext cx="350834" cy="17117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A49ADC76-B7F6-4EDF-8916-AF179EECABDA}"/>
              </a:ext>
            </a:extLst>
          </xdr:cNvPr>
          <xdr:cNvSpPr/>
        </xdr:nvSpPr>
        <xdr:spPr>
          <a:xfrm>
            <a:off x="491890" y="1774897"/>
            <a:ext cx="894278" cy="16956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矢印: 上下 5">
            <a:extLst>
              <a:ext uri="{FF2B5EF4-FFF2-40B4-BE49-F238E27FC236}">
                <a16:creationId xmlns:a16="http://schemas.microsoft.com/office/drawing/2014/main" id="{B84AB147-F068-4660-B473-5C6FBDA400CA}"/>
              </a:ext>
            </a:extLst>
          </xdr:cNvPr>
          <xdr:cNvSpPr/>
        </xdr:nvSpPr>
        <xdr:spPr>
          <a:xfrm rot="16200000">
            <a:off x="1406694" y="1807336"/>
            <a:ext cx="124047" cy="123531"/>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矢印: 右 6">
            <a:extLst>
              <a:ext uri="{FF2B5EF4-FFF2-40B4-BE49-F238E27FC236}">
                <a16:creationId xmlns:a16="http://schemas.microsoft.com/office/drawing/2014/main" id="{B1A1F4C3-0353-403F-9E95-E9F6F3186408}"/>
              </a:ext>
            </a:extLst>
          </xdr:cNvPr>
          <xdr:cNvSpPr/>
        </xdr:nvSpPr>
        <xdr:spPr>
          <a:xfrm rot="16200000">
            <a:off x="1441088" y="1309564"/>
            <a:ext cx="731458" cy="213942"/>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8" name="正方形/長方形 7">
            <a:extLst>
              <a:ext uri="{FF2B5EF4-FFF2-40B4-BE49-F238E27FC236}">
                <a16:creationId xmlns:a16="http://schemas.microsoft.com/office/drawing/2014/main" id="{3E38498A-CDD4-48D9-A43C-65B98552DAAE}"/>
              </a:ext>
            </a:extLst>
          </xdr:cNvPr>
          <xdr:cNvSpPr/>
        </xdr:nvSpPr>
        <xdr:spPr>
          <a:xfrm>
            <a:off x="1996247" y="1543050"/>
            <a:ext cx="2543848" cy="81778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テキスト ボックス 8">
            <a:extLst>
              <a:ext uri="{FF2B5EF4-FFF2-40B4-BE49-F238E27FC236}">
                <a16:creationId xmlns:a16="http://schemas.microsoft.com/office/drawing/2014/main" id="{FBBE9B1A-398E-4BFD-9824-4DFC2052E5C8}"/>
              </a:ext>
            </a:extLst>
          </xdr:cNvPr>
          <xdr:cNvSpPr txBox="1"/>
        </xdr:nvSpPr>
        <xdr:spPr>
          <a:xfrm>
            <a:off x="4932462" y="1154974"/>
            <a:ext cx="4344824" cy="125341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（様式４記載内容と同じ情報が自動入力）</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当該工事で求めている配置技術者の入札参加資格の要件を確認の上、申告する技術者の該当するものが入力されているか確認して下さい。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配置予定技術者が、配置技術者の入札参加資格要件を満たしていない場合は「欠格」となります。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10" name="矢印: 右 9">
            <a:extLst>
              <a:ext uri="{FF2B5EF4-FFF2-40B4-BE49-F238E27FC236}">
                <a16:creationId xmlns:a16="http://schemas.microsoft.com/office/drawing/2014/main" id="{C0B4F7C1-95ED-4D96-AEFC-60F2021C8A87}"/>
              </a:ext>
            </a:extLst>
          </xdr:cNvPr>
          <xdr:cNvSpPr/>
        </xdr:nvSpPr>
        <xdr:spPr>
          <a:xfrm>
            <a:off x="4558841" y="1706608"/>
            <a:ext cx="334976" cy="237853"/>
          </a:xfrm>
          <a:prstGeom prst="rightArrow">
            <a:avLst/>
          </a:prstGeom>
          <a:noFill/>
          <a:ln w="95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sp macro="" textlink="">
        <xdr:nvSpPr>
          <xdr:cNvPr id="11" name="矢印: 上向き折線 10">
            <a:extLst>
              <a:ext uri="{FF2B5EF4-FFF2-40B4-BE49-F238E27FC236}">
                <a16:creationId xmlns:a16="http://schemas.microsoft.com/office/drawing/2014/main" id="{52DDF482-ABB1-464E-8E96-A9DEC33643B1}"/>
              </a:ext>
            </a:extLst>
          </xdr:cNvPr>
          <xdr:cNvSpPr/>
        </xdr:nvSpPr>
        <xdr:spPr>
          <a:xfrm rot="5400000">
            <a:off x="847535" y="1924497"/>
            <a:ext cx="820927" cy="928892"/>
          </a:xfrm>
          <a:prstGeom prst="bentUpArrow">
            <a:avLst>
              <a:gd name="adj1" fmla="val 9969"/>
              <a:gd name="adj2" fmla="val 11753"/>
              <a:gd name="adj3" fmla="val 1726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 name="テキスト ボックス 11">
            <a:extLst>
              <a:ext uri="{FF2B5EF4-FFF2-40B4-BE49-F238E27FC236}">
                <a16:creationId xmlns:a16="http://schemas.microsoft.com/office/drawing/2014/main" id="{A91D368E-5679-4157-9852-D912AE8CF8F0}"/>
              </a:ext>
            </a:extLst>
          </xdr:cNvPr>
          <xdr:cNvSpPr txBox="1"/>
        </xdr:nvSpPr>
        <xdr:spPr>
          <a:xfrm>
            <a:off x="1753368" y="2573927"/>
            <a:ext cx="6280193" cy="25168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（様式４記載内容と同じ）年齢を自動計算するために、記載例と同様の記載方法として下さい。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13" name="テキスト ボックス 12">
            <a:extLst>
              <a:ext uri="{FF2B5EF4-FFF2-40B4-BE49-F238E27FC236}">
                <a16:creationId xmlns:a16="http://schemas.microsoft.com/office/drawing/2014/main" id="{EB103C5B-94AB-4830-ABCD-D96187361C92}"/>
              </a:ext>
            </a:extLst>
          </xdr:cNvPr>
          <xdr:cNvSpPr txBox="1"/>
        </xdr:nvSpPr>
        <xdr:spPr>
          <a:xfrm>
            <a:off x="57150" y="7039504"/>
            <a:ext cx="4039721" cy="48332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様式枠外で技術者の育成の最低点となる技術者を評価対象として自動で”〇”を入力してますので、確認してください。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14" name="正方形/長方形 13">
            <a:extLst>
              <a:ext uri="{FF2B5EF4-FFF2-40B4-BE49-F238E27FC236}">
                <a16:creationId xmlns:a16="http://schemas.microsoft.com/office/drawing/2014/main" id="{153AA65D-C9BB-484E-9D30-5FED38F43513}"/>
              </a:ext>
            </a:extLst>
          </xdr:cNvPr>
          <xdr:cNvSpPr/>
        </xdr:nvSpPr>
        <xdr:spPr>
          <a:xfrm>
            <a:off x="0" y="3594206"/>
            <a:ext cx="369970" cy="117565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 name="矢印: 右 14">
            <a:extLst>
              <a:ext uri="{FF2B5EF4-FFF2-40B4-BE49-F238E27FC236}">
                <a16:creationId xmlns:a16="http://schemas.microsoft.com/office/drawing/2014/main" id="{DF4689A2-F91B-41D7-AA00-1B33CB8463F3}"/>
              </a:ext>
            </a:extLst>
          </xdr:cNvPr>
          <xdr:cNvSpPr/>
        </xdr:nvSpPr>
        <xdr:spPr>
          <a:xfrm rot="5400000">
            <a:off x="-879552" y="5799910"/>
            <a:ext cx="2208683" cy="18668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16" name="正方形/長方形 15">
            <a:extLst>
              <a:ext uri="{FF2B5EF4-FFF2-40B4-BE49-F238E27FC236}">
                <a16:creationId xmlns:a16="http://schemas.microsoft.com/office/drawing/2014/main" id="{958871D3-C0B1-4A37-ABB7-C9455B9B83B8}"/>
              </a:ext>
            </a:extLst>
          </xdr:cNvPr>
          <xdr:cNvSpPr/>
        </xdr:nvSpPr>
        <xdr:spPr>
          <a:xfrm>
            <a:off x="484270" y="3613255"/>
            <a:ext cx="875068" cy="114164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 name="正方形/長方形 16">
            <a:extLst>
              <a:ext uri="{FF2B5EF4-FFF2-40B4-BE49-F238E27FC236}">
                <a16:creationId xmlns:a16="http://schemas.microsoft.com/office/drawing/2014/main" id="{0D99995A-B005-409E-B392-4B2D921EAAA3}"/>
              </a:ext>
            </a:extLst>
          </xdr:cNvPr>
          <xdr:cNvSpPr/>
        </xdr:nvSpPr>
        <xdr:spPr>
          <a:xfrm>
            <a:off x="1528578" y="3601826"/>
            <a:ext cx="467125" cy="11359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 name="矢印: 右 17">
            <a:extLst>
              <a:ext uri="{FF2B5EF4-FFF2-40B4-BE49-F238E27FC236}">
                <a16:creationId xmlns:a16="http://schemas.microsoft.com/office/drawing/2014/main" id="{835FD3E9-9A7A-48DB-B9BA-8405B95F7AFB}"/>
              </a:ext>
            </a:extLst>
          </xdr:cNvPr>
          <xdr:cNvSpPr/>
        </xdr:nvSpPr>
        <xdr:spPr>
          <a:xfrm rot="5400000">
            <a:off x="176349" y="5440407"/>
            <a:ext cx="1541112" cy="200027"/>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19" name="テキスト ボックス 18">
            <a:extLst>
              <a:ext uri="{FF2B5EF4-FFF2-40B4-BE49-F238E27FC236}">
                <a16:creationId xmlns:a16="http://schemas.microsoft.com/office/drawing/2014/main" id="{1988C8E2-BD46-49AB-9416-5A83DAA22E3B}"/>
              </a:ext>
            </a:extLst>
          </xdr:cNvPr>
          <xdr:cNvSpPr txBox="1"/>
        </xdr:nvSpPr>
        <xdr:spPr>
          <a:xfrm>
            <a:off x="432835" y="6341457"/>
            <a:ext cx="4050110" cy="48495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配置予定技術者の情報（工場製作技術者を除く）が自動入力されますので、確認してください。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20" name="テキスト ボックス 19">
            <a:extLst>
              <a:ext uri="{FF2B5EF4-FFF2-40B4-BE49-F238E27FC236}">
                <a16:creationId xmlns:a16="http://schemas.microsoft.com/office/drawing/2014/main" id="{946F5C63-67E1-48E1-B90F-E4E2DE3FC82A}"/>
              </a:ext>
            </a:extLst>
          </xdr:cNvPr>
          <xdr:cNvSpPr txBox="1"/>
        </xdr:nvSpPr>
        <xdr:spPr>
          <a:xfrm>
            <a:off x="1206938" y="5620279"/>
            <a:ext cx="4413052" cy="614498"/>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配置予定技術者の情報（性別）</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年齢）により”若手”、”女性”又は”</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”のいずれかが自動入力されますので、確認してください。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女性でかつ若手技術者の場合は”若手”で入力されます。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21" name="矢印: 右 20">
            <a:extLst>
              <a:ext uri="{FF2B5EF4-FFF2-40B4-BE49-F238E27FC236}">
                <a16:creationId xmlns:a16="http://schemas.microsoft.com/office/drawing/2014/main" id="{01992AAC-ECDF-4145-B5B7-F34EF23DD5EF}"/>
              </a:ext>
            </a:extLst>
          </xdr:cNvPr>
          <xdr:cNvSpPr/>
        </xdr:nvSpPr>
        <xdr:spPr>
          <a:xfrm rot="5400000">
            <a:off x="1337883" y="5095814"/>
            <a:ext cx="856131" cy="204236"/>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22" name="正方形/長方形 21">
            <a:extLst>
              <a:ext uri="{FF2B5EF4-FFF2-40B4-BE49-F238E27FC236}">
                <a16:creationId xmlns:a16="http://schemas.microsoft.com/office/drawing/2014/main" id="{E0CBBD22-4E9D-48E1-9082-E172A0183DA4}"/>
              </a:ext>
            </a:extLst>
          </xdr:cNvPr>
          <xdr:cNvSpPr/>
        </xdr:nvSpPr>
        <xdr:spPr>
          <a:xfrm>
            <a:off x="2103824" y="3594206"/>
            <a:ext cx="474041" cy="113783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3" name="矢印: 右 22">
            <a:extLst>
              <a:ext uri="{FF2B5EF4-FFF2-40B4-BE49-F238E27FC236}">
                <a16:creationId xmlns:a16="http://schemas.microsoft.com/office/drawing/2014/main" id="{623F6BE1-CCDD-40A2-AF51-B651D4A22E13}"/>
              </a:ext>
            </a:extLst>
          </xdr:cNvPr>
          <xdr:cNvSpPr/>
        </xdr:nvSpPr>
        <xdr:spPr>
          <a:xfrm rot="5400000">
            <a:off x="2211439" y="4738721"/>
            <a:ext cx="207373" cy="197816"/>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24" name="テキスト ボックス 23">
            <a:extLst>
              <a:ext uri="{FF2B5EF4-FFF2-40B4-BE49-F238E27FC236}">
                <a16:creationId xmlns:a16="http://schemas.microsoft.com/office/drawing/2014/main" id="{760EECCF-4DE7-4559-BD8E-D7C31FF5982F}"/>
              </a:ext>
            </a:extLst>
          </xdr:cNvPr>
          <xdr:cNvSpPr txBox="1"/>
        </xdr:nvSpPr>
        <xdr:spPr>
          <a:xfrm>
            <a:off x="1919503" y="4954649"/>
            <a:ext cx="4416639" cy="595417"/>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配置予定技術者が、監理技術者として配置できる国家資格を取得し、取得時期が評価対象期間の場合”あり”を入力してください。それ以外の場合は”なし”を入力してください。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25" name="正方形/長方形 24">
            <a:extLst>
              <a:ext uri="{FF2B5EF4-FFF2-40B4-BE49-F238E27FC236}">
                <a16:creationId xmlns:a16="http://schemas.microsoft.com/office/drawing/2014/main" id="{68C5DDFF-B9DF-473A-AF4C-DB51AA25FF84}"/>
              </a:ext>
            </a:extLst>
          </xdr:cNvPr>
          <xdr:cNvSpPr/>
        </xdr:nvSpPr>
        <xdr:spPr>
          <a:xfrm>
            <a:off x="2780132" y="3594206"/>
            <a:ext cx="5618886" cy="38072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6" name="矢印: 右 25">
            <a:extLst>
              <a:ext uri="{FF2B5EF4-FFF2-40B4-BE49-F238E27FC236}">
                <a16:creationId xmlns:a16="http://schemas.microsoft.com/office/drawing/2014/main" id="{E004E428-11E0-4F42-8AA3-C86198D70951}"/>
              </a:ext>
            </a:extLst>
          </xdr:cNvPr>
          <xdr:cNvSpPr/>
        </xdr:nvSpPr>
        <xdr:spPr>
          <a:xfrm rot="5400000">
            <a:off x="3019137" y="4010952"/>
            <a:ext cx="209278" cy="201467"/>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27" name="テキスト ボックス 26">
            <a:extLst>
              <a:ext uri="{FF2B5EF4-FFF2-40B4-BE49-F238E27FC236}">
                <a16:creationId xmlns:a16="http://schemas.microsoft.com/office/drawing/2014/main" id="{656ECAE0-4FE0-40D2-88F6-1B4B613292B9}"/>
              </a:ext>
            </a:extLst>
          </xdr:cNvPr>
          <xdr:cNvSpPr txBox="1"/>
        </xdr:nvSpPr>
        <xdr:spPr>
          <a:xfrm>
            <a:off x="2841636" y="4239185"/>
            <a:ext cx="4686764" cy="58211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国家資格”あり”と入力した技術者の、評価対象となる国家資格を、資格区分から資格名称、対象部門及び科目の順に選択入力してください。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28" name="正方形/長方形 27">
            <a:extLst>
              <a:ext uri="{FF2B5EF4-FFF2-40B4-BE49-F238E27FC236}">
                <a16:creationId xmlns:a16="http://schemas.microsoft.com/office/drawing/2014/main" id="{E0F6BC0D-CA8C-4CEA-80BB-9CAC33D23A11}"/>
              </a:ext>
            </a:extLst>
          </xdr:cNvPr>
          <xdr:cNvSpPr/>
        </xdr:nvSpPr>
        <xdr:spPr>
          <a:xfrm>
            <a:off x="8492058" y="3594206"/>
            <a:ext cx="1236409" cy="36929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9" name="正方形/長方形 28">
            <a:extLst>
              <a:ext uri="{FF2B5EF4-FFF2-40B4-BE49-F238E27FC236}">
                <a16:creationId xmlns:a16="http://schemas.microsoft.com/office/drawing/2014/main" id="{228AF1E9-8850-435B-AE1D-FBAF06E0139E}"/>
              </a:ext>
            </a:extLst>
          </xdr:cNvPr>
          <xdr:cNvSpPr/>
        </xdr:nvSpPr>
        <xdr:spPr>
          <a:xfrm>
            <a:off x="10015513" y="4381788"/>
            <a:ext cx="2396714" cy="35405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0" name="正方形/長方形 29">
            <a:extLst>
              <a:ext uri="{FF2B5EF4-FFF2-40B4-BE49-F238E27FC236}">
                <a16:creationId xmlns:a16="http://schemas.microsoft.com/office/drawing/2014/main" id="{D2B5230C-1F91-4199-B8CF-B5061CD1B6A1}"/>
              </a:ext>
            </a:extLst>
          </xdr:cNvPr>
          <xdr:cNvSpPr/>
        </xdr:nvSpPr>
        <xdr:spPr>
          <a:xfrm>
            <a:off x="2274970" y="3023523"/>
            <a:ext cx="3306920" cy="15811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1" name="矢印: 右 30">
            <a:extLst>
              <a:ext uri="{FF2B5EF4-FFF2-40B4-BE49-F238E27FC236}">
                <a16:creationId xmlns:a16="http://schemas.microsoft.com/office/drawing/2014/main" id="{80812731-2F9A-4C47-86F2-01D633DCF9B8}"/>
              </a:ext>
            </a:extLst>
          </xdr:cNvPr>
          <xdr:cNvSpPr/>
        </xdr:nvSpPr>
        <xdr:spPr>
          <a:xfrm rot="16200000">
            <a:off x="9217946" y="3267650"/>
            <a:ext cx="369026" cy="200811"/>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32" name="矢印: 右 31">
            <a:extLst>
              <a:ext uri="{FF2B5EF4-FFF2-40B4-BE49-F238E27FC236}">
                <a16:creationId xmlns:a16="http://schemas.microsoft.com/office/drawing/2014/main" id="{6834D072-D35A-449E-AF69-850B4D1BA6EC}"/>
              </a:ext>
            </a:extLst>
          </xdr:cNvPr>
          <xdr:cNvSpPr/>
        </xdr:nvSpPr>
        <xdr:spPr>
          <a:xfrm>
            <a:off x="5599035" y="2947321"/>
            <a:ext cx="2554541" cy="190502"/>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33" name="テキスト ボックス 32">
            <a:extLst>
              <a:ext uri="{FF2B5EF4-FFF2-40B4-BE49-F238E27FC236}">
                <a16:creationId xmlns:a16="http://schemas.microsoft.com/office/drawing/2014/main" id="{52C5F424-6CB7-49DC-A618-BC89A4B16210}"/>
              </a:ext>
            </a:extLst>
          </xdr:cNvPr>
          <xdr:cNvSpPr txBox="1"/>
        </xdr:nvSpPr>
        <xdr:spPr>
          <a:xfrm>
            <a:off x="8147861" y="2644412"/>
            <a:ext cx="4338021" cy="56933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国家資格の合格証等より、（監理技術者となりえる）資格取得年度を記載してください。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”平成””令和”を選択し、和暦年の数字を入力してください。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34" name="矢印: 右 33">
            <a:extLst>
              <a:ext uri="{FF2B5EF4-FFF2-40B4-BE49-F238E27FC236}">
                <a16:creationId xmlns:a16="http://schemas.microsoft.com/office/drawing/2014/main" id="{7DE762DA-2C55-46A7-AA8A-1614F962B29C}"/>
              </a:ext>
            </a:extLst>
          </xdr:cNvPr>
          <xdr:cNvSpPr/>
        </xdr:nvSpPr>
        <xdr:spPr>
          <a:xfrm rot="16200000">
            <a:off x="89585" y="820523"/>
            <a:ext cx="503219" cy="259481"/>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35" name="テキスト ボックス 34">
            <a:extLst>
              <a:ext uri="{FF2B5EF4-FFF2-40B4-BE49-F238E27FC236}">
                <a16:creationId xmlns:a16="http://schemas.microsoft.com/office/drawing/2014/main" id="{A44D611A-98AD-482F-9DA7-03A930AFBB6D}"/>
              </a:ext>
            </a:extLst>
          </xdr:cNvPr>
          <xdr:cNvSpPr txBox="1"/>
        </xdr:nvSpPr>
        <xdr:spPr>
          <a:xfrm>
            <a:off x="0" y="0"/>
            <a:ext cx="1682883" cy="535097"/>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sp macro="" textlink="">
        <xdr:nvSpPr>
          <xdr:cNvPr id="36" name="テキスト ボックス 35">
            <a:extLst>
              <a:ext uri="{FF2B5EF4-FFF2-40B4-BE49-F238E27FC236}">
                <a16:creationId xmlns:a16="http://schemas.microsoft.com/office/drawing/2014/main" id="{0E7C9298-2179-4610-BF44-C2C7E8908898}"/>
              </a:ext>
            </a:extLst>
          </xdr:cNvPr>
          <xdr:cNvSpPr txBox="1"/>
        </xdr:nvSpPr>
        <xdr:spPr>
          <a:xfrm>
            <a:off x="91440" y="435973"/>
            <a:ext cx="5022893" cy="24376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様式４の配置予定技術者の情報が自動で入力されますので、確認して下さい。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37" name="矢印: 右 36">
            <a:extLst>
              <a:ext uri="{FF2B5EF4-FFF2-40B4-BE49-F238E27FC236}">
                <a16:creationId xmlns:a16="http://schemas.microsoft.com/office/drawing/2014/main" id="{D8AC33BB-E01A-4D90-850A-482AEEA62F71}"/>
              </a:ext>
            </a:extLst>
          </xdr:cNvPr>
          <xdr:cNvSpPr/>
        </xdr:nvSpPr>
        <xdr:spPr>
          <a:xfrm rot="5400000">
            <a:off x="10055487" y="4740505"/>
            <a:ext cx="229447" cy="330077"/>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38" name="テキスト ボックス 37">
            <a:extLst>
              <a:ext uri="{FF2B5EF4-FFF2-40B4-BE49-F238E27FC236}">
                <a16:creationId xmlns:a16="http://schemas.microsoft.com/office/drawing/2014/main" id="{70364C7C-6BCD-4E57-B29A-6E60881B09E8}"/>
              </a:ext>
            </a:extLst>
          </xdr:cNvPr>
          <xdr:cNvSpPr txBox="1"/>
        </xdr:nvSpPr>
        <xdr:spPr>
          <a:xfrm>
            <a:off x="7995461" y="5043127"/>
            <a:ext cx="4787297" cy="128118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評価対象技術者が。若手・女性技術者に該当する場合”〇”が自動入力されます。該当しない場合は”</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「国家資格」欄に”あり”と入力した場合、”〇”が入力されます。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”なし”の場合</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評価対象者の「技術者の育成」の評価が正しく入力されているか確認してください。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39" name="矢印: 上向き折線 38">
            <a:extLst>
              <a:ext uri="{FF2B5EF4-FFF2-40B4-BE49-F238E27FC236}">
                <a16:creationId xmlns:a16="http://schemas.microsoft.com/office/drawing/2014/main" id="{406767A5-57BE-4AE1-A766-9A0F4F50B42E}"/>
              </a:ext>
            </a:extLst>
          </xdr:cNvPr>
          <xdr:cNvSpPr/>
        </xdr:nvSpPr>
        <xdr:spPr>
          <a:xfrm>
            <a:off x="4106396" y="6358602"/>
            <a:ext cx="6242188" cy="1019447"/>
          </a:xfrm>
          <a:prstGeom prst="bentUpArrow">
            <a:avLst>
              <a:gd name="adj1" fmla="val 15773"/>
              <a:gd name="adj2" fmla="val 17806"/>
              <a:gd name="adj3" fmla="val 1886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2271346</xdr:colOff>
      <xdr:row>9</xdr:row>
      <xdr:rowOff>0</xdr:rowOff>
    </xdr:from>
    <xdr:to>
      <xdr:col>11</xdr:col>
      <xdr:colOff>9308</xdr:colOff>
      <xdr:row>21</xdr:row>
      <xdr:rowOff>312319</xdr:rowOff>
    </xdr:to>
    <xdr:grpSp>
      <xdr:nvGrpSpPr>
        <xdr:cNvPr id="3" name="グループ化 2">
          <a:extLst>
            <a:ext uri="{FF2B5EF4-FFF2-40B4-BE49-F238E27FC236}">
              <a16:creationId xmlns:a16="http://schemas.microsoft.com/office/drawing/2014/main" id="{6CCD76F0-ADD7-4A49-A975-16B46E2768E9}"/>
            </a:ext>
          </a:extLst>
        </xdr:cNvPr>
        <xdr:cNvGrpSpPr/>
      </xdr:nvGrpSpPr>
      <xdr:grpSpPr>
        <a:xfrm>
          <a:off x="5995621" y="1704975"/>
          <a:ext cx="5262712" cy="2931694"/>
          <a:chOff x="5979093" y="1711762"/>
          <a:chExt cx="5253291" cy="2908144"/>
        </a:xfrm>
      </xdr:grpSpPr>
      <xdr:sp macro="" textlink="">
        <xdr:nvSpPr>
          <xdr:cNvPr id="4" name="正方形/長方形 3">
            <a:extLst>
              <a:ext uri="{FF2B5EF4-FFF2-40B4-BE49-F238E27FC236}">
                <a16:creationId xmlns:a16="http://schemas.microsoft.com/office/drawing/2014/main" id="{1DF2B17E-9AB9-47C3-B173-BAAABFDB6D85}"/>
              </a:ext>
            </a:extLst>
          </xdr:cNvPr>
          <xdr:cNvSpPr/>
        </xdr:nvSpPr>
        <xdr:spPr>
          <a:xfrm>
            <a:off x="10393882" y="1711762"/>
            <a:ext cx="838502" cy="114090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EAED5F49-AD59-43BE-8393-364A7530D9AB}"/>
              </a:ext>
            </a:extLst>
          </xdr:cNvPr>
          <xdr:cNvSpPr/>
        </xdr:nvSpPr>
        <xdr:spPr>
          <a:xfrm>
            <a:off x="8816103" y="3375770"/>
            <a:ext cx="2395346" cy="124413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矢印: 上向き折線 5">
            <a:extLst>
              <a:ext uri="{FF2B5EF4-FFF2-40B4-BE49-F238E27FC236}">
                <a16:creationId xmlns:a16="http://schemas.microsoft.com/office/drawing/2014/main" id="{21DD169F-3E2D-4A8D-AD51-2D58DF196ABA}"/>
              </a:ext>
            </a:extLst>
          </xdr:cNvPr>
          <xdr:cNvSpPr/>
        </xdr:nvSpPr>
        <xdr:spPr>
          <a:xfrm rot="10800000">
            <a:off x="8863309" y="2153047"/>
            <a:ext cx="1438603" cy="1195005"/>
          </a:xfrm>
          <a:prstGeom prst="bentUpArrow">
            <a:avLst>
              <a:gd name="adj1" fmla="val 10988"/>
              <a:gd name="adj2" fmla="val 10851"/>
              <a:gd name="adj3" fmla="val 16819"/>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3E2E8610-B238-4D45-B395-28D67A5E90A5}"/>
              </a:ext>
            </a:extLst>
          </xdr:cNvPr>
          <xdr:cNvSpPr txBox="1"/>
        </xdr:nvSpPr>
        <xdr:spPr>
          <a:xfrm>
            <a:off x="5979093" y="2411016"/>
            <a:ext cx="4150731" cy="56904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記載された工事の不履行項目数の合計が自動で、</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不履行項目数の合計に記載しますので、確認して下さい。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grpSp>
    <xdr:clientData/>
  </xdr:twoCellAnchor>
  <xdr:twoCellAnchor>
    <xdr:from>
      <xdr:col>0</xdr:col>
      <xdr:colOff>0</xdr:colOff>
      <xdr:row>0</xdr:row>
      <xdr:rowOff>0</xdr:rowOff>
    </xdr:from>
    <xdr:to>
      <xdr:col>1</xdr:col>
      <xdr:colOff>981075</xdr:colOff>
      <xdr:row>3</xdr:row>
      <xdr:rowOff>129965</xdr:rowOff>
    </xdr:to>
    <xdr:sp macro="" textlink="">
      <xdr:nvSpPr>
        <xdr:cNvPr id="2" name="テキスト ボックス 1">
          <a:extLst>
            <a:ext uri="{FF2B5EF4-FFF2-40B4-BE49-F238E27FC236}">
              <a16:creationId xmlns:a16="http://schemas.microsoft.com/office/drawing/2014/main" id="{BDA312D7-EE14-4D0D-91AE-445A9348C4AD}"/>
            </a:ext>
          </a:extLst>
        </xdr:cNvPr>
        <xdr:cNvSpPr txBox="1"/>
      </xdr:nvSpPr>
      <xdr:spPr>
        <a:xfrm>
          <a:off x="0" y="0"/>
          <a:ext cx="1533525" cy="6538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rgbClr val="0000FF"/>
              </a:solidFill>
              <a:latin typeface="+mj-ea"/>
              <a:ea typeface="+mj-ea"/>
            </a:rPr>
            <a:t>《※</a:t>
          </a:r>
          <a:r>
            <a:rPr kumimoji="1" lang="ja-JP" altLang="en-US" sz="1800" b="1">
              <a:solidFill>
                <a:srgbClr val="0000FF"/>
              </a:solidFill>
              <a:latin typeface="+mj-ea"/>
              <a:ea typeface="+mj-ea"/>
            </a:rPr>
            <a:t>記載例</a:t>
          </a:r>
          <a:r>
            <a:rPr kumimoji="1" lang="en-US" altLang="ja-JP" sz="1800" b="1">
              <a:solidFill>
                <a:srgbClr val="0000FF"/>
              </a:solidFill>
              <a:latin typeface="+mj-ea"/>
              <a:ea typeface="+mj-ea"/>
            </a:rPr>
            <a:t>》</a:t>
          </a:r>
          <a:endParaRPr kumimoji="1" lang="ja-JP" altLang="en-US" sz="1800" b="1">
            <a:solidFill>
              <a:srgbClr val="0000FF"/>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Lb16z0114\k020\03&#20837;&#26413;&#21046;&#24230;&#29677;&#65288;&#25216;&#34899;&#24773;&#22577;&#25285;&#24403;&#65289;\01&#25216;&#34899;&#35413;&#20385;&#20418;\03&#9632;&#32207;&#21512;&#35413;&#20385;&#23455;&#26045;&#35201;&#38936;&#31561;&#25913;&#23450;\R07\02-01_&#21046;&#24230;&#25913;&#27491;&#65288;R7.10.1&#65374;&#65289;\03_&#27096;&#24335;\&#12304;&#21021;&#29256;&#12305;_23&#9632;&#26045;&#24037;&#33021;&#21147;&#35413;&#20385;&#22411;&#27096;&#24335;&#65288;&#9675;&#9675;&#9675;&#9675;&#24037;&#20107;&#65289;R07.10.xlsx" TargetMode="External"/><Relationship Id="rId1" Type="http://schemas.openxmlformats.org/officeDocument/2006/relationships/externalLinkPath" Target="file:///\\Lb16z0114\K020\03&#20837;&#26413;&#21046;&#24230;&#29677;&#65288;&#25216;&#34899;&#24773;&#22577;&#25285;&#24403;&#65289;\01&#25216;&#34899;&#35413;&#20385;&#20418;\03&#9632;&#32207;&#21512;&#35413;&#20385;&#23455;&#26045;&#35201;&#38936;&#31561;&#25913;&#23450;\R07\02-01_&#21046;&#24230;&#25913;&#27491;&#65288;R7.10.1&#65374;&#65289;\03_&#27096;&#24335;\&#12304;&#21021;&#29256;&#12305;_23&#9632;&#26045;&#24037;&#33021;&#21147;&#35413;&#20385;&#22411;&#27096;&#24335;&#65288;&#9675;&#9675;&#9675;&#9675;&#24037;&#20107;&#65289;R07.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チェック用"/>
      <sheetName val="様式１（表紙）"/>
      <sheetName val="様式2（case①）"/>
      <sheetName val="様式2（case②）"/>
      <sheetName val="様式2（case③）"/>
      <sheetName val="様式2（case④）"/>
      <sheetName val="様式2（case⑤）"/>
      <sheetName val="様式2（case⑥）"/>
      <sheetName val="様式2（case⑦）"/>
      <sheetName val="様式2（case⑧）"/>
      <sheetName val="様式３"/>
      <sheetName val="様式４"/>
      <sheetName val="様式5"/>
      <sheetName val="様式６"/>
      <sheetName val="様式７"/>
      <sheetName val="【参考】誓約書（CCUS）"/>
      <sheetName val="≪記載例≫"/>
      <sheetName val="令和＿様式１"/>
      <sheetName val="例＿様式2"/>
      <sheetName val="例＿旧様式2"/>
      <sheetName val="例＿様式３ "/>
      <sheetName val="例＿旧様式３ "/>
      <sheetName val="例＿様式４"/>
      <sheetName val="例＿旧様式４"/>
      <sheetName val="例＿様式５"/>
      <sheetName val="例＿旧様式５"/>
      <sheetName val="例＿様式６"/>
      <sheetName val="例＿様式７"/>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92">
          <cell r="C92" t="str">
            <v>一般土木工事
又は、港湾土木工事</v>
          </cell>
        </row>
        <row r="93">
          <cell r="C93" t="str">
            <v>ｱｽﾌｧﾙﾄ舗装工事</v>
          </cell>
        </row>
        <row r="94">
          <cell r="C94" t="str">
            <v>PC橋梁(上部)工事</v>
          </cell>
        </row>
        <row r="95">
          <cell r="C95" t="str">
            <v>鋼橋梁(上部)工事</v>
          </cell>
        </row>
        <row r="96">
          <cell r="C96" t="str">
            <v>造園工事</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eb.pref.hyogo.lg.jp/ks03/wd38_000000002.html"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mailto:zzzzzzz@zz.zz" TargetMode="External"/><Relationship Id="rId1" Type="http://schemas.openxmlformats.org/officeDocument/2006/relationships/hyperlink" Target="https://web.pref.hyogo.lg.jp/ks03/wd38_000000002.html" TargetMode="External"/><Relationship Id="rId4"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12.bin"/><Relationship Id="rId4" Type="http://schemas.openxmlformats.org/officeDocument/2006/relationships/comments" Target="../comments6.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3.bin"/><Relationship Id="rId4" Type="http://schemas.openxmlformats.org/officeDocument/2006/relationships/comments" Target="../comments7.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4.bin"/><Relationship Id="rId4" Type="http://schemas.openxmlformats.org/officeDocument/2006/relationships/comments" Target="../comments8.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M50"/>
  <sheetViews>
    <sheetView workbookViewId="0">
      <selection activeCell="I30" sqref="I30"/>
    </sheetView>
  </sheetViews>
  <sheetFormatPr defaultRowHeight="13.5"/>
  <cols>
    <col min="1" max="1" width="27" customWidth="1"/>
    <col min="2" max="9" width="10.625" customWidth="1"/>
    <col min="12" max="12" width="19.125" style="48" hidden="1" customWidth="1"/>
    <col min="13" max="13" width="9" hidden="1" customWidth="1"/>
  </cols>
  <sheetData>
    <row r="1" spans="1:13">
      <c r="A1" t="s">
        <v>47</v>
      </c>
    </row>
    <row r="2" spans="1:13">
      <c r="A2" s="46" t="s">
        <v>48</v>
      </c>
      <c r="B2" s="47" t="s">
        <v>189</v>
      </c>
      <c r="C2" s="47" t="s">
        <v>188</v>
      </c>
      <c r="D2" s="47" t="s">
        <v>188</v>
      </c>
      <c r="E2" s="47" t="s">
        <v>188</v>
      </c>
      <c r="F2" s="47" t="s">
        <v>188</v>
      </c>
      <c r="G2" s="47" t="s">
        <v>188</v>
      </c>
      <c r="H2" s="47" t="s">
        <v>188</v>
      </c>
      <c r="I2" s="47" t="s">
        <v>188</v>
      </c>
      <c r="L2" s="50" t="s">
        <v>59</v>
      </c>
      <c r="M2" s="49">
        <v>0</v>
      </c>
    </row>
    <row r="3" spans="1:13">
      <c r="A3" s="46" t="s">
        <v>38</v>
      </c>
      <c r="B3" s="47" t="s">
        <v>188</v>
      </c>
      <c r="C3" s="47" t="s">
        <v>188</v>
      </c>
      <c r="D3" s="47" t="s">
        <v>188</v>
      </c>
      <c r="E3" s="47" t="s">
        <v>188</v>
      </c>
      <c r="F3" s="47" t="s">
        <v>188</v>
      </c>
      <c r="G3" s="47" t="s">
        <v>188</v>
      </c>
      <c r="H3" s="47" t="s">
        <v>188</v>
      </c>
      <c r="I3" s="47" t="s">
        <v>188</v>
      </c>
      <c r="L3" s="50" t="s">
        <v>60</v>
      </c>
      <c r="M3" s="48">
        <v>28</v>
      </c>
    </row>
    <row r="4" spans="1:13">
      <c r="A4" s="401" t="s">
        <v>49</v>
      </c>
      <c r="B4" s="402"/>
      <c r="C4" s="402"/>
      <c r="D4" s="402"/>
      <c r="E4" s="402"/>
      <c r="F4" s="402"/>
      <c r="G4" s="402"/>
      <c r="H4" s="402"/>
      <c r="I4" s="403"/>
      <c r="L4" s="50" t="s">
        <v>61</v>
      </c>
      <c r="M4">
        <v>1</v>
      </c>
    </row>
    <row r="5" spans="1:13">
      <c r="A5" s="46" t="s">
        <v>58</v>
      </c>
      <c r="B5" s="47" t="str">
        <f>IF(様式2!$J4="","",INT(TEXT(VLOOKUP(様式2!$J4,L2:M50,2,),"00")&amp;TEXT(様式2!$L4,"000000")))</f>
        <v/>
      </c>
      <c r="C5" s="47" t="s">
        <v>57</v>
      </c>
      <c r="D5" s="47" t="s">
        <v>57</v>
      </c>
      <c r="E5" s="47" t="s">
        <v>57</v>
      </c>
      <c r="F5" s="47" t="s">
        <v>57</v>
      </c>
      <c r="G5" s="47" t="s">
        <v>57</v>
      </c>
      <c r="H5" s="47" t="s">
        <v>57</v>
      </c>
      <c r="I5" s="47" t="s">
        <v>57</v>
      </c>
      <c r="L5" s="50" t="s">
        <v>62</v>
      </c>
      <c r="M5">
        <v>2</v>
      </c>
    </row>
    <row r="6" spans="1:13">
      <c r="A6" s="46" t="s">
        <v>11</v>
      </c>
      <c r="B6" s="47">
        <f>IF(様式2!$J5="","",様式2!$J5)</f>
        <v>0</v>
      </c>
      <c r="C6" s="47" t="s">
        <v>57</v>
      </c>
      <c r="D6" s="47" t="s">
        <v>57</v>
      </c>
      <c r="E6" s="47" t="s">
        <v>57</v>
      </c>
      <c r="F6" s="47" t="s">
        <v>57</v>
      </c>
      <c r="G6" s="47" t="s">
        <v>57</v>
      </c>
      <c r="H6" s="47" t="s">
        <v>57</v>
      </c>
      <c r="I6" s="47" t="s">
        <v>57</v>
      </c>
      <c r="L6" s="50" t="s">
        <v>63</v>
      </c>
      <c r="M6">
        <v>3</v>
      </c>
    </row>
    <row r="7" spans="1:13">
      <c r="A7" s="401" t="s">
        <v>0</v>
      </c>
      <c r="B7" s="402"/>
      <c r="C7" s="402"/>
      <c r="D7" s="402"/>
      <c r="E7" s="402"/>
      <c r="F7" s="402"/>
      <c r="G7" s="402"/>
      <c r="H7" s="402"/>
      <c r="I7" s="403"/>
      <c r="L7" s="50" t="s">
        <v>64</v>
      </c>
      <c r="M7">
        <v>4</v>
      </c>
    </row>
    <row r="8" spans="1:13">
      <c r="A8" s="46" t="s">
        <v>48</v>
      </c>
      <c r="B8" s="47" t="s">
        <v>57</v>
      </c>
      <c r="C8" s="47" t="s">
        <v>57</v>
      </c>
      <c r="D8" s="47" t="s">
        <v>57</v>
      </c>
      <c r="E8" s="47" t="s">
        <v>57</v>
      </c>
      <c r="F8" s="47" t="s">
        <v>57</v>
      </c>
      <c r="G8" s="47" t="s">
        <v>57</v>
      </c>
      <c r="H8" s="47" t="s">
        <v>57</v>
      </c>
      <c r="I8" s="47" t="s">
        <v>57</v>
      </c>
      <c r="L8" s="50" t="s">
        <v>65</v>
      </c>
      <c r="M8">
        <v>5</v>
      </c>
    </row>
    <row r="9" spans="1:13">
      <c r="A9" s="46" t="s">
        <v>39</v>
      </c>
      <c r="B9" s="63">
        <f>様式2!J12</f>
        <v>0</v>
      </c>
      <c r="C9" s="47" t="s">
        <v>57</v>
      </c>
      <c r="D9" s="47" t="s">
        <v>57</v>
      </c>
      <c r="E9" s="47" t="s">
        <v>57</v>
      </c>
      <c r="F9" s="47" t="s">
        <v>57</v>
      </c>
      <c r="G9" s="47" t="s">
        <v>57</v>
      </c>
      <c r="H9" s="47" t="s">
        <v>57</v>
      </c>
      <c r="I9" s="47" t="s">
        <v>57</v>
      </c>
      <c r="L9" s="50" t="s">
        <v>66</v>
      </c>
      <c r="M9">
        <v>6</v>
      </c>
    </row>
    <row r="10" spans="1:13">
      <c r="A10" s="46" t="s">
        <v>50</v>
      </c>
      <c r="B10" s="47" t="s">
        <v>57</v>
      </c>
      <c r="C10" s="47" t="s">
        <v>57</v>
      </c>
      <c r="D10" s="47" t="s">
        <v>57</v>
      </c>
      <c r="E10" s="47" t="s">
        <v>57</v>
      </c>
      <c r="F10" s="47" t="s">
        <v>57</v>
      </c>
      <c r="G10" s="47" t="s">
        <v>57</v>
      </c>
      <c r="H10" s="47" t="s">
        <v>57</v>
      </c>
      <c r="I10" s="47" t="s">
        <v>57</v>
      </c>
      <c r="L10" s="50" t="s">
        <v>67</v>
      </c>
      <c r="M10">
        <v>7</v>
      </c>
    </row>
    <row r="11" spans="1:13">
      <c r="A11" s="46" t="s">
        <v>38</v>
      </c>
      <c r="B11" s="47" t="s">
        <v>57</v>
      </c>
      <c r="C11" s="47" t="s">
        <v>57</v>
      </c>
      <c r="D11" s="47" t="s">
        <v>57</v>
      </c>
      <c r="E11" s="47" t="s">
        <v>57</v>
      </c>
      <c r="F11" s="47" t="s">
        <v>57</v>
      </c>
      <c r="G11" s="47" t="s">
        <v>57</v>
      </c>
      <c r="H11" s="47" t="s">
        <v>57</v>
      </c>
      <c r="I11" s="47" t="s">
        <v>57</v>
      </c>
      <c r="L11" s="50" t="s">
        <v>68</v>
      </c>
      <c r="M11">
        <v>8</v>
      </c>
    </row>
    <row r="12" spans="1:13">
      <c r="A12" s="401" t="s">
        <v>51</v>
      </c>
      <c r="B12" s="402"/>
      <c r="C12" s="402"/>
      <c r="D12" s="402"/>
      <c r="E12" s="402"/>
      <c r="F12" s="402"/>
      <c r="G12" s="402"/>
      <c r="H12" s="402"/>
      <c r="I12" s="403"/>
      <c r="L12" s="50" t="s">
        <v>69</v>
      </c>
      <c r="M12">
        <v>9</v>
      </c>
    </row>
    <row r="13" spans="1:13">
      <c r="A13" s="46" t="s">
        <v>48</v>
      </c>
      <c r="B13" s="47" t="s">
        <v>57</v>
      </c>
      <c r="C13" s="47" t="s">
        <v>57</v>
      </c>
      <c r="D13" s="47" t="s">
        <v>57</v>
      </c>
      <c r="E13" s="47" t="s">
        <v>57</v>
      </c>
      <c r="F13" s="47" t="s">
        <v>57</v>
      </c>
      <c r="G13" s="47" t="s">
        <v>57</v>
      </c>
      <c r="H13" s="47" t="s">
        <v>57</v>
      </c>
      <c r="I13" s="47" t="s">
        <v>57</v>
      </c>
      <c r="L13" s="50" t="s">
        <v>70</v>
      </c>
      <c r="M13">
        <v>10</v>
      </c>
    </row>
    <row r="14" spans="1:13">
      <c r="A14" s="46" t="s">
        <v>39</v>
      </c>
      <c r="B14" s="63">
        <f>様式2!J16</f>
        <v>0</v>
      </c>
      <c r="C14" s="47" t="s">
        <v>57</v>
      </c>
      <c r="D14" s="47" t="s">
        <v>57</v>
      </c>
      <c r="E14" s="47" t="s">
        <v>57</v>
      </c>
      <c r="F14" s="47" t="s">
        <v>57</v>
      </c>
      <c r="G14" s="47" t="s">
        <v>57</v>
      </c>
      <c r="H14" s="47" t="s">
        <v>57</v>
      </c>
      <c r="I14" s="47" t="s">
        <v>57</v>
      </c>
      <c r="L14" s="50" t="s">
        <v>71</v>
      </c>
      <c r="M14">
        <v>11</v>
      </c>
    </row>
    <row r="15" spans="1:13">
      <c r="A15" s="46" t="s">
        <v>52</v>
      </c>
      <c r="B15" s="47">
        <f>様式2!J19</f>
        <v>0</v>
      </c>
      <c r="C15" s="47" t="s">
        <v>57</v>
      </c>
      <c r="D15" s="47" t="s">
        <v>57</v>
      </c>
      <c r="E15" s="47" t="s">
        <v>57</v>
      </c>
      <c r="F15" s="47" t="s">
        <v>57</v>
      </c>
      <c r="G15" s="47" t="s">
        <v>57</v>
      </c>
      <c r="H15" s="47" t="s">
        <v>57</v>
      </c>
      <c r="I15" s="47" t="s">
        <v>57</v>
      </c>
      <c r="L15" s="50" t="s">
        <v>72</v>
      </c>
      <c r="M15">
        <v>12</v>
      </c>
    </row>
    <row r="16" spans="1:13">
      <c r="A16" s="401" t="s">
        <v>184</v>
      </c>
      <c r="B16" s="402"/>
      <c r="C16" s="402"/>
      <c r="D16" s="402"/>
      <c r="E16" s="402"/>
      <c r="F16" s="402"/>
      <c r="G16" s="402"/>
      <c r="H16" s="402"/>
      <c r="I16" s="403"/>
      <c r="L16" s="50" t="s">
        <v>73</v>
      </c>
      <c r="M16">
        <v>13</v>
      </c>
    </row>
    <row r="17" spans="1:13">
      <c r="A17" s="46" t="s">
        <v>53</v>
      </c>
      <c r="B17" s="47" t="str">
        <f>様式2!J21</f>
        <v/>
      </c>
      <c r="C17" s="47" t="s">
        <v>57</v>
      </c>
      <c r="D17" s="47" t="s">
        <v>57</v>
      </c>
      <c r="E17" s="47" t="s">
        <v>57</v>
      </c>
      <c r="F17" s="47" t="s">
        <v>57</v>
      </c>
      <c r="G17" s="47" t="s">
        <v>57</v>
      </c>
      <c r="H17" s="47" t="s">
        <v>57</v>
      </c>
      <c r="I17" s="47" t="s">
        <v>57</v>
      </c>
      <c r="L17" s="50" t="s">
        <v>74</v>
      </c>
      <c r="M17">
        <v>14</v>
      </c>
    </row>
    <row r="18" spans="1:13">
      <c r="A18" s="46" t="s">
        <v>54</v>
      </c>
      <c r="B18" s="47" t="str">
        <f>様式2!J23</f>
        <v/>
      </c>
      <c r="C18" s="47" t="s">
        <v>57</v>
      </c>
      <c r="D18" s="47" t="s">
        <v>57</v>
      </c>
      <c r="E18" s="47" t="s">
        <v>57</v>
      </c>
      <c r="F18" s="47" t="s">
        <v>57</v>
      </c>
      <c r="G18" s="47" t="s">
        <v>57</v>
      </c>
      <c r="H18" s="47" t="s">
        <v>57</v>
      </c>
      <c r="I18" s="47" t="s">
        <v>57</v>
      </c>
      <c r="L18" s="50" t="s">
        <v>75</v>
      </c>
      <c r="M18">
        <v>15</v>
      </c>
    </row>
    <row r="19" spans="1:13">
      <c r="A19" s="46" t="s">
        <v>55</v>
      </c>
      <c r="B19" s="47" t="str">
        <f>様式2!J25</f>
        <v/>
      </c>
      <c r="C19" s="47" t="s">
        <v>57</v>
      </c>
      <c r="D19" s="47" t="s">
        <v>57</v>
      </c>
      <c r="E19" s="47" t="s">
        <v>57</v>
      </c>
      <c r="F19" s="47" t="s">
        <v>57</v>
      </c>
      <c r="G19" s="47" t="s">
        <v>57</v>
      </c>
      <c r="H19" s="47" t="s">
        <v>57</v>
      </c>
      <c r="I19" s="47" t="s">
        <v>57</v>
      </c>
      <c r="L19" s="50" t="s">
        <v>76</v>
      </c>
      <c r="M19">
        <v>16</v>
      </c>
    </row>
    <row r="20" spans="1:13">
      <c r="A20" s="46" t="s">
        <v>56</v>
      </c>
      <c r="B20" s="47" t="s">
        <v>57</v>
      </c>
      <c r="C20" s="47" t="s">
        <v>57</v>
      </c>
      <c r="D20" s="47" t="s">
        <v>57</v>
      </c>
      <c r="E20" s="47" t="s">
        <v>57</v>
      </c>
      <c r="F20" s="47" t="s">
        <v>57</v>
      </c>
      <c r="G20" s="47" t="s">
        <v>57</v>
      </c>
      <c r="H20" s="47" t="s">
        <v>57</v>
      </c>
      <c r="I20" s="47" t="s">
        <v>57</v>
      </c>
      <c r="L20" s="50" t="s">
        <v>77</v>
      </c>
      <c r="M20">
        <v>17</v>
      </c>
    </row>
    <row r="21" spans="1:13">
      <c r="A21" s="46" t="s">
        <v>3</v>
      </c>
      <c r="B21" s="47">
        <f>様式2!J27</f>
        <v>0</v>
      </c>
      <c r="C21" s="47" t="s">
        <v>57</v>
      </c>
      <c r="D21" s="47" t="s">
        <v>57</v>
      </c>
      <c r="E21" s="47" t="s">
        <v>57</v>
      </c>
      <c r="F21" s="47" t="s">
        <v>57</v>
      </c>
      <c r="G21" s="47" t="s">
        <v>57</v>
      </c>
      <c r="H21" s="47" t="s">
        <v>57</v>
      </c>
      <c r="I21" s="47" t="s">
        <v>57</v>
      </c>
      <c r="L21" s="50" t="s">
        <v>78</v>
      </c>
      <c r="M21">
        <v>18</v>
      </c>
    </row>
    <row r="22" spans="1:13">
      <c r="A22" s="401" t="s">
        <v>187</v>
      </c>
      <c r="B22" s="402"/>
      <c r="C22" s="402"/>
      <c r="D22" s="402"/>
      <c r="E22" s="402"/>
      <c r="F22" s="402"/>
      <c r="G22" s="402"/>
      <c r="H22" s="402"/>
      <c r="I22" s="403"/>
      <c r="L22" s="50" t="s">
        <v>79</v>
      </c>
      <c r="M22">
        <v>19</v>
      </c>
    </row>
    <row r="23" spans="1:13">
      <c r="A23" s="46" t="s">
        <v>190</v>
      </c>
      <c r="B23" s="47" t="s">
        <v>191</v>
      </c>
      <c r="C23" s="47" t="s">
        <v>57</v>
      </c>
      <c r="D23" s="47" t="s">
        <v>57</v>
      </c>
      <c r="E23" s="47" t="s">
        <v>57</v>
      </c>
      <c r="F23" s="47" t="s">
        <v>57</v>
      </c>
      <c r="G23" s="47" t="s">
        <v>57</v>
      </c>
      <c r="H23" s="47" t="s">
        <v>57</v>
      </c>
      <c r="I23" s="47" t="s">
        <v>57</v>
      </c>
      <c r="L23" s="50"/>
    </row>
    <row r="24" spans="1:13">
      <c r="A24" s="46" t="s">
        <v>175</v>
      </c>
      <c r="B24" s="47" t="str">
        <f>IF(様式2!I15="専任補助者","○","")</f>
        <v/>
      </c>
      <c r="C24" s="47" t="s">
        <v>57</v>
      </c>
      <c r="D24" s="47" t="s">
        <v>57</v>
      </c>
      <c r="E24" s="47" t="s">
        <v>57</v>
      </c>
      <c r="F24" s="47" t="s">
        <v>57</v>
      </c>
      <c r="G24" s="47" t="s">
        <v>57</v>
      </c>
      <c r="H24" s="47" t="s">
        <v>57</v>
      </c>
      <c r="I24" s="47" t="s">
        <v>57</v>
      </c>
      <c r="L24" s="50" t="s">
        <v>80</v>
      </c>
      <c r="M24">
        <v>20</v>
      </c>
    </row>
    <row r="25" spans="1:13">
      <c r="L25" s="50" t="s">
        <v>81</v>
      </c>
      <c r="M25">
        <v>21</v>
      </c>
    </row>
    <row r="26" spans="1:13">
      <c r="A26" s="46" t="s">
        <v>210</v>
      </c>
      <c r="B26" s="47">
        <f>様式2!J33</f>
        <v>0</v>
      </c>
      <c r="C26" s="47" t="s">
        <v>57</v>
      </c>
      <c r="D26" s="47" t="s">
        <v>57</v>
      </c>
      <c r="E26" s="47" t="s">
        <v>57</v>
      </c>
      <c r="F26" s="47" t="s">
        <v>57</v>
      </c>
      <c r="G26" s="47" t="s">
        <v>57</v>
      </c>
      <c r="H26" s="47" t="s">
        <v>57</v>
      </c>
      <c r="I26" s="47" t="s">
        <v>57</v>
      </c>
      <c r="L26" s="50" t="s">
        <v>82</v>
      </c>
      <c r="M26">
        <v>22</v>
      </c>
    </row>
    <row r="27" spans="1:13">
      <c r="L27" s="50" t="s">
        <v>83</v>
      </c>
      <c r="M27">
        <v>23</v>
      </c>
    </row>
    <row r="28" spans="1:13">
      <c r="A28" s="46" t="s">
        <v>195</v>
      </c>
      <c r="B28" s="47" t="s">
        <v>57</v>
      </c>
      <c r="C28" s="47" t="s">
        <v>57</v>
      </c>
      <c r="D28" s="47" t="s">
        <v>57</v>
      </c>
      <c r="E28" s="47" t="s">
        <v>57</v>
      </c>
      <c r="F28" s="47" t="s">
        <v>57</v>
      </c>
      <c r="G28" s="47" t="s">
        <v>57</v>
      </c>
      <c r="H28" s="47" t="s">
        <v>57</v>
      </c>
      <c r="I28" s="47" t="s">
        <v>57</v>
      </c>
      <c r="L28" s="50" t="s">
        <v>84</v>
      </c>
      <c r="M28">
        <v>24</v>
      </c>
    </row>
    <row r="29" spans="1:13">
      <c r="A29" s="401" t="s">
        <v>217</v>
      </c>
      <c r="B29" s="402"/>
      <c r="C29" s="402"/>
      <c r="D29" s="402"/>
      <c r="E29" s="402"/>
      <c r="F29" s="402"/>
      <c r="G29" s="402"/>
      <c r="H29" s="402"/>
      <c r="I29" s="403"/>
      <c r="L29" s="50" t="s">
        <v>85</v>
      </c>
      <c r="M29">
        <v>25</v>
      </c>
    </row>
    <row r="30" spans="1:13">
      <c r="A30" s="46" t="s">
        <v>215</v>
      </c>
      <c r="B30" s="47" t="str">
        <f>様式2!J31</f>
        <v/>
      </c>
      <c r="C30" s="47" t="s">
        <v>57</v>
      </c>
      <c r="D30" s="47" t="s">
        <v>57</v>
      </c>
      <c r="E30" s="47" t="s">
        <v>57</v>
      </c>
      <c r="F30" s="47" t="s">
        <v>57</v>
      </c>
      <c r="G30" s="47" t="s">
        <v>57</v>
      </c>
      <c r="H30" s="47" t="s">
        <v>57</v>
      </c>
      <c r="I30" s="47" t="s">
        <v>57</v>
      </c>
      <c r="L30" s="50" t="s">
        <v>86</v>
      </c>
      <c r="M30">
        <v>26</v>
      </c>
    </row>
    <row r="31" spans="1:13">
      <c r="L31" s="50" t="s">
        <v>87</v>
      </c>
      <c r="M31">
        <v>27</v>
      </c>
    </row>
    <row r="32" spans="1:13">
      <c r="L32" s="50" t="s">
        <v>88</v>
      </c>
      <c r="M32">
        <v>29</v>
      </c>
    </row>
    <row r="33" spans="12:13">
      <c r="L33" s="50" t="s">
        <v>89</v>
      </c>
      <c r="M33">
        <v>30</v>
      </c>
    </row>
    <row r="34" spans="12:13">
      <c r="L34" s="50" t="s">
        <v>90</v>
      </c>
      <c r="M34">
        <v>31</v>
      </c>
    </row>
    <row r="35" spans="12:13">
      <c r="L35" s="50" t="s">
        <v>91</v>
      </c>
      <c r="M35">
        <v>32</v>
      </c>
    </row>
    <row r="36" spans="12:13">
      <c r="L36" s="50" t="s">
        <v>92</v>
      </c>
      <c r="M36">
        <v>33</v>
      </c>
    </row>
    <row r="37" spans="12:13">
      <c r="L37" s="50" t="s">
        <v>93</v>
      </c>
      <c r="M37">
        <v>34</v>
      </c>
    </row>
    <row r="38" spans="12:13">
      <c r="L38" s="50" t="s">
        <v>94</v>
      </c>
      <c r="M38">
        <v>35</v>
      </c>
    </row>
    <row r="39" spans="12:13">
      <c r="L39" s="50" t="s">
        <v>95</v>
      </c>
      <c r="M39">
        <v>36</v>
      </c>
    </row>
    <row r="40" spans="12:13">
      <c r="L40" s="50" t="s">
        <v>96</v>
      </c>
      <c r="M40">
        <v>37</v>
      </c>
    </row>
    <row r="41" spans="12:13">
      <c r="L41" s="50" t="s">
        <v>97</v>
      </c>
      <c r="M41">
        <v>38</v>
      </c>
    </row>
    <row r="42" spans="12:13">
      <c r="L42" s="50" t="s">
        <v>98</v>
      </c>
      <c r="M42">
        <v>39</v>
      </c>
    </row>
    <row r="43" spans="12:13">
      <c r="L43" s="50" t="s">
        <v>99</v>
      </c>
      <c r="M43">
        <v>40</v>
      </c>
    </row>
    <row r="44" spans="12:13">
      <c r="L44" s="50" t="s">
        <v>100</v>
      </c>
      <c r="M44">
        <v>41</v>
      </c>
    </row>
    <row r="45" spans="12:13">
      <c r="L45" s="50" t="s">
        <v>101</v>
      </c>
      <c r="M45">
        <v>42</v>
      </c>
    </row>
    <row r="46" spans="12:13">
      <c r="L46" s="50" t="s">
        <v>102</v>
      </c>
      <c r="M46">
        <v>43</v>
      </c>
    </row>
    <row r="47" spans="12:13">
      <c r="L47" s="50" t="s">
        <v>103</v>
      </c>
      <c r="M47">
        <v>44</v>
      </c>
    </row>
    <row r="48" spans="12:13">
      <c r="L48" s="50" t="s">
        <v>104</v>
      </c>
      <c r="M48">
        <v>45</v>
      </c>
    </row>
    <row r="49" spans="12:13">
      <c r="L49" s="50" t="s">
        <v>105</v>
      </c>
      <c r="M49">
        <v>46</v>
      </c>
    </row>
    <row r="50" spans="12:13">
      <c r="L50" s="50" t="s">
        <v>106</v>
      </c>
      <c r="M50">
        <v>47</v>
      </c>
    </row>
  </sheetData>
  <sheetProtection selectLockedCells="1"/>
  <mergeCells count="6">
    <mergeCell ref="A29:I29"/>
    <mergeCell ref="A4:I4"/>
    <mergeCell ref="A7:I7"/>
    <mergeCell ref="A16:I16"/>
    <mergeCell ref="A12:I12"/>
    <mergeCell ref="A22:I22"/>
  </mergeCells>
  <phoneticPr fontId="2"/>
  <pageMargins left="0.7" right="0.7" top="0.75" bottom="0.75" header="0.3" footer="0.3"/>
  <pageSetup paperSize="9" orientation="portrait" r:id="rId1"/>
  <cellWatches>
    <cellWatch r="B5"/>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Q74"/>
  <sheetViews>
    <sheetView view="pageBreakPreview" topLeftCell="A3" zoomScaleNormal="100" zoomScaleSheetLayoutView="100" workbookViewId="0">
      <selection activeCell="F5" sqref="F5"/>
    </sheetView>
  </sheetViews>
  <sheetFormatPr defaultColWidth="9" defaultRowHeight="14.25"/>
  <cols>
    <col min="1" max="1" width="3.625" style="165" customWidth="1"/>
    <col min="2" max="2" width="2.125" style="166" customWidth="1"/>
    <col min="3" max="3" width="5.125" style="166" customWidth="1"/>
    <col min="4" max="4" width="3.625" style="166" customWidth="1"/>
    <col min="5" max="5" width="9.125" style="166" customWidth="1"/>
    <col min="6" max="6" width="12.125" style="166" customWidth="1"/>
    <col min="7" max="8" width="6.625" style="165" customWidth="1"/>
    <col min="9" max="9" width="15.625" style="165" customWidth="1"/>
    <col min="10" max="10" width="3.625" style="165" customWidth="1"/>
    <col min="11" max="14" width="6.625" style="165" customWidth="1"/>
    <col min="15" max="15" width="24.625" style="165" customWidth="1"/>
    <col min="16" max="16384" width="9" style="165"/>
  </cols>
  <sheetData>
    <row r="1" spans="1:16" ht="15" customHeight="1">
      <c r="O1" s="207" t="s">
        <v>287</v>
      </c>
    </row>
    <row r="2" spans="1:16" ht="21" customHeight="1">
      <c r="A2" s="469" t="s">
        <v>300</v>
      </c>
      <c r="B2" s="469"/>
      <c r="C2" s="469"/>
      <c r="D2" s="469"/>
      <c r="E2" s="469"/>
      <c r="F2" s="469"/>
      <c r="G2" s="469"/>
      <c r="H2" s="469"/>
      <c r="I2" s="469"/>
      <c r="J2" s="469"/>
      <c r="K2" s="469"/>
      <c r="L2" s="469"/>
      <c r="M2" s="469"/>
      <c r="N2" s="469"/>
      <c r="O2" s="469"/>
    </row>
    <row r="3" spans="1:16" ht="15" customHeight="1">
      <c r="B3" s="165"/>
      <c r="C3" s="165"/>
      <c r="D3" s="165"/>
      <c r="E3" s="165"/>
      <c r="F3" s="165"/>
      <c r="O3" s="223" t="s">
        <v>351</v>
      </c>
    </row>
    <row r="4" spans="1:16" ht="15" customHeight="1">
      <c r="A4" s="470"/>
      <c r="B4" s="470"/>
      <c r="C4" s="470"/>
      <c r="D4" s="470"/>
      <c r="E4" s="470"/>
      <c r="F4" s="470"/>
      <c r="G4" s="165" t="s">
        <v>288</v>
      </c>
      <c r="O4" s="167"/>
    </row>
    <row r="5" spans="1:16" ht="15" customHeight="1">
      <c r="A5" s="167"/>
      <c r="B5" s="167"/>
      <c r="C5" s="167"/>
      <c r="D5" s="167"/>
      <c r="E5" s="167"/>
      <c r="F5" s="167"/>
      <c r="G5" s="167"/>
      <c r="I5" s="167" t="s">
        <v>222</v>
      </c>
      <c r="J5" s="168" t="s">
        <v>229</v>
      </c>
      <c r="K5" s="470"/>
      <c r="L5" s="470"/>
      <c r="M5" s="470"/>
      <c r="N5" s="470"/>
      <c r="O5" s="470"/>
    </row>
    <row r="6" spans="1:16" ht="15" customHeight="1">
      <c r="A6" s="167"/>
      <c r="B6" s="167"/>
      <c r="C6" s="167"/>
      <c r="D6" s="167"/>
      <c r="E6" s="167"/>
      <c r="F6" s="167"/>
      <c r="G6" s="167"/>
      <c r="I6" s="167" t="s">
        <v>221</v>
      </c>
      <c r="J6" s="168" t="s">
        <v>229</v>
      </c>
      <c r="K6" s="470"/>
      <c r="L6" s="470"/>
      <c r="M6" s="470"/>
      <c r="N6" s="470"/>
      <c r="O6" s="470"/>
    </row>
    <row r="7" spans="1:16" ht="15" customHeight="1">
      <c r="A7" s="167"/>
      <c r="B7" s="167"/>
      <c r="C7" s="167"/>
      <c r="D7" s="167"/>
      <c r="E7" s="167"/>
      <c r="F7" s="167"/>
      <c r="G7" s="167"/>
      <c r="I7" s="167" t="s">
        <v>223</v>
      </c>
      <c r="J7" s="168" t="s">
        <v>229</v>
      </c>
      <c r="K7" s="470"/>
      <c r="L7" s="470"/>
      <c r="M7" s="470"/>
      <c r="N7" s="470"/>
      <c r="O7" s="470"/>
    </row>
    <row r="8" spans="1:16" ht="15" customHeight="1">
      <c r="B8" s="165"/>
      <c r="C8" s="165"/>
      <c r="D8" s="165"/>
      <c r="E8" s="165"/>
      <c r="F8" s="165"/>
      <c r="O8" s="167"/>
    </row>
    <row r="9" spans="1:16" ht="15" customHeight="1">
      <c r="B9" s="484" t="s">
        <v>351</v>
      </c>
      <c r="C9" s="484"/>
      <c r="D9" s="484"/>
      <c r="E9" s="484"/>
      <c r="F9" s="484"/>
      <c r="G9" s="479" t="s">
        <v>294</v>
      </c>
      <c r="H9" s="479"/>
      <c r="I9" s="479"/>
      <c r="J9" s="479"/>
      <c r="K9" s="479"/>
      <c r="L9" s="479"/>
      <c r="M9" s="479"/>
      <c r="N9" s="169"/>
      <c r="O9" s="169"/>
    </row>
    <row r="10" spans="1:16" ht="15" customHeight="1">
      <c r="B10" s="508" t="s">
        <v>359</v>
      </c>
      <c r="C10" s="508"/>
      <c r="D10" s="508"/>
      <c r="E10" s="509" t="s">
        <v>662</v>
      </c>
      <c r="F10" s="509"/>
      <c r="G10" s="509"/>
      <c r="H10" s="509"/>
      <c r="I10" s="509"/>
      <c r="J10" s="169"/>
      <c r="K10" s="169"/>
      <c r="L10" s="169"/>
      <c r="M10" s="169"/>
      <c r="N10" s="169"/>
      <c r="O10" s="169"/>
    </row>
    <row r="11" spans="1:16" ht="15" customHeight="1">
      <c r="B11" s="485" t="s">
        <v>663</v>
      </c>
      <c r="C11" s="485"/>
      <c r="D11" s="485"/>
      <c r="E11" s="485"/>
      <c r="F11" s="485"/>
      <c r="G11" s="485"/>
      <c r="H11" s="485"/>
      <c r="I11" s="485"/>
      <c r="J11" s="479" t="s">
        <v>289</v>
      </c>
      <c r="K11" s="479"/>
      <c r="L11" s="479"/>
      <c r="M11" s="479"/>
      <c r="N11" s="479"/>
      <c r="O11" s="479"/>
    </row>
    <row r="12" spans="1:16" ht="9" customHeight="1">
      <c r="B12" s="165"/>
      <c r="C12" s="165"/>
      <c r="D12" s="165"/>
      <c r="E12" s="165"/>
      <c r="F12" s="165"/>
    </row>
    <row r="13" spans="1:16" ht="21" customHeight="1">
      <c r="A13" s="165" t="s">
        <v>42</v>
      </c>
      <c r="E13" s="532" t="s">
        <v>360</v>
      </c>
      <c r="F13" s="532"/>
      <c r="G13" s="532"/>
      <c r="H13" s="532"/>
      <c r="I13" s="532"/>
      <c r="J13" s="532"/>
      <c r="K13" s="532"/>
      <c r="L13" s="532"/>
      <c r="M13" s="532"/>
      <c r="N13" s="532"/>
      <c r="O13" s="532"/>
      <c r="P13" s="242"/>
    </row>
    <row r="14" spans="1:16" ht="21" customHeight="1">
      <c r="B14" s="480" t="s">
        <v>291</v>
      </c>
      <c r="C14" s="416"/>
      <c r="D14" s="416"/>
      <c r="E14" s="416"/>
      <c r="F14" s="416"/>
      <c r="G14" s="416"/>
      <c r="H14" s="415" t="s">
        <v>297</v>
      </c>
      <c r="I14" s="416"/>
      <c r="J14" s="416"/>
      <c r="K14" s="416"/>
      <c r="L14" s="416"/>
      <c r="M14" s="416"/>
      <c r="N14" s="416"/>
      <c r="O14" s="417"/>
    </row>
    <row r="15" spans="1:16" ht="21" customHeight="1">
      <c r="B15" s="433" t="s">
        <v>302</v>
      </c>
      <c r="C15" s="434"/>
      <c r="D15" s="434"/>
      <c r="E15" s="434"/>
      <c r="F15" s="434"/>
      <c r="G15" s="434"/>
      <c r="H15" s="434"/>
      <c r="I15" s="434"/>
      <c r="J15" s="434"/>
      <c r="K15" s="434"/>
      <c r="L15" s="434"/>
      <c r="M15" s="434"/>
      <c r="N15" s="434"/>
      <c r="O15" s="435"/>
    </row>
    <row r="16" spans="1:16" ht="21" customHeight="1">
      <c r="B16" s="492" t="s">
        <v>315</v>
      </c>
      <c r="C16" s="493"/>
      <c r="D16" s="493"/>
      <c r="E16" s="493"/>
      <c r="F16" s="493"/>
      <c r="G16" s="493"/>
      <c r="H16" s="493"/>
      <c r="I16" s="493"/>
      <c r="J16" s="493"/>
      <c r="K16" s="493"/>
      <c r="L16" s="493"/>
      <c r="M16" s="493"/>
      <c r="N16" s="493"/>
      <c r="O16" s="494"/>
    </row>
    <row r="17" spans="2:15" ht="22.5" customHeight="1">
      <c r="B17" s="502"/>
      <c r="C17" s="474" t="s">
        <v>339</v>
      </c>
      <c r="D17" s="529" t="s">
        <v>53</v>
      </c>
      <c r="E17" s="530"/>
      <c r="F17" s="530"/>
      <c r="G17" s="531"/>
      <c r="H17" s="216" t="s">
        <v>286</v>
      </c>
      <c r="I17" s="436" t="s">
        <v>282</v>
      </c>
      <c r="J17" s="437"/>
      <c r="K17" s="437"/>
      <c r="L17" s="437"/>
      <c r="M17" s="437"/>
      <c r="N17" s="437"/>
      <c r="O17" s="438"/>
    </row>
    <row r="18" spans="2:15" ht="22.5" customHeight="1">
      <c r="B18" s="503"/>
      <c r="C18" s="475"/>
      <c r="D18" s="424" t="s">
        <v>338</v>
      </c>
      <c r="E18" s="425"/>
      <c r="F18" s="425"/>
      <c r="G18" s="426"/>
      <c r="H18" s="216" t="s">
        <v>286</v>
      </c>
      <c r="I18" s="533" t="s">
        <v>355</v>
      </c>
      <c r="J18" s="534"/>
      <c r="K18" s="534"/>
      <c r="L18" s="534"/>
      <c r="M18" s="534"/>
      <c r="N18" s="534"/>
      <c r="O18" s="243" t="s">
        <v>361</v>
      </c>
    </row>
    <row r="19" spans="2:15" ht="22.5" customHeight="1">
      <c r="B19" s="504"/>
      <c r="C19" s="476"/>
      <c r="D19" s="471"/>
      <c r="E19" s="472"/>
      <c r="F19" s="472"/>
      <c r="G19" s="473"/>
      <c r="H19" s="217" t="s">
        <v>286</v>
      </c>
      <c r="I19" s="535" t="s">
        <v>356</v>
      </c>
      <c r="J19" s="536"/>
      <c r="K19" s="536"/>
      <c r="L19" s="536"/>
      <c r="M19" s="536"/>
      <c r="N19" s="536"/>
      <c r="O19" s="244" t="s">
        <v>361</v>
      </c>
    </row>
    <row r="20" spans="2:15" ht="24" customHeight="1">
      <c r="B20" s="433" t="s">
        <v>571</v>
      </c>
      <c r="C20" s="434"/>
      <c r="D20" s="434"/>
      <c r="E20" s="434"/>
      <c r="F20" s="434"/>
      <c r="G20" s="434"/>
      <c r="H20" s="434"/>
      <c r="I20" s="434"/>
      <c r="J20" s="434"/>
      <c r="K20" s="434"/>
      <c r="L20" s="434"/>
      <c r="M20" s="434"/>
      <c r="N20" s="434"/>
      <c r="O20" s="435"/>
    </row>
    <row r="21" spans="2:15" ht="22.5" customHeight="1">
      <c r="B21" s="444"/>
      <c r="C21" s="477" t="s">
        <v>340</v>
      </c>
      <c r="D21" s="424" t="s">
        <v>39</v>
      </c>
      <c r="E21" s="425"/>
      <c r="F21" s="425"/>
      <c r="G21" s="426"/>
      <c r="H21" s="218" t="s">
        <v>286</v>
      </c>
      <c r="I21" s="421" t="s">
        <v>362</v>
      </c>
      <c r="J21" s="422"/>
      <c r="K21" s="422"/>
      <c r="L21" s="422"/>
      <c r="M21" s="422"/>
      <c r="N21" s="422"/>
      <c r="O21" s="423"/>
    </row>
    <row r="22" spans="2:15" ht="22.5" customHeight="1">
      <c r="B22" s="445"/>
      <c r="C22" s="478"/>
      <c r="D22" s="471"/>
      <c r="E22" s="472"/>
      <c r="F22" s="472"/>
      <c r="G22" s="473"/>
      <c r="H22" s="217" t="s">
        <v>286</v>
      </c>
      <c r="I22" s="481" t="s">
        <v>299</v>
      </c>
      <c r="J22" s="482"/>
      <c r="K22" s="482"/>
      <c r="L22" s="482"/>
      <c r="M22" s="482"/>
      <c r="N22" s="482"/>
      <c r="O22" s="483"/>
    </row>
    <row r="23" spans="2:15" ht="21" customHeight="1">
      <c r="B23" s="455" t="s">
        <v>572</v>
      </c>
      <c r="C23" s="456"/>
      <c r="D23" s="456"/>
      <c r="E23" s="456"/>
      <c r="F23" s="456"/>
      <c r="G23" s="456"/>
      <c r="H23" s="456"/>
      <c r="I23" s="456"/>
      <c r="J23" s="456"/>
      <c r="K23" s="456"/>
      <c r="L23" s="456"/>
      <c r="M23" s="456"/>
      <c r="N23" s="456"/>
      <c r="O23" s="457"/>
    </row>
    <row r="24" spans="2:15" ht="21" customHeight="1">
      <c r="B24" s="444"/>
      <c r="C24" s="477" t="s">
        <v>341</v>
      </c>
      <c r="D24" s="424" t="s">
        <v>39</v>
      </c>
      <c r="E24" s="425"/>
      <c r="F24" s="425"/>
      <c r="G24" s="426"/>
      <c r="H24" s="218" t="s">
        <v>286</v>
      </c>
      <c r="I24" s="442" t="s">
        <v>364</v>
      </c>
      <c r="J24" s="443"/>
      <c r="K24" s="443"/>
      <c r="L24" s="443"/>
      <c r="M24" s="443"/>
      <c r="N24" s="443"/>
      <c r="O24" s="201" t="s">
        <v>363</v>
      </c>
    </row>
    <row r="25" spans="2:15" ht="21" customHeight="1">
      <c r="B25" s="445"/>
      <c r="C25" s="511"/>
      <c r="D25" s="427"/>
      <c r="E25" s="428"/>
      <c r="F25" s="428"/>
      <c r="G25" s="429"/>
      <c r="H25" s="219" t="s">
        <v>286</v>
      </c>
      <c r="I25" s="514" t="s">
        <v>299</v>
      </c>
      <c r="J25" s="515"/>
      <c r="K25" s="515"/>
      <c r="L25" s="515"/>
      <c r="M25" s="515"/>
      <c r="N25" s="515"/>
      <c r="O25" s="516"/>
    </row>
    <row r="26" spans="2:15" ht="42.6" customHeight="1">
      <c r="B26" s="445"/>
      <c r="C26" s="511"/>
      <c r="D26" s="200"/>
      <c r="E26" s="523" t="s">
        <v>293</v>
      </c>
      <c r="F26" s="524"/>
      <c r="G26" s="525"/>
      <c r="H26" s="220" t="s">
        <v>286</v>
      </c>
      <c r="I26" s="520" t="s">
        <v>575</v>
      </c>
      <c r="J26" s="521"/>
      <c r="K26" s="521"/>
      <c r="L26" s="521"/>
      <c r="M26" s="521"/>
      <c r="N26" s="521"/>
      <c r="O26" s="522"/>
    </row>
    <row r="27" spans="2:15" ht="36" customHeight="1">
      <c r="B27" s="445"/>
      <c r="C27" s="511"/>
      <c r="D27" s="170"/>
      <c r="E27" s="489" t="s">
        <v>336</v>
      </c>
      <c r="F27" s="490"/>
      <c r="G27" s="491"/>
      <c r="H27" s="217" t="s">
        <v>286</v>
      </c>
      <c r="I27" s="526" t="s">
        <v>337</v>
      </c>
      <c r="J27" s="527"/>
      <c r="K27" s="527"/>
      <c r="L27" s="527"/>
      <c r="M27" s="527"/>
      <c r="N27" s="527"/>
      <c r="O27" s="528"/>
    </row>
    <row r="28" spans="2:15" ht="21" customHeight="1">
      <c r="B28" s="446"/>
      <c r="C28" s="478"/>
      <c r="D28" s="430" t="s">
        <v>316</v>
      </c>
      <c r="E28" s="431"/>
      <c r="F28" s="431"/>
      <c r="G28" s="432"/>
      <c r="H28" s="221" t="s">
        <v>286</v>
      </c>
      <c r="I28" s="436" t="s">
        <v>283</v>
      </c>
      <c r="J28" s="437"/>
      <c r="K28" s="437"/>
      <c r="L28" s="437"/>
      <c r="M28" s="437"/>
      <c r="N28" s="437"/>
      <c r="O28" s="438"/>
    </row>
    <row r="29" spans="2:15" ht="21" customHeight="1">
      <c r="B29" s="455" t="s">
        <v>651</v>
      </c>
      <c r="C29" s="456"/>
      <c r="D29" s="456"/>
      <c r="E29" s="456"/>
      <c r="F29" s="456"/>
      <c r="G29" s="456"/>
      <c r="H29" s="456"/>
      <c r="I29" s="456"/>
      <c r="J29" s="456"/>
      <c r="K29" s="456"/>
      <c r="L29" s="456"/>
      <c r="M29" s="456"/>
      <c r="N29" s="456"/>
      <c r="O29" s="457"/>
    </row>
    <row r="30" spans="2:15" ht="21" customHeight="1">
      <c r="B30" s="502"/>
      <c r="C30" s="418" t="s">
        <v>342</v>
      </c>
      <c r="D30" s="505" t="s">
        <v>579</v>
      </c>
      <c r="E30" s="447" t="s">
        <v>577</v>
      </c>
      <c r="F30" s="448"/>
      <c r="G30" s="449"/>
      <c r="H30" s="218" t="s">
        <v>286</v>
      </c>
      <c r="I30" s="439" t="s">
        <v>576</v>
      </c>
      <c r="J30" s="440"/>
      <c r="K30" s="440"/>
      <c r="L30" s="440"/>
      <c r="M30" s="440"/>
      <c r="N30" s="440"/>
      <c r="O30" s="441"/>
    </row>
    <row r="31" spans="2:15" ht="30.6" customHeight="1">
      <c r="B31" s="503"/>
      <c r="C31" s="419"/>
      <c r="D31" s="506"/>
      <c r="E31" s="347"/>
      <c r="F31" s="453" t="s">
        <v>292</v>
      </c>
      <c r="G31" s="454"/>
      <c r="H31" s="221" t="s">
        <v>286</v>
      </c>
      <c r="I31" s="450" t="s">
        <v>352</v>
      </c>
      <c r="J31" s="451"/>
      <c r="K31" s="451"/>
      <c r="L31" s="451"/>
      <c r="M31" s="451"/>
      <c r="N31" s="451"/>
      <c r="O31" s="452"/>
    </row>
    <row r="32" spans="2:15" ht="39" customHeight="1">
      <c r="B32" s="504"/>
      <c r="C32" s="420"/>
      <c r="D32" s="507"/>
      <c r="E32" s="517" t="s">
        <v>578</v>
      </c>
      <c r="F32" s="518"/>
      <c r="G32" s="519"/>
      <c r="H32" s="219" t="s">
        <v>286</v>
      </c>
      <c r="I32" s="453" t="s">
        <v>580</v>
      </c>
      <c r="J32" s="512"/>
      <c r="K32" s="512"/>
      <c r="L32" s="512"/>
      <c r="M32" s="512"/>
      <c r="N32" s="512"/>
      <c r="O32" s="513"/>
    </row>
    <row r="33" spans="1:17" ht="21" customHeight="1">
      <c r="B33" s="510" t="s">
        <v>652</v>
      </c>
      <c r="C33" s="456"/>
      <c r="D33" s="456"/>
      <c r="E33" s="456"/>
      <c r="F33" s="456"/>
      <c r="G33" s="456"/>
      <c r="H33" s="456"/>
      <c r="I33" s="456"/>
      <c r="J33" s="456"/>
      <c r="K33" s="456"/>
      <c r="L33" s="456"/>
      <c r="M33" s="456"/>
      <c r="N33" s="456"/>
      <c r="O33" s="457"/>
    </row>
    <row r="34" spans="1:17" ht="21" customHeight="1">
      <c r="B34" s="204"/>
      <c r="C34" s="202" t="s">
        <v>207</v>
      </c>
      <c r="D34" s="404" t="s">
        <v>194</v>
      </c>
      <c r="E34" s="405"/>
      <c r="F34" s="405"/>
      <c r="G34" s="406"/>
      <c r="H34" s="222" t="s">
        <v>286</v>
      </c>
      <c r="I34" s="495" t="s">
        <v>299</v>
      </c>
      <c r="J34" s="434"/>
      <c r="K34" s="434"/>
      <c r="L34" s="434"/>
      <c r="M34" s="434"/>
      <c r="N34" s="245"/>
      <c r="O34" s="199"/>
    </row>
    <row r="35" spans="1:17" ht="21" customHeight="1">
      <c r="B35" s="492" t="s">
        <v>358</v>
      </c>
      <c r="C35" s="493"/>
      <c r="D35" s="493"/>
      <c r="E35" s="493"/>
      <c r="F35" s="493"/>
      <c r="G35" s="493"/>
      <c r="H35" s="493"/>
      <c r="I35" s="493"/>
      <c r="J35" s="493"/>
      <c r="K35" s="493"/>
      <c r="L35" s="493"/>
      <c r="M35" s="493"/>
      <c r="N35" s="493"/>
      <c r="O35" s="494"/>
    </row>
    <row r="36" spans="1:17" ht="21" customHeight="1">
      <c r="B36" s="496"/>
      <c r="C36" s="497"/>
      <c r="D36" s="497"/>
      <c r="E36" s="497"/>
      <c r="F36" s="497"/>
      <c r="G36" s="497"/>
      <c r="H36" s="497"/>
      <c r="I36" s="497"/>
      <c r="J36" s="497"/>
      <c r="K36" s="497"/>
      <c r="L36" s="497"/>
      <c r="M36" s="497"/>
      <c r="N36" s="497"/>
      <c r="O36" s="498"/>
    </row>
    <row r="37" spans="1:17" ht="21" customHeight="1">
      <c r="B37" s="499"/>
      <c r="C37" s="500"/>
      <c r="D37" s="500"/>
      <c r="E37" s="500"/>
      <c r="F37" s="500"/>
      <c r="G37" s="500"/>
      <c r="H37" s="500"/>
      <c r="I37" s="500"/>
      <c r="J37" s="500"/>
      <c r="K37" s="500"/>
      <c r="L37" s="500"/>
      <c r="M37" s="500"/>
      <c r="N37" s="500"/>
      <c r="O37" s="501"/>
    </row>
    <row r="38" spans="1:17" ht="9" customHeight="1"/>
    <row r="39" spans="1:17" ht="21" customHeight="1">
      <c r="A39" s="165" t="s">
        <v>295</v>
      </c>
      <c r="E39" s="171" t="s">
        <v>306</v>
      </c>
    </row>
    <row r="40" spans="1:17" ht="21" customHeight="1">
      <c r="B40" s="460"/>
      <c r="C40" s="460"/>
      <c r="D40" s="433" t="s">
        <v>343</v>
      </c>
      <c r="E40" s="434"/>
      <c r="F40" s="434"/>
      <c r="G40" s="434"/>
      <c r="H40" s="434"/>
      <c r="I40" s="434"/>
      <c r="J40" s="434"/>
      <c r="K40" s="434"/>
      <c r="L40" s="434"/>
      <c r="M40" s="434"/>
      <c r="N40" s="434"/>
      <c r="O40" s="435"/>
    </row>
    <row r="41" spans="1:17" ht="21" customHeight="1">
      <c r="B41" s="460"/>
      <c r="C41" s="460"/>
      <c r="D41" s="433" t="s">
        <v>354</v>
      </c>
      <c r="E41" s="434"/>
      <c r="F41" s="434"/>
      <c r="G41" s="434"/>
      <c r="H41" s="434"/>
      <c r="I41" s="434"/>
      <c r="J41" s="434"/>
      <c r="K41" s="434"/>
      <c r="L41" s="434"/>
      <c r="M41" s="434"/>
      <c r="N41" s="434"/>
      <c r="O41" s="435"/>
    </row>
    <row r="42" spans="1:17" ht="9" customHeight="1"/>
    <row r="43" spans="1:17" ht="21" customHeight="1">
      <c r="A43" s="165" t="s">
        <v>285</v>
      </c>
      <c r="F43" s="468"/>
      <c r="G43" s="468"/>
      <c r="H43" s="468"/>
      <c r="I43" s="468"/>
      <c r="J43" s="468"/>
      <c r="K43" s="468"/>
      <c r="L43" s="468"/>
      <c r="M43" s="468"/>
      <c r="N43" s="468"/>
      <c r="O43" s="468"/>
    </row>
    <row r="44" spans="1:17" ht="21" customHeight="1">
      <c r="B44" s="412" t="s">
        <v>8</v>
      </c>
      <c r="C44" s="412"/>
      <c r="D44" s="412"/>
      <c r="E44" s="486"/>
      <c r="F44" s="486"/>
      <c r="G44" s="412" t="s">
        <v>9</v>
      </c>
      <c r="H44" s="412"/>
      <c r="I44" s="411"/>
      <c r="J44" s="411"/>
      <c r="K44" s="411"/>
      <c r="L44" s="412" t="s">
        <v>325</v>
      </c>
      <c r="M44" s="412"/>
      <c r="N44" s="487"/>
      <c r="O44" s="488"/>
    </row>
    <row r="45" spans="1:17" ht="9" customHeight="1">
      <c r="B45" s="165"/>
      <c r="C45" s="165"/>
      <c r="D45" s="165"/>
      <c r="E45" s="165"/>
      <c r="F45" s="165"/>
    </row>
    <row r="46" spans="1:17" ht="21" customHeight="1" thickBot="1">
      <c r="A46" s="165" t="s">
        <v>322</v>
      </c>
      <c r="F46" s="414" t="s">
        <v>323</v>
      </c>
      <c r="G46" s="414"/>
      <c r="H46" s="414"/>
      <c r="I46" s="414"/>
      <c r="J46" s="414"/>
      <c r="K46" s="414"/>
      <c r="L46" s="414"/>
      <c r="M46" s="414"/>
      <c r="N46" s="414"/>
      <c r="O46" s="414"/>
    </row>
    <row r="47" spans="1:17" ht="15" customHeight="1" thickTop="1">
      <c r="B47" s="173" t="s">
        <v>304</v>
      </c>
      <c r="C47" s="203"/>
      <c r="D47" s="174"/>
      <c r="E47" s="174"/>
      <c r="F47" s="174"/>
      <c r="G47" s="174"/>
      <c r="H47" s="174"/>
      <c r="I47" s="174"/>
      <c r="J47" s="174"/>
      <c r="K47" s="174"/>
      <c r="L47" s="174"/>
      <c r="M47" s="174"/>
      <c r="N47" s="174"/>
      <c r="O47" s="175"/>
    </row>
    <row r="48" spans="1:17" s="35" customFormat="1" ht="15" customHeight="1">
      <c r="B48" s="463" t="s">
        <v>286</v>
      </c>
      <c r="C48" s="464"/>
      <c r="D48" s="187" t="s">
        <v>36</v>
      </c>
      <c r="E48" s="192" t="s">
        <v>277</v>
      </c>
      <c r="F48" s="407" t="s">
        <v>326</v>
      </c>
      <c r="G48" s="407"/>
      <c r="H48" s="407"/>
      <c r="I48" s="407"/>
      <c r="J48" s="407"/>
      <c r="K48" s="413" t="s">
        <v>277</v>
      </c>
      <c r="L48" s="413"/>
      <c r="M48" s="407" t="s">
        <v>327</v>
      </c>
      <c r="N48" s="407"/>
      <c r="O48" s="408"/>
      <c r="P48" s="193"/>
      <c r="Q48" s="190"/>
    </row>
    <row r="49" spans="1:17" s="35" customFormat="1" ht="15" customHeight="1">
      <c r="B49" s="463" t="s">
        <v>286</v>
      </c>
      <c r="C49" s="464"/>
      <c r="D49" s="187" t="s">
        <v>37</v>
      </c>
      <c r="E49" s="407" t="s">
        <v>581</v>
      </c>
      <c r="F49" s="407"/>
      <c r="G49" s="407"/>
      <c r="H49" s="407"/>
      <c r="I49" s="407"/>
      <c r="J49" s="407"/>
      <c r="K49" s="407"/>
      <c r="L49" s="407"/>
      <c r="M49" s="407"/>
      <c r="N49" s="407"/>
      <c r="O49" s="408"/>
      <c r="P49" s="193"/>
      <c r="Q49" s="190"/>
    </row>
    <row r="50" spans="1:17" s="35" customFormat="1" ht="15" customHeight="1">
      <c r="B50" s="463" t="s">
        <v>286</v>
      </c>
      <c r="C50" s="464"/>
      <c r="D50" s="187" t="s">
        <v>199</v>
      </c>
      <c r="E50" s="407" t="s">
        <v>328</v>
      </c>
      <c r="F50" s="407"/>
      <c r="G50" s="407"/>
      <c r="H50" s="407"/>
      <c r="I50" s="407"/>
      <c r="J50" s="407"/>
      <c r="K50" s="407"/>
      <c r="L50" s="407"/>
      <c r="M50" s="407"/>
      <c r="N50" s="407"/>
      <c r="O50" s="408"/>
      <c r="P50" s="193"/>
      <c r="Q50" s="190"/>
    </row>
    <row r="51" spans="1:17" ht="15" customHeight="1">
      <c r="B51" s="463" t="s">
        <v>286</v>
      </c>
      <c r="C51" s="464"/>
      <c r="D51" s="187" t="s">
        <v>319</v>
      </c>
      <c r="E51" s="407" t="s">
        <v>648</v>
      </c>
      <c r="F51" s="407"/>
      <c r="G51" s="407"/>
      <c r="H51" s="407"/>
      <c r="I51" s="407"/>
      <c r="J51" s="407"/>
      <c r="K51" s="407"/>
      <c r="L51" s="407"/>
      <c r="M51" s="407"/>
      <c r="N51" s="407"/>
      <c r="O51" s="408"/>
      <c r="P51" s="193"/>
      <c r="Q51" s="190"/>
    </row>
    <row r="52" spans="1:17" ht="18" customHeight="1">
      <c r="B52" s="461" t="s">
        <v>286</v>
      </c>
      <c r="C52" s="462"/>
      <c r="D52" s="188" t="s">
        <v>320</v>
      </c>
      <c r="E52" s="409" t="s">
        <v>649</v>
      </c>
      <c r="F52" s="409"/>
      <c r="G52" s="409"/>
      <c r="H52" s="409"/>
      <c r="I52" s="409"/>
      <c r="J52" s="409"/>
      <c r="K52" s="409"/>
      <c r="L52" s="409"/>
      <c r="M52" s="409"/>
      <c r="N52" s="409"/>
      <c r="O52" s="410"/>
      <c r="P52" s="194"/>
      <c r="Q52" s="152"/>
    </row>
    <row r="53" spans="1:17" ht="18" customHeight="1" thickBot="1">
      <c r="B53" s="458" t="s">
        <v>286</v>
      </c>
      <c r="C53" s="459"/>
      <c r="D53" s="189" t="s">
        <v>321</v>
      </c>
      <c r="E53" s="465" t="s">
        <v>394</v>
      </c>
      <c r="F53" s="465"/>
      <c r="G53" s="466" t="s">
        <v>395</v>
      </c>
      <c r="H53" s="466"/>
      <c r="I53" s="466"/>
      <c r="J53" s="465" t="s">
        <v>396</v>
      </c>
      <c r="K53" s="465"/>
      <c r="L53" s="465"/>
      <c r="M53" s="465"/>
      <c r="N53" s="465"/>
      <c r="O53" s="467"/>
      <c r="P53" s="194"/>
      <c r="Q53" s="152"/>
    </row>
    <row r="54" spans="1:17" ht="18" customHeight="1" thickTop="1">
      <c r="B54" s="165"/>
      <c r="C54" s="165"/>
      <c r="D54" s="165"/>
      <c r="E54" s="165"/>
      <c r="F54" s="165"/>
    </row>
    <row r="55" spans="1:17" ht="18" customHeight="1">
      <c r="A55" s="165" t="s">
        <v>246</v>
      </c>
      <c r="B55" s="165"/>
      <c r="C55" s="165"/>
      <c r="D55" s="165"/>
      <c r="E55" s="165"/>
      <c r="F55" s="165"/>
    </row>
    <row r="56" spans="1:17" ht="18" customHeight="1">
      <c r="B56" s="165" t="s">
        <v>290</v>
      </c>
      <c r="C56" s="165"/>
      <c r="D56" s="165"/>
      <c r="E56" s="165"/>
      <c r="F56" s="165"/>
    </row>
    <row r="57" spans="1:17" ht="18" customHeight="1">
      <c r="B57" s="165"/>
      <c r="C57" s="165"/>
      <c r="D57" s="165" t="s">
        <v>281</v>
      </c>
      <c r="E57" s="165"/>
      <c r="F57" s="165"/>
    </row>
    <row r="58" spans="1:17" ht="18" customHeight="1">
      <c r="B58" s="165"/>
      <c r="C58" s="165"/>
      <c r="D58" s="165" t="s">
        <v>43</v>
      </c>
      <c r="E58" s="165"/>
      <c r="F58" s="165"/>
    </row>
    <row r="59" spans="1:17" ht="18" customHeight="1">
      <c r="B59" s="165"/>
      <c r="C59" s="165"/>
      <c r="D59" s="165"/>
      <c r="E59" s="165"/>
      <c r="F59" s="165"/>
    </row>
    <row r="60" spans="1:17" ht="18" customHeight="1">
      <c r="B60" s="165" t="s">
        <v>284</v>
      </c>
      <c r="C60" s="165"/>
      <c r="D60" s="165"/>
      <c r="E60" s="165"/>
      <c r="F60" s="165"/>
    </row>
    <row r="61" spans="1:17" ht="18" customHeight="1">
      <c r="B61" s="165"/>
      <c r="C61" s="165"/>
      <c r="D61" s="165" t="s">
        <v>251</v>
      </c>
      <c r="E61" s="165"/>
      <c r="F61" s="165"/>
    </row>
    <row r="62" spans="1:17" ht="18" customHeight="1">
      <c r="B62" s="165"/>
      <c r="C62" s="165"/>
      <c r="D62" s="165"/>
      <c r="E62" s="165"/>
      <c r="F62" s="165"/>
      <c r="H62" s="172"/>
    </row>
    <row r="63" spans="1:17" ht="18" customHeight="1">
      <c r="B63" s="165"/>
      <c r="C63" s="165"/>
      <c r="D63" s="165"/>
      <c r="E63" s="165"/>
      <c r="F63" s="165"/>
    </row>
    <row r="64" spans="1:17" ht="18" customHeight="1">
      <c r="B64" s="165"/>
      <c r="C64" s="165"/>
      <c r="D64" s="165"/>
      <c r="E64" s="165"/>
      <c r="F64" s="165"/>
    </row>
    <row r="65" spans="2:6" ht="18" customHeight="1">
      <c r="B65" s="165"/>
      <c r="C65" s="165"/>
      <c r="D65" s="165"/>
      <c r="E65" s="165"/>
      <c r="F65" s="165"/>
    </row>
    <row r="66" spans="2:6" ht="18" customHeight="1">
      <c r="B66" s="165"/>
      <c r="C66" s="165"/>
      <c r="D66" s="165"/>
      <c r="E66" s="165"/>
      <c r="F66" s="165"/>
    </row>
    <row r="67" spans="2:6" ht="18" customHeight="1">
      <c r="B67" s="165"/>
      <c r="C67" s="165"/>
      <c r="D67" s="165"/>
      <c r="E67" s="165"/>
      <c r="F67" s="165"/>
    </row>
    <row r="68" spans="2:6" ht="18" customHeight="1">
      <c r="B68" s="165"/>
      <c r="C68" s="165"/>
      <c r="D68" s="165"/>
      <c r="E68" s="165"/>
      <c r="F68" s="165"/>
    </row>
    <row r="69" spans="2:6" ht="18" customHeight="1">
      <c r="B69" s="165"/>
      <c r="C69" s="165"/>
      <c r="D69" s="165"/>
      <c r="E69" s="165"/>
      <c r="F69" s="165"/>
    </row>
    <row r="70" spans="2:6" ht="18" customHeight="1">
      <c r="B70" s="165"/>
      <c r="C70" s="165"/>
      <c r="D70" s="165"/>
      <c r="E70" s="165"/>
      <c r="F70" s="165"/>
    </row>
    <row r="71" spans="2:6" ht="18" customHeight="1">
      <c r="B71" s="165"/>
      <c r="C71" s="165"/>
      <c r="D71" s="165"/>
      <c r="E71" s="165"/>
      <c r="F71" s="165"/>
    </row>
    <row r="72" spans="2:6" ht="18" customHeight="1">
      <c r="B72" s="165"/>
      <c r="C72" s="165"/>
      <c r="D72" s="165"/>
      <c r="E72" s="165"/>
      <c r="F72" s="165"/>
    </row>
    <row r="73" spans="2:6" ht="18" customHeight="1">
      <c r="B73" s="165"/>
      <c r="C73" s="165"/>
      <c r="D73" s="165"/>
      <c r="E73" s="165"/>
      <c r="F73" s="165"/>
    </row>
    <row r="74" spans="2:6" ht="18" customHeight="1"/>
  </sheetData>
  <mergeCells count="84">
    <mergeCell ref="B10:D10"/>
    <mergeCell ref="E10:I10"/>
    <mergeCell ref="B33:O33"/>
    <mergeCell ref="C24:C28"/>
    <mergeCell ref="I32:O32"/>
    <mergeCell ref="I25:O25"/>
    <mergeCell ref="E32:G32"/>
    <mergeCell ref="I26:O26"/>
    <mergeCell ref="B16:O16"/>
    <mergeCell ref="E26:G26"/>
    <mergeCell ref="B17:B19"/>
    <mergeCell ref="I27:O27"/>
    <mergeCell ref="D17:G17"/>
    <mergeCell ref="E13:O13"/>
    <mergeCell ref="I18:N18"/>
    <mergeCell ref="I19:N19"/>
    <mergeCell ref="B11:I11"/>
    <mergeCell ref="M48:O48"/>
    <mergeCell ref="B44:D44"/>
    <mergeCell ref="E44:F44"/>
    <mergeCell ref="N44:O44"/>
    <mergeCell ref="F48:J48"/>
    <mergeCell ref="E27:G27"/>
    <mergeCell ref="I28:O28"/>
    <mergeCell ref="B29:O29"/>
    <mergeCell ref="B35:O35"/>
    <mergeCell ref="G44:H44"/>
    <mergeCell ref="I34:M34"/>
    <mergeCell ref="B36:O37"/>
    <mergeCell ref="B30:B32"/>
    <mergeCell ref="D40:O40"/>
    <mergeCell ref="D30:D32"/>
    <mergeCell ref="A2:O2"/>
    <mergeCell ref="A4:F4"/>
    <mergeCell ref="D21:G22"/>
    <mergeCell ref="D18:G19"/>
    <mergeCell ref="C17:C19"/>
    <mergeCell ref="C21:C22"/>
    <mergeCell ref="K6:O6"/>
    <mergeCell ref="J11:O11"/>
    <mergeCell ref="K5:O5"/>
    <mergeCell ref="B14:G14"/>
    <mergeCell ref="I22:O22"/>
    <mergeCell ref="K7:O7"/>
    <mergeCell ref="B21:B22"/>
    <mergeCell ref="B15:O15"/>
    <mergeCell ref="B9:F9"/>
    <mergeCell ref="G9:M9"/>
    <mergeCell ref="E53:F53"/>
    <mergeCell ref="G53:I53"/>
    <mergeCell ref="J53:O53"/>
    <mergeCell ref="F43:O43"/>
    <mergeCell ref="D41:O41"/>
    <mergeCell ref="B53:C53"/>
    <mergeCell ref="B40:C40"/>
    <mergeCell ref="B41:C41"/>
    <mergeCell ref="B52:C52"/>
    <mergeCell ref="B51:C51"/>
    <mergeCell ref="B48:C48"/>
    <mergeCell ref="B49:C49"/>
    <mergeCell ref="B50:C50"/>
    <mergeCell ref="H14:O14"/>
    <mergeCell ref="C30:C32"/>
    <mergeCell ref="I21:O21"/>
    <mergeCell ref="D24:G25"/>
    <mergeCell ref="D28:G28"/>
    <mergeCell ref="B20:O20"/>
    <mergeCell ref="I17:O17"/>
    <mergeCell ref="I30:O30"/>
    <mergeCell ref="I24:N24"/>
    <mergeCell ref="B24:B28"/>
    <mergeCell ref="E30:G30"/>
    <mergeCell ref="I31:O31"/>
    <mergeCell ref="F31:G31"/>
    <mergeCell ref="B23:O23"/>
    <mergeCell ref="D34:G34"/>
    <mergeCell ref="E51:O51"/>
    <mergeCell ref="E52:O52"/>
    <mergeCell ref="I44:K44"/>
    <mergeCell ref="E49:O49"/>
    <mergeCell ref="L44:M44"/>
    <mergeCell ref="E50:O50"/>
    <mergeCell ref="K48:L48"/>
    <mergeCell ref="F46:O46"/>
  </mergeCells>
  <phoneticPr fontId="2"/>
  <dataValidations count="2">
    <dataValidation type="list" allowBlank="1" showInputMessage="1" showErrorMessage="1" sqref="H34 H24:H28 H21:H22 B48:B53 H17:H19 H30:H32" xr:uid="{00000000-0002-0000-0000-000000000000}">
      <formula1>$D$57:$D$58</formula1>
    </dataValidation>
    <dataValidation type="list" allowBlank="1" showInputMessage="1" showErrorMessage="1" sqref="B40:B41" xr:uid="{00000000-0002-0000-0000-000001000000}">
      <formula1>$D$61:$D$62</formula1>
    </dataValidation>
  </dataValidations>
  <hyperlinks>
    <hyperlink ref="G53:I53" r:id="rId1" display="「技術資料作成の手引き」等、" xr:uid="{970496F3-D42E-49A3-9364-CA11413ADFC2}"/>
  </hyperlinks>
  <pageMargins left="0.70866141732283472" right="0.70866141732283472" top="0.74803149606299213" bottom="0.74803149606299213" header="0.31496062992125984" footer="0.31496062992125984"/>
  <pageSetup paperSize="9" scale="74"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2469D-789D-4C7B-8E57-DCC6FD555ABD}">
  <sheetPr codeName="Sheet2">
    <tabColor rgb="FFFF0000"/>
    <pageSetUpPr fitToPage="1"/>
  </sheetPr>
  <dimension ref="A1:O115"/>
  <sheetViews>
    <sheetView view="pageBreakPreview" topLeftCell="A20" zoomScaleNormal="100" zoomScaleSheetLayoutView="100" workbookViewId="0">
      <selection activeCell="C39" sqref="C39:G39"/>
    </sheetView>
  </sheetViews>
  <sheetFormatPr defaultRowHeight="13.5"/>
  <cols>
    <col min="1" max="1" width="1.125" customWidth="1"/>
    <col min="2" max="2" width="7.5" customWidth="1"/>
    <col min="3" max="3" width="15" style="2" customWidth="1"/>
    <col min="4" max="4" width="4.875" bestFit="1" customWidth="1"/>
    <col min="5" max="5" width="12.5" customWidth="1"/>
    <col min="6" max="6" width="28.125" customWidth="1"/>
    <col min="7" max="7" width="9" customWidth="1"/>
    <col min="8" max="8" width="10.625" bestFit="1" customWidth="1"/>
    <col min="9" max="9" width="9" customWidth="1"/>
    <col min="10" max="10" width="11" bestFit="1" customWidth="1"/>
    <col min="11" max="12" width="7.5" customWidth="1"/>
    <col min="13" max="13" width="12.5" customWidth="1"/>
    <col min="14" max="14" width="0.875" customWidth="1"/>
  </cols>
  <sheetData>
    <row r="1" spans="2:15" ht="17.25">
      <c r="B1" s="6"/>
      <c r="K1" s="537" t="s">
        <v>567</v>
      </c>
      <c r="L1" s="538"/>
      <c r="M1" s="539"/>
    </row>
    <row r="2" spans="2:15" ht="17.25">
      <c r="B2" s="540" t="s">
        <v>314</v>
      </c>
      <c r="C2" s="541"/>
      <c r="D2" s="541"/>
      <c r="E2" s="541"/>
      <c r="F2" s="541"/>
      <c r="G2" s="541"/>
      <c r="H2" s="541"/>
      <c r="I2" s="541"/>
      <c r="J2" s="541"/>
      <c r="K2" s="541"/>
      <c r="L2" s="542"/>
      <c r="M2" s="542"/>
    </row>
    <row r="3" spans="2:15" ht="9" customHeight="1" thickBot="1">
      <c r="B3" s="7"/>
      <c r="C3" s="8"/>
      <c r="D3" s="9"/>
      <c r="E3" s="9"/>
      <c r="F3" s="9"/>
      <c r="G3" s="9"/>
      <c r="H3" s="9"/>
      <c r="I3" s="9"/>
      <c r="J3" s="9"/>
      <c r="K3" s="9"/>
      <c r="L3" s="9"/>
      <c r="M3" s="9"/>
    </row>
    <row r="4" spans="2:15" ht="20.100000000000001" customHeight="1">
      <c r="B4" s="10" t="s">
        <v>10</v>
      </c>
      <c r="C4" s="543" t="str">
        <f>'様式１（表紙）'!E10</f>
        <v>総流統一般　第８２０３－０－００１号</v>
      </c>
      <c r="D4" s="544"/>
      <c r="E4" s="544"/>
      <c r="F4" s="545"/>
      <c r="G4" s="545"/>
      <c r="H4" s="546" t="s">
        <v>108</v>
      </c>
      <c r="I4" s="547"/>
      <c r="J4" s="162"/>
      <c r="K4" s="54" t="s">
        <v>164</v>
      </c>
      <c r="L4" s="161"/>
      <c r="M4" s="55" t="s">
        <v>165</v>
      </c>
    </row>
    <row r="5" spans="2:15" ht="20.100000000000001" customHeight="1">
      <c r="B5" s="548" t="s">
        <v>12</v>
      </c>
      <c r="C5" s="550" t="str">
        <f>'様式１（表紙）'!B11</f>
        <v>（二）武庫川水系大堀川　河川改修工事（その８）</v>
      </c>
      <c r="D5" s="550"/>
      <c r="E5" s="550"/>
      <c r="F5" s="551"/>
      <c r="G5" s="551"/>
      <c r="H5" s="548" t="s">
        <v>11</v>
      </c>
      <c r="I5" s="554"/>
      <c r="J5" s="555">
        <f>'様式１（表紙）'!K6</f>
        <v>0</v>
      </c>
      <c r="K5" s="555"/>
      <c r="L5" s="555"/>
      <c r="M5" s="556"/>
    </row>
    <row r="6" spans="2:15" ht="20.100000000000001" customHeight="1" thickBot="1">
      <c r="B6" s="549"/>
      <c r="C6" s="552"/>
      <c r="D6" s="552"/>
      <c r="E6" s="552"/>
      <c r="F6" s="553"/>
      <c r="G6" s="553"/>
      <c r="H6" s="557" t="s">
        <v>13</v>
      </c>
      <c r="I6" s="558"/>
      <c r="J6" s="559">
        <f>'様式１（表紙）'!E44</f>
        <v>0</v>
      </c>
      <c r="K6" s="559"/>
      <c r="L6" s="559"/>
      <c r="M6" s="560"/>
    </row>
    <row r="7" spans="2:15" ht="19.5" customHeight="1"/>
    <row r="9" spans="2:15" ht="14.25" thickBot="1"/>
    <row r="10" spans="2:15" ht="18" customHeight="1">
      <c r="B10" s="562" t="s">
        <v>14</v>
      </c>
      <c r="C10" s="564" t="s">
        <v>15</v>
      </c>
      <c r="D10" s="566" t="s">
        <v>16</v>
      </c>
      <c r="E10" s="568" t="s">
        <v>17</v>
      </c>
      <c r="F10" s="568"/>
      <c r="G10" s="569"/>
      <c r="H10" s="569"/>
      <c r="I10" s="570" t="s">
        <v>18</v>
      </c>
      <c r="J10" s="571"/>
      <c r="K10" s="568" t="s">
        <v>307</v>
      </c>
      <c r="L10" s="568"/>
      <c r="M10" s="572"/>
    </row>
    <row r="11" spans="2:15" ht="18" customHeight="1" thickBot="1">
      <c r="B11" s="563"/>
      <c r="C11" s="565"/>
      <c r="D11" s="567"/>
      <c r="E11" s="573" t="s">
        <v>17</v>
      </c>
      <c r="F11" s="574"/>
      <c r="G11" s="11" t="s">
        <v>19</v>
      </c>
      <c r="H11" s="11" t="s">
        <v>20</v>
      </c>
      <c r="I11" s="12" t="s">
        <v>19</v>
      </c>
      <c r="J11" s="11" t="s">
        <v>20</v>
      </c>
      <c r="K11" s="254" t="s">
        <v>32</v>
      </c>
      <c r="L11" s="254" t="s">
        <v>30</v>
      </c>
      <c r="M11" s="255" t="s">
        <v>1</v>
      </c>
    </row>
    <row r="12" spans="2:15" ht="21" customHeight="1" thickTop="1">
      <c r="B12" s="561" t="s">
        <v>529</v>
      </c>
      <c r="C12" s="581" t="s">
        <v>2</v>
      </c>
      <c r="D12" s="584" t="s">
        <v>176</v>
      </c>
      <c r="E12" s="587" t="s">
        <v>212</v>
      </c>
      <c r="F12" s="588"/>
      <c r="G12" s="581" t="s">
        <v>558</v>
      </c>
      <c r="H12" s="91">
        <v>2</v>
      </c>
      <c r="I12" s="256" t="str">
        <f>様式３!$AD$8&amp;"件"</f>
        <v>0件</v>
      </c>
      <c r="J12" s="589">
        <f>IF(AND(I12="",I13="",I14=""),"",IF(OR(I12="",I13="",I14=""),"全て選択してください。",IF(LEFT(I12)+LEFT(I13)+LEFT(I14)=1,LEFT(I12)*H12+LEFT(I13)*H13+LEFT(I14)*H14,"合計1件にしてください")))</f>
        <v>0</v>
      </c>
      <c r="K12" s="592"/>
      <c r="L12" s="575"/>
      <c r="M12" s="576"/>
    </row>
    <row r="13" spans="2:15" ht="21" customHeight="1">
      <c r="B13" s="561"/>
      <c r="C13" s="582"/>
      <c r="D13" s="585"/>
      <c r="E13" s="577" t="s">
        <v>660</v>
      </c>
      <c r="F13" s="578"/>
      <c r="G13" s="582"/>
      <c r="H13" s="92">
        <v>1</v>
      </c>
      <c r="I13" s="257" t="str">
        <f>様式３!$AD$10&amp;"件"</f>
        <v>0件</v>
      </c>
      <c r="J13" s="590"/>
      <c r="K13" s="593"/>
      <c r="L13" s="575"/>
      <c r="M13" s="576"/>
    </row>
    <row r="14" spans="2:15" ht="21" customHeight="1" thickBot="1">
      <c r="B14" s="561"/>
      <c r="C14" s="583"/>
      <c r="D14" s="586"/>
      <c r="E14" s="579" t="s">
        <v>206</v>
      </c>
      <c r="F14" s="580"/>
      <c r="G14" s="583"/>
      <c r="H14" s="85">
        <v>0</v>
      </c>
      <c r="I14" s="258" t="str">
        <f>様式３!$AD$12&amp;"件"</f>
        <v>1件</v>
      </c>
      <c r="J14" s="591"/>
      <c r="K14" s="594"/>
      <c r="L14" s="575"/>
      <c r="M14" s="576"/>
    </row>
    <row r="15" spans="2:15" ht="21" customHeight="1" thickTop="1">
      <c r="B15" s="619" t="s">
        <v>528</v>
      </c>
      <c r="C15" s="59" t="s">
        <v>175</v>
      </c>
      <c r="D15" s="58" t="s">
        <v>43</v>
      </c>
      <c r="E15" s="622" t="s">
        <v>186</v>
      </c>
      <c r="F15" s="623"/>
      <c r="G15" s="623"/>
      <c r="H15" s="624"/>
      <c r="I15" s="625" t="str">
        <f>IF(COUNTIF(様式４!$A$21:$A$26,"○")&gt;=2,"×",IF(様式４!$R$11="する","専任補助者","配置予定技術者"))</f>
        <v>配置予定技術者</v>
      </c>
      <c r="J15" s="626"/>
      <c r="K15" s="60"/>
      <c r="L15" s="61"/>
      <c r="M15" s="62"/>
      <c r="O15" s="229" t="s">
        <v>397</v>
      </c>
    </row>
    <row r="16" spans="2:15" ht="24.95" customHeight="1">
      <c r="B16" s="620"/>
      <c r="C16" s="581" t="s">
        <v>39</v>
      </c>
      <c r="D16" s="584" t="s">
        <v>176</v>
      </c>
      <c r="E16" s="612" t="s">
        <v>570</v>
      </c>
      <c r="F16" s="93" t="s">
        <v>212</v>
      </c>
      <c r="G16" s="581" t="s">
        <v>558</v>
      </c>
      <c r="H16" s="94">
        <v>2</v>
      </c>
      <c r="I16" s="246" t="str">
        <f>様式４!AI28&amp;"件"</f>
        <v>0件</v>
      </c>
      <c r="J16" s="589">
        <f>IF(AND(I16="",I17="",I18=""),"",IF(OR(I16="",I17="",I18=""),"全ての項目を選択してください。",IF(LEFT(I16)+LEFT(I17)+LEFT(I18)=1,LEFT(I16)*H16+LEFT(I17)*H17+LEFT(I18)*H18,"合計1件にしてください")))</f>
        <v>0</v>
      </c>
      <c r="K16" s="592"/>
      <c r="L16" s="595"/>
      <c r="M16" s="597"/>
    </row>
    <row r="17" spans="2:15" ht="24.95" customHeight="1">
      <c r="B17" s="620"/>
      <c r="C17" s="582"/>
      <c r="D17" s="585"/>
      <c r="E17" s="613"/>
      <c r="F17" s="95" t="s">
        <v>213</v>
      </c>
      <c r="G17" s="582"/>
      <c r="H17" s="96">
        <v>1</v>
      </c>
      <c r="I17" s="247" t="str">
        <f>様式４!AI30&amp;"件"</f>
        <v>0件</v>
      </c>
      <c r="J17" s="590"/>
      <c r="K17" s="593"/>
      <c r="L17" s="575"/>
      <c r="M17" s="576"/>
    </row>
    <row r="18" spans="2:15" ht="24.95" customHeight="1">
      <c r="B18" s="620"/>
      <c r="C18" s="583"/>
      <c r="D18" s="586"/>
      <c r="E18" s="614"/>
      <c r="F18" s="259" t="s">
        <v>398</v>
      </c>
      <c r="G18" s="583"/>
      <c r="H18" s="85">
        <v>0</v>
      </c>
      <c r="I18" s="246" t="str">
        <f>様式４!AI31&amp;"件"</f>
        <v>1件</v>
      </c>
      <c r="J18" s="591"/>
      <c r="K18" s="638"/>
      <c r="L18" s="596"/>
      <c r="M18" s="598"/>
    </row>
    <row r="19" spans="2:15" ht="21" customHeight="1">
      <c r="B19" s="620"/>
      <c r="C19" s="599" t="s">
        <v>365</v>
      </c>
      <c r="D19" s="601" t="s">
        <v>650</v>
      </c>
      <c r="E19" s="587" t="s">
        <v>179</v>
      </c>
      <c r="F19" s="603"/>
      <c r="G19" s="13" t="s">
        <v>22</v>
      </c>
      <c r="H19" s="76">
        <v>1</v>
      </c>
      <c r="I19" s="604" t="str">
        <f>IF(
   AND(様式４!A39=様式４!C113,様式４!T39=様式４!C113),
   "あり",
   IF(
     AND(様式４!A41=様式４!C113,様式４!T41=様式４!C113),
     "あり",
     IF(
        AND(様式４!A43=様式４!C113,様式４!T43=様式４!C113),
        "あり",
        "なし"
     )
  )
)</f>
        <v>なし</v>
      </c>
      <c r="J19" s="606">
        <f>IF(I19="","",IF(I19=G19,H19,H20))</f>
        <v>0</v>
      </c>
      <c r="K19" s="608"/>
      <c r="L19" s="610"/>
      <c r="M19" s="615"/>
    </row>
    <row r="20" spans="2:15" ht="21" customHeight="1" thickBot="1">
      <c r="B20" s="621"/>
      <c r="C20" s="600"/>
      <c r="D20" s="602"/>
      <c r="E20" s="617" t="s">
        <v>180</v>
      </c>
      <c r="F20" s="618"/>
      <c r="G20" s="65" t="s">
        <v>24</v>
      </c>
      <c r="H20" s="77">
        <v>0</v>
      </c>
      <c r="I20" s="605"/>
      <c r="J20" s="607"/>
      <c r="K20" s="609"/>
      <c r="L20" s="611"/>
      <c r="M20" s="616"/>
    </row>
    <row r="21" spans="2:15" ht="27" customHeight="1" thickTop="1">
      <c r="B21" s="665" t="s">
        <v>185</v>
      </c>
      <c r="C21" s="646" t="s">
        <v>25</v>
      </c>
      <c r="D21" s="647" t="s">
        <v>26</v>
      </c>
      <c r="E21" s="648" t="s">
        <v>305</v>
      </c>
      <c r="F21" s="649"/>
      <c r="G21" s="66" t="s">
        <v>21</v>
      </c>
      <c r="H21" s="78">
        <v>1</v>
      </c>
      <c r="I21" s="650"/>
      <c r="J21" s="651" t="str">
        <f>IF(I21="","",IF(I21=G21,H21,H22))</f>
        <v/>
      </c>
      <c r="K21" s="652"/>
      <c r="L21" s="653"/>
      <c r="M21" s="643"/>
    </row>
    <row r="22" spans="2:15" ht="21" customHeight="1">
      <c r="B22" s="666"/>
      <c r="C22" s="581"/>
      <c r="D22" s="628"/>
      <c r="E22" s="644" t="s">
        <v>183</v>
      </c>
      <c r="F22" s="645"/>
      <c r="G22" s="65" t="s">
        <v>23</v>
      </c>
      <c r="H22" s="79">
        <v>0</v>
      </c>
      <c r="I22" s="637"/>
      <c r="J22" s="634"/>
      <c r="K22" s="635"/>
      <c r="L22" s="639"/>
      <c r="M22" s="640"/>
    </row>
    <row r="23" spans="2:15" ht="27" customHeight="1">
      <c r="B23" s="666"/>
      <c r="C23" s="599" t="s">
        <v>178</v>
      </c>
      <c r="D23" s="627" t="s">
        <v>26</v>
      </c>
      <c r="E23" s="587" t="s">
        <v>400</v>
      </c>
      <c r="F23" s="603"/>
      <c r="G23" s="13" t="s">
        <v>22</v>
      </c>
      <c r="H23" s="76">
        <v>1</v>
      </c>
      <c r="I23" s="636"/>
      <c r="J23" s="606" t="str">
        <f>IF(I23="","",IF(I23=G23,H23,H24))</f>
        <v/>
      </c>
      <c r="K23" s="608"/>
      <c r="L23" s="610"/>
      <c r="M23" s="615"/>
    </row>
    <row r="24" spans="2:15" ht="21" customHeight="1">
      <c r="B24" s="666"/>
      <c r="C24" s="599"/>
      <c r="D24" s="629"/>
      <c r="E24" s="641" t="s">
        <v>183</v>
      </c>
      <c r="F24" s="642"/>
      <c r="G24" s="64" t="s">
        <v>24</v>
      </c>
      <c r="H24" s="80">
        <v>0</v>
      </c>
      <c r="I24" s="637"/>
      <c r="J24" s="634"/>
      <c r="K24" s="635"/>
      <c r="L24" s="639"/>
      <c r="M24" s="640"/>
    </row>
    <row r="25" spans="2:15" ht="21" customHeight="1">
      <c r="B25" s="666"/>
      <c r="C25" s="599" t="s">
        <v>31</v>
      </c>
      <c r="D25" s="627" t="s">
        <v>26</v>
      </c>
      <c r="E25" s="587" t="s">
        <v>182</v>
      </c>
      <c r="F25" s="603"/>
      <c r="G25" s="13" t="s">
        <v>22</v>
      </c>
      <c r="H25" s="76">
        <v>1</v>
      </c>
      <c r="I25" s="636"/>
      <c r="J25" s="606" t="str">
        <f>IF(I25="","",IF(I25=G25,H25,H26))</f>
        <v/>
      </c>
      <c r="K25" s="608"/>
      <c r="L25" s="610"/>
      <c r="M25" s="615"/>
    </row>
    <row r="26" spans="2:15" ht="21" customHeight="1">
      <c r="B26" s="666"/>
      <c r="C26" s="599"/>
      <c r="D26" s="629"/>
      <c r="E26" s="641" t="s">
        <v>181</v>
      </c>
      <c r="F26" s="642"/>
      <c r="G26" s="64" t="s">
        <v>24</v>
      </c>
      <c r="H26" s="80">
        <v>0</v>
      </c>
      <c r="I26" s="637"/>
      <c r="J26" s="634"/>
      <c r="K26" s="635"/>
      <c r="L26" s="639"/>
      <c r="M26" s="640"/>
    </row>
    <row r="27" spans="2:15" ht="24" customHeight="1">
      <c r="B27" s="666"/>
      <c r="C27" s="581" t="s">
        <v>401</v>
      </c>
      <c r="D27" s="627" t="s">
        <v>26</v>
      </c>
      <c r="E27" s="630" t="s">
        <v>402</v>
      </c>
      <c r="F27" s="631"/>
      <c r="G27" s="260" t="s">
        <v>403</v>
      </c>
      <c r="H27" s="261">
        <v>0.5</v>
      </c>
      <c r="I27" s="604" t="str">
        <f>IF(様式５!AJ25="○",G27,G28)</f>
        <v>非該当</v>
      </c>
      <c r="J27" s="606">
        <f>IF(OR(I27="",I29=""),"",IF(I27=G27,H27,H28)+IF(I29=G29,H29,H30))</f>
        <v>0</v>
      </c>
      <c r="K27" s="608"/>
      <c r="L27" s="610"/>
      <c r="M27" s="615"/>
      <c r="O27" s="229"/>
    </row>
    <row r="28" spans="2:15" ht="21" customHeight="1">
      <c r="B28" s="666"/>
      <c r="C28" s="582"/>
      <c r="D28" s="628"/>
      <c r="E28" s="632"/>
      <c r="F28" s="633"/>
      <c r="G28" s="262" t="s">
        <v>404</v>
      </c>
      <c r="H28" s="263">
        <v>0</v>
      </c>
      <c r="I28" s="605"/>
      <c r="J28" s="607"/>
      <c r="K28" s="635"/>
      <c r="L28" s="639"/>
      <c r="M28" s="640"/>
    </row>
    <row r="29" spans="2:15" ht="21" customHeight="1">
      <c r="B29" s="666"/>
      <c r="C29" s="582"/>
      <c r="D29" s="628"/>
      <c r="E29" s="668" t="s">
        <v>405</v>
      </c>
      <c r="F29" s="668"/>
      <c r="G29" s="264" t="s">
        <v>201</v>
      </c>
      <c r="H29" s="265">
        <v>0.5</v>
      </c>
      <c r="I29" s="604" t="str">
        <f>IF(様式５!AN25="○",G29,G30)</f>
        <v>非該当</v>
      </c>
      <c r="J29" s="607"/>
      <c r="K29" s="608"/>
      <c r="L29" s="610"/>
      <c r="M29" s="615"/>
    </row>
    <row r="30" spans="2:15" ht="21" customHeight="1">
      <c r="B30" s="666"/>
      <c r="C30" s="583"/>
      <c r="D30" s="629"/>
      <c r="E30" s="669"/>
      <c r="F30" s="669"/>
      <c r="G30" s="266" t="s">
        <v>404</v>
      </c>
      <c r="H30" s="267">
        <v>0</v>
      </c>
      <c r="I30" s="605"/>
      <c r="J30" s="634"/>
      <c r="K30" s="635"/>
      <c r="L30" s="639"/>
      <c r="M30" s="640"/>
    </row>
    <row r="31" spans="2:15" ht="21" customHeight="1">
      <c r="B31" s="666"/>
      <c r="C31" s="582" t="s">
        <v>215</v>
      </c>
      <c r="D31" s="628" t="s">
        <v>26</v>
      </c>
      <c r="E31" s="587" t="s">
        <v>216</v>
      </c>
      <c r="F31" s="588"/>
      <c r="G31" s="101" t="s">
        <v>22</v>
      </c>
      <c r="H31" s="102">
        <v>1</v>
      </c>
      <c r="I31" s="636"/>
      <c r="J31" s="607" t="str">
        <f>IF(I31="","",IF(I31=G31,H31,H32))</f>
        <v/>
      </c>
      <c r="K31" s="609"/>
      <c r="L31" s="611"/>
      <c r="M31" s="616"/>
    </row>
    <row r="32" spans="2:15" ht="21" customHeight="1" thickBot="1">
      <c r="B32" s="667"/>
      <c r="C32" s="659"/>
      <c r="D32" s="661"/>
      <c r="E32" s="617" t="s">
        <v>406</v>
      </c>
      <c r="F32" s="662"/>
      <c r="G32" s="99" t="s">
        <v>24</v>
      </c>
      <c r="H32" s="100">
        <v>0</v>
      </c>
      <c r="I32" s="663"/>
      <c r="J32" s="664"/>
      <c r="K32" s="654"/>
      <c r="L32" s="655"/>
      <c r="M32" s="656"/>
    </row>
    <row r="33" spans="1:13" ht="21" customHeight="1" thickTop="1">
      <c r="B33" s="657" t="s">
        <v>207</v>
      </c>
      <c r="C33" s="582" t="s">
        <v>407</v>
      </c>
      <c r="D33" s="660" t="s">
        <v>208</v>
      </c>
      <c r="E33" s="582" t="s">
        <v>408</v>
      </c>
      <c r="F33" s="97" t="s">
        <v>202</v>
      </c>
      <c r="G33" s="685" t="s">
        <v>308</v>
      </c>
      <c r="H33" s="98">
        <v>0</v>
      </c>
      <c r="I33" s="688" t="str">
        <f>IF(様式６!$K$19="○","不履行なし",IF(様式６!$K$20="○","1項目",IF(様式６!$K$21="○","2項目",IF(様式６!$K$22="○","3項目以上",""))))</f>
        <v>不履行なし</v>
      </c>
      <c r="J33" s="607">
        <f>IF(I33="","",IF(I33=F33,H33,IF(I33=F34,H34,IF(I33=F35,H35,IF(I33=F36,H36)))))</f>
        <v>0</v>
      </c>
      <c r="K33" s="609"/>
      <c r="L33" s="611"/>
      <c r="M33" s="616"/>
    </row>
    <row r="34" spans="1:13" ht="21" customHeight="1">
      <c r="B34" s="657"/>
      <c r="C34" s="582"/>
      <c r="D34" s="628"/>
      <c r="E34" s="582"/>
      <c r="F34" s="86" t="s">
        <v>366</v>
      </c>
      <c r="G34" s="686"/>
      <c r="H34" s="87">
        <v>-2</v>
      </c>
      <c r="I34" s="688"/>
      <c r="J34" s="607"/>
      <c r="K34" s="609"/>
      <c r="L34" s="611"/>
      <c r="M34" s="616"/>
    </row>
    <row r="35" spans="1:13" ht="21" customHeight="1">
      <c r="B35" s="657"/>
      <c r="C35" s="582"/>
      <c r="D35" s="628"/>
      <c r="E35" s="582"/>
      <c r="F35" s="86" t="s">
        <v>367</v>
      </c>
      <c r="G35" s="686"/>
      <c r="H35" s="87">
        <v>-4</v>
      </c>
      <c r="I35" s="688"/>
      <c r="J35" s="607"/>
      <c r="K35" s="609"/>
      <c r="L35" s="611"/>
      <c r="M35" s="616"/>
    </row>
    <row r="36" spans="1:13" ht="21" customHeight="1" thickBot="1">
      <c r="B36" s="658"/>
      <c r="C36" s="659"/>
      <c r="D36" s="661"/>
      <c r="E36" s="659"/>
      <c r="F36" s="88" t="s">
        <v>409</v>
      </c>
      <c r="G36" s="687"/>
      <c r="H36" s="89">
        <v>-6</v>
      </c>
      <c r="I36" s="689"/>
      <c r="J36" s="664"/>
      <c r="K36" s="654"/>
      <c r="L36" s="655"/>
      <c r="M36" s="656"/>
    </row>
    <row r="37" spans="1:13" ht="21" customHeight="1" thickTop="1">
      <c r="B37" s="670" t="s">
        <v>27</v>
      </c>
      <c r="C37" s="673" t="s">
        <v>28</v>
      </c>
      <c r="D37" s="674"/>
      <c r="E37" s="674"/>
      <c r="F37" s="674"/>
      <c r="G37" s="675"/>
      <c r="H37" s="81">
        <f>SUM(H12)</f>
        <v>2</v>
      </c>
      <c r="I37" s="14"/>
      <c r="J37" s="224">
        <f>IF(AND(J12=""),"",IF(OR(J12="",NOT(ISNUMBER(J12)),),"×",SUM(J12:J14)))</f>
        <v>0</v>
      </c>
      <c r="K37" s="20"/>
      <c r="L37" s="21"/>
      <c r="M37" s="22"/>
    </row>
    <row r="38" spans="1:13" ht="21" customHeight="1">
      <c r="B38" s="548"/>
      <c r="C38" s="401" t="s">
        <v>29</v>
      </c>
      <c r="D38" s="402"/>
      <c r="E38" s="402"/>
      <c r="F38" s="402"/>
      <c r="G38" s="403"/>
      <c r="H38" s="82">
        <f>SUM(H16,H19)</f>
        <v>3</v>
      </c>
      <c r="I38" s="15"/>
      <c r="J38" s="225">
        <f>IF(AND(I15="",J16="",J19=""),"",IF(OR(I15="",I15="×",J16="",NOT(ISNUMBER(J16)),J19=""),"×",SUM(J16:J20)))</f>
        <v>0</v>
      </c>
      <c r="K38" s="23"/>
      <c r="L38" s="24"/>
      <c r="M38" s="25"/>
    </row>
    <row r="39" spans="1:13" ht="21" customHeight="1">
      <c r="B39" s="671"/>
      <c r="C39" s="676" t="s">
        <v>193</v>
      </c>
      <c r="D39" s="677"/>
      <c r="E39" s="677"/>
      <c r="F39" s="677"/>
      <c r="G39" s="678"/>
      <c r="H39" s="83">
        <f>SUM(H21,H23,H25,H27,H29,H31)</f>
        <v>5</v>
      </c>
      <c r="I39" s="72"/>
      <c r="J39" s="226" t="str">
        <f>IF(AND(J21="",J23="",J25="",J27="",J31=""),"",IF(OR(J21="",J23="",J25="",J27="",J31=""),"×",SUM(J21:J32)))</f>
        <v>×</v>
      </c>
      <c r="K39" s="73"/>
      <c r="L39" s="74"/>
      <c r="M39" s="75"/>
    </row>
    <row r="40" spans="1:13" ht="21" customHeight="1" thickBot="1">
      <c r="B40" s="672"/>
      <c r="C40" s="679" t="s">
        <v>209</v>
      </c>
      <c r="D40" s="680"/>
      <c r="E40" s="680"/>
      <c r="F40" s="680"/>
      <c r="G40" s="681"/>
      <c r="H40" s="90">
        <f>SUM(H33)</f>
        <v>0</v>
      </c>
      <c r="I40" s="16"/>
      <c r="J40" s="227">
        <f>IF(AND(J33=""),"",IF(OR(J33=""),"×",SUM(J33)))</f>
        <v>0</v>
      </c>
      <c r="K40" s="26"/>
      <c r="L40" s="27"/>
      <c r="M40" s="28"/>
    </row>
    <row r="41" spans="1:13" ht="21" customHeight="1" thickTop="1" thickBot="1">
      <c r="B41" s="17" t="s">
        <v>33</v>
      </c>
      <c r="C41" s="682" t="s">
        <v>410</v>
      </c>
      <c r="D41" s="683"/>
      <c r="E41" s="683"/>
      <c r="F41" s="683"/>
      <c r="G41" s="684"/>
      <c r="H41" s="84">
        <f>ROUND((SUM(H37:H40)*10/30),3)</f>
        <v>3.3330000000000002</v>
      </c>
      <c r="I41" s="18"/>
      <c r="J41" s="228" t="str">
        <f>IF(AND(J37="",J38="",J39="",J40=""),"",IF(OR(J37="×",J38="×",J39="×",J40="×",J37="",J38="",J39="",J40="",C4="",C5="",J4="",J5="",J6=""),"×",ROUND((SUM(J37:J40)*10/30),3)))</f>
        <v>×</v>
      </c>
      <c r="K41" s="268"/>
      <c r="L41" s="29"/>
      <c r="M41" s="30"/>
    </row>
    <row r="42" spans="1:13" ht="9" customHeight="1" thickBot="1"/>
    <row r="43" spans="1:13" s="3" customFormat="1" ht="13.5" customHeight="1" thickTop="1">
      <c r="A43" s="53"/>
      <c r="B43" s="694" t="s">
        <v>245</v>
      </c>
      <c r="C43" s="695"/>
      <c r="D43" s="203"/>
      <c r="E43" s="203"/>
      <c r="F43" s="203"/>
      <c r="G43" s="203"/>
      <c r="H43" s="203"/>
      <c r="I43" s="203"/>
      <c r="J43" s="269"/>
      <c r="K43" s="696"/>
      <c r="L43" s="696"/>
      <c r="M43" s="697"/>
    </row>
    <row r="44" spans="1:13" s="3" customFormat="1" ht="13.5" customHeight="1">
      <c r="B44" s="159" t="s">
        <v>274</v>
      </c>
      <c r="C44" s="698" t="s">
        <v>411</v>
      </c>
      <c r="D44" s="698"/>
      <c r="E44" s="698"/>
      <c r="F44" s="698"/>
      <c r="G44" s="698"/>
      <c r="H44" s="698"/>
      <c r="I44" s="698"/>
      <c r="J44" s="270"/>
      <c r="K44" s="152"/>
      <c r="L44" s="152"/>
      <c r="M44" s="248"/>
    </row>
    <row r="45" spans="1:13" s="3" customFormat="1" ht="13.5" customHeight="1">
      <c r="B45" s="159" t="s">
        <v>298</v>
      </c>
      <c r="C45" s="271" t="s">
        <v>277</v>
      </c>
      <c r="D45" s="699" t="s">
        <v>412</v>
      </c>
      <c r="E45" s="699"/>
      <c r="F45" s="699"/>
      <c r="G45" s="272" t="s">
        <v>277</v>
      </c>
      <c r="H45" s="699" t="s">
        <v>413</v>
      </c>
      <c r="I45" s="699"/>
      <c r="J45" s="699"/>
      <c r="K45" s="699"/>
      <c r="L45" s="699"/>
      <c r="M45" s="700"/>
    </row>
    <row r="46" spans="1:13" ht="13.5" customHeight="1">
      <c r="B46" s="159" t="s">
        <v>303</v>
      </c>
      <c r="C46" s="701" t="s">
        <v>414</v>
      </c>
      <c r="D46" s="701"/>
      <c r="E46" s="701"/>
      <c r="F46" s="701"/>
      <c r="G46" s="701"/>
      <c r="H46" s="701"/>
      <c r="I46" s="701"/>
      <c r="J46" s="701"/>
      <c r="K46" s="701"/>
      <c r="L46" s="701"/>
      <c r="M46" s="702"/>
    </row>
    <row r="47" spans="1:13" ht="14.25" thickBot="1">
      <c r="B47" s="160" t="s">
        <v>415</v>
      </c>
      <c r="C47" s="690" t="s">
        <v>416</v>
      </c>
      <c r="D47" s="690"/>
      <c r="E47" s="690"/>
      <c r="F47" s="690"/>
      <c r="G47" s="690"/>
      <c r="H47" s="690"/>
      <c r="I47" s="690"/>
      <c r="J47" s="690"/>
      <c r="K47" s="690"/>
      <c r="L47" s="690"/>
      <c r="M47" s="691"/>
    </row>
    <row r="48" spans="1:13" ht="14.25" thickTop="1">
      <c r="B48" s="19"/>
      <c r="C48" s="692"/>
      <c r="D48" s="692"/>
      <c r="E48" s="692"/>
      <c r="F48" s="692"/>
      <c r="G48" s="692"/>
      <c r="H48" s="692"/>
      <c r="I48" s="692"/>
      <c r="J48" s="692"/>
      <c r="K48" s="692"/>
      <c r="L48" s="693"/>
      <c r="M48" s="693"/>
    </row>
    <row r="49" spans="1:13" s="3" customFormat="1" ht="13.5" customHeight="1">
      <c r="A49"/>
      <c r="B49" s="19"/>
      <c r="C49" s="692"/>
      <c r="D49" s="692"/>
      <c r="E49" s="692"/>
      <c r="F49" s="692"/>
      <c r="G49" s="692"/>
      <c r="H49" s="692"/>
      <c r="I49" s="692"/>
      <c r="J49" s="692"/>
      <c r="K49" s="692"/>
      <c r="L49" s="693"/>
      <c r="M49" s="693"/>
    </row>
    <row r="50" spans="1:13" s="3" customFormat="1" ht="13.5" customHeight="1">
      <c r="A50"/>
      <c r="B50" s="19"/>
      <c r="C50" s="53"/>
      <c r="D50" s="53"/>
      <c r="E50" s="53"/>
      <c r="F50" s="53"/>
      <c r="G50" s="53"/>
      <c r="H50" s="53"/>
      <c r="I50" s="53"/>
      <c r="J50" s="53"/>
      <c r="K50" s="53"/>
      <c r="L50" s="107"/>
      <c r="M50" s="107"/>
    </row>
    <row r="51" spans="1:13">
      <c r="B51" s="57" t="s">
        <v>173</v>
      </c>
      <c r="C51" s="273"/>
      <c r="D51" s="3"/>
      <c r="E51" s="3"/>
      <c r="F51" s="3"/>
      <c r="G51" s="3"/>
      <c r="H51" s="3"/>
      <c r="I51" s="3"/>
      <c r="J51" s="3"/>
      <c r="K51" s="3"/>
      <c r="L51" s="3"/>
    </row>
    <row r="52" spans="1:13">
      <c r="B52" s="3"/>
      <c r="C52" s="51" t="s">
        <v>110</v>
      </c>
      <c r="D52" s="3"/>
      <c r="E52" s="3"/>
      <c r="F52" s="3"/>
      <c r="G52" s="3"/>
      <c r="H52" s="3"/>
      <c r="I52" s="3"/>
      <c r="J52" s="3"/>
      <c r="K52" s="3"/>
      <c r="L52" s="3"/>
    </row>
    <row r="53" spans="1:13">
      <c r="B53" s="3"/>
      <c r="C53" s="51" t="s">
        <v>111</v>
      </c>
      <c r="D53" s="3"/>
      <c r="E53" s="3"/>
      <c r="F53" s="3"/>
      <c r="G53" s="3"/>
      <c r="H53" s="3"/>
      <c r="I53" s="3"/>
      <c r="J53" s="3"/>
      <c r="K53" s="3"/>
      <c r="L53" s="3"/>
    </row>
    <row r="54" spans="1:13">
      <c r="B54" s="3"/>
      <c r="C54" s="52" t="s">
        <v>107</v>
      </c>
      <c r="D54" s="3"/>
      <c r="E54" s="3"/>
      <c r="F54" s="3"/>
      <c r="G54" s="3"/>
      <c r="H54" s="3"/>
      <c r="I54" s="3"/>
      <c r="J54" s="3"/>
      <c r="K54" s="3"/>
      <c r="L54" s="3"/>
    </row>
    <row r="55" spans="1:13">
      <c r="B55" s="3"/>
      <c r="C55" s="52" t="s">
        <v>156</v>
      </c>
      <c r="D55" s="3"/>
      <c r="E55" s="3"/>
      <c r="F55" s="3"/>
      <c r="G55" s="3"/>
      <c r="H55" s="3"/>
      <c r="I55" s="3"/>
      <c r="J55" s="3"/>
      <c r="K55" s="3"/>
      <c r="L55" s="3"/>
    </row>
    <row r="56" spans="1:13">
      <c r="B56" s="3"/>
      <c r="C56" s="51" t="s">
        <v>112</v>
      </c>
      <c r="D56" s="3"/>
      <c r="E56" s="3"/>
      <c r="F56" s="3"/>
      <c r="G56" s="3"/>
      <c r="H56" s="3"/>
      <c r="I56" s="3"/>
      <c r="J56" s="3"/>
      <c r="K56" s="3"/>
      <c r="L56" s="3"/>
    </row>
    <row r="57" spans="1:13">
      <c r="B57" s="3"/>
      <c r="C57" s="51" t="s">
        <v>113</v>
      </c>
      <c r="D57" s="3"/>
      <c r="E57" s="3"/>
      <c r="F57" s="3"/>
      <c r="G57" s="3"/>
      <c r="H57" s="3"/>
      <c r="I57" s="3"/>
      <c r="J57" s="3"/>
      <c r="K57" s="3"/>
      <c r="L57" s="3"/>
    </row>
    <row r="58" spans="1:13">
      <c r="B58" s="3"/>
      <c r="C58" s="51" t="s">
        <v>114</v>
      </c>
      <c r="D58" s="3"/>
      <c r="E58" s="3"/>
      <c r="F58" s="3"/>
      <c r="G58" s="3"/>
      <c r="H58" s="3"/>
      <c r="I58" s="3"/>
      <c r="J58" s="3"/>
      <c r="K58" s="3"/>
      <c r="L58" s="3"/>
    </row>
    <row r="59" spans="1:13">
      <c r="B59" s="3"/>
      <c r="C59" s="51" t="s">
        <v>115</v>
      </c>
      <c r="D59" s="3"/>
      <c r="E59" s="3"/>
      <c r="F59" s="3"/>
      <c r="G59" s="3"/>
      <c r="H59" s="3"/>
      <c r="I59" s="3"/>
      <c r="J59" s="3"/>
      <c r="K59" s="3"/>
      <c r="L59" s="3"/>
    </row>
    <row r="60" spans="1:13">
      <c r="B60" s="3"/>
      <c r="C60" s="51" t="s">
        <v>116</v>
      </c>
      <c r="D60" s="3"/>
      <c r="E60" s="3"/>
      <c r="F60" s="3"/>
      <c r="G60" s="3"/>
      <c r="H60" s="3"/>
      <c r="I60" s="3"/>
      <c r="J60" s="3"/>
      <c r="K60" s="3"/>
      <c r="L60" s="3"/>
    </row>
    <row r="61" spans="1:13">
      <c r="B61" s="3"/>
      <c r="C61" s="51" t="s">
        <v>117</v>
      </c>
      <c r="D61" s="3"/>
      <c r="E61" s="3"/>
      <c r="F61" s="3"/>
      <c r="G61" s="3"/>
      <c r="H61" s="3"/>
      <c r="I61" s="3"/>
      <c r="J61" s="3"/>
      <c r="K61" s="3"/>
      <c r="L61" s="3"/>
    </row>
    <row r="62" spans="1:13">
      <c r="B62" s="3"/>
      <c r="C62" s="52" t="s">
        <v>107</v>
      </c>
      <c r="D62" s="3"/>
      <c r="E62" s="3"/>
      <c r="F62" s="3"/>
      <c r="G62" s="3"/>
      <c r="H62" s="3"/>
      <c r="I62" s="3"/>
      <c r="J62" s="3"/>
      <c r="K62" s="3"/>
      <c r="L62" s="3"/>
    </row>
    <row r="63" spans="1:13">
      <c r="B63" s="3"/>
      <c r="C63" s="52" t="s">
        <v>174</v>
      </c>
      <c r="D63" s="3"/>
      <c r="E63" s="3"/>
      <c r="F63" s="3"/>
      <c r="G63" s="3"/>
      <c r="H63" s="3"/>
      <c r="I63" s="3"/>
      <c r="J63" s="3"/>
      <c r="K63" s="3"/>
      <c r="L63" s="3"/>
    </row>
    <row r="64" spans="1:13">
      <c r="B64" s="3"/>
      <c r="C64" s="51" t="s">
        <v>118</v>
      </c>
      <c r="D64" s="3"/>
      <c r="E64" s="3"/>
      <c r="F64" s="3"/>
      <c r="G64" s="3"/>
      <c r="H64" s="3"/>
      <c r="I64" s="3"/>
      <c r="J64" s="3"/>
      <c r="K64" s="3"/>
      <c r="L64" s="3"/>
    </row>
    <row r="65" spans="2:12">
      <c r="B65" s="3"/>
      <c r="C65" s="51" t="s">
        <v>119</v>
      </c>
      <c r="D65" s="3"/>
      <c r="E65" s="3"/>
      <c r="F65" s="3"/>
      <c r="G65" s="3"/>
      <c r="H65" s="3"/>
      <c r="I65" s="3"/>
      <c r="J65" s="3"/>
      <c r="K65" s="3"/>
      <c r="L65" s="3"/>
    </row>
    <row r="66" spans="2:12">
      <c r="B66" s="3"/>
      <c r="C66" s="51" t="s">
        <v>120</v>
      </c>
      <c r="D66" s="3"/>
      <c r="E66" s="3"/>
      <c r="F66" s="3"/>
      <c r="G66" s="3"/>
      <c r="H66" s="3"/>
      <c r="I66" s="3"/>
      <c r="J66" s="3"/>
      <c r="K66" s="3"/>
      <c r="L66" s="3"/>
    </row>
    <row r="67" spans="2:12">
      <c r="B67" s="3"/>
      <c r="C67" s="51" t="s">
        <v>121</v>
      </c>
      <c r="D67" s="3"/>
      <c r="E67" s="3"/>
      <c r="F67" s="3"/>
      <c r="G67" s="3"/>
      <c r="H67" s="3"/>
      <c r="I67" s="3"/>
      <c r="J67" s="3"/>
      <c r="K67" s="3"/>
      <c r="L67" s="3"/>
    </row>
    <row r="68" spans="2:12">
      <c r="B68" s="3"/>
      <c r="C68" s="51" t="s">
        <v>122</v>
      </c>
      <c r="D68" s="3"/>
      <c r="E68" s="3"/>
      <c r="F68" s="3"/>
      <c r="G68" s="3"/>
      <c r="H68" s="3"/>
      <c r="I68" s="3"/>
      <c r="J68" s="3"/>
      <c r="K68" s="3"/>
      <c r="L68" s="3"/>
    </row>
    <row r="69" spans="2:12">
      <c r="B69" s="3"/>
      <c r="C69" s="51" t="s">
        <v>123</v>
      </c>
      <c r="D69" s="3"/>
      <c r="E69" s="3"/>
      <c r="F69" s="3"/>
      <c r="G69" s="3"/>
      <c r="H69" s="3"/>
      <c r="I69" s="3"/>
      <c r="J69" s="3"/>
      <c r="K69" s="3"/>
      <c r="L69" s="3"/>
    </row>
    <row r="70" spans="2:12">
      <c r="B70" s="3"/>
      <c r="C70" s="51" t="s">
        <v>124</v>
      </c>
      <c r="D70" s="3"/>
      <c r="E70" s="3"/>
      <c r="F70" s="3"/>
      <c r="G70" s="3"/>
      <c r="H70" s="3"/>
      <c r="I70" s="3"/>
      <c r="J70" s="3"/>
      <c r="K70" s="3"/>
      <c r="L70" s="3"/>
    </row>
    <row r="71" spans="2:12">
      <c r="B71" s="3"/>
      <c r="C71" s="52" t="s">
        <v>107</v>
      </c>
      <c r="D71" s="3"/>
      <c r="E71" s="3"/>
      <c r="F71" s="3"/>
      <c r="G71" s="3"/>
      <c r="H71" s="3"/>
      <c r="I71" s="3"/>
      <c r="J71" s="3"/>
      <c r="K71" s="3"/>
      <c r="L71" s="3"/>
    </row>
    <row r="72" spans="2:12">
      <c r="B72" s="3"/>
      <c r="C72" s="52" t="s">
        <v>157</v>
      </c>
      <c r="D72" s="3"/>
      <c r="E72" s="3"/>
      <c r="F72" s="3"/>
      <c r="G72" s="3"/>
      <c r="H72" s="3"/>
      <c r="I72" s="3"/>
      <c r="J72" s="3"/>
      <c r="K72" s="3"/>
      <c r="L72" s="3"/>
    </row>
    <row r="73" spans="2:12">
      <c r="B73" s="3"/>
      <c r="C73" s="51" t="s">
        <v>125</v>
      </c>
      <c r="D73" s="3"/>
      <c r="E73" s="3"/>
      <c r="F73" s="3"/>
      <c r="G73" s="3"/>
      <c r="H73" s="3"/>
      <c r="I73" s="3"/>
      <c r="J73" s="3"/>
      <c r="K73" s="3"/>
      <c r="L73" s="3"/>
    </row>
    <row r="74" spans="2:12">
      <c r="B74" s="3"/>
      <c r="C74" s="51" t="s">
        <v>126</v>
      </c>
      <c r="D74" s="3"/>
      <c r="E74" s="3"/>
      <c r="F74" s="3"/>
      <c r="G74" s="3"/>
      <c r="H74" s="3"/>
      <c r="I74" s="3"/>
      <c r="J74" s="3"/>
      <c r="K74" s="3"/>
      <c r="L74" s="3"/>
    </row>
    <row r="75" spans="2:12">
      <c r="B75" s="3"/>
      <c r="C75" s="51" t="s">
        <v>127</v>
      </c>
      <c r="D75" s="3"/>
      <c r="E75" s="3"/>
      <c r="F75" s="3"/>
      <c r="G75" s="3"/>
      <c r="H75" s="3"/>
      <c r="I75" s="3"/>
      <c r="J75" s="3"/>
      <c r="K75" s="3"/>
      <c r="L75" s="3"/>
    </row>
    <row r="76" spans="2:12">
      <c r="B76" s="3"/>
      <c r="C76" s="51" t="s">
        <v>128</v>
      </c>
      <c r="D76" s="3"/>
      <c r="E76" s="3"/>
      <c r="F76" s="3"/>
      <c r="G76" s="3"/>
      <c r="H76" s="3"/>
      <c r="I76" s="3"/>
      <c r="J76" s="3"/>
      <c r="K76" s="3"/>
      <c r="L76" s="3"/>
    </row>
    <row r="77" spans="2:12">
      <c r="B77" s="3"/>
      <c r="C77" s="51" t="s">
        <v>129</v>
      </c>
      <c r="D77" s="3"/>
      <c r="E77" s="3"/>
      <c r="F77" s="3"/>
      <c r="G77" s="3"/>
      <c r="H77" s="3"/>
      <c r="I77" s="3"/>
      <c r="J77" s="3"/>
      <c r="K77" s="3"/>
      <c r="L77" s="3"/>
    </row>
    <row r="78" spans="2:12">
      <c r="B78" s="3"/>
      <c r="C78" s="51" t="s">
        <v>130</v>
      </c>
      <c r="D78" s="3"/>
      <c r="E78" s="3"/>
      <c r="F78" s="3"/>
      <c r="G78" s="3"/>
      <c r="H78" s="3"/>
      <c r="I78" s="3"/>
      <c r="J78" s="3"/>
      <c r="K78" s="3"/>
      <c r="L78" s="3"/>
    </row>
    <row r="79" spans="2:12">
      <c r="B79" s="3"/>
      <c r="C79" s="51" t="s">
        <v>131</v>
      </c>
      <c r="D79" s="3"/>
      <c r="E79" s="3"/>
      <c r="F79" s="3"/>
      <c r="G79" s="3"/>
      <c r="H79" s="3"/>
      <c r="I79" s="3"/>
      <c r="J79" s="3"/>
      <c r="K79" s="3"/>
      <c r="L79" s="3"/>
    </row>
    <row r="80" spans="2:12">
      <c r="B80" s="3"/>
      <c r="C80" s="51" t="s">
        <v>132</v>
      </c>
      <c r="D80" s="3"/>
      <c r="E80" s="3"/>
      <c r="F80" s="3"/>
      <c r="G80" s="3"/>
      <c r="H80" s="3"/>
      <c r="I80" s="3"/>
      <c r="J80" s="3"/>
      <c r="K80" s="3"/>
      <c r="L80" s="3"/>
    </row>
    <row r="81" spans="2:12">
      <c r="B81" s="3"/>
      <c r="C81" s="51" t="s">
        <v>133</v>
      </c>
      <c r="D81" s="3"/>
      <c r="E81" s="3"/>
      <c r="F81" s="3"/>
      <c r="G81" s="3"/>
      <c r="H81" s="3"/>
      <c r="I81" s="3"/>
      <c r="J81" s="3"/>
      <c r="K81" s="3"/>
      <c r="L81" s="3"/>
    </row>
    <row r="82" spans="2:12">
      <c r="B82" s="3"/>
      <c r="C82" s="52" t="s">
        <v>107</v>
      </c>
      <c r="D82" s="3"/>
      <c r="E82" s="3"/>
      <c r="F82" s="3"/>
      <c r="G82" s="3"/>
      <c r="H82" s="3"/>
      <c r="I82" s="3"/>
      <c r="J82" s="3"/>
      <c r="K82" s="3"/>
      <c r="L82" s="3"/>
    </row>
    <row r="83" spans="2:12">
      <c r="B83" s="3"/>
      <c r="C83" s="52" t="s">
        <v>158</v>
      </c>
      <c r="D83" s="3"/>
      <c r="E83" s="3"/>
      <c r="F83" s="3"/>
      <c r="G83" s="3"/>
      <c r="H83" s="3"/>
      <c r="I83" s="3"/>
      <c r="J83" s="3"/>
      <c r="K83" s="3"/>
      <c r="L83" s="3"/>
    </row>
    <row r="84" spans="2:12">
      <c r="B84" s="3"/>
      <c r="C84" s="51" t="s">
        <v>134</v>
      </c>
      <c r="D84" s="3"/>
      <c r="E84" s="3"/>
      <c r="F84" s="3"/>
      <c r="G84" s="3"/>
      <c r="H84" s="3"/>
      <c r="I84" s="3"/>
      <c r="J84" s="3"/>
      <c r="K84" s="3"/>
      <c r="L84" s="3"/>
    </row>
    <row r="85" spans="2:12">
      <c r="B85" s="3"/>
      <c r="C85" s="51" t="s">
        <v>135</v>
      </c>
      <c r="D85" s="3"/>
      <c r="E85" s="3"/>
      <c r="F85" s="3"/>
      <c r="G85" s="3"/>
      <c r="H85" s="3"/>
      <c r="I85" s="3"/>
      <c r="J85" s="3"/>
      <c r="K85" s="3"/>
      <c r="L85" s="3"/>
    </row>
    <row r="86" spans="2:12">
      <c r="B86" s="3"/>
      <c r="C86" s="51" t="s">
        <v>136</v>
      </c>
      <c r="D86" s="3"/>
      <c r="E86" s="3"/>
      <c r="F86" s="3"/>
      <c r="G86" s="3"/>
      <c r="H86" s="3"/>
      <c r="I86" s="3"/>
      <c r="J86" s="3"/>
      <c r="K86" s="3"/>
      <c r="L86" s="3"/>
    </row>
    <row r="87" spans="2:12">
      <c r="B87" s="3"/>
      <c r="C87" s="52" t="s">
        <v>107</v>
      </c>
      <c r="D87" s="3"/>
      <c r="E87" s="3"/>
      <c r="F87" s="3"/>
      <c r="G87" s="3"/>
      <c r="H87" s="3"/>
      <c r="I87" s="3"/>
      <c r="J87" s="3"/>
      <c r="K87" s="3"/>
      <c r="L87" s="3"/>
    </row>
    <row r="88" spans="2:12">
      <c r="B88" s="3"/>
      <c r="C88" s="52" t="s">
        <v>159</v>
      </c>
      <c r="D88" s="3"/>
      <c r="E88" s="3"/>
      <c r="F88" s="3"/>
      <c r="G88" s="3"/>
      <c r="H88" s="3"/>
      <c r="I88" s="3"/>
      <c r="J88" s="3"/>
      <c r="K88" s="3"/>
      <c r="L88" s="3"/>
    </row>
    <row r="89" spans="2:12">
      <c r="B89" s="3"/>
      <c r="C89" s="51" t="s">
        <v>137</v>
      </c>
      <c r="D89" s="3"/>
      <c r="E89" s="3"/>
      <c r="F89" s="3"/>
      <c r="G89" s="3"/>
      <c r="H89" s="3"/>
      <c r="I89" s="3"/>
      <c r="J89" s="3"/>
      <c r="K89" s="3"/>
      <c r="L89" s="3"/>
    </row>
    <row r="90" spans="2:12">
      <c r="B90" s="3"/>
      <c r="C90" s="51" t="s">
        <v>138</v>
      </c>
      <c r="D90" s="3"/>
      <c r="E90" s="3"/>
      <c r="F90" s="3"/>
      <c r="G90" s="3"/>
      <c r="H90" s="3"/>
      <c r="I90" s="3"/>
      <c r="J90" s="3"/>
      <c r="K90" s="3"/>
      <c r="L90" s="3"/>
    </row>
    <row r="91" spans="2:12">
      <c r="B91" s="3"/>
      <c r="C91" s="51" t="s">
        <v>139</v>
      </c>
      <c r="D91" s="3"/>
      <c r="E91" s="3"/>
      <c r="F91" s="3"/>
      <c r="G91" s="3"/>
      <c r="H91" s="3"/>
      <c r="I91" s="3"/>
      <c r="J91" s="3"/>
      <c r="K91" s="3"/>
      <c r="L91" s="3"/>
    </row>
    <row r="92" spans="2:12">
      <c r="B92" s="3"/>
      <c r="C92" s="51" t="s">
        <v>140</v>
      </c>
      <c r="D92" s="3"/>
      <c r="E92" s="3"/>
      <c r="F92" s="3"/>
      <c r="G92" s="3"/>
      <c r="H92" s="3"/>
      <c r="I92" s="3"/>
      <c r="J92" s="3"/>
      <c r="K92" s="3"/>
      <c r="L92" s="3"/>
    </row>
    <row r="93" spans="2:12">
      <c r="B93" s="3"/>
      <c r="C93" s="52" t="s">
        <v>107</v>
      </c>
      <c r="D93" s="3"/>
      <c r="E93" s="3"/>
      <c r="F93" s="3"/>
      <c r="G93" s="3"/>
      <c r="H93" s="3"/>
      <c r="I93" s="3"/>
      <c r="J93" s="3"/>
      <c r="K93" s="3"/>
      <c r="L93" s="3"/>
    </row>
    <row r="94" spans="2:12">
      <c r="B94" s="3"/>
      <c r="C94" s="52" t="s">
        <v>160</v>
      </c>
      <c r="D94" s="3"/>
      <c r="E94" s="3"/>
      <c r="F94" s="3"/>
      <c r="G94" s="3"/>
      <c r="H94" s="3"/>
      <c r="I94" s="3"/>
      <c r="J94" s="3"/>
      <c r="K94" s="3"/>
      <c r="L94" s="3"/>
    </row>
    <row r="95" spans="2:12">
      <c r="B95" s="3"/>
      <c r="C95" s="51" t="s">
        <v>142</v>
      </c>
      <c r="D95" s="3"/>
      <c r="E95" s="3"/>
      <c r="F95" s="3"/>
      <c r="G95" s="3"/>
      <c r="H95" s="3"/>
      <c r="I95" s="3"/>
      <c r="J95" s="3"/>
      <c r="K95" s="3"/>
      <c r="L95" s="3"/>
    </row>
    <row r="96" spans="2:12">
      <c r="B96" s="3"/>
      <c r="C96" s="51" t="s">
        <v>141</v>
      </c>
      <c r="D96" s="3"/>
      <c r="E96" s="3"/>
      <c r="F96" s="3"/>
      <c r="G96" s="3"/>
      <c r="H96" s="3"/>
      <c r="I96" s="3"/>
      <c r="J96" s="3"/>
      <c r="K96" s="3"/>
      <c r="L96" s="3"/>
    </row>
    <row r="97" spans="2:12">
      <c r="B97" s="3"/>
      <c r="C97" s="51" t="s">
        <v>143</v>
      </c>
      <c r="D97" s="3"/>
      <c r="E97" s="3"/>
      <c r="F97" s="3"/>
      <c r="G97" s="3"/>
      <c r="H97" s="3"/>
      <c r="I97" s="3"/>
      <c r="J97" s="3"/>
      <c r="K97" s="3"/>
      <c r="L97" s="3"/>
    </row>
    <row r="98" spans="2:12">
      <c r="B98" s="3"/>
      <c r="C98" s="51" t="s">
        <v>144</v>
      </c>
      <c r="D98" s="3"/>
      <c r="E98" s="3"/>
      <c r="F98" s="3"/>
      <c r="G98" s="3"/>
      <c r="H98" s="3"/>
      <c r="I98" s="3"/>
      <c r="J98" s="3"/>
      <c r="K98" s="3"/>
      <c r="L98" s="3"/>
    </row>
    <row r="99" spans="2:12">
      <c r="B99" s="3"/>
      <c r="C99" s="51" t="s">
        <v>145</v>
      </c>
      <c r="D99" s="3"/>
      <c r="E99" s="3"/>
      <c r="F99" s="3"/>
      <c r="G99" s="3"/>
      <c r="H99" s="3"/>
      <c r="I99" s="3"/>
      <c r="J99" s="3"/>
      <c r="K99" s="3"/>
      <c r="L99" s="3"/>
    </row>
    <row r="100" spans="2:12">
      <c r="B100" s="3"/>
      <c r="C100" s="52" t="s">
        <v>107</v>
      </c>
      <c r="D100" s="3"/>
      <c r="E100" s="3"/>
      <c r="F100" s="3"/>
      <c r="G100" s="3"/>
      <c r="H100" s="3"/>
      <c r="I100" s="3"/>
      <c r="J100" s="3"/>
      <c r="K100" s="3"/>
      <c r="L100" s="3"/>
    </row>
    <row r="101" spans="2:12">
      <c r="B101" s="3"/>
      <c r="C101" s="52" t="s">
        <v>161</v>
      </c>
      <c r="D101" s="3"/>
      <c r="E101" s="3"/>
      <c r="F101" s="3"/>
      <c r="G101" s="3"/>
      <c r="H101" s="3"/>
      <c r="I101" s="3"/>
      <c r="J101" s="3"/>
      <c r="K101" s="3"/>
      <c r="L101" s="3"/>
    </row>
    <row r="102" spans="2:12">
      <c r="B102" s="3"/>
      <c r="C102" s="51" t="s">
        <v>146</v>
      </c>
      <c r="D102" s="3"/>
      <c r="E102" s="3"/>
      <c r="F102" s="3"/>
      <c r="G102" s="3"/>
      <c r="H102" s="3"/>
      <c r="I102" s="3"/>
      <c r="J102" s="3"/>
      <c r="K102" s="3"/>
      <c r="L102" s="3"/>
    </row>
    <row r="103" spans="2:12">
      <c r="B103" s="3"/>
      <c r="C103" s="51" t="s">
        <v>147</v>
      </c>
      <c r="D103" s="3"/>
      <c r="E103" s="3"/>
      <c r="F103" s="3"/>
      <c r="G103" s="3"/>
      <c r="H103" s="3"/>
      <c r="I103" s="3"/>
      <c r="J103" s="3"/>
      <c r="K103" s="3"/>
      <c r="L103" s="3"/>
    </row>
    <row r="104" spans="2:12">
      <c r="B104" s="3"/>
      <c r="C104" s="51" t="s">
        <v>148</v>
      </c>
      <c r="D104" s="3"/>
      <c r="E104" s="3"/>
      <c r="F104" s="3"/>
      <c r="G104" s="3"/>
      <c r="H104" s="3"/>
      <c r="I104" s="3"/>
      <c r="J104" s="3"/>
      <c r="K104" s="3"/>
      <c r="L104" s="3"/>
    </row>
    <row r="105" spans="2:12">
      <c r="B105" s="3"/>
      <c r="C105" s="51" t="s">
        <v>149</v>
      </c>
      <c r="D105" s="3"/>
      <c r="E105" s="3"/>
      <c r="F105" s="3"/>
      <c r="G105" s="3"/>
      <c r="H105" s="3"/>
      <c r="I105" s="3"/>
      <c r="J105" s="3"/>
      <c r="K105" s="3"/>
      <c r="L105" s="3"/>
    </row>
    <row r="106" spans="2:12">
      <c r="B106" s="3"/>
      <c r="C106" s="52" t="s">
        <v>107</v>
      </c>
      <c r="D106" s="3"/>
      <c r="E106" s="3"/>
      <c r="F106" s="3"/>
      <c r="G106" s="3"/>
      <c r="H106" s="3"/>
      <c r="I106" s="3"/>
      <c r="J106" s="3"/>
      <c r="K106" s="3"/>
      <c r="L106" s="3"/>
    </row>
    <row r="107" spans="2:12">
      <c r="B107" s="3"/>
      <c r="C107" s="52" t="s">
        <v>162</v>
      </c>
      <c r="D107" s="3"/>
      <c r="E107" s="3"/>
      <c r="F107" s="3"/>
      <c r="G107" s="3"/>
      <c r="H107" s="3"/>
      <c r="I107" s="3"/>
      <c r="J107" s="3"/>
      <c r="K107" s="3"/>
      <c r="L107" s="3"/>
    </row>
    <row r="108" spans="2:12">
      <c r="B108" s="3"/>
      <c r="C108" s="51" t="s">
        <v>150</v>
      </c>
      <c r="D108" s="3"/>
      <c r="E108" s="3"/>
      <c r="F108" s="3"/>
      <c r="G108" s="3"/>
      <c r="H108" s="3"/>
      <c r="I108" s="3"/>
      <c r="J108" s="3"/>
      <c r="K108" s="3"/>
      <c r="L108" s="3"/>
    </row>
    <row r="109" spans="2:12">
      <c r="B109" s="3"/>
      <c r="C109" s="51" t="s">
        <v>151</v>
      </c>
      <c r="D109" s="3"/>
      <c r="E109" s="3"/>
      <c r="F109" s="3"/>
      <c r="G109" s="3"/>
      <c r="H109" s="3"/>
      <c r="I109" s="3"/>
      <c r="J109" s="3"/>
      <c r="K109" s="3"/>
      <c r="L109" s="3"/>
    </row>
    <row r="110" spans="2:12">
      <c r="B110" s="3"/>
      <c r="C110" s="51" t="s">
        <v>152</v>
      </c>
      <c r="D110" s="3"/>
      <c r="E110" s="3"/>
      <c r="F110" s="3"/>
      <c r="G110" s="3"/>
      <c r="H110" s="3"/>
      <c r="I110" s="3"/>
      <c r="J110" s="3"/>
      <c r="K110" s="3"/>
      <c r="L110" s="3"/>
    </row>
    <row r="111" spans="2:12">
      <c r="B111" s="3"/>
      <c r="C111" s="51" t="s">
        <v>153</v>
      </c>
      <c r="D111" s="3"/>
      <c r="E111" s="3"/>
      <c r="F111" s="3"/>
      <c r="G111" s="3"/>
      <c r="H111" s="3"/>
      <c r="I111" s="3"/>
      <c r="J111" s="3"/>
      <c r="K111" s="3"/>
      <c r="L111" s="3"/>
    </row>
    <row r="112" spans="2:12">
      <c r="B112" s="3"/>
      <c r="C112" s="51" t="s">
        <v>154</v>
      </c>
      <c r="D112" s="3"/>
      <c r="E112" s="3"/>
      <c r="F112" s="3"/>
      <c r="G112" s="3"/>
      <c r="H112" s="3"/>
      <c r="I112" s="3"/>
      <c r="J112" s="3"/>
      <c r="K112" s="3"/>
      <c r="L112" s="3"/>
    </row>
    <row r="113" spans="2:12">
      <c r="B113" s="3"/>
      <c r="C113" s="51" t="s">
        <v>155</v>
      </c>
      <c r="D113" s="3"/>
      <c r="E113" s="3"/>
      <c r="F113" s="3"/>
      <c r="G113" s="3"/>
      <c r="H113" s="3"/>
      <c r="I113" s="3"/>
      <c r="J113" s="3"/>
      <c r="K113" s="3"/>
      <c r="L113" s="3"/>
    </row>
    <row r="114" spans="2:12">
      <c r="B114" s="3"/>
      <c r="C114" s="51" t="s">
        <v>109</v>
      </c>
      <c r="D114" s="3"/>
      <c r="E114" s="3"/>
      <c r="F114" s="3"/>
      <c r="G114" s="3"/>
      <c r="H114" s="3"/>
      <c r="I114" s="3"/>
      <c r="J114" s="3"/>
      <c r="K114" s="3"/>
      <c r="L114" s="3"/>
    </row>
    <row r="115" spans="2:12">
      <c r="B115" s="3"/>
      <c r="C115" s="51" t="s">
        <v>106</v>
      </c>
      <c r="D115" s="3"/>
      <c r="E115" s="3"/>
      <c r="F115" s="3"/>
      <c r="G115" s="3"/>
      <c r="H115" s="3"/>
      <c r="I115" s="3"/>
      <c r="J115" s="3"/>
      <c r="K115" s="3"/>
      <c r="L115" s="3"/>
    </row>
  </sheetData>
  <sheetProtection selectLockedCells="1"/>
  <protectedRanges>
    <protectedRange sqref="C5:G6" name="範囲2_1_2"/>
    <protectedRange sqref="J5:J6" name="範囲3_3"/>
    <protectedRange sqref="L4" name="範囲3_2_3"/>
    <protectedRange sqref="J4" name="範囲3_1_3"/>
    <protectedRange sqref="I21:I26" name="範囲1_1_1_1"/>
    <protectedRange sqref="I31:I32" name="範囲1_1_1"/>
    <protectedRange sqref="C4:G4" name="範囲2_1"/>
    <protectedRange sqref="I16:I18" name="範囲1_1_2_1_4_1_1_1"/>
    <protectedRange sqref="I33:I36" name="範囲1_1_2_1"/>
    <protectedRange sqref="I12:I14" name="範囲1_1_1_3_2_1"/>
    <protectedRange sqref="I15" name="範囲1_1_4_1"/>
    <protectedRange sqref="I19:I20" name="範囲1_1_1_3_4"/>
    <protectedRange sqref="I27:I30" name="範囲1_1_1_4_1"/>
  </protectedRanges>
  <mergeCells count="123">
    <mergeCell ref="C47:M47"/>
    <mergeCell ref="C48:M48"/>
    <mergeCell ref="C49:M49"/>
    <mergeCell ref="B43:C43"/>
    <mergeCell ref="K43:M43"/>
    <mergeCell ref="C44:I44"/>
    <mergeCell ref="D45:F45"/>
    <mergeCell ref="H45:M45"/>
    <mergeCell ref="C46:M46"/>
    <mergeCell ref="B37:B40"/>
    <mergeCell ref="C37:G37"/>
    <mergeCell ref="C38:G38"/>
    <mergeCell ref="C39:G39"/>
    <mergeCell ref="C40:G40"/>
    <mergeCell ref="C41:G41"/>
    <mergeCell ref="G33:G36"/>
    <mergeCell ref="I33:I36"/>
    <mergeCell ref="J33:J36"/>
    <mergeCell ref="K33:K36"/>
    <mergeCell ref="L33:L36"/>
    <mergeCell ref="M33:M36"/>
    <mergeCell ref="B33:B36"/>
    <mergeCell ref="C33:C36"/>
    <mergeCell ref="D33:D36"/>
    <mergeCell ref="E33:E36"/>
    <mergeCell ref="L31:L32"/>
    <mergeCell ref="M31:M32"/>
    <mergeCell ref="E32:F32"/>
    <mergeCell ref="C31:C32"/>
    <mergeCell ref="D31:D32"/>
    <mergeCell ref="E31:F31"/>
    <mergeCell ref="I31:I32"/>
    <mergeCell ref="J31:J32"/>
    <mergeCell ref="K31:K32"/>
    <mergeCell ref="B21:B32"/>
    <mergeCell ref="M27:M28"/>
    <mergeCell ref="E29:F30"/>
    <mergeCell ref="I29:I30"/>
    <mergeCell ref="K29:K30"/>
    <mergeCell ref="L29:L30"/>
    <mergeCell ref="M29:M30"/>
    <mergeCell ref="K25:K26"/>
    <mergeCell ref="L25:L26"/>
    <mergeCell ref="M25:M26"/>
    <mergeCell ref="E26:F26"/>
    <mergeCell ref="L27:L28"/>
    <mergeCell ref="M21:M22"/>
    <mergeCell ref="E22:F22"/>
    <mergeCell ref="C23:C24"/>
    <mergeCell ref="D23:D24"/>
    <mergeCell ref="E23:F23"/>
    <mergeCell ref="I23:I24"/>
    <mergeCell ref="J23:J24"/>
    <mergeCell ref="K23:K24"/>
    <mergeCell ref="L23:L24"/>
    <mergeCell ref="M23:M24"/>
    <mergeCell ref="E24:F24"/>
    <mergeCell ref="C21:C22"/>
    <mergeCell ref="D21:D22"/>
    <mergeCell ref="E21:F21"/>
    <mergeCell ref="I21:I22"/>
    <mergeCell ref="J21:J22"/>
    <mergeCell ref="K21:K22"/>
    <mergeCell ref="L21:L22"/>
    <mergeCell ref="B15:B20"/>
    <mergeCell ref="E15:H15"/>
    <mergeCell ref="I15:J15"/>
    <mergeCell ref="C27:C30"/>
    <mergeCell ref="D27:D30"/>
    <mergeCell ref="E27:F28"/>
    <mergeCell ref="I27:I28"/>
    <mergeCell ref="J27:J30"/>
    <mergeCell ref="K27:K28"/>
    <mergeCell ref="C25:C26"/>
    <mergeCell ref="D25:D26"/>
    <mergeCell ref="E25:F25"/>
    <mergeCell ref="I25:I26"/>
    <mergeCell ref="J25:J26"/>
    <mergeCell ref="K16:K18"/>
    <mergeCell ref="L16:L18"/>
    <mergeCell ref="M16:M18"/>
    <mergeCell ref="C19:C20"/>
    <mergeCell ref="D19:D20"/>
    <mergeCell ref="E19:F19"/>
    <mergeCell ref="I19:I20"/>
    <mergeCell ref="J19:J20"/>
    <mergeCell ref="K19:K20"/>
    <mergeCell ref="L19:L20"/>
    <mergeCell ref="C16:C18"/>
    <mergeCell ref="D16:D18"/>
    <mergeCell ref="E16:E18"/>
    <mergeCell ref="G16:G18"/>
    <mergeCell ref="J16:J18"/>
    <mergeCell ref="M19:M20"/>
    <mergeCell ref="E20:F20"/>
    <mergeCell ref="B12:B14"/>
    <mergeCell ref="B10:B11"/>
    <mergeCell ref="C10:C11"/>
    <mergeCell ref="D10:D11"/>
    <mergeCell ref="E10:H10"/>
    <mergeCell ref="I10:J10"/>
    <mergeCell ref="K10:M10"/>
    <mergeCell ref="E11:F11"/>
    <mergeCell ref="L12:L14"/>
    <mergeCell ref="M12:M14"/>
    <mergeCell ref="E13:F13"/>
    <mergeCell ref="E14:F14"/>
    <mergeCell ref="C12:C14"/>
    <mergeCell ref="D12:D14"/>
    <mergeCell ref="E12:F12"/>
    <mergeCell ref="G12:G14"/>
    <mergeCell ref="J12:J14"/>
    <mergeCell ref="K12:K14"/>
    <mergeCell ref="K1:M1"/>
    <mergeCell ref="B2:M2"/>
    <mergeCell ref="C4:G4"/>
    <mergeCell ref="H4:I4"/>
    <mergeCell ref="B5:B6"/>
    <mergeCell ref="C5:G6"/>
    <mergeCell ref="H5:I5"/>
    <mergeCell ref="J5:M5"/>
    <mergeCell ref="H6:I6"/>
    <mergeCell ref="J6:M6"/>
  </mergeCells>
  <phoneticPr fontId="2"/>
  <conditionalFormatting sqref="I15 J37:J41">
    <cfRule type="cellIs" dxfId="75" priority="4" stopIfTrue="1" operator="equal">
      <formula>"×"</formula>
    </cfRule>
  </conditionalFormatting>
  <conditionalFormatting sqref="I19:I20">
    <cfRule type="expression" dxfId="74" priority="1">
      <formula>#REF!="×"</formula>
    </cfRule>
  </conditionalFormatting>
  <conditionalFormatting sqref="I16:J18 J19:J20">
    <cfRule type="expression" dxfId="73" priority="3">
      <formula>$I$15="×"</formula>
    </cfRule>
  </conditionalFormatting>
  <conditionalFormatting sqref="J16:J18 J12:J14">
    <cfRule type="expression" dxfId="72" priority="5" stopIfTrue="1">
      <formula>NOT(ISNUMBER($J12))</formula>
    </cfRule>
  </conditionalFormatting>
  <dataValidations count="10">
    <dataValidation type="list" allowBlank="1" showInputMessage="1" showErrorMessage="1" sqref="I27:I30" xr:uid="{DC218F43-1BE4-465B-B085-7A3A6051A445}">
      <formula1>$G$27:$G$28</formula1>
    </dataValidation>
    <dataValidation type="list" allowBlank="1" showInputMessage="1" showErrorMessage="1" sqref="I31 I19:I25" xr:uid="{0934F1AF-1252-454E-B4A8-BE8E1A9EBEA7}">
      <formula1>$G19:$G20</formula1>
    </dataValidation>
    <dataValidation type="whole" allowBlank="1" showInputMessage="1" showErrorMessage="1" sqref="L4" xr:uid="{88AAB255-A589-490A-86BE-0B267B098D66}">
      <formula1>0</formula1>
      <formula2>999999</formula2>
    </dataValidation>
    <dataValidation type="list" allowBlank="1" showInputMessage="1" showErrorMessage="1" sqref="J4" xr:uid="{CA61F2B4-6DC3-4ABC-98C0-B7CF170504CF}">
      <formula1>$C$51:$C$115</formula1>
    </dataValidation>
    <dataValidation type="list" allowBlank="1" showInputMessage="1" showErrorMessage="1" sqref="I26" xr:uid="{911EEE95-AB5D-4347-BC12-69DB9FE2A533}">
      <formula1>$G26:$G26</formula1>
    </dataValidation>
    <dataValidation type="list" allowBlank="1" showInputMessage="1" showErrorMessage="1" sqref="I15:J15" xr:uid="{849BABE0-0497-4765-A958-ABA198864596}">
      <formula1>"配置予定技術者,専任補助者,×"</formula1>
    </dataValidation>
    <dataValidation type="list" allowBlank="1" showInputMessage="1" showErrorMessage="1" sqref="I33:I36" xr:uid="{B45233BD-E3AF-4DAB-928C-B3634000519A}">
      <formula1>"不履行なし,1項目,2項目,3項目以上"</formula1>
    </dataValidation>
    <dataValidation type="list" allowBlank="1" showInputMessage="1" showErrorMessage="1" sqref="I32" xr:uid="{AD462442-9190-4A4D-853B-ED75DD348B75}">
      <formula1>$G32:$G37</formula1>
    </dataValidation>
    <dataValidation type="list" allowBlank="1" showInputMessage="1" showErrorMessage="1" sqref="I12:I14" xr:uid="{89E97355-9A3C-45A6-B3B8-D4D005BDD975}">
      <formula1>"1件,0件"</formula1>
    </dataValidation>
    <dataValidation type="list" allowBlank="1" showErrorMessage="1" error="リストより選択してください" sqref="I16:I18" xr:uid="{C88BDFB6-C2FA-4978-87D2-769FE00FA02E}">
      <formula1>"2件,1件,0件"</formula1>
    </dataValidation>
  </dataValidations>
  <printOptions horizontalCentered="1" verticalCentered="1"/>
  <pageMargins left="0.59055118110236227" right="0.19685039370078741" top="0.39370078740157483" bottom="0.39370078740157483" header="0" footer="0"/>
  <pageSetup paperSize="9" scale="70" orientation="portrait" horizontalDpi="1200" verticalDpi="120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F09EF-6079-4DD7-AC24-BF31530043E5}">
  <sheetPr codeName="Sheet3">
    <tabColor rgb="FFFF0000"/>
  </sheetPr>
  <dimension ref="A1:AT98"/>
  <sheetViews>
    <sheetView view="pageBreakPreview" zoomScaleNormal="100" zoomScaleSheetLayoutView="100" workbookViewId="0">
      <selection activeCell="F11" sqref="F11:I11"/>
    </sheetView>
  </sheetViews>
  <sheetFormatPr defaultColWidth="9" defaultRowHeight="13.5"/>
  <cols>
    <col min="1" max="1" width="6.625" style="44" customWidth="1"/>
    <col min="2" max="3" width="3.625" style="44" customWidth="1"/>
    <col min="4" max="4" width="12.625" style="44" customWidth="1"/>
    <col min="5" max="5" width="2.125" style="44" customWidth="1"/>
    <col min="6" max="6" width="9.625" style="44" customWidth="1"/>
    <col min="7" max="7" width="15.625" style="44" customWidth="1"/>
    <col min="8" max="8" width="2.125" style="44" customWidth="1"/>
    <col min="9" max="9" width="14.125" style="44" customWidth="1"/>
    <col min="10" max="10" width="2.125" style="44" customWidth="1"/>
    <col min="11" max="12" width="3.625" style="44" customWidth="1"/>
    <col min="13" max="13" width="12.625" style="44" customWidth="1"/>
    <col min="14" max="14" width="3.625" style="44" customWidth="1"/>
    <col min="15" max="15" width="5.125" style="44" customWidth="1"/>
    <col min="16" max="16" width="2.125" style="44" customWidth="1"/>
    <col min="17" max="17" width="3.625" style="44" customWidth="1"/>
    <col min="18" max="18" width="5.125" style="44" customWidth="1"/>
    <col min="19" max="19" width="9.625" style="44" customWidth="1"/>
    <col min="20" max="21" width="3.625" style="44" customWidth="1"/>
    <col min="22" max="22" width="7" style="44" customWidth="1"/>
    <col min="23" max="27" width="3.625" style="44" customWidth="1"/>
    <col min="28" max="29" width="9.625" style="44" customWidth="1"/>
    <col min="30" max="32" width="3.625" style="44" customWidth="1"/>
    <col min="33" max="33" width="9" style="44"/>
    <col min="34" max="34" width="20.625" style="44" customWidth="1"/>
    <col min="35" max="16384" width="9" style="44"/>
  </cols>
  <sheetData>
    <row r="1" spans="1:33" ht="15" customHeight="1">
      <c r="X1" s="707" t="s">
        <v>561</v>
      </c>
      <c r="Y1" s="707"/>
      <c r="Z1" s="707"/>
      <c r="AA1" s="707"/>
      <c r="AB1" s="707"/>
      <c r="AC1" s="707"/>
      <c r="AD1" s="707"/>
      <c r="AE1" s="708"/>
    </row>
    <row r="2" spans="1:33" ht="21" customHeight="1">
      <c r="A2" s="703" t="s">
        <v>0</v>
      </c>
      <c r="B2" s="703"/>
      <c r="C2" s="703"/>
      <c r="D2" s="703"/>
      <c r="E2" s="703"/>
      <c r="F2" s="703"/>
      <c r="G2" s="703"/>
      <c r="H2" s="703"/>
      <c r="I2" s="703"/>
      <c r="J2" s="703"/>
      <c r="K2" s="703"/>
      <c r="L2" s="703"/>
      <c r="M2" s="703"/>
      <c r="N2" s="703"/>
      <c r="O2" s="703"/>
      <c r="P2" s="703"/>
      <c r="Q2" s="703"/>
      <c r="R2" s="703"/>
      <c r="S2" s="703"/>
      <c r="T2" s="703"/>
      <c r="U2" s="703"/>
      <c r="V2" s="703"/>
      <c r="W2" s="703"/>
      <c r="X2" s="703"/>
      <c r="Y2" s="703"/>
      <c r="Z2" s="703"/>
      <c r="AA2" s="703"/>
      <c r="AB2" s="703"/>
      <c r="AC2" s="703"/>
      <c r="AD2" s="703"/>
      <c r="AE2" s="703"/>
    </row>
    <row r="3" spans="1:33" ht="15" customHeight="1">
      <c r="U3" s="704" t="s">
        <v>221</v>
      </c>
      <c r="V3" s="704"/>
      <c r="W3" s="704"/>
      <c r="X3" s="104" t="s">
        <v>229</v>
      </c>
      <c r="Y3" s="705">
        <f>'様式１（表紙）'!K6</f>
        <v>0</v>
      </c>
      <c r="Z3" s="705"/>
      <c r="AA3" s="705"/>
      <c r="AB3" s="705"/>
      <c r="AC3" s="705"/>
      <c r="AD3" s="705"/>
      <c r="AE3" s="705"/>
    </row>
    <row r="4" spans="1:33" ht="15" customHeight="1">
      <c r="U4" s="704" t="s">
        <v>12</v>
      </c>
      <c r="V4" s="704"/>
      <c r="W4" s="704"/>
      <c r="X4" s="104" t="s">
        <v>229</v>
      </c>
      <c r="Y4" s="706" t="str">
        <f>'様式１（表紙）'!B11</f>
        <v>（二）武庫川水系大堀川　河川改修工事（その８）</v>
      </c>
      <c r="Z4" s="706"/>
      <c r="AA4" s="706"/>
      <c r="AB4" s="706"/>
      <c r="AC4" s="706"/>
      <c r="AD4" s="706"/>
      <c r="AE4" s="706"/>
    </row>
    <row r="5" spans="1:33" ht="15" customHeight="1">
      <c r="A5" s="342"/>
      <c r="B5" s="715"/>
      <c r="C5" s="715"/>
      <c r="D5" s="715"/>
      <c r="F5" s="716"/>
      <c r="G5" s="716"/>
      <c r="H5" s="716"/>
      <c r="I5" s="716"/>
      <c r="K5" s="104"/>
      <c r="L5" s="104"/>
    </row>
    <row r="6" spans="1:33" ht="21" customHeight="1">
      <c r="A6" s="717" t="s">
        <v>240</v>
      </c>
      <c r="B6" s="717"/>
      <c r="C6" s="717"/>
      <c r="D6" s="717"/>
      <c r="E6" s="717"/>
      <c r="F6" s="717"/>
      <c r="G6" s="718" t="str">
        <f>"対象期間："&amp;TEXT(IF(AND(MONTH(様式４!R30)&gt;=1,MONTH(様式４!R30)&lt;=6),EOMONTH(様式４!R30,-9*12),EOMONTH(様式４!R30,-8*12)),"[$-ja-JP-x-gannen]ggge")&amp;"年度～"&amp;TEXT(IF(AND(MONTH(様式４!R30)&gt;=1,MONTH(様式４!R30)&lt;=6),EOMONTH(様式４!R30,-2*12),EOMONTH(様式４!R30,-1*12)),"[$-ja-JP-x-gannen]ggge")&amp;"年度"</f>
        <v>対象期間：平成30年度～令和7年度</v>
      </c>
      <c r="H6" s="718"/>
      <c r="I6" s="718"/>
      <c r="J6" s="718"/>
      <c r="K6" s="718"/>
      <c r="L6" s="718"/>
      <c r="M6" s="331" t="s">
        <v>344</v>
      </c>
      <c r="N6" s="332"/>
      <c r="O6" s="332"/>
      <c r="P6" s="332"/>
      <c r="Q6" s="332"/>
      <c r="R6" s="332"/>
      <c r="S6" s="719"/>
      <c r="T6" s="719"/>
      <c r="U6" s="719"/>
    </row>
    <row r="7" spans="1:33" ht="3" customHeight="1" thickBot="1">
      <c r="A7" s="114"/>
      <c r="B7" s="114"/>
      <c r="C7" s="114"/>
      <c r="D7" s="114"/>
    </row>
    <row r="8" spans="1:33" ht="15" customHeight="1" thickTop="1">
      <c r="A8" s="720" t="s">
        <v>530</v>
      </c>
      <c r="B8" s="709" t="s">
        <v>531</v>
      </c>
      <c r="C8" s="710"/>
      <c r="D8" s="711"/>
      <c r="E8" s="109"/>
      <c r="F8" s="710" t="s">
        <v>230</v>
      </c>
      <c r="G8" s="710"/>
      <c r="H8" s="710"/>
      <c r="I8" s="710"/>
      <c r="J8" s="181"/>
      <c r="K8" s="709" t="s">
        <v>594</v>
      </c>
      <c r="L8" s="710"/>
      <c r="M8" s="711"/>
      <c r="N8" s="709" t="s">
        <v>231</v>
      </c>
      <c r="O8" s="710"/>
      <c r="P8" s="710"/>
      <c r="Q8" s="710"/>
      <c r="R8" s="711"/>
      <c r="S8" s="709" t="s">
        <v>241</v>
      </c>
      <c r="T8" s="710"/>
      <c r="U8" s="711"/>
      <c r="V8" s="709" t="s">
        <v>532</v>
      </c>
      <c r="W8" s="710"/>
      <c r="X8" s="711"/>
      <c r="Y8" s="709" t="s">
        <v>242</v>
      </c>
      <c r="Z8" s="711"/>
      <c r="AA8" s="104"/>
      <c r="AB8" s="722" t="s">
        <v>212</v>
      </c>
      <c r="AC8" s="723"/>
      <c r="AD8" s="726">
        <f>COUNTIF(Y10,"&gt;=80")</f>
        <v>0</v>
      </c>
      <c r="AE8" s="727"/>
      <c r="AG8" s="716"/>
    </row>
    <row r="9" spans="1:33" ht="15" customHeight="1">
      <c r="A9" s="721"/>
      <c r="B9" s="712"/>
      <c r="C9" s="713"/>
      <c r="D9" s="714"/>
      <c r="E9" s="110" t="s">
        <v>232</v>
      </c>
      <c r="F9" s="713" t="s">
        <v>370</v>
      </c>
      <c r="G9" s="713"/>
      <c r="H9" s="713"/>
      <c r="I9" s="713"/>
      <c r="J9" s="182" t="s">
        <v>233</v>
      </c>
      <c r="K9" s="712"/>
      <c r="L9" s="713"/>
      <c r="M9" s="714"/>
      <c r="N9" s="712"/>
      <c r="O9" s="713"/>
      <c r="P9" s="713"/>
      <c r="Q9" s="713"/>
      <c r="R9" s="714"/>
      <c r="S9" s="712"/>
      <c r="T9" s="713"/>
      <c r="U9" s="714"/>
      <c r="V9" s="712"/>
      <c r="W9" s="713"/>
      <c r="X9" s="714"/>
      <c r="Y9" s="712"/>
      <c r="Z9" s="714"/>
      <c r="AA9" s="156"/>
      <c r="AB9" s="724"/>
      <c r="AC9" s="725"/>
      <c r="AD9" s="728"/>
      <c r="AE9" s="729"/>
      <c r="AG9" s="716"/>
    </row>
    <row r="10" spans="1:33" ht="15" customHeight="1">
      <c r="A10" s="730" t="s">
        <v>5</v>
      </c>
      <c r="B10" s="732"/>
      <c r="C10" s="733"/>
      <c r="D10" s="734"/>
      <c r="E10" s="111"/>
      <c r="F10" s="733"/>
      <c r="G10" s="733"/>
      <c r="H10" s="733"/>
      <c r="I10" s="733"/>
      <c r="J10" s="129"/>
      <c r="K10" s="749"/>
      <c r="L10" s="750"/>
      <c r="M10" s="751"/>
      <c r="N10" s="735"/>
      <c r="O10" s="736"/>
      <c r="P10" s="736"/>
      <c r="Q10" s="736"/>
      <c r="R10" s="737"/>
      <c r="S10" s="743"/>
      <c r="T10" s="744"/>
      <c r="U10" s="745"/>
      <c r="V10" s="749"/>
      <c r="W10" s="750"/>
      <c r="X10" s="751"/>
      <c r="Y10" s="755"/>
      <c r="Z10" s="756"/>
      <c r="AA10" s="155"/>
      <c r="AB10" s="724" t="s">
        <v>214</v>
      </c>
      <c r="AC10" s="725"/>
      <c r="AD10" s="728">
        <f>COUNTIFS(Y10,"&gt;=70",Y10,"&lt;80")</f>
        <v>0</v>
      </c>
      <c r="AE10" s="729"/>
      <c r="AG10" s="716"/>
    </row>
    <row r="11" spans="1:33" ht="15" customHeight="1">
      <c r="A11" s="731"/>
      <c r="B11" s="738"/>
      <c r="C11" s="739"/>
      <c r="D11" s="740"/>
      <c r="E11" s="112" t="s">
        <v>237</v>
      </c>
      <c r="F11" s="739" t="str">
        <f>IF(AND(B10&lt;&gt;$F$75,B10&lt;&gt;""),"※記載不要","")</f>
        <v/>
      </c>
      <c r="G11" s="739"/>
      <c r="H11" s="739"/>
      <c r="I11" s="739"/>
      <c r="J11" s="137" t="s">
        <v>233</v>
      </c>
      <c r="K11" s="752"/>
      <c r="L11" s="753"/>
      <c r="M11" s="754"/>
      <c r="N11" s="741" t="str">
        <f t="shared" ref="N11" si="0">IF(N10=$D$56,"（出資比率","")</f>
        <v/>
      </c>
      <c r="O11" s="742"/>
      <c r="P11" s="742"/>
      <c r="Q11" s="208"/>
      <c r="R11" s="127" t="str">
        <f t="shared" ref="R11" si="1">IF(N11="","","％）")</f>
        <v/>
      </c>
      <c r="S11" s="746"/>
      <c r="T11" s="747"/>
      <c r="U11" s="748"/>
      <c r="V11" s="752"/>
      <c r="W11" s="753"/>
      <c r="X11" s="754"/>
      <c r="Y11" s="757"/>
      <c r="Z11" s="758"/>
      <c r="AB11" s="724"/>
      <c r="AC11" s="725"/>
      <c r="AD11" s="728"/>
      <c r="AE11" s="729"/>
      <c r="AG11" s="716"/>
    </row>
    <row r="12" spans="1:33" ht="6" customHeight="1" thickBot="1">
      <c r="A12" s="330"/>
      <c r="B12" s="330"/>
      <c r="C12" s="330"/>
      <c r="D12" s="330"/>
      <c r="AB12" s="775" t="s">
        <v>569</v>
      </c>
      <c r="AC12" s="776"/>
      <c r="AD12" s="770">
        <f>1-AD8-AD10</f>
        <v>1</v>
      </c>
      <c r="AE12" s="771"/>
    </row>
    <row r="13" spans="1:33" ht="9" customHeight="1" thickTop="1">
      <c r="A13" s="762" t="s">
        <v>245</v>
      </c>
      <c r="B13" s="763"/>
      <c r="C13" s="117"/>
      <c r="D13" s="117"/>
      <c r="E13" s="117"/>
      <c r="F13" s="117"/>
      <c r="G13" s="117"/>
      <c r="H13" s="117"/>
      <c r="I13" s="117"/>
      <c r="J13" s="117"/>
      <c r="K13" s="117"/>
      <c r="L13" s="117"/>
      <c r="M13" s="295"/>
      <c r="AB13" s="775"/>
      <c r="AC13" s="776"/>
      <c r="AD13" s="772"/>
      <c r="AE13" s="771"/>
    </row>
    <row r="14" spans="1:33" ht="12.6" customHeight="1">
      <c r="A14" s="764"/>
      <c r="B14" s="701"/>
      <c r="C14" s="118"/>
      <c r="D14" s="118"/>
      <c r="E14" s="118"/>
      <c r="F14" s="118"/>
      <c r="G14" s="118"/>
      <c r="H14" s="118"/>
      <c r="I14" s="118"/>
      <c r="J14" s="118"/>
      <c r="K14" s="118"/>
      <c r="L14" s="118"/>
      <c r="M14" s="158"/>
      <c r="AB14" s="775"/>
      <c r="AC14" s="776"/>
      <c r="AD14" s="772"/>
      <c r="AE14" s="771"/>
    </row>
    <row r="15" spans="1:33" ht="5.0999999999999996" customHeight="1" thickBot="1">
      <c r="A15" s="333"/>
      <c r="B15" s="118"/>
      <c r="C15" s="118"/>
      <c r="D15" s="118"/>
      <c r="E15" s="118"/>
      <c r="F15" s="118"/>
      <c r="G15" s="118"/>
      <c r="H15" s="118"/>
      <c r="I15" s="118"/>
      <c r="J15" s="118"/>
      <c r="K15" s="118"/>
      <c r="L15" s="118"/>
      <c r="M15" s="158"/>
      <c r="AB15" s="777"/>
      <c r="AC15" s="778"/>
      <c r="AD15" s="773"/>
      <c r="AE15" s="774"/>
    </row>
    <row r="16" spans="1:33" ht="6.95" customHeight="1" thickTop="1">
      <c r="A16" s="765" t="s">
        <v>171</v>
      </c>
      <c r="B16" s="698" t="s">
        <v>533</v>
      </c>
      <c r="C16" s="698"/>
      <c r="D16" s="698"/>
      <c r="E16" s="698"/>
      <c r="F16" s="698"/>
      <c r="G16" s="698"/>
      <c r="H16" s="698"/>
      <c r="I16" s="698"/>
      <c r="J16" s="698"/>
      <c r="K16" s="698"/>
      <c r="L16" s="698"/>
      <c r="M16" s="759"/>
      <c r="AE16" s="118"/>
    </row>
    <row r="17" spans="1:46" ht="6" customHeight="1">
      <c r="A17" s="765"/>
      <c r="B17" s="698"/>
      <c r="C17" s="698"/>
      <c r="D17" s="698"/>
      <c r="E17" s="698"/>
      <c r="F17" s="698"/>
      <c r="G17" s="698"/>
      <c r="H17" s="698"/>
      <c r="I17" s="698"/>
      <c r="J17" s="698"/>
      <c r="K17" s="698"/>
      <c r="L17" s="698"/>
      <c r="M17" s="759"/>
      <c r="AE17" s="118"/>
    </row>
    <row r="18" spans="1:46" ht="15" customHeight="1">
      <c r="A18" s="334"/>
      <c r="B18" s="699" t="s">
        <v>595</v>
      </c>
      <c r="C18" s="699"/>
      <c r="D18" s="699"/>
      <c r="E18" s="699"/>
      <c r="F18" s="699"/>
      <c r="G18" s="699"/>
      <c r="H18" s="699"/>
      <c r="I18" s="699"/>
      <c r="J18" s="699"/>
      <c r="K18" s="699"/>
      <c r="L18" s="699"/>
      <c r="M18" s="700"/>
      <c r="N18" s="335"/>
      <c r="O18" s="335"/>
      <c r="P18" s="35"/>
      <c r="Q18" s="336"/>
      <c r="AE18" s="118"/>
    </row>
    <row r="19" spans="1:46" ht="15" customHeight="1">
      <c r="A19" s="334" t="s">
        <v>166</v>
      </c>
      <c r="B19" s="698" t="s">
        <v>534</v>
      </c>
      <c r="C19" s="698"/>
      <c r="D19" s="698"/>
      <c r="E19" s="698"/>
      <c r="F19" s="698"/>
      <c r="G19" s="698"/>
      <c r="H19" s="698"/>
      <c r="I19" s="698"/>
      <c r="J19" s="698"/>
      <c r="K19" s="698"/>
      <c r="L19" s="698"/>
      <c r="M19" s="759"/>
      <c r="N19" s="335"/>
      <c r="O19" s="335"/>
      <c r="Q19" s="337"/>
      <c r="AE19" s="118"/>
    </row>
    <row r="20" spans="1:46" ht="15" customHeight="1">
      <c r="A20" s="334"/>
      <c r="B20" s="698" t="s">
        <v>535</v>
      </c>
      <c r="C20" s="698"/>
      <c r="D20" s="698"/>
      <c r="E20" s="698"/>
      <c r="F20" s="698"/>
      <c r="G20" s="698"/>
      <c r="H20" s="698"/>
      <c r="I20" s="698"/>
      <c r="J20" s="698"/>
      <c r="K20" s="698"/>
      <c r="L20" s="698"/>
      <c r="M20" s="759"/>
      <c r="N20" s="143"/>
      <c r="O20" s="143"/>
      <c r="Q20" s="337"/>
      <c r="AE20" s="118"/>
    </row>
    <row r="21" spans="1:46" ht="15" customHeight="1">
      <c r="A21" s="334" t="s">
        <v>536</v>
      </c>
      <c r="B21" s="698" t="s">
        <v>537</v>
      </c>
      <c r="C21" s="698"/>
      <c r="D21" s="698"/>
      <c r="E21" s="698"/>
      <c r="F21" s="698"/>
      <c r="G21" s="698"/>
      <c r="H21" s="698"/>
      <c r="I21" s="698"/>
      <c r="J21" s="698"/>
      <c r="K21" s="698"/>
      <c r="L21" s="698"/>
      <c r="M21" s="759"/>
      <c r="N21" s="143"/>
      <c r="O21" s="143"/>
      <c r="Q21" s="337"/>
      <c r="AE21" s="118"/>
    </row>
    <row r="22" spans="1:46" ht="15" customHeight="1">
      <c r="A22" s="334"/>
      <c r="B22" s="698" t="s">
        <v>538</v>
      </c>
      <c r="C22" s="698"/>
      <c r="D22" s="698"/>
      <c r="E22" s="698"/>
      <c r="F22" s="698"/>
      <c r="G22" s="698"/>
      <c r="H22" s="698"/>
      <c r="I22" s="698"/>
      <c r="J22" s="698"/>
      <c r="K22" s="698"/>
      <c r="L22" s="698"/>
      <c r="M22" s="759"/>
      <c r="N22" s="143"/>
      <c r="O22" s="143"/>
      <c r="Q22" s="337"/>
      <c r="AE22" s="118"/>
    </row>
    <row r="23" spans="1:46" ht="15" customHeight="1">
      <c r="A23" s="334" t="s">
        <v>539</v>
      </c>
      <c r="B23" s="760" t="s">
        <v>596</v>
      </c>
      <c r="C23" s="760"/>
      <c r="D23" s="760"/>
      <c r="E23" s="760"/>
      <c r="F23" s="760"/>
      <c r="G23" s="760"/>
      <c r="H23" s="760"/>
      <c r="I23" s="760"/>
      <c r="J23" s="760"/>
      <c r="K23" s="760"/>
      <c r="L23" s="760"/>
      <c r="M23" s="761"/>
      <c r="N23" s="143"/>
      <c r="O23" s="143"/>
      <c r="Q23" s="337"/>
      <c r="AE23" s="118"/>
      <c r="AH23" s="338"/>
      <c r="AI23" s="698"/>
      <c r="AJ23" s="698"/>
      <c r="AK23" s="698"/>
      <c r="AL23" s="698"/>
      <c r="AM23" s="698"/>
      <c r="AN23" s="698"/>
      <c r="AO23" s="698"/>
      <c r="AP23" s="698"/>
      <c r="AQ23" s="698"/>
      <c r="AR23" s="698"/>
      <c r="AS23" s="698"/>
    </row>
    <row r="24" spans="1:46" ht="15" customHeight="1">
      <c r="A24" s="334"/>
      <c r="B24" s="698"/>
      <c r="C24" s="698"/>
      <c r="D24" s="698"/>
      <c r="E24" s="698"/>
      <c r="F24" s="698"/>
      <c r="G24" s="698"/>
      <c r="H24" s="698"/>
      <c r="I24" s="698"/>
      <c r="J24" s="698"/>
      <c r="K24" s="698"/>
      <c r="L24" s="698"/>
      <c r="M24" s="759"/>
      <c r="N24" s="143"/>
      <c r="O24" s="143"/>
      <c r="Q24" s="337"/>
      <c r="AE24" s="118"/>
      <c r="AH24" s="338"/>
      <c r="AI24" s="698"/>
      <c r="AJ24" s="698"/>
      <c r="AK24" s="698"/>
      <c r="AL24" s="698"/>
      <c r="AM24" s="698"/>
      <c r="AN24" s="698"/>
      <c r="AO24" s="698"/>
      <c r="AP24" s="698"/>
      <c r="AQ24" s="698"/>
      <c r="AR24" s="698"/>
      <c r="AS24" s="698"/>
    </row>
    <row r="25" spans="1:46" ht="15" customHeight="1">
      <c r="A25" s="334" t="s">
        <v>540</v>
      </c>
      <c r="B25" s="698" t="s">
        <v>541</v>
      </c>
      <c r="C25" s="698"/>
      <c r="D25" s="698"/>
      <c r="E25" s="698"/>
      <c r="F25" s="698"/>
      <c r="G25" s="698"/>
      <c r="H25" s="698"/>
      <c r="I25" s="698"/>
      <c r="J25" s="698"/>
      <c r="K25" s="698"/>
      <c r="L25" s="698"/>
      <c r="M25" s="759"/>
      <c r="N25" s="143"/>
      <c r="O25" s="143"/>
      <c r="Q25" s="337"/>
      <c r="AE25" s="118"/>
      <c r="AH25" s="338"/>
      <c r="AI25" s="698"/>
      <c r="AJ25" s="698"/>
      <c r="AK25" s="698"/>
      <c r="AL25" s="698"/>
      <c r="AM25" s="698"/>
      <c r="AN25" s="698"/>
      <c r="AO25" s="698"/>
      <c r="AP25" s="698"/>
      <c r="AQ25" s="698"/>
      <c r="AR25" s="698"/>
      <c r="AS25" s="698"/>
    </row>
    <row r="26" spans="1:46" ht="15" customHeight="1" thickBot="1">
      <c r="A26" s="349"/>
      <c r="B26" s="766" t="s">
        <v>616</v>
      </c>
      <c r="C26" s="766"/>
      <c r="D26" s="766"/>
      <c r="E26" s="766"/>
      <c r="F26" s="766"/>
      <c r="G26" s="766"/>
      <c r="H26" s="766"/>
      <c r="I26" s="766"/>
      <c r="J26" s="766"/>
      <c r="K26" s="766"/>
      <c r="L26" s="766"/>
      <c r="M26" s="767"/>
      <c r="AE26" s="118"/>
      <c r="AT26" s="190"/>
    </row>
    <row r="27" spans="1:46" ht="15" customHeight="1" thickTop="1">
      <c r="A27" s="338"/>
      <c r="B27" s="698"/>
      <c r="C27" s="698"/>
      <c r="D27" s="698"/>
      <c r="E27" s="698"/>
      <c r="F27" s="698"/>
      <c r="G27" s="698"/>
      <c r="H27" s="698"/>
      <c r="I27" s="698"/>
      <c r="J27" s="698"/>
      <c r="K27" s="698"/>
      <c r="L27" s="698"/>
      <c r="M27" s="698"/>
      <c r="N27" s="147"/>
      <c r="O27" s="147"/>
      <c r="P27" s="147"/>
      <c r="AE27" s="118"/>
    </row>
    <row r="28" spans="1:46" ht="6" customHeight="1">
      <c r="A28" s="768"/>
      <c r="B28" s="698"/>
      <c r="C28" s="698"/>
      <c r="D28" s="698"/>
      <c r="E28" s="698"/>
      <c r="F28" s="698"/>
      <c r="G28" s="698"/>
      <c r="H28" s="698"/>
      <c r="I28" s="698"/>
      <c r="J28" s="698"/>
      <c r="K28" s="698"/>
      <c r="L28" s="698"/>
      <c r="M28" s="698"/>
      <c r="N28" s="147"/>
      <c r="O28" s="147"/>
      <c r="P28" s="147"/>
      <c r="AE28" s="118"/>
    </row>
    <row r="29" spans="1:46" ht="3" customHeight="1">
      <c r="A29" s="768"/>
      <c r="B29" s="698"/>
      <c r="C29" s="698"/>
      <c r="D29" s="698"/>
      <c r="E29" s="698"/>
      <c r="F29" s="698"/>
      <c r="G29" s="698"/>
      <c r="H29" s="698"/>
      <c r="I29" s="698"/>
      <c r="J29" s="698"/>
      <c r="K29" s="698"/>
      <c r="L29" s="698"/>
      <c r="M29" s="698"/>
      <c r="N29" s="147"/>
      <c r="O29" s="147"/>
      <c r="P29" s="147"/>
      <c r="AE29" s="339"/>
    </row>
    <row r="30" spans="1:46" ht="6" customHeight="1">
      <c r="A30" s="768"/>
      <c r="B30" s="698"/>
      <c r="C30" s="698"/>
      <c r="D30" s="698"/>
      <c r="E30" s="698"/>
      <c r="F30" s="698"/>
      <c r="G30" s="698"/>
      <c r="H30" s="698"/>
      <c r="I30" s="698"/>
      <c r="J30" s="698"/>
      <c r="K30" s="698"/>
      <c r="L30" s="698"/>
      <c r="M30" s="698"/>
      <c r="N30" s="147"/>
      <c r="O30" s="147"/>
      <c r="P30" s="147"/>
      <c r="AE30" s="339"/>
    </row>
    <row r="31" spans="1:46" ht="9" customHeight="1">
      <c r="A31" s="147"/>
      <c r="B31" s="147"/>
      <c r="C31" s="147"/>
      <c r="D31" s="147"/>
      <c r="E31" s="147"/>
      <c r="F31" s="147"/>
      <c r="G31" s="147"/>
      <c r="H31" s="147"/>
      <c r="I31" s="147"/>
      <c r="J31" s="147"/>
      <c r="K31" s="147"/>
      <c r="L31" s="147"/>
      <c r="M31" s="147"/>
      <c r="N31" s="147"/>
      <c r="O31" s="147"/>
      <c r="P31" s="147"/>
      <c r="R31" s="340"/>
      <c r="S31" s="339"/>
      <c r="T31" s="339"/>
      <c r="U31" s="339"/>
      <c r="V31" s="339"/>
      <c r="W31" s="339"/>
      <c r="X31" s="339"/>
      <c r="Y31" s="339"/>
      <c r="Z31" s="339"/>
      <c r="AA31" s="339"/>
      <c r="AB31" s="339"/>
      <c r="AC31" s="339"/>
      <c r="AD31" s="339"/>
      <c r="AE31" s="339"/>
    </row>
    <row r="32" spans="1:46" ht="15" customHeight="1">
      <c r="A32" s="147"/>
      <c r="B32" s="147"/>
      <c r="C32" s="147"/>
      <c r="D32" s="147"/>
      <c r="E32" s="147"/>
      <c r="F32" s="147"/>
      <c r="G32" s="147"/>
      <c r="H32" s="147"/>
      <c r="I32" s="147"/>
      <c r="J32" s="147"/>
      <c r="K32" s="147"/>
      <c r="L32" s="147"/>
      <c r="M32" s="147"/>
      <c r="N32" s="147"/>
      <c r="O32" s="147"/>
      <c r="P32" s="147"/>
      <c r="R32" s="340"/>
      <c r="S32" s="769"/>
      <c r="T32" s="769"/>
      <c r="U32" s="769"/>
      <c r="V32" s="769"/>
      <c r="W32" s="769"/>
      <c r="X32" s="769"/>
      <c r="Y32" s="769"/>
      <c r="Z32" s="769"/>
      <c r="AA32" s="769"/>
      <c r="AB32" s="769"/>
      <c r="AC32" s="769"/>
      <c r="AD32" s="769"/>
      <c r="AE32" s="769"/>
    </row>
    <row r="33" spans="1:31" ht="15" customHeight="1">
      <c r="A33" s="147"/>
      <c r="B33" s="147"/>
      <c r="C33" s="147"/>
      <c r="D33" s="147"/>
      <c r="E33" s="147"/>
      <c r="F33" s="147"/>
      <c r="G33" s="147"/>
      <c r="H33" s="147"/>
      <c r="I33" s="147"/>
      <c r="J33" s="147"/>
      <c r="K33" s="147"/>
      <c r="L33" s="147"/>
      <c r="M33" s="147"/>
      <c r="N33" s="147"/>
      <c r="O33" s="147"/>
      <c r="P33" s="147"/>
    </row>
    <row r="34" spans="1:31" ht="15" customHeight="1">
      <c r="A34" s="147"/>
      <c r="B34" s="147"/>
      <c r="C34" s="147"/>
      <c r="D34" s="147"/>
      <c r="E34" s="147"/>
      <c r="F34" s="147"/>
      <c r="G34" s="147"/>
      <c r="H34" s="147"/>
      <c r="I34" s="147"/>
      <c r="J34" s="147"/>
      <c r="K34" s="147"/>
      <c r="L34" s="147"/>
      <c r="M34" s="147"/>
      <c r="N34" s="147"/>
      <c r="O34" s="147"/>
      <c r="P34" s="147"/>
      <c r="R34" s="338"/>
      <c r="S34" s="701"/>
      <c r="T34" s="701"/>
      <c r="U34" s="701"/>
      <c r="V34" s="701"/>
      <c r="W34" s="701"/>
      <c r="X34" s="701"/>
      <c r="Y34" s="701"/>
      <c r="Z34" s="701"/>
      <c r="AA34" s="701"/>
      <c r="AB34" s="701"/>
      <c r="AC34" s="701"/>
      <c r="AD34" s="701"/>
      <c r="AE34" s="701"/>
    </row>
    <row r="35" spans="1:31" ht="15" customHeight="1">
      <c r="A35" s="147"/>
      <c r="B35" s="147"/>
      <c r="C35" s="147"/>
      <c r="D35" s="147"/>
      <c r="E35" s="147"/>
      <c r="F35" s="147"/>
      <c r="G35" s="147"/>
      <c r="H35" s="147"/>
      <c r="I35" s="147"/>
      <c r="J35" s="147"/>
      <c r="K35" s="147"/>
      <c r="L35" s="147"/>
      <c r="M35" s="147"/>
      <c r="N35" s="147"/>
      <c r="O35" s="147"/>
      <c r="P35" s="147"/>
      <c r="R35" s="338"/>
      <c r="S35" s="701"/>
      <c r="T35" s="701"/>
      <c r="U35" s="701"/>
      <c r="V35" s="701"/>
      <c r="W35" s="701"/>
      <c r="X35" s="701"/>
      <c r="Y35" s="701"/>
      <c r="Z35" s="701"/>
      <c r="AA35" s="701"/>
      <c r="AB35" s="701"/>
      <c r="AC35" s="701"/>
      <c r="AD35" s="701"/>
      <c r="AE35" s="701"/>
    </row>
    <row r="36" spans="1:31" ht="15" customHeight="1">
      <c r="A36" s="147"/>
      <c r="B36" s="147"/>
      <c r="C36" s="147"/>
      <c r="D36" s="147"/>
      <c r="E36" s="147"/>
      <c r="F36" s="147"/>
      <c r="G36" s="147"/>
      <c r="H36" s="147"/>
      <c r="I36" s="147"/>
      <c r="J36" s="147"/>
      <c r="K36" s="147"/>
      <c r="L36" s="147"/>
      <c r="M36" s="147"/>
      <c r="N36" s="147"/>
      <c r="O36" s="147"/>
      <c r="P36" s="147"/>
      <c r="R36" s="338"/>
      <c r="S36" s="701"/>
      <c r="T36" s="701"/>
      <c r="U36" s="701"/>
      <c r="V36" s="701"/>
      <c r="W36" s="701"/>
      <c r="X36" s="701"/>
      <c r="Y36" s="701"/>
      <c r="Z36" s="701"/>
      <c r="AA36" s="701"/>
      <c r="AB36" s="701"/>
      <c r="AC36" s="701"/>
      <c r="AD36" s="701"/>
      <c r="AE36" s="701"/>
    </row>
    <row r="37" spans="1:31" ht="15" customHeight="1">
      <c r="A37" s="147"/>
      <c r="B37" s="147"/>
      <c r="C37" s="147"/>
      <c r="D37" s="147"/>
      <c r="E37" s="147"/>
      <c r="F37" s="147"/>
      <c r="G37" s="147"/>
      <c r="H37" s="147"/>
      <c r="I37" s="147"/>
      <c r="J37" s="147"/>
      <c r="K37" s="147"/>
      <c r="L37" s="147"/>
      <c r="M37" s="147"/>
      <c r="N37" s="147"/>
      <c r="O37" s="147"/>
      <c r="P37" s="147"/>
    </row>
    <row r="38" spans="1:31" ht="15" customHeight="1">
      <c r="A38" s="147"/>
      <c r="B38" s="147"/>
      <c r="C38" s="147"/>
      <c r="D38" s="147"/>
      <c r="E38" s="147"/>
      <c r="F38" s="147"/>
      <c r="G38" s="147"/>
      <c r="H38" s="147"/>
      <c r="I38" s="147"/>
      <c r="J38" s="147"/>
      <c r="K38" s="147"/>
      <c r="L38" s="147"/>
      <c r="M38" s="147"/>
      <c r="N38" s="147"/>
      <c r="O38" s="147"/>
      <c r="P38" s="147"/>
    </row>
    <row r="39" spans="1:31" ht="15" customHeight="1">
      <c r="A39" s="147"/>
      <c r="B39" s="147"/>
      <c r="C39" s="147"/>
      <c r="D39" s="147"/>
      <c r="E39" s="147"/>
      <c r="F39" s="147"/>
      <c r="G39" s="147"/>
      <c r="H39" s="147"/>
      <c r="I39" s="147"/>
      <c r="J39" s="147"/>
      <c r="K39" s="147"/>
      <c r="L39" s="147"/>
      <c r="M39" s="147"/>
      <c r="N39" s="147"/>
      <c r="O39" s="147"/>
      <c r="P39" s="147"/>
    </row>
    <row r="40" spans="1:31" ht="15" customHeight="1">
      <c r="A40" s="147"/>
      <c r="B40" s="147"/>
      <c r="C40" s="147"/>
      <c r="D40" s="147"/>
      <c r="E40" s="147"/>
      <c r="F40" s="147"/>
      <c r="G40" s="147"/>
      <c r="H40" s="147"/>
      <c r="I40" s="147"/>
      <c r="J40" s="147"/>
      <c r="K40" s="147"/>
      <c r="L40" s="147"/>
      <c r="M40" s="147"/>
      <c r="N40" s="147"/>
      <c r="O40" s="147"/>
      <c r="P40" s="147"/>
      <c r="Q40" s="147"/>
      <c r="R40" s="147"/>
      <c r="S40" s="147"/>
      <c r="T40" s="147"/>
      <c r="U40" s="147"/>
      <c r="V40" s="150"/>
      <c r="W40" s="319"/>
      <c r="X40" s="319"/>
      <c r="Y40" s="319"/>
      <c r="Z40" s="319"/>
      <c r="AA40" s="319"/>
    </row>
    <row r="41" spans="1:31" ht="15" customHeight="1">
      <c r="A41" s="241"/>
      <c r="B41" s="241"/>
      <c r="C41" s="241"/>
      <c r="D41" s="241"/>
      <c r="E41" s="241"/>
      <c r="F41" s="241"/>
      <c r="G41" s="241"/>
      <c r="H41" s="241"/>
      <c r="I41" s="241"/>
      <c r="J41" s="241"/>
      <c r="K41" s="241"/>
      <c r="L41" s="241"/>
      <c r="M41" s="241"/>
      <c r="N41" s="241"/>
      <c r="O41" s="241"/>
      <c r="P41" s="241"/>
      <c r="Q41" s="147"/>
      <c r="R41" s="147"/>
      <c r="S41" s="147"/>
      <c r="T41" s="147"/>
      <c r="U41" s="147"/>
      <c r="V41" s="143"/>
      <c r="W41" s="319"/>
      <c r="X41" s="319"/>
      <c r="Y41" s="319"/>
      <c r="Z41" s="319"/>
      <c r="AA41" s="319"/>
    </row>
    <row r="42" spans="1:31" ht="15" customHeight="1"/>
    <row r="43" spans="1:31" ht="15" customHeight="1"/>
    <row r="44" spans="1:31" ht="15" customHeight="1">
      <c r="A44" t="s">
        <v>246</v>
      </c>
      <c r="B44"/>
      <c r="C44"/>
      <c r="D44"/>
    </row>
    <row r="45" spans="1:31" ht="15" customHeight="1">
      <c r="A45"/>
      <c r="B45" t="s">
        <v>448</v>
      </c>
      <c r="C45"/>
      <c r="D45"/>
    </row>
    <row r="46" spans="1:31">
      <c r="B46" s="35" t="s">
        <v>544</v>
      </c>
      <c r="C46" s="35"/>
    </row>
    <row r="47" spans="1:31">
      <c r="D47" s="44" t="s">
        <v>597</v>
      </c>
    </row>
    <row r="48" spans="1:31">
      <c r="D48" s="44" t="s">
        <v>5</v>
      </c>
    </row>
    <row r="49" spans="1:6">
      <c r="A49" s="35"/>
      <c r="B49" s="35" t="s">
        <v>10</v>
      </c>
      <c r="C49" s="35"/>
      <c r="D49" s="35"/>
      <c r="E49" s="35"/>
      <c r="F49" s="35"/>
    </row>
    <row r="50" spans="1:6">
      <c r="A50" s="35"/>
      <c r="B50" s="35"/>
      <c r="C50" s="35"/>
      <c r="D50" s="35" t="s">
        <v>597</v>
      </c>
      <c r="E50" s="35" t="s">
        <v>5</v>
      </c>
    </row>
    <row r="51" spans="1:6">
      <c r="A51" s="35"/>
      <c r="B51" s="35"/>
      <c r="C51" s="35"/>
      <c r="D51" s="35"/>
      <c r="E51" s="35"/>
    </row>
    <row r="52" spans="1:6">
      <c r="A52" s="35"/>
      <c r="B52" s="35"/>
      <c r="C52" s="35"/>
      <c r="D52" s="35"/>
      <c r="E52" s="35"/>
    </row>
    <row r="53" spans="1:6">
      <c r="A53" s="35"/>
      <c r="B53" s="35"/>
      <c r="C53" s="35"/>
      <c r="D53" s="35"/>
      <c r="E53" s="35"/>
    </row>
    <row r="54" spans="1:6">
      <c r="A54"/>
      <c r="B54" t="s">
        <v>231</v>
      </c>
      <c r="C54"/>
      <c r="D54"/>
    </row>
    <row r="55" spans="1:6">
      <c r="A55"/>
      <c r="B55"/>
      <c r="C55"/>
      <c r="D55" t="s">
        <v>236</v>
      </c>
    </row>
    <row r="56" spans="1:6">
      <c r="A56"/>
      <c r="B56"/>
      <c r="C56"/>
      <c r="D56" t="s">
        <v>243</v>
      </c>
    </row>
    <row r="57" spans="1:6">
      <c r="A57"/>
      <c r="B57" t="s">
        <v>241</v>
      </c>
      <c r="C57"/>
      <c r="D57"/>
    </row>
    <row r="58" spans="1:6" ht="40.5">
      <c r="A58"/>
      <c r="B58"/>
      <c r="C58"/>
      <c r="D58" s="122" t="s">
        <v>390</v>
      </c>
    </row>
    <row r="59" spans="1:6">
      <c r="A59"/>
      <c r="B59"/>
      <c r="C59"/>
      <c r="D59" t="s">
        <v>247</v>
      </c>
    </row>
    <row r="60" spans="1:6">
      <c r="A60"/>
      <c r="B60"/>
      <c r="C60"/>
      <c r="D60" t="s">
        <v>248</v>
      </c>
    </row>
    <row r="61" spans="1:6">
      <c r="A61"/>
      <c r="B61"/>
      <c r="C61"/>
      <c r="D61" t="s">
        <v>249</v>
      </c>
    </row>
    <row r="62" spans="1:6">
      <c r="A62"/>
      <c r="B62"/>
      <c r="C62"/>
      <c r="D62" t="s">
        <v>250</v>
      </c>
    </row>
    <row r="63" spans="1:6">
      <c r="A63"/>
      <c r="B63"/>
      <c r="C63"/>
      <c r="D63" s="123" t="s">
        <v>545</v>
      </c>
    </row>
    <row r="64" spans="1:6">
      <c r="A64"/>
      <c r="B64" t="s">
        <v>50</v>
      </c>
      <c r="C64"/>
      <c r="D64"/>
    </row>
    <row r="65" spans="1:7">
      <c r="A65"/>
      <c r="B65"/>
      <c r="C65"/>
      <c r="D65">
        <v>120</v>
      </c>
    </row>
    <row r="66" spans="1:7">
      <c r="A66"/>
      <c r="B66"/>
      <c r="C66"/>
      <c r="D66">
        <v>90</v>
      </c>
    </row>
    <row r="67" spans="1:7">
      <c r="A67"/>
      <c r="B67"/>
      <c r="C67"/>
      <c r="D67">
        <v>60</v>
      </c>
    </row>
    <row r="68" spans="1:7">
      <c r="A68"/>
      <c r="B68"/>
      <c r="C68"/>
      <c r="D68">
        <v>30</v>
      </c>
    </row>
    <row r="69" spans="1:7">
      <c r="A69"/>
      <c r="B69"/>
      <c r="C69"/>
      <c r="D69">
        <v>0</v>
      </c>
    </row>
    <row r="70" spans="1:7">
      <c r="A70"/>
      <c r="B70"/>
      <c r="C70"/>
      <c r="D70">
        <v>-20</v>
      </c>
    </row>
    <row r="71" spans="1:7">
      <c r="A71"/>
      <c r="B71"/>
      <c r="C71"/>
      <c r="D71">
        <v>-40</v>
      </c>
    </row>
    <row r="72" spans="1:7">
      <c r="B72" s="35" t="s">
        <v>273</v>
      </c>
    </row>
    <row r="73" spans="1:7">
      <c r="D73" s="44" t="s">
        <v>219</v>
      </c>
      <c r="F73" s="44" t="s">
        <v>219</v>
      </c>
    </row>
    <row r="74" spans="1:7">
      <c r="D74" s="35" t="s">
        <v>368</v>
      </c>
      <c r="F74" s="44" t="s">
        <v>369</v>
      </c>
    </row>
    <row r="75" spans="1:7">
      <c r="F75" t="s">
        <v>368</v>
      </c>
    </row>
    <row r="76" spans="1:7">
      <c r="F76"/>
    </row>
    <row r="79" spans="1:7">
      <c r="A79"/>
      <c r="B79" t="s">
        <v>546</v>
      </c>
      <c r="C79"/>
      <c r="D79"/>
    </row>
    <row r="80" spans="1:7" ht="27">
      <c r="A80"/>
      <c r="B80"/>
      <c r="C80"/>
      <c r="D80" s="107" t="s">
        <v>547</v>
      </c>
      <c r="G80" s="44" t="s">
        <v>548</v>
      </c>
    </row>
    <row r="81" spans="1:7" ht="27">
      <c r="A81"/>
      <c r="B81"/>
      <c r="C81"/>
      <c r="D81" s="107" t="s">
        <v>244</v>
      </c>
      <c r="G81" s="44" t="s">
        <v>530</v>
      </c>
    </row>
    <row r="82" spans="1:7">
      <c r="A82"/>
      <c r="B82"/>
      <c r="C82"/>
      <c r="D82"/>
    </row>
    <row r="83" spans="1:7">
      <c r="A83"/>
      <c r="B83"/>
      <c r="C83"/>
      <c r="D83"/>
    </row>
    <row r="84" spans="1:7">
      <c r="A84"/>
      <c r="B84"/>
      <c r="C84"/>
      <c r="D84" t="s">
        <v>542</v>
      </c>
    </row>
    <row r="85" spans="1:7">
      <c r="A85"/>
      <c r="B85"/>
      <c r="C85"/>
      <c r="D85" t="s">
        <v>549</v>
      </c>
    </row>
    <row r="86" spans="1:7">
      <c r="A86"/>
      <c r="B86"/>
      <c r="C86"/>
      <c r="D86" t="s">
        <v>550</v>
      </c>
    </row>
    <row r="87" spans="1:7">
      <c r="A87"/>
      <c r="B87"/>
      <c r="C87"/>
      <c r="D87" s="123" t="s">
        <v>545</v>
      </c>
    </row>
    <row r="88" spans="1:7">
      <c r="A88"/>
      <c r="B88"/>
      <c r="C88"/>
      <c r="D88" t="s">
        <v>551</v>
      </c>
    </row>
    <row r="89" spans="1:7">
      <c r="A89"/>
      <c r="B89"/>
      <c r="C89"/>
      <c r="D89" t="s">
        <v>552</v>
      </c>
    </row>
    <row r="90" spans="1:7">
      <c r="A90"/>
      <c r="B90"/>
      <c r="C90"/>
      <c r="D90" t="s">
        <v>553</v>
      </c>
    </row>
    <row r="91" spans="1:7">
      <c r="A91"/>
      <c r="B91"/>
      <c r="C91"/>
      <c r="D91" t="s">
        <v>554</v>
      </c>
    </row>
    <row r="92" spans="1:7">
      <c r="A92"/>
      <c r="B92"/>
      <c r="C92"/>
      <c r="D92" t="s">
        <v>543</v>
      </c>
    </row>
    <row r="93" spans="1:7">
      <c r="A93"/>
      <c r="B93"/>
      <c r="C93"/>
      <c r="D93" s="123" t="s">
        <v>545</v>
      </c>
    </row>
    <row r="94" spans="1:7">
      <c r="A94"/>
      <c r="B94"/>
      <c r="C94"/>
      <c r="D94" s="123"/>
    </row>
    <row r="95" spans="1:7">
      <c r="B95" s="35"/>
      <c r="D95" s="341" t="s">
        <v>555</v>
      </c>
    </row>
    <row r="96" spans="1:7" ht="13.5" customHeight="1">
      <c r="D96" t="s">
        <v>556</v>
      </c>
    </row>
    <row r="97" spans="4:6">
      <c r="D97" t="s">
        <v>557</v>
      </c>
    </row>
    <row r="98" spans="4:6">
      <c r="D98" s="341"/>
      <c r="F98"/>
    </row>
  </sheetData>
  <mergeCells count="61">
    <mergeCell ref="S35:AE35"/>
    <mergeCell ref="S36:AE36"/>
    <mergeCell ref="S32:AE32"/>
    <mergeCell ref="S34:AE34"/>
    <mergeCell ref="AD12:AE15"/>
    <mergeCell ref="AB12:AC15"/>
    <mergeCell ref="B26:M26"/>
    <mergeCell ref="B27:M27"/>
    <mergeCell ref="A28:A30"/>
    <mergeCell ref="B28:M30"/>
    <mergeCell ref="B24:M24"/>
    <mergeCell ref="B19:M19"/>
    <mergeCell ref="B20:M20"/>
    <mergeCell ref="B21:M21"/>
    <mergeCell ref="A13:B14"/>
    <mergeCell ref="A16:A17"/>
    <mergeCell ref="B16:M17"/>
    <mergeCell ref="B18:M18"/>
    <mergeCell ref="AI24:AS24"/>
    <mergeCell ref="B25:M25"/>
    <mergeCell ref="AI25:AS25"/>
    <mergeCell ref="B22:M22"/>
    <mergeCell ref="B23:M23"/>
    <mergeCell ref="AI23:AS23"/>
    <mergeCell ref="AD8:AE9"/>
    <mergeCell ref="AG8:AG9"/>
    <mergeCell ref="AG10:AG11"/>
    <mergeCell ref="A10:A11"/>
    <mergeCell ref="B10:D10"/>
    <mergeCell ref="F10:I10"/>
    <mergeCell ref="N10:R10"/>
    <mergeCell ref="B11:D11"/>
    <mergeCell ref="F11:I11"/>
    <mergeCell ref="N11:P11"/>
    <mergeCell ref="S10:U11"/>
    <mergeCell ref="V10:X11"/>
    <mergeCell ref="Y10:Z11"/>
    <mergeCell ref="AB10:AC11"/>
    <mergeCell ref="AD10:AE11"/>
    <mergeCell ref="K10:M11"/>
    <mergeCell ref="X1:AE1"/>
    <mergeCell ref="N8:R9"/>
    <mergeCell ref="S8:U9"/>
    <mergeCell ref="B5:D5"/>
    <mergeCell ref="F5:I5"/>
    <mergeCell ref="A6:F6"/>
    <mergeCell ref="G6:L6"/>
    <mergeCell ref="S6:U6"/>
    <mergeCell ref="F9:I9"/>
    <mergeCell ref="A8:A9"/>
    <mergeCell ref="B8:D9"/>
    <mergeCell ref="F8:I8"/>
    <mergeCell ref="K8:M9"/>
    <mergeCell ref="V8:X9"/>
    <mergeCell ref="Y8:Z9"/>
    <mergeCell ref="AB8:AC9"/>
    <mergeCell ref="A2:AE2"/>
    <mergeCell ref="U3:W3"/>
    <mergeCell ref="Y3:AE3"/>
    <mergeCell ref="U4:W4"/>
    <mergeCell ref="Y4:AE4"/>
  </mergeCells>
  <phoneticPr fontId="2"/>
  <conditionalFormatting sqref="B11">
    <cfRule type="expression" dxfId="71" priority="744">
      <formula>OR($B10=$F$73,$B10=$F$74,$B10="")</formula>
    </cfRule>
  </conditionalFormatting>
  <conditionalFormatting sqref="B10:K10 V10 N10:U11 Y10:Z11 B11:J11">
    <cfRule type="expression" dxfId="70" priority="2">
      <formula>IF($A10=0,OFFSET($A10,-1,0),$A10)=$D$48</formula>
    </cfRule>
  </conditionalFormatting>
  <conditionalFormatting sqref="F11:I11">
    <cfRule type="expression" dxfId="69" priority="742">
      <formula>AND($B$10&lt;&gt;$F$75,$B$10&lt;&gt;"")</formula>
    </cfRule>
  </conditionalFormatting>
  <conditionalFormatting sqref="Q11">
    <cfRule type="expression" dxfId="68" priority="743">
      <formula>OR($N10=$D$55,$N10="")</formula>
    </cfRule>
  </conditionalFormatting>
  <dataValidations count="5">
    <dataValidation type="list" allowBlank="1" showInputMessage="1" showErrorMessage="1" sqref="B10:D10" xr:uid="{E3E60F26-101D-46DE-8C65-A9106F8E1C8B}">
      <formula1>$F$73:$F$75</formula1>
    </dataValidation>
    <dataValidation type="list" allowBlank="1" showInputMessage="1" showErrorMessage="1" sqref="A10:A11" xr:uid="{79C752D6-F8A3-4C18-9330-E731F5DDCF6E}">
      <formula1>$D$50:$E$50</formula1>
    </dataValidation>
    <dataValidation type="list" allowBlank="1" showInputMessage="1" showErrorMessage="1" sqref="S10" xr:uid="{234DC511-6ABE-4C3B-881F-F175C7E55287}">
      <formula1>$D$58:$D$63</formula1>
    </dataValidation>
    <dataValidation type="list" allowBlank="1" showInputMessage="1" showErrorMessage="1" sqref="N10:R10" xr:uid="{2DE0A664-1DF0-4633-A067-ED2D08D117DA}">
      <formula1>$D$55:$D$56</formula1>
    </dataValidation>
    <dataValidation type="date" operator="greaterThanOrEqual" allowBlank="1" showInputMessage="1" showErrorMessage="1" sqref="K10:M11 V10:X11" xr:uid="{19ECDAB2-A294-4DEE-8D61-5947A5AE00AF}">
      <formula1>1</formula1>
    </dataValidation>
  </dataValidations>
  <pageMargins left="0.70866141732283472" right="0.70866141732283472" top="0.74803149606299213" bottom="0.74803149606299213" header="0.31496062992125984" footer="0.31496062992125984"/>
  <pageSetup paperSize="9" scale="72" orientation="landscape" cellComments="asDisplayed" r:id="rId1"/>
  <rowBreaks count="1" manualBreakCount="1">
    <brk id="41" max="24"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2FAE6-E371-4667-9506-C267BAD9DA1B}">
  <sheetPr codeName="Sheet5">
    <tabColor rgb="FFFF0000"/>
    <pageSetUpPr fitToPage="1"/>
  </sheetPr>
  <dimension ref="A1:BG191"/>
  <sheetViews>
    <sheetView tabSelected="1" view="pageBreakPreview" zoomScale="85" zoomScaleNormal="100" zoomScaleSheetLayoutView="85" workbookViewId="0">
      <selection activeCell="R31" sqref="R31"/>
    </sheetView>
  </sheetViews>
  <sheetFormatPr defaultColWidth="9" defaultRowHeight="13.5"/>
  <cols>
    <col min="1" max="1" width="5.125" style="44" customWidth="1"/>
    <col min="2" max="2" width="2.125" style="44" customWidth="1"/>
    <col min="3" max="3" width="15.625" style="44" customWidth="1"/>
    <col min="4" max="4" width="2.125" style="44" customWidth="1"/>
    <col min="5" max="5" width="5.125" style="44" customWidth="1"/>
    <col min="6" max="6" width="2.125" style="44" customWidth="1"/>
    <col min="7" max="7" width="3.625" style="44" customWidth="1"/>
    <col min="8" max="8" width="6.625" style="44" customWidth="1"/>
    <col min="9" max="11" width="2.125" style="44" customWidth="1"/>
    <col min="12" max="12" width="6.625" style="44" customWidth="1"/>
    <col min="13" max="13" width="2.125" style="44" customWidth="1"/>
    <col min="14" max="14" width="8.125" style="44" customWidth="1"/>
    <col min="15" max="16" width="3.625" style="44" customWidth="1"/>
    <col min="17" max="17" width="2.125" style="44" customWidth="1"/>
    <col min="18" max="18" width="3.625" style="44" customWidth="1"/>
    <col min="19" max="19" width="2.125" style="44" customWidth="1"/>
    <col min="20" max="20" width="3.625" style="44" customWidth="1"/>
    <col min="21" max="21" width="6.625" style="44" customWidth="1"/>
    <col min="22" max="22" width="2.125" style="44" customWidth="1"/>
    <col min="23" max="23" width="3.625" style="44" customWidth="1"/>
    <col min="24" max="24" width="2.125" style="44" customWidth="1"/>
    <col min="25" max="25" width="5.125" style="44" customWidth="1"/>
    <col min="26" max="26" width="2.125" style="44" customWidth="1"/>
    <col min="27" max="28" width="3.625" style="44" customWidth="1"/>
    <col min="29" max="29" width="6.625" style="44" customWidth="1"/>
    <col min="30" max="31" width="3.625" style="44" customWidth="1"/>
    <col min="32" max="32" width="2" style="44" customWidth="1"/>
    <col min="33" max="39" width="3.625" style="44" customWidth="1"/>
    <col min="40" max="40" width="5.125" style="44" customWidth="1"/>
    <col min="41" max="41" width="6.625" style="44" customWidth="1"/>
    <col min="42" max="42" width="3.625" style="44" customWidth="1"/>
    <col min="43" max="43" width="5.125" style="44" customWidth="1"/>
    <col min="44" max="44" width="8.125" style="44" customWidth="1"/>
    <col min="45" max="46" width="3.625" style="44" customWidth="1"/>
    <col min="47" max="48" width="5.625" style="44" customWidth="1"/>
    <col min="49" max="49" width="12.625" style="44" customWidth="1"/>
    <col min="50" max="50" width="17.875" style="44" customWidth="1"/>
    <col min="51" max="51" width="6.625" style="150" customWidth="1"/>
    <col min="52" max="56" width="6.625" style="44" customWidth="1"/>
    <col min="57" max="58" width="9" style="44" customWidth="1"/>
    <col min="59" max="16384" width="9" style="44"/>
  </cols>
  <sheetData>
    <row r="1" spans="1:51" ht="15" customHeight="1">
      <c r="AL1" s="124"/>
      <c r="AM1" s="707" t="s">
        <v>563</v>
      </c>
      <c r="AN1" s="707"/>
      <c r="AO1" s="707"/>
      <c r="AP1" s="707"/>
      <c r="AQ1" s="707"/>
      <c r="AR1" s="707"/>
      <c r="AS1" s="707"/>
      <c r="AT1" s="708"/>
    </row>
    <row r="2" spans="1:51" ht="21" customHeight="1">
      <c r="A2" s="703" t="s">
        <v>252</v>
      </c>
      <c r="B2" s="703"/>
      <c r="C2" s="703"/>
      <c r="D2" s="703"/>
      <c r="E2" s="703"/>
      <c r="F2" s="703"/>
      <c r="G2" s="703"/>
      <c r="H2" s="703"/>
      <c r="I2" s="703"/>
      <c r="J2" s="703"/>
      <c r="K2" s="703"/>
      <c r="L2" s="703"/>
      <c r="M2" s="703"/>
      <c r="N2" s="703"/>
      <c r="O2" s="703"/>
      <c r="P2" s="703"/>
      <c r="Q2" s="703"/>
      <c r="R2" s="703"/>
      <c r="S2" s="703"/>
      <c r="T2" s="703"/>
      <c r="U2" s="703"/>
      <c r="V2" s="703"/>
      <c r="W2" s="703"/>
      <c r="X2" s="703"/>
      <c r="Y2" s="703"/>
      <c r="Z2" s="703"/>
      <c r="AA2" s="703"/>
      <c r="AB2" s="703"/>
      <c r="AC2" s="703"/>
      <c r="AD2" s="703"/>
      <c r="AE2" s="703"/>
      <c r="AF2" s="703"/>
      <c r="AG2" s="703"/>
      <c r="AH2" s="703"/>
      <c r="AI2" s="703"/>
      <c r="AJ2" s="703"/>
      <c r="AK2" s="703"/>
      <c r="AL2" s="703"/>
      <c r="AM2" s="703"/>
      <c r="AN2" s="703"/>
      <c r="AO2" s="703"/>
      <c r="AP2" s="703"/>
      <c r="AQ2" s="703"/>
      <c r="AR2" s="703"/>
      <c r="AS2" s="703"/>
      <c r="AT2" s="703"/>
    </row>
    <row r="3" spans="1:51" ht="15" customHeight="1">
      <c r="G3" s="786"/>
      <c r="H3" s="786"/>
      <c r="I3" s="786"/>
      <c r="J3" s="786"/>
      <c r="K3" s="786"/>
      <c r="L3" s="786"/>
      <c r="M3" s="786"/>
      <c r="N3" s="786"/>
      <c r="O3" s="786"/>
      <c r="P3" s="786"/>
      <c r="Q3" s="786"/>
      <c r="R3" s="786"/>
      <c r="AG3" s="704" t="s">
        <v>253</v>
      </c>
      <c r="AH3" s="704"/>
      <c r="AI3" s="704"/>
      <c r="AJ3" s="704"/>
      <c r="AK3" s="104" t="s">
        <v>229</v>
      </c>
      <c r="AL3" s="705">
        <f>様式３!Y3</f>
        <v>0</v>
      </c>
      <c r="AM3" s="705"/>
      <c r="AN3" s="705"/>
      <c r="AO3" s="705"/>
      <c r="AP3" s="705"/>
      <c r="AQ3" s="705"/>
      <c r="AR3" s="705"/>
      <c r="AS3" s="705"/>
      <c r="AT3" s="705"/>
    </row>
    <row r="4" spans="1:51" ht="15" customHeight="1">
      <c r="G4" s="786"/>
      <c r="H4" s="786"/>
      <c r="I4" s="786"/>
      <c r="J4" s="786"/>
      <c r="K4" s="786"/>
      <c r="L4" s="786"/>
      <c r="M4" s="786"/>
      <c r="N4" s="786"/>
      <c r="O4" s="786"/>
      <c r="P4" s="786"/>
      <c r="Q4" s="786"/>
      <c r="R4" s="786"/>
      <c r="AG4" s="704" t="s">
        <v>230</v>
      </c>
      <c r="AH4" s="704"/>
      <c r="AI4" s="704"/>
      <c r="AJ4" s="704"/>
      <c r="AK4" s="104" t="s">
        <v>229</v>
      </c>
      <c r="AL4" s="706" t="str">
        <f>様式３!Y4</f>
        <v>（二）武庫川水系大堀川　河川改修工事（その８）</v>
      </c>
      <c r="AM4" s="706"/>
      <c r="AN4" s="706"/>
      <c r="AO4" s="706"/>
      <c r="AP4" s="706"/>
      <c r="AQ4" s="706"/>
      <c r="AR4" s="706"/>
      <c r="AS4" s="706"/>
      <c r="AT4" s="706"/>
      <c r="AY4" s="44"/>
    </row>
    <row r="5" spans="1:51" ht="21" customHeight="1">
      <c r="A5" s="804" t="s">
        <v>417</v>
      </c>
      <c r="B5" s="804"/>
      <c r="C5" s="804"/>
      <c r="D5" s="804"/>
      <c r="E5" s="804"/>
      <c r="F5" s="804"/>
      <c r="O5" s="108"/>
      <c r="P5" s="108"/>
      <c r="Q5" s="805" t="s">
        <v>418</v>
      </c>
      <c r="R5" s="805"/>
      <c r="S5" s="805"/>
      <c r="T5" s="805"/>
      <c r="U5" s="805"/>
      <c r="V5" s="805"/>
      <c r="W5" s="805"/>
      <c r="X5" s="806" t="s">
        <v>419</v>
      </c>
      <c r="Y5" s="806"/>
      <c r="Z5" s="806"/>
      <c r="AA5" s="806"/>
      <c r="AB5" s="806"/>
      <c r="AC5" s="806"/>
      <c r="AD5" s="806"/>
      <c r="AE5" s="806"/>
      <c r="AF5" s="806"/>
      <c r="AG5" s="806"/>
      <c r="AH5" s="806"/>
      <c r="AI5" s="806"/>
      <c r="AJ5" s="806"/>
      <c r="AK5" s="806"/>
      <c r="AL5" s="274"/>
      <c r="AM5" s="275"/>
      <c r="AN5" s="275"/>
      <c r="AO5" s="275"/>
      <c r="AP5" s="275"/>
      <c r="AQ5" s="275"/>
      <c r="AR5" s="275"/>
      <c r="AS5" s="275"/>
      <c r="AT5" s="275"/>
    </row>
    <row r="6" spans="1:51" ht="3" customHeight="1">
      <c r="A6" s="126"/>
      <c r="B6" s="108"/>
      <c r="C6" s="108"/>
      <c r="D6" s="108"/>
      <c r="E6" s="108"/>
      <c r="F6" s="108"/>
      <c r="G6" s="108"/>
      <c r="H6" s="108"/>
      <c r="I6" s="108"/>
      <c r="J6" s="108"/>
      <c r="K6" s="120"/>
      <c r="L6" s="120"/>
      <c r="M6" s="120"/>
      <c r="N6" s="120"/>
      <c r="O6" s="120"/>
      <c r="P6" s="120"/>
      <c r="Q6" s="120"/>
      <c r="R6" s="120"/>
      <c r="S6" s="120"/>
      <c r="T6" s="120"/>
      <c r="U6" s="125"/>
      <c r="V6" s="120"/>
      <c r="W6" s="120"/>
      <c r="X6" s="806"/>
      <c r="Y6" s="807"/>
      <c r="Z6" s="807"/>
      <c r="AA6" s="807"/>
      <c r="AB6" s="807"/>
      <c r="AC6" s="807"/>
      <c r="AD6" s="807"/>
      <c r="AE6" s="807"/>
      <c r="AF6" s="807"/>
      <c r="AG6" s="807"/>
      <c r="AH6" s="807"/>
      <c r="AI6" s="807"/>
      <c r="AJ6" s="807"/>
      <c r="AK6" s="807"/>
      <c r="AL6" s="274"/>
    </row>
    <row r="7" spans="1:51" ht="15" customHeight="1">
      <c r="A7" s="720" t="s">
        <v>420</v>
      </c>
      <c r="B7" s="109"/>
      <c r="C7" s="252" t="s">
        <v>254</v>
      </c>
      <c r="D7" s="252" t="s">
        <v>237</v>
      </c>
      <c r="E7" s="252" t="s">
        <v>421</v>
      </c>
      <c r="F7" s="105" t="s">
        <v>238</v>
      </c>
      <c r="G7" s="808" t="s">
        <v>422</v>
      </c>
      <c r="H7" s="809"/>
      <c r="I7" s="809"/>
      <c r="J7" s="809"/>
      <c r="K7" s="809"/>
      <c r="L7" s="809"/>
      <c r="M7" s="809"/>
      <c r="N7" s="809"/>
      <c r="O7" s="810"/>
      <c r="Y7" s="720" t="s">
        <v>420</v>
      </c>
      <c r="Z7" s="210"/>
      <c r="AA7" s="811" t="s">
        <v>423</v>
      </c>
      <c r="AB7" s="811"/>
      <c r="AC7" s="811"/>
      <c r="AD7" s="811"/>
      <c r="AE7" s="811"/>
      <c r="AF7" s="131"/>
      <c r="AG7" s="709" t="s">
        <v>375</v>
      </c>
      <c r="AH7" s="710"/>
      <c r="AI7" s="710"/>
      <c r="AJ7" s="710"/>
      <c r="AK7" s="710"/>
      <c r="AL7" s="710"/>
      <c r="AM7" s="710"/>
      <c r="AN7" s="710"/>
      <c r="AO7" s="710"/>
      <c r="AP7" s="710"/>
      <c r="AQ7" s="710"/>
      <c r="AR7" s="710"/>
      <c r="AS7" s="711"/>
      <c r="AT7" s="276"/>
    </row>
    <row r="8" spans="1:51" ht="15" customHeight="1" thickBot="1">
      <c r="A8" s="721"/>
      <c r="B8" s="110" t="s">
        <v>237</v>
      </c>
      <c r="C8" s="191" t="s">
        <v>256</v>
      </c>
      <c r="D8" s="191" t="s">
        <v>229</v>
      </c>
      <c r="E8" s="191" t="s">
        <v>345</v>
      </c>
      <c r="F8" s="106" t="s">
        <v>238</v>
      </c>
      <c r="G8" s="812" t="s">
        <v>425</v>
      </c>
      <c r="H8" s="813"/>
      <c r="I8" s="813"/>
      <c r="J8" s="813"/>
      <c r="K8" s="813"/>
      <c r="L8" s="813"/>
      <c r="M8" s="813"/>
      <c r="N8" s="813"/>
      <c r="O8" s="814"/>
      <c r="U8" s="35"/>
      <c r="Y8" s="721"/>
      <c r="Z8" s="211" t="s">
        <v>232</v>
      </c>
      <c r="AA8" s="742" t="s">
        <v>426</v>
      </c>
      <c r="AB8" s="742"/>
      <c r="AC8" s="742"/>
      <c r="AD8" s="742"/>
      <c r="AE8" s="742"/>
      <c r="AF8" s="137" t="s">
        <v>233</v>
      </c>
      <c r="AG8" s="712" t="s">
        <v>427</v>
      </c>
      <c r="AH8" s="713"/>
      <c r="AI8" s="713"/>
      <c r="AJ8" s="713"/>
      <c r="AK8" s="713"/>
      <c r="AL8" s="713"/>
      <c r="AM8" s="713"/>
      <c r="AN8" s="713"/>
      <c r="AO8" s="713"/>
      <c r="AP8" s="713"/>
      <c r="AQ8" s="713"/>
      <c r="AR8" s="713"/>
      <c r="AS8" s="714"/>
      <c r="AT8" s="276"/>
      <c r="AV8" s="35" t="s">
        <v>424</v>
      </c>
      <c r="AY8" s="35" t="s">
        <v>643</v>
      </c>
    </row>
    <row r="9" spans="1:51" ht="15" customHeight="1">
      <c r="A9" s="788" t="s">
        <v>5</v>
      </c>
      <c r="B9" s="109"/>
      <c r="C9" s="277"/>
      <c r="D9" s="210"/>
      <c r="E9" s="253"/>
      <c r="F9" s="105"/>
      <c r="G9" s="789"/>
      <c r="H9" s="790"/>
      <c r="I9" s="790"/>
      <c r="J9" s="790"/>
      <c r="K9" s="790"/>
      <c r="L9" s="790"/>
      <c r="M9" s="790"/>
      <c r="N9" s="790"/>
      <c r="O9" s="791"/>
      <c r="R9" s="795" t="s">
        <v>428</v>
      </c>
      <c r="S9" s="796"/>
      <c r="T9" s="796"/>
      <c r="U9" s="797"/>
      <c r="Y9" s="800" t="s">
        <v>5</v>
      </c>
      <c r="Z9" s="104"/>
      <c r="AA9" s="802"/>
      <c r="AB9" s="802"/>
      <c r="AC9" s="802"/>
      <c r="AD9" s="802"/>
      <c r="AE9" s="802"/>
      <c r="AF9" s="105"/>
      <c r="AG9" s="789"/>
      <c r="AH9" s="790"/>
      <c r="AI9" s="790"/>
      <c r="AJ9" s="790"/>
      <c r="AK9" s="790"/>
      <c r="AL9" s="790"/>
      <c r="AM9" s="790"/>
      <c r="AN9" s="790"/>
      <c r="AO9" s="790"/>
      <c r="AP9" s="790"/>
      <c r="AQ9" s="790"/>
      <c r="AR9" s="790"/>
      <c r="AS9" s="791"/>
      <c r="AT9" s="278"/>
      <c r="AV9" s="787">
        <v>1</v>
      </c>
      <c r="AW9" s="787" t="str">
        <f>IF(OR(A9="○",A9=""),IF(OR(E9="女性",AND(E9="男性",AND(E10&lt;40,NOT(E10=0))),AND(E9="",AND(E10&lt;40,NOT(E10=0)))),"○","×"),IF(A9="工場製作","対象外",""))</f>
        <v/>
      </c>
      <c r="AY9" s="150" t="str">
        <f>IF(OR(AW9="×",AW11="×",AW13="×",R11="しない"),"×","○")</f>
        <v>×</v>
      </c>
    </row>
    <row r="10" spans="1:51" ht="15" customHeight="1">
      <c r="A10" s="731"/>
      <c r="B10" s="110" t="s">
        <v>237</v>
      </c>
      <c r="C10" s="399"/>
      <c r="D10" s="211" t="s">
        <v>229</v>
      </c>
      <c r="E10" s="279" t="str">
        <f>IF(NOT(C10=""),DATEDIF(C10,$R$30,"Y"),"")</f>
        <v/>
      </c>
      <c r="F10" s="106" t="s">
        <v>238</v>
      </c>
      <c r="G10" s="792"/>
      <c r="H10" s="793"/>
      <c r="I10" s="793"/>
      <c r="J10" s="793"/>
      <c r="K10" s="793"/>
      <c r="L10" s="793"/>
      <c r="M10" s="793"/>
      <c r="N10" s="793"/>
      <c r="O10" s="794"/>
      <c r="R10" s="798"/>
      <c r="S10" s="713"/>
      <c r="T10" s="713"/>
      <c r="U10" s="799"/>
      <c r="Y10" s="801"/>
      <c r="Z10" s="150" t="s">
        <v>237</v>
      </c>
      <c r="AA10" s="803"/>
      <c r="AB10" s="803"/>
      <c r="AC10" s="803"/>
      <c r="AD10" s="803"/>
      <c r="AE10" s="803"/>
      <c r="AF10" s="157" t="s">
        <v>238</v>
      </c>
      <c r="AG10" s="792"/>
      <c r="AH10" s="793"/>
      <c r="AI10" s="793"/>
      <c r="AJ10" s="793"/>
      <c r="AK10" s="793"/>
      <c r="AL10" s="793"/>
      <c r="AM10" s="793"/>
      <c r="AN10" s="793"/>
      <c r="AO10" s="793"/>
      <c r="AP10" s="793"/>
      <c r="AQ10" s="793"/>
      <c r="AR10" s="793"/>
      <c r="AS10" s="794"/>
      <c r="AT10" s="278"/>
      <c r="AV10" s="787"/>
      <c r="AW10" s="787"/>
    </row>
    <row r="11" spans="1:51" ht="15" customHeight="1">
      <c r="A11" s="788" t="s">
        <v>5</v>
      </c>
      <c r="B11" s="109"/>
      <c r="C11" s="277"/>
      <c r="D11" s="210" t="s">
        <v>237</v>
      </c>
      <c r="E11" s="253"/>
      <c r="F11" s="105" t="s">
        <v>238</v>
      </c>
      <c r="G11" s="789"/>
      <c r="H11" s="790"/>
      <c r="I11" s="790"/>
      <c r="J11" s="790"/>
      <c r="K11" s="790"/>
      <c r="L11" s="790"/>
      <c r="M11" s="790"/>
      <c r="N11" s="790"/>
      <c r="O11" s="791"/>
      <c r="R11" s="815" t="s">
        <v>659</v>
      </c>
      <c r="S11" s="790"/>
      <c r="T11" s="790"/>
      <c r="U11" s="816"/>
      <c r="Y11" s="800" t="s">
        <v>5</v>
      </c>
      <c r="Z11" s="280"/>
      <c r="AA11" s="802"/>
      <c r="AB11" s="802"/>
      <c r="AC11" s="802"/>
      <c r="AD11" s="802"/>
      <c r="AE11" s="802"/>
      <c r="AF11" s="105"/>
      <c r="AG11" s="789"/>
      <c r="AH11" s="790"/>
      <c r="AI11" s="790"/>
      <c r="AJ11" s="790"/>
      <c r="AK11" s="790"/>
      <c r="AL11" s="790"/>
      <c r="AM11" s="790"/>
      <c r="AN11" s="790"/>
      <c r="AO11" s="790"/>
      <c r="AP11" s="790"/>
      <c r="AQ11" s="790"/>
      <c r="AR11" s="790"/>
      <c r="AS11" s="791"/>
      <c r="AT11" s="278"/>
      <c r="AV11" s="787">
        <v>2</v>
      </c>
      <c r="AW11" s="787" t="str">
        <f>IF(OR(A11="○",A11=""),IF(OR(E11="女性",AND(E11="男性",AND(E12&lt;40,NOT(E12=0))),AND(E11="",AND(E12&lt;40,NOT(E12=0)))),"○","×"),IF(A11="工場製作","対象外",""))</f>
        <v/>
      </c>
    </row>
    <row r="12" spans="1:51" ht="15" customHeight="1" thickBot="1">
      <c r="A12" s="731"/>
      <c r="B12" s="110" t="s">
        <v>237</v>
      </c>
      <c r="C12" s="399"/>
      <c r="D12" s="211" t="s">
        <v>229</v>
      </c>
      <c r="E12" s="279" t="str">
        <f>IF(NOT(C12=""),DATEDIF(C12,$R$30,"Y"),"")</f>
        <v/>
      </c>
      <c r="F12" s="106" t="s">
        <v>238</v>
      </c>
      <c r="G12" s="792"/>
      <c r="H12" s="793"/>
      <c r="I12" s="793"/>
      <c r="J12" s="793"/>
      <c r="K12" s="793"/>
      <c r="L12" s="793"/>
      <c r="M12" s="793"/>
      <c r="N12" s="793"/>
      <c r="O12" s="794"/>
      <c r="R12" s="817"/>
      <c r="S12" s="818"/>
      <c r="T12" s="818"/>
      <c r="U12" s="819"/>
      <c r="Y12" s="801"/>
      <c r="Z12" s="238" t="s">
        <v>237</v>
      </c>
      <c r="AA12" s="803"/>
      <c r="AB12" s="803"/>
      <c r="AC12" s="803"/>
      <c r="AD12" s="803"/>
      <c r="AE12" s="803"/>
      <c r="AF12" s="106" t="s">
        <v>238</v>
      </c>
      <c r="AG12" s="792"/>
      <c r="AH12" s="793"/>
      <c r="AI12" s="793"/>
      <c r="AJ12" s="793"/>
      <c r="AK12" s="793"/>
      <c r="AL12" s="793"/>
      <c r="AM12" s="793"/>
      <c r="AN12" s="793"/>
      <c r="AO12" s="793"/>
      <c r="AP12" s="793"/>
      <c r="AQ12" s="793"/>
      <c r="AR12" s="793"/>
      <c r="AS12" s="794"/>
      <c r="AT12" s="278"/>
      <c r="AV12" s="787"/>
      <c r="AW12" s="787"/>
    </row>
    <row r="13" spans="1:51" ht="15" customHeight="1">
      <c r="A13" s="788" t="s">
        <v>5</v>
      </c>
      <c r="B13" s="109"/>
      <c r="C13" s="277"/>
      <c r="D13" s="210" t="s">
        <v>237</v>
      </c>
      <c r="E13" s="253"/>
      <c r="F13" s="105" t="s">
        <v>238</v>
      </c>
      <c r="G13" s="789"/>
      <c r="H13" s="790"/>
      <c r="I13" s="790"/>
      <c r="J13" s="790"/>
      <c r="K13" s="790"/>
      <c r="L13" s="790"/>
      <c r="M13" s="790"/>
      <c r="N13" s="790"/>
      <c r="O13" s="791"/>
      <c r="Y13" s="800" t="s">
        <v>5</v>
      </c>
      <c r="Z13" s="280"/>
      <c r="AA13" s="802"/>
      <c r="AB13" s="802"/>
      <c r="AC13" s="802"/>
      <c r="AD13" s="802"/>
      <c r="AE13" s="802"/>
      <c r="AF13" s="105"/>
      <c r="AG13" s="789"/>
      <c r="AH13" s="790"/>
      <c r="AI13" s="790"/>
      <c r="AJ13" s="790"/>
      <c r="AK13" s="790"/>
      <c r="AL13" s="790"/>
      <c r="AM13" s="790"/>
      <c r="AN13" s="790"/>
      <c r="AO13" s="790"/>
      <c r="AP13" s="790"/>
      <c r="AQ13" s="790"/>
      <c r="AR13" s="790"/>
      <c r="AS13" s="791"/>
      <c r="AT13" s="278"/>
      <c r="AV13" s="787">
        <v>3</v>
      </c>
      <c r="AW13" s="787" t="str">
        <f>IF(OR(A13="○",A13=""),IF(OR(E13="女性",AND(E13="男性",AND(E14&lt;40,NOT(E14=0))),AND(E13="",AND(E14&lt;40,NOT(E14=0)))),"○","×"),IF(A13="工場製作","対象外",""))</f>
        <v/>
      </c>
    </row>
    <row r="14" spans="1:51" ht="15" customHeight="1">
      <c r="A14" s="731"/>
      <c r="B14" s="110" t="s">
        <v>237</v>
      </c>
      <c r="C14" s="399"/>
      <c r="D14" s="211" t="s">
        <v>229</v>
      </c>
      <c r="E14" s="279" t="str">
        <f>IF(NOT(C14=""),DATEDIF(C14,$R$30,"Y"),"")</f>
        <v/>
      </c>
      <c r="F14" s="106" t="s">
        <v>238</v>
      </c>
      <c r="G14" s="792"/>
      <c r="H14" s="793"/>
      <c r="I14" s="793"/>
      <c r="J14" s="793"/>
      <c r="K14" s="793"/>
      <c r="L14" s="793"/>
      <c r="M14" s="793"/>
      <c r="N14" s="793"/>
      <c r="O14" s="794"/>
      <c r="Y14" s="801"/>
      <c r="Z14" s="238" t="s">
        <v>237</v>
      </c>
      <c r="AA14" s="803"/>
      <c r="AB14" s="803"/>
      <c r="AC14" s="803"/>
      <c r="AD14" s="803"/>
      <c r="AE14" s="803"/>
      <c r="AF14" s="106" t="s">
        <v>238</v>
      </c>
      <c r="AG14" s="792"/>
      <c r="AH14" s="793"/>
      <c r="AI14" s="793"/>
      <c r="AJ14" s="793"/>
      <c r="AK14" s="793"/>
      <c r="AL14" s="793"/>
      <c r="AM14" s="793"/>
      <c r="AN14" s="793"/>
      <c r="AO14" s="793"/>
      <c r="AP14" s="793"/>
      <c r="AQ14" s="793"/>
      <c r="AR14" s="793"/>
      <c r="AS14" s="794"/>
      <c r="AT14" s="278"/>
      <c r="AV14" s="787"/>
      <c r="AW14" s="787"/>
    </row>
    <row r="15" spans="1:51" ht="3" customHeight="1">
      <c r="A15" s="126"/>
      <c r="B15" s="126"/>
      <c r="C15" s="126"/>
      <c r="D15" s="126"/>
      <c r="E15" s="126"/>
      <c r="F15" s="126"/>
      <c r="G15" s="126"/>
      <c r="H15" s="126"/>
      <c r="I15" s="126"/>
      <c r="J15" s="126"/>
      <c r="P15" s="121"/>
    </row>
    <row r="16" spans="1:51" ht="9.9499999999999993" customHeight="1">
      <c r="W16" s="104"/>
      <c r="X16" s="104"/>
      <c r="Y16" s="104"/>
      <c r="Z16" s="104"/>
    </row>
    <row r="17" spans="1:59" ht="21" customHeight="1">
      <c r="A17" s="717" t="s">
        <v>240</v>
      </c>
      <c r="B17" s="717"/>
      <c r="C17" s="717"/>
      <c r="D17" s="717"/>
      <c r="E17" s="717"/>
      <c r="F17" s="113"/>
      <c r="G17" s="113"/>
      <c r="H17" s="835" t="str">
        <f>様式３!G6</f>
        <v>対象期間：平成30年度～令和7年度</v>
      </c>
      <c r="I17" s="835"/>
      <c r="J17" s="835"/>
      <c r="K17" s="835"/>
      <c r="L17" s="835"/>
      <c r="M17" s="835"/>
      <c r="N17" s="835"/>
      <c r="O17" s="835"/>
      <c r="P17" s="835"/>
      <c r="Q17" s="836" t="s">
        <v>344</v>
      </c>
      <c r="R17" s="836"/>
      <c r="S17" s="836"/>
      <c r="T17" s="836"/>
      <c r="U17" s="283"/>
      <c r="W17" s="120"/>
      <c r="X17" s="120"/>
      <c r="Y17" s="120"/>
      <c r="Z17" s="120"/>
      <c r="AA17" s="120"/>
      <c r="AB17" s="120"/>
      <c r="AC17" s="120"/>
      <c r="AD17" s="120"/>
      <c r="AE17" s="120"/>
      <c r="AF17" s="120"/>
      <c r="AG17" s="120"/>
      <c r="AH17" s="120"/>
      <c r="AI17" s="120"/>
      <c r="AJ17" s="120"/>
      <c r="AK17" s="120"/>
      <c r="AL17" s="120"/>
      <c r="AW17" s="720" t="s">
        <v>564</v>
      </c>
      <c r="AX17" s="720" t="s">
        <v>257</v>
      </c>
      <c r="AY17" s="780" t="s">
        <v>39</v>
      </c>
      <c r="AZ17" s="781"/>
      <c r="BA17" s="781"/>
      <c r="BB17" s="782"/>
      <c r="BC17" s="720" t="s">
        <v>565</v>
      </c>
      <c r="BD17" s="720" t="s">
        <v>566</v>
      </c>
    </row>
    <row r="18" spans="1:59" ht="3" customHeight="1">
      <c r="A18" s="114"/>
      <c r="B18" s="114"/>
      <c r="C18" s="114"/>
      <c r="D18" s="114"/>
      <c r="E18" s="114"/>
      <c r="F18" s="119"/>
      <c r="G18" s="119"/>
      <c r="H18" s="119"/>
      <c r="I18" s="119"/>
      <c r="J18" s="119"/>
      <c r="AW18" s="779"/>
      <c r="AX18" s="779"/>
      <c r="AY18" s="783"/>
      <c r="AZ18" s="784"/>
      <c r="BA18" s="784"/>
      <c r="BB18" s="785"/>
      <c r="BC18" s="779"/>
      <c r="BD18" s="779"/>
    </row>
    <row r="19" spans="1:59" ht="15" customHeight="1">
      <c r="A19" s="720" t="s">
        <v>34</v>
      </c>
      <c r="B19" s="109"/>
      <c r="C19" s="210" t="s">
        <v>254</v>
      </c>
      <c r="D19" s="105"/>
      <c r="E19" s="720" t="s">
        <v>530</v>
      </c>
      <c r="F19" s="709" t="s">
        <v>255</v>
      </c>
      <c r="G19" s="710"/>
      <c r="H19" s="710"/>
      <c r="I19" s="710"/>
      <c r="J19" s="711"/>
      <c r="K19" s="109"/>
      <c r="L19" s="710" t="s">
        <v>230</v>
      </c>
      <c r="M19" s="710"/>
      <c r="N19" s="710"/>
      <c r="O19" s="710"/>
      <c r="P19" s="710"/>
      <c r="Q19" s="710"/>
      <c r="R19" s="710"/>
      <c r="S19" s="710"/>
      <c r="T19" s="710"/>
      <c r="U19" s="710"/>
      <c r="V19" s="181"/>
      <c r="W19" s="709" t="s">
        <v>430</v>
      </c>
      <c r="X19" s="710"/>
      <c r="Y19" s="710"/>
      <c r="Z19" s="710"/>
      <c r="AA19" s="711"/>
      <c r="AB19" s="709" t="s">
        <v>231</v>
      </c>
      <c r="AC19" s="710"/>
      <c r="AD19" s="710"/>
      <c r="AE19" s="710"/>
      <c r="AF19" s="711"/>
      <c r="AG19" s="820" t="s">
        <v>205</v>
      </c>
      <c r="AH19" s="821"/>
      <c r="AI19" s="821"/>
      <c r="AJ19" s="821"/>
      <c r="AK19" s="822"/>
      <c r="AL19" s="820" t="s">
        <v>4</v>
      </c>
      <c r="AM19" s="821"/>
      <c r="AN19" s="821"/>
      <c r="AO19" s="822"/>
      <c r="AP19" s="709" t="s">
        <v>7</v>
      </c>
      <c r="AQ19" s="710"/>
      <c r="AR19" s="711"/>
      <c r="AS19" s="709" t="s">
        <v>242</v>
      </c>
      <c r="AT19" s="711"/>
      <c r="AW19" s="779"/>
      <c r="AX19" s="779"/>
      <c r="AY19" s="346" t="s">
        <v>262</v>
      </c>
      <c r="AZ19" s="136"/>
      <c r="BA19" s="287">
        <v>80</v>
      </c>
      <c r="BB19" s="135">
        <v>70</v>
      </c>
      <c r="BC19" s="779"/>
      <c r="BD19" s="779"/>
    </row>
    <row r="20" spans="1:59" ht="15" customHeight="1">
      <c r="A20" s="721"/>
      <c r="B20" s="110" t="s">
        <v>232</v>
      </c>
      <c r="C20" s="211" t="s">
        <v>256</v>
      </c>
      <c r="D20" s="106" t="s">
        <v>233</v>
      </c>
      <c r="E20" s="721"/>
      <c r="F20" s="712"/>
      <c r="G20" s="713"/>
      <c r="H20" s="713"/>
      <c r="I20" s="713"/>
      <c r="J20" s="714"/>
      <c r="K20" s="110" t="s">
        <v>232</v>
      </c>
      <c r="L20" s="713" t="s">
        <v>370</v>
      </c>
      <c r="M20" s="713"/>
      <c r="N20" s="713"/>
      <c r="O20" s="713"/>
      <c r="P20" s="713"/>
      <c r="Q20" s="713"/>
      <c r="R20" s="713"/>
      <c r="S20" s="713"/>
      <c r="T20" s="713"/>
      <c r="U20" s="713"/>
      <c r="V20" s="106" t="s">
        <v>233</v>
      </c>
      <c r="W20" s="712"/>
      <c r="X20" s="713"/>
      <c r="Y20" s="713"/>
      <c r="Z20" s="713"/>
      <c r="AA20" s="714"/>
      <c r="AB20" s="712"/>
      <c r="AC20" s="713"/>
      <c r="AD20" s="713"/>
      <c r="AE20" s="713"/>
      <c r="AF20" s="714"/>
      <c r="AG20" s="820" t="s">
        <v>433</v>
      </c>
      <c r="AH20" s="821"/>
      <c r="AI20" s="821"/>
      <c r="AJ20" s="821"/>
      <c r="AK20" s="821"/>
      <c r="AL20" s="821"/>
      <c r="AM20" s="821"/>
      <c r="AN20" s="821"/>
      <c r="AO20" s="822"/>
      <c r="AP20" s="712"/>
      <c r="AQ20" s="713"/>
      <c r="AR20" s="714"/>
      <c r="AS20" s="712"/>
      <c r="AT20" s="714"/>
      <c r="AW20" s="721"/>
      <c r="AX20" s="721"/>
      <c r="AY20" s="132" t="s">
        <v>263</v>
      </c>
      <c r="AZ20" s="133">
        <v>80</v>
      </c>
      <c r="BA20" s="286">
        <v>70</v>
      </c>
      <c r="BB20" s="134">
        <v>0</v>
      </c>
      <c r="BC20" s="721"/>
      <c r="BD20" s="721"/>
    </row>
    <row r="21" spans="1:59" ht="15" customHeight="1">
      <c r="A21" s="788"/>
      <c r="B21" s="111"/>
      <c r="C21" s="281" t="str">
        <f>IF($AY$9="○",IF(Y9=$C$105,AA9,""),IF(A9=$C$63,C9,""))</f>
        <v/>
      </c>
      <c r="D21" s="129"/>
      <c r="E21" s="788" t="s">
        <v>5</v>
      </c>
      <c r="F21" s="732"/>
      <c r="G21" s="733"/>
      <c r="H21" s="733"/>
      <c r="I21" s="733"/>
      <c r="J21" s="734"/>
      <c r="K21" s="111"/>
      <c r="L21" s="733"/>
      <c r="M21" s="733"/>
      <c r="N21" s="733"/>
      <c r="O21" s="733"/>
      <c r="P21" s="733"/>
      <c r="Q21" s="733"/>
      <c r="R21" s="733"/>
      <c r="S21" s="733"/>
      <c r="T21" s="733"/>
      <c r="U21" s="733"/>
      <c r="V21" s="129"/>
      <c r="W21" s="130"/>
      <c r="X21" s="837"/>
      <c r="Y21" s="837"/>
      <c r="Z21" s="837"/>
      <c r="AA21" s="838"/>
      <c r="AB21" s="755"/>
      <c r="AC21" s="839"/>
      <c r="AD21" s="839"/>
      <c r="AE21" s="839"/>
      <c r="AF21" s="756"/>
      <c r="AG21" s="829"/>
      <c r="AH21" s="830"/>
      <c r="AI21" s="830"/>
      <c r="AJ21" s="830"/>
      <c r="AK21" s="831"/>
      <c r="AL21" s="832"/>
      <c r="AM21" s="833"/>
      <c r="AN21" s="833"/>
      <c r="AO21" s="834"/>
      <c r="AP21" s="823"/>
      <c r="AQ21" s="824"/>
      <c r="AR21" s="825"/>
      <c r="AS21" s="755"/>
      <c r="AT21" s="756"/>
      <c r="AW21" s="720" t="str">
        <f>IF(BD22=$BG$22,"○","-")</f>
        <v>-</v>
      </c>
      <c r="AX21" s="128"/>
      <c r="AY21" s="153" t="s">
        <v>264</v>
      </c>
      <c r="AZ21" s="344">
        <f>COUNTIF(AS21,"&gt;=80")</f>
        <v>0</v>
      </c>
      <c r="BA21" s="345">
        <f>COUNTIFS(AS21,"&gt;=70",AS21,"&lt;80")</f>
        <v>0</v>
      </c>
      <c r="BB21" s="345">
        <f>COUNTIFS(AS21,"&lt;70")</f>
        <v>0</v>
      </c>
      <c r="BC21" s="205"/>
      <c r="BD21" s="115"/>
    </row>
    <row r="22" spans="1:59" ht="15" customHeight="1">
      <c r="A22" s="730"/>
      <c r="B22" s="111"/>
      <c r="C22" s="282" t="str">
        <f>IF($AY$9="○",IF(Y9=$C$105,AA10,""),IF(A9=$C$63,C10,""))</f>
        <v/>
      </c>
      <c r="D22" s="129"/>
      <c r="E22" s="731"/>
      <c r="F22" s="738"/>
      <c r="G22" s="739"/>
      <c r="H22" s="739"/>
      <c r="I22" s="739"/>
      <c r="J22" s="740"/>
      <c r="K22" s="112" t="s">
        <v>237</v>
      </c>
      <c r="L22" s="739" t="str">
        <f>IF(AND(F21&lt;&gt;$E$92,F21&lt;&gt;""),"※記載不要","")</f>
        <v/>
      </c>
      <c r="M22" s="739"/>
      <c r="N22" s="739"/>
      <c r="O22" s="739"/>
      <c r="P22" s="739"/>
      <c r="Q22" s="739"/>
      <c r="R22" s="739"/>
      <c r="S22" s="739"/>
      <c r="T22" s="739"/>
      <c r="U22" s="739"/>
      <c r="V22" s="137" t="s">
        <v>238</v>
      </c>
      <c r="W22" s="112" t="s">
        <v>239</v>
      </c>
      <c r="X22" s="841"/>
      <c r="Y22" s="841"/>
      <c r="Z22" s="841"/>
      <c r="AA22" s="842"/>
      <c r="AB22" s="741" t="str">
        <f>IF(AB21=$C$72,"（出資比率","")</f>
        <v/>
      </c>
      <c r="AC22" s="742"/>
      <c r="AD22" s="208"/>
      <c r="AE22" s="742" t="str">
        <f>IF(AB22="","","％）")</f>
        <v/>
      </c>
      <c r="AF22" s="840"/>
      <c r="AG22" s="843"/>
      <c r="AH22" s="844"/>
      <c r="AI22" s="844"/>
      <c r="AJ22" s="844"/>
      <c r="AK22" s="844"/>
      <c r="AL22" s="844"/>
      <c r="AM22" s="844"/>
      <c r="AN22" s="844"/>
      <c r="AO22" s="845"/>
      <c r="AP22" s="826"/>
      <c r="AQ22" s="827"/>
      <c r="AR22" s="828"/>
      <c r="AS22" s="757"/>
      <c r="AT22" s="758"/>
      <c r="AW22" s="721"/>
      <c r="AX22" s="132" t="str">
        <f>C21</f>
        <v/>
      </c>
      <c r="AY22" s="154" t="s">
        <v>434</v>
      </c>
      <c r="AZ22" s="288">
        <f>2*AZ21</f>
        <v>0</v>
      </c>
      <c r="BA22" s="289">
        <f>1*BA21</f>
        <v>0</v>
      </c>
      <c r="BB22" s="289">
        <f>0*BB21</f>
        <v>0</v>
      </c>
      <c r="BC22" s="206">
        <f>IF(T39="○",1,0)</f>
        <v>0</v>
      </c>
      <c r="BD22" s="290" t="str">
        <f>IF(AX22="","-",IF($AY$9="○",IF(Y9=$C$64,"-",SUM(AZ22,BA22,BB22,BC22)),IF(A9=$C$64,"-",SUM(AZ22,BA22,BB22,BC22))))</f>
        <v>-</v>
      </c>
      <c r="BF22" s="787" t="s">
        <v>265</v>
      </c>
      <c r="BG22" s="846">
        <f>MIN(BD22,BD24,BD26)</f>
        <v>0</v>
      </c>
    </row>
    <row r="23" spans="1:59" ht="15" customHeight="1">
      <c r="A23" s="788"/>
      <c r="B23" s="130"/>
      <c r="C23" s="281" t="str">
        <f>IF($AY$9="○",IF(Y11=$C$105,AA11,""),IF(A11=$C$63,C11,""))</f>
        <v/>
      </c>
      <c r="D23" s="131"/>
      <c r="E23" s="788" t="s">
        <v>5</v>
      </c>
      <c r="F23" s="732"/>
      <c r="G23" s="733"/>
      <c r="H23" s="733"/>
      <c r="I23" s="733"/>
      <c r="J23" s="734"/>
      <c r="K23" s="111"/>
      <c r="L23" s="733"/>
      <c r="M23" s="733"/>
      <c r="N23" s="733"/>
      <c r="O23" s="733"/>
      <c r="P23" s="733"/>
      <c r="Q23" s="733"/>
      <c r="R23" s="733"/>
      <c r="S23" s="733"/>
      <c r="T23" s="733"/>
      <c r="U23" s="733"/>
      <c r="V23" s="129"/>
      <c r="W23" s="130"/>
      <c r="X23" s="837"/>
      <c r="Y23" s="837"/>
      <c r="Z23" s="837"/>
      <c r="AA23" s="838"/>
      <c r="AB23" s="755"/>
      <c r="AC23" s="839"/>
      <c r="AD23" s="839"/>
      <c r="AE23" s="839"/>
      <c r="AF23" s="756"/>
      <c r="AG23" s="832"/>
      <c r="AH23" s="833"/>
      <c r="AI23" s="833"/>
      <c r="AJ23" s="833"/>
      <c r="AK23" s="834"/>
      <c r="AL23" s="832"/>
      <c r="AM23" s="833"/>
      <c r="AN23" s="833"/>
      <c r="AO23" s="834"/>
      <c r="AP23" s="823"/>
      <c r="AQ23" s="824"/>
      <c r="AR23" s="825"/>
      <c r="AS23" s="755"/>
      <c r="AT23" s="756"/>
      <c r="AW23" s="720" t="str">
        <f>IF(BD24=$BG$22,"○","-")</f>
        <v>-</v>
      </c>
      <c r="AX23" s="128"/>
      <c r="AY23" s="153" t="s">
        <v>264</v>
      </c>
      <c r="AZ23" s="344">
        <f>COUNTIF(AS23,"&gt;=80")</f>
        <v>0</v>
      </c>
      <c r="BA23" s="345">
        <f>COUNTIFS(AS23,"&gt;=70",AS23,"&lt;80")</f>
        <v>0</v>
      </c>
      <c r="BB23" s="345">
        <f>COUNTIFS(AS23,"&lt;70")</f>
        <v>0</v>
      </c>
      <c r="BC23" s="205"/>
      <c r="BD23" s="115"/>
      <c r="BF23" s="787"/>
      <c r="BG23" s="846"/>
    </row>
    <row r="24" spans="1:59" ht="15" customHeight="1">
      <c r="A24" s="730"/>
      <c r="B24" s="111"/>
      <c r="C24" s="282" t="str">
        <f>IF($AY$9="○",IF(Y11=$C$105,AA12,""),IF(A11=$C$63,C12,""))</f>
        <v/>
      </c>
      <c r="D24" s="129"/>
      <c r="E24" s="731"/>
      <c r="F24" s="738"/>
      <c r="G24" s="739"/>
      <c r="H24" s="739"/>
      <c r="I24" s="739"/>
      <c r="J24" s="740"/>
      <c r="K24" s="112" t="s">
        <v>237</v>
      </c>
      <c r="L24" s="739" t="str">
        <f>IF(AND(F23&lt;&gt;$E$92,F23&lt;&gt;""),"※記載不要","")</f>
        <v/>
      </c>
      <c r="M24" s="739"/>
      <c r="N24" s="739"/>
      <c r="O24" s="739"/>
      <c r="P24" s="739"/>
      <c r="Q24" s="739"/>
      <c r="R24" s="739"/>
      <c r="S24" s="739"/>
      <c r="T24" s="739"/>
      <c r="U24" s="739"/>
      <c r="V24" s="137" t="s">
        <v>238</v>
      </c>
      <c r="W24" s="112" t="s">
        <v>239</v>
      </c>
      <c r="X24" s="841"/>
      <c r="Y24" s="841"/>
      <c r="Z24" s="841"/>
      <c r="AA24" s="842"/>
      <c r="AB24" s="741" t="str">
        <f>IF(AB23=$C$72,"（出資比率","")</f>
        <v/>
      </c>
      <c r="AC24" s="742"/>
      <c r="AD24" s="208"/>
      <c r="AE24" s="742" t="str">
        <f t="shared" ref="AE24" si="0">IF(AB24="","","％）")</f>
        <v/>
      </c>
      <c r="AF24" s="840"/>
      <c r="AG24" s="843"/>
      <c r="AH24" s="844"/>
      <c r="AI24" s="844"/>
      <c r="AJ24" s="844"/>
      <c r="AK24" s="844"/>
      <c r="AL24" s="844"/>
      <c r="AM24" s="844"/>
      <c r="AN24" s="844"/>
      <c r="AO24" s="845"/>
      <c r="AP24" s="826"/>
      <c r="AQ24" s="827"/>
      <c r="AR24" s="828"/>
      <c r="AS24" s="757"/>
      <c r="AT24" s="758"/>
      <c r="AW24" s="721"/>
      <c r="AX24" s="132" t="str">
        <f>C23</f>
        <v/>
      </c>
      <c r="AY24" s="154" t="s">
        <v>434</v>
      </c>
      <c r="AZ24" s="288">
        <f>2*AZ23</f>
        <v>0</v>
      </c>
      <c r="BA24" s="289">
        <f>1*BA23</f>
        <v>0</v>
      </c>
      <c r="BB24" s="289">
        <f>0*BB23</f>
        <v>0</v>
      </c>
      <c r="BC24" s="206">
        <f>IF(T41="○",1,0)</f>
        <v>0</v>
      </c>
      <c r="BD24" s="290" t="str">
        <f>IF(AX24="","-",IF($AY$9="○",IF(Y11=$C$64,"-",SUM(AZ24,BA24,BB24,BC24)),IF(A11=$C$64,"-",SUM(AZ24,BA24,BB24,BC24))))</f>
        <v>-</v>
      </c>
    </row>
    <row r="25" spans="1:59" ht="15" customHeight="1">
      <c r="A25" s="788"/>
      <c r="B25" s="130"/>
      <c r="C25" s="281" t="str">
        <f>IF($AY$9="○",IF(Y13=$C$105,AA13,""),IF(A13=$C$63,C13,""))</f>
        <v/>
      </c>
      <c r="D25" s="131"/>
      <c r="E25" s="788" t="s">
        <v>5</v>
      </c>
      <c r="F25" s="732"/>
      <c r="G25" s="733"/>
      <c r="H25" s="733"/>
      <c r="I25" s="733"/>
      <c r="J25" s="734"/>
      <c r="K25" s="130"/>
      <c r="L25" s="733"/>
      <c r="M25" s="733"/>
      <c r="N25" s="733"/>
      <c r="O25" s="733"/>
      <c r="P25" s="733"/>
      <c r="Q25" s="733"/>
      <c r="R25" s="733"/>
      <c r="S25" s="733"/>
      <c r="T25" s="733"/>
      <c r="U25" s="733"/>
      <c r="V25" s="131"/>
      <c r="W25" s="130"/>
      <c r="X25" s="837"/>
      <c r="Y25" s="837"/>
      <c r="Z25" s="837"/>
      <c r="AA25" s="838"/>
      <c r="AB25" s="755"/>
      <c r="AC25" s="839"/>
      <c r="AD25" s="839"/>
      <c r="AE25" s="839"/>
      <c r="AF25" s="756"/>
      <c r="AG25" s="832"/>
      <c r="AH25" s="833"/>
      <c r="AI25" s="833"/>
      <c r="AJ25" s="833"/>
      <c r="AK25" s="834"/>
      <c r="AL25" s="832"/>
      <c r="AM25" s="833"/>
      <c r="AN25" s="833"/>
      <c r="AO25" s="834"/>
      <c r="AP25" s="823"/>
      <c r="AQ25" s="824"/>
      <c r="AR25" s="825"/>
      <c r="AS25" s="755"/>
      <c r="AT25" s="756"/>
      <c r="AV25" s="343"/>
      <c r="AW25" s="720" t="str">
        <f>IF(BD26=$BG$22,"○","-")</f>
        <v>-</v>
      </c>
      <c r="AX25" s="128"/>
      <c r="AY25" s="153" t="s">
        <v>264</v>
      </c>
      <c r="AZ25" s="344">
        <f>COUNTIF(AS25,"&gt;=80")</f>
        <v>0</v>
      </c>
      <c r="BA25" s="345">
        <f>COUNTIFS(AS25,"&gt;=70",AS25,"&lt;80")</f>
        <v>0</v>
      </c>
      <c r="BB25" s="345">
        <f>COUNTIFS(AS25,"&lt;70")</f>
        <v>0</v>
      </c>
      <c r="BC25" s="205"/>
      <c r="BD25" s="115"/>
    </row>
    <row r="26" spans="1:59" ht="15" customHeight="1">
      <c r="A26" s="731"/>
      <c r="B26" s="112"/>
      <c r="C26" s="282" t="str">
        <f>IF($AY$9="○",IF(Y13=$C$105,AA14,""),IF(A13=$C$63,C14,""))</f>
        <v/>
      </c>
      <c r="D26" s="137"/>
      <c r="E26" s="731"/>
      <c r="F26" s="738"/>
      <c r="G26" s="739"/>
      <c r="H26" s="739"/>
      <c r="I26" s="739"/>
      <c r="J26" s="740"/>
      <c r="K26" s="112" t="s">
        <v>237</v>
      </c>
      <c r="L26" s="739" t="str">
        <f>IF(AND(F25&lt;&gt;$E$92,F25&lt;&gt;""),"※記載不要","")</f>
        <v/>
      </c>
      <c r="M26" s="739"/>
      <c r="N26" s="739"/>
      <c r="O26" s="739"/>
      <c r="P26" s="739"/>
      <c r="Q26" s="739"/>
      <c r="R26" s="739"/>
      <c r="S26" s="739"/>
      <c r="T26" s="739"/>
      <c r="U26" s="739"/>
      <c r="V26" s="137" t="s">
        <v>238</v>
      </c>
      <c r="W26" s="112" t="s">
        <v>239</v>
      </c>
      <c r="X26" s="841"/>
      <c r="Y26" s="841"/>
      <c r="Z26" s="841"/>
      <c r="AA26" s="842"/>
      <c r="AB26" s="741" t="str">
        <f t="shared" ref="AB26" si="1">IF(AB25=$C$72,"（出資比率","")</f>
        <v/>
      </c>
      <c r="AC26" s="742"/>
      <c r="AD26" s="208"/>
      <c r="AE26" s="742" t="str">
        <f t="shared" ref="AE26" si="2">IF(AB26="","","％）")</f>
        <v/>
      </c>
      <c r="AF26" s="840"/>
      <c r="AG26" s="843"/>
      <c r="AH26" s="844"/>
      <c r="AI26" s="844"/>
      <c r="AJ26" s="844"/>
      <c r="AK26" s="844"/>
      <c r="AL26" s="844"/>
      <c r="AM26" s="844"/>
      <c r="AN26" s="844"/>
      <c r="AO26" s="845"/>
      <c r="AP26" s="826"/>
      <c r="AQ26" s="827"/>
      <c r="AR26" s="828"/>
      <c r="AS26" s="757"/>
      <c r="AT26" s="758"/>
      <c r="AW26" s="721"/>
      <c r="AX26" s="132" t="str">
        <f>C25</f>
        <v/>
      </c>
      <c r="AY26" s="154" t="s">
        <v>434</v>
      </c>
      <c r="AZ26" s="288">
        <f>2*AZ25</f>
        <v>0</v>
      </c>
      <c r="BA26" s="289">
        <f>1*BA25</f>
        <v>0</v>
      </c>
      <c r="BB26" s="289">
        <f>0*BB25</f>
        <v>0</v>
      </c>
      <c r="BC26" s="206">
        <f>IF(T43="○",1,0)</f>
        <v>0</v>
      </c>
      <c r="BD26" s="290" t="str">
        <f>IF(AX26="","-",IF($AY$9="○",IF(Y13=$C$64,"-",SUM(AZ26,BA26,BB26,BC26)),IF(A13=$C$64,"-",SUM(AZ26,BA26,BB26,BC26))))</f>
        <v>-</v>
      </c>
    </row>
    <row r="27" spans="1:59" ht="6" customHeight="1" thickBot="1"/>
    <row r="28" spans="1:59" ht="9" customHeight="1" thickTop="1">
      <c r="Y28" s="920" t="s">
        <v>620</v>
      </c>
      <c r="Z28" s="921"/>
      <c r="AA28" s="921"/>
      <c r="AB28" s="922"/>
      <c r="AC28" s="847" t="s">
        <v>212</v>
      </c>
      <c r="AD28" s="848"/>
      <c r="AE28" s="848"/>
      <c r="AF28" s="848"/>
      <c r="AG28" s="848"/>
      <c r="AH28" s="849"/>
      <c r="AI28" s="853">
        <f>IF($A$21=$C$63,AZ21,IF($A$23=$C$63,AZ23,IF($A$25=$C$63,AZ25,0)))</f>
        <v>0</v>
      </c>
      <c r="AJ28" s="854"/>
      <c r="AS28" s="291"/>
      <c r="AT28" s="291"/>
    </row>
    <row r="29" spans="1:59" ht="6" customHeight="1">
      <c r="A29" s="717" t="s">
        <v>435</v>
      </c>
      <c r="B29" s="717"/>
      <c r="C29" s="717"/>
      <c r="D29" s="717"/>
      <c r="E29" s="717"/>
      <c r="F29" s="717"/>
      <c r="G29" s="717"/>
      <c r="H29" s="717"/>
      <c r="I29" s="717"/>
      <c r="J29" s="717"/>
      <c r="K29" s="717"/>
      <c r="Y29" s="923"/>
      <c r="Z29" s="716"/>
      <c r="AA29" s="716"/>
      <c r="AB29" s="924"/>
      <c r="AC29" s="850"/>
      <c r="AD29" s="851"/>
      <c r="AE29" s="851"/>
      <c r="AF29" s="851"/>
      <c r="AG29" s="851"/>
      <c r="AH29" s="852"/>
      <c r="AI29" s="855"/>
      <c r="AJ29" s="856"/>
      <c r="AS29" s="291"/>
      <c r="AT29" s="291"/>
    </row>
    <row r="30" spans="1:59" ht="15" customHeight="1">
      <c r="A30" s="717"/>
      <c r="B30" s="717"/>
      <c r="C30" s="717"/>
      <c r="D30" s="717"/>
      <c r="E30" s="717"/>
      <c r="F30" s="717"/>
      <c r="G30" s="717"/>
      <c r="H30" s="717"/>
      <c r="I30" s="717"/>
      <c r="J30" s="717"/>
      <c r="K30" s="717"/>
      <c r="L30" s="857" t="s">
        <v>334</v>
      </c>
      <c r="M30" s="857"/>
      <c r="N30" s="857"/>
      <c r="O30" s="857"/>
      <c r="P30" s="857"/>
      <c r="Q30" s="195" t="s">
        <v>335</v>
      </c>
      <c r="R30" s="858">
        <v>46282</v>
      </c>
      <c r="S30" s="858"/>
      <c r="T30" s="858"/>
      <c r="U30" s="858"/>
      <c r="V30" s="858"/>
      <c r="W30" s="120"/>
      <c r="X30" s="120"/>
      <c r="Y30" s="923"/>
      <c r="Z30" s="716"/>
      <c r="AA30" s="716"/>
      <c r="AB30" s="924"/>
      <c r="AC30" s="859" t="s">
        <v>214</v>
      </c>
      <c r="AD30" s="860"/>
      <c r="AE30" s="860"/>
      <c r="AF30" s="860"/>
      <c r="AG30" s="860"/>
      <c r="AH30" s="861"/>
      <c r="AI30" s="862">
        <f>IF($A$21=$C$63,BA21,IF($A$23=$C$63,BA23,IF($A$25=$C$63,BA25,0)))</f>
        <v>0</v>
      </c>
      <c r="AJ30" s="863"/>
      <c r="AS30" s="291"/>
      <c r="AT30" s="291"/>
    </row>
    <row r="31" spans="1:59" ht="3" customHeight="1">
      <c r="A31" s="114"/>
      <c r="B31" s="114"/>
      <c r="C31" s="114"/>
      <c r="D31" s="114"/>
      <c r="E31" s="119"/>
      <c r="F31" s="119"/>
      <c r="G31" s="119"/>
      <c r="H31" s="119"/>
      <c r="I31" s="119"/>
      <c r="J31" s="119"/>
      <c r="Y31" s="923"/>
      <c r="Z31" s="716"/>
      <c r="AA31" s="716"/>
      <c r="AB31" s="924"/>
      <c r="AC31" s="932" t="s">
        <v>436</v>
      </c>
      <c r="AD31" s="933"/>
      <c r="AE31" s="933"/>
      <c r="AF31" s="933"/>
      <c r="AG31" s="933"/>
      <c r="AH31" s="934"/>
      <c r="AI31" s="928">
        <f>1-AI28-AI30</f>
        <v>1</v>
      </c>
      <c r="AJ31" s="929"/>
      <c r="AS31" s="291"/>
      <c r="AT31" s="291"/>
    </row>
    <row r="32" spans="1:59" ht="12" customHeight="1" thickBot="1">
      <c r="A32" s="720" t="s">
        <v>34</v>
      </c>
      <c r="B32" s="138"/>
      <c r="C32" s="139"/>
      <c r="D32" s="140"/>
      <c r="E32" s="870" t="s">
        <v>279</v>
      </c>
      <c r="F32" s="871"/>
      <c r="G32" s="871"/>
      <c r="H32" s="871"/>
      <c r="I32" s="871"/>
      <c r="J32" s="871"/>
      <c r="K32" s="871"/>
      <c r="L32" s="871"/>
      <c r="M32" s="871"/>
      <c r="N32" s="871"/>
      <c r="O32" s="871"/>
      <c r="P32" s="871"/>
      <c r="Q32" s="871"/>
      <c r="R32" s="871"/>
      <c r="S32" s="871"/>
      <c r="T32" s="871"/>
      <c r="U32" s="871"/>
      <c r="V32" s="872"/>
      <c r="W32" s="141"/>
      <c r="Y32" s="923"/>
      <c r="Z32" s="716"/>
      <c r="AA32" s="716"/>
      <c r="AB32" s="924"/>
      <c r="AC32" s="935"/>
      <c r="AD32" s="936"/>
      <c r="AE32" s="936"/>
      <c r="AF32" s="936"/>
      <c r="AG32" s="936"/>
      <c r="AH32" s="937"/>
      <c r="AI32" s="930"/>
      <c r="AJ32" s="931"/>
      <c r="AS32" s="291"/>
      <c r="AT32" s="291"/>
    </row>
    <row r="33" spans="1:56" ht="3" customHeight="1" thickTop="1">
      <c r="A33" s="779"/>
      <c r="B33" s="111"/>
      <c r="C33" s="142"/>
      <c r="D33" s="143"/>
      <c r="E33" s="873"/>
      <c r="F33" s="874"/>
      <c r="G33" s="874"/>
      <c r="H33" s="874"/>
      <c r="I33" s="874"/>
      <c r="J33" s="874"/>
      <c r="K33" s="874"/>
      <c r="L33" s="874"/>
      <c r="M33" s="874"/>
      <c r="N33" s="874"/>
      <c r="O33" s="874"/>
      <c r="P33" s="874"/>
      <c r="Q33" s="874"/>
      <c r="R33" s="874"/>
      <c r="S33" s="874"/>
      <c r="T33" s="874"/>
      <c r="U33" s="874"/>
      <c r="V33" s="875"/>
      <c r="W33" s="141"/>
      <c r="X33" s="144"/>
      <c r="Y33" s="923"/>
      <c r="Z33" s="716"/>
      <c r="AA33" s="716"/>
      <c r="AB33" s="716"/>
      <c r="AC33" s="355"/>
      <c r="AS33" s="291"/>
      <c r="AT33" s="291"/>
    </row>
    <row r="34" spans="1:56" ht="12" customHeight="1" thickBot="1">
      <c r="A34" s="779"/>
      <c r="B34" s="111"/>
      <c r="C34" s="876" t="s">
        <v>266</v>
      </c>
      <c r="D34" s="143"/>
      <c r="E34" s="877" t="s">
        <v>329</v>
      </c>
      <c r="F34" s="878"/>
      <c r="G34" s="879"/>
      <c r="H34" s="883" t="s">
        <v>330</v>
      </c>
      <c r="I34" s="884"/>
      <c r="J34" s="885"/>
      <c r="K34" s="883" t="s">
        <v>331</v>
      </c>
      <c r="L34" s="884"/>
      <c r="M34" s="885"/>
      <c r="N34" s="883" t="s">
        <v>332</v>
      </c>
      <c r="O34" s="885"/>
      <c r="P34" s="883" t="s">
        <v>333</v>
      </c>
      <c r="Q34" s="884"/>
      <c r="R34" s="884"/>
      <c r="S34" s="885"/>
      <c r="T34" s="883" t="s">
        <v>177</v>
      </c>
      <c r="U34" s="884"/>
      <c r="V34" s="885"/>
      <c r="W34" s="145"/>
      <c r="X34" s="144"/>
      <c r="Y34" s="925"/>
      <c r="Z34" s="926"/>
      <c r="AA34" s="926"/>
      <c r="AB34" s="926"/>
      <c r="AC34" s="354"/>
      <c r="AS34" s="291"/>
      <c r="AT34" s="291"/>
    </row>
    <row r="35" spans="1:56" ht="3" customHeight="1" thickTop="1">
      <c r="A35" s="779"/>
      <c r="B35" s="111"/>
      <c r="C35" s="876"/>
      <c r="D35" s="143"/>
      <c r="E35" s="880"/>
      <c r="F35" s="881"/>
      <c r="G35" s="882"/>
      <c r="H35" s="886"/>
      <c r="I35" s="887"/>
      <c r="J35" s="888"/>
      <c r="K35" s="886"/>
      <c r="L35" s="887"/>
      <c r="M35" s="888"/>
      <c r="N35" s="886"/>
      <c r="O35" s="888"/>
      <c r="P35" s="886"/>
      <c r="Q35" s="887"/>
      <c r="R35" s="887"/>
      <c r="S35" s="888"/>
      <c r="T35" s="886"/>
      <c r="U35" s="887"/>
      <c r="V35" s="888"/>
      <c r="W35" s="145"/>
      <c r="X35" s="146"/>
      <c r="Y35" s="144"/>
      <c r="Z35" s="144"/>
      <c r="AL35" s="104"/>
      <c r="AM35" s="104"/>
      <c r="AN35" s="104"/>
      <c r="AO35" s="104"/>
      <c r="AP35" s="104"/>
      <c r="AQ35" s="104"/>
      <c r="AR35" s="104"/>
      <c r="AS35" s="104"/>
      <c r="AT35" s="104"/>
    </row>
    <row r="36" spans="1:56" ht="12" customHeight="1">
      <c r="A36" s="779"/>
      <c r="B36" s="111"/>
      <c r="C36" s="142"/>
      <c r="D36" s="143"/>
      <c r="E36" s="892">
        <f>E38-1</f>
        <v>2025</v>
      </c>
      <c r="F36" s="893"/>
      <c r="G36" s="894"/>
      <c r="H36" s="895">
        <f>E36-1</f>
        <v>2024</v>
      </c>
      <c r="I36" s="896"/>
      <c r="J36" s="897"/>
      <c r="K36" s="895">
        <f>H36-1</f>
        <v>2023</v>
      </c>
      <c r="L36" s="896"/>
      <c r="M36" s="897"/>
      <c r="N36" s="895">
        <f>K36-1</f>
        <v>2022</v>
      </c>
      <c r="O36" s="897"/>
      <c r="P36" s="895">
        <f>N36-1</f>
        <v>2021</v>
      </c>
      <c r="Q36" s="896"/>
      <c r="R36" s="896"/>
      <c r="S36" s="897"/>
      <c r="T36" s="886"/>
      <c r="U36" s="887"/>
      <c r="V36" s="888"/>
      <c r="W36" s="145"/>
      <c r="X36" s="146"/>
      <c r="Y36" s="144"/>
      <c r="Z36" s="144"/>
      <c r="AA36" s="147"/>
      <c r="AH36" s="104"/>
      <c r="AI36" s="148"/>
      <c r="AJ36" s="148"/>
      <c r="AL36" s="104"/>
      <c r="AM36" s="104"/>
      <c r="AN36" s="104"/>
      <c r="AO36" s="104"/>
      <c r="AP36" s="104"/>
      <c r="AQ36" s="104"/>
      <c r="AR36" s="104"/>
      <c r="AS36" s="104"/>
      <c r="AT36" s="104"/>
    </row>
    <row r="37" spans="1:56" ht="3" customHeight="1" thickBot="1">
      <c r="A37" s="779"/>
      <c r="B37" s="864" t="s">
        <v>237</v>
      </c>
      <c r="C37" s="865" t="s">
        <v>256</v>
      </c>
      <c r="D37" s="866" t="s">
        <v>238</v>
      </c>
      <c r="E37" s="895"/>
      <c r="F37" s="896"/>
      <c r="G37" s="897"/>
      <c r="H37" s="895"/>
      <c r="I37" s="896"/>
      <c r="J37" s="897"/>
      <c r="K37" s="895"/>
      <c r="L37" s="896"/>
      <c r="M37" s="897"/>
      <c r="N37" s="895"/>
      <c r="O37" s="897"/>
      <c r="P37" s="895"/>
      <c r="Q37" s="896"/>
      <c r="R37" s="896"/>
      <c r="S37" s="897"/>
      <c r="T37" s="886"/>
      <c r="U37" s="887"/>
      <c r="V37" s="888"/>
      <c r="W37" s="145"/>
      <c r="X37" s="146"/>
      <c r="AL37" s="104"/>
      <c r="AM37" s="104"/>
      <c r="AN37" s="104"/>
      <c r="AO37" s="104"/>
      <c r="AP37" s="104"/>
      <c r="AQ37" s="104"/>
      <c r="AR37" s="104"/>
      <c r="AS37" s="104"/>
      <c r="AT37" s="104"/>
    </row>
    <row r="38" spans="1:56" ht="15" customHeight="1" thickTop="1">
      <c r="A38" s="721"/>
      <c r="B38" s="741"/>
      <c r="C38" s="742"/>
      <c r="D38" s="840"/>
      <c r="E38" s="867">
        <f>YEAR(EDATE(R30,-3))</f>
        <v>2026</v>
      </c>
      <c r="F38" s="868"/>
      <c r="G38" s="869"/>
      <c r="H38" s="867">
        <f>$E$38</f>
        <v>2026</v>
      </c>
      <c r="I38" s="868"/>
      <c r="J38" s="869"/>
      <c r="K38" s="867">
        <f>$E$38</f>
        <v>2026</v>
      </c>
      <c r="L38" s="868"/>
      <c r="M38" s="869"/>
      <c r="N38" s="867">
        <f>$E$38</f>
        <v>2026</v>
      </c>
      <c r="O38" s="869"/>
      <c r="P38" s="867">
        <f>$E$38</f>
        <v>2026</v>
      </c>
      <c r="Q38" s="868"/>
      <c r="R38" s="868"/>
      <c r="S38" s="869"/>
      <c r="T38" s="889"/>
      <c r="U38" s="890"/>
      <c r="V38" s="891"/>
      <c r="W38" s="145"/>
      <c r="X38" s="146"/>
      <c r="Y38" s="917" t="s">
        <v>245</v>
      </c>
      <c r="Z38" s="918"/>
      <c r="AA38" s="918"/>
      <c r="AB38" s="918"/>
      <c r="AC38" s="918"/>
      <c r="AD38" s="918"/>
      <c r="AE38" s="918"/>
      <c r="AF38" s="918"/>
      <c r="AG38" s="918"/>
      <c r="AH38" s="918"/>
      <c r="AI38" s="918"/>
      <c r="AJ38" s="918"/>
      <c r="AK38" s="918"/>
      <c r="AL38" s="918"/>
      <c r="AM38" s="918"/>
      <c r="AN38" s="918"/>
      <c r="AO38" s="918"/>
      <c r="AP38" s="918"/>
      <c r="AQ38" s="918"/>
      <c r="AR38" s="918"/>
      <c r="AS38" s="918"/>
      <c r="AT38" s="919"/>
      <c r="AY38"/>
      <c r="AZ38"/>
      <c r="BA38"/>
      <c r="BB38"/>
      <c r="BC38"/>
      <c r="BD38" s="293"/>
    </row>
    <row r="39" spans="1:56" ht="15" customHeight="1">
      <c r="A39" s="898" t="str">
        <f>IF(A21="","",$C$113)</f>
        <v/>
      </c>
      <c r="B39" s="130"/>
      <c r="C39" s="294" t="str">
        <f t="shared" ref="C39:C44" si="3">IF(C21="","",C21)</f>
        <v/>
      </c>
      <c r="D39" s="131"/>
      <c r="E39" s="755"/>
      <c r="F39" s="839"/>
      <c r="G39" s="756"/>
      <c r="H39" s="755"/>
      <c r="I39" s="839"/>
      <c r="J39" s="756"/>
      <c r="K39" s="755"/>
      <c r="L39" s="839"/>
      <c r="M39" s="756"/>
      <c r="N39" s="755"/>
      <c r="O39" s="756"/>
      <c r="P39" s="755"/>
      <c r="Q39" s="839"/>
      <c r="R39" s="839"/>
      <c r="S39" s="756"/>
      <c r="T39" s="901" t="str">
        <f>IF($E$32=$C$86,IF(A39=$C$64,"",IF(E39&lt;$E$63,IF(H39&lt;$H$63,IF(K39&lt;$K$63,IF(N39&lt;$N$63,IF(P39&lt;$P$63,"×","○"),"○"),"○"),"○"),"○")),IF(A39=$C$64,"",IF(E39&lt;$E$64,"×","○")))</f>
        <v>×</v>
      </c>
      <c r="U39" s="902"/>
      <c r="V39" s="903"/>
      <c r="W39" s="141"/>
      <c r="X39" s="144"/>
      <c r="Y39" s="353" t="s">
        <v>437</v>
      </c>
      <c r="Z39" s="296"/>
      <c r="AA39" s="909" t="s">
        <v>438</v>
      </c>
      <c r="AB39" s="909"/>
      <c r="AC39" s="909"/>
      <c r="AD39" s="909"/>
      <c r="AE39" s="909"/>
      <c r="AF39" s="909"/>
      <c r="AG39" s="909"/>
      <c r="AH39" s="909"/>
      <c r="AI39" s="909"/>
      <c r="AJ39" s="909"/>
      <c r="AK39" s="909"/>
      <c r="AL39" s="909"/>
      <c r="AM39" s="909"/>
      <c r="AN39" s="909"/>
      <c r="AO39" s="909"/>
      <c r="AP39" s="909"/>
      <c r="AQ39" s="909"/>
      <c r="AR39" s="909"/>
      <c r="AS39" s="909"/>
      <c r="AT39" s="910"/>
      <c r="AX39" s="35"/>
      <c r="AY39"/>
      <c r="AZ39"/>
      <c r="BA39"/>
      <c r="BB39"/>
      <c r="BC39" s="35"/>
      <c r="BD39" s="35"/>
    </row>
    <row r="40" spans="1:56" ht="15" customHeight="1">
      <c r="A40" s="899"/>
      <c r="B40" s="111" t="s">
        <v>237</v>
      </c>
      <c r="C40" s="309" t="str">
        <f t="shared" si="3"/>
        <v/>
      </c>
      <c r="D40" s="129" t="s">
        <v>238</v>
      </c>
      <c r="E40" s="757"/>
      <c r="F40" s="900"/>
      <c r="G40" s="758"/>
      <c r="H40" s="757"/>
      <c r="I40" s="900"/>
      <c r="J40" s="758"/>
      <c r="K40" s="757"/>
      <c r="L40" s="900"/>
      <c r="M40" s="758"/>
      <c r="N40" s="757"/>
      <c r="O40" s="758"/>
      <c r="P40" s="757"/>
      <c r="Q40" s="900"/>
      <c r="R40" s="900"/>
      <c r="S40" s="758"/>
      <c r="T40" s="904"/>
      <c r="U40" s="905"/>
      <c r="V40" s="906"/>
      <c r="W40" s="141"/>
      <c r="X40" s="144"/>
      <c r="Y40" s="353"/>
      <c r="Z40" s="296"/>
      <c r="AA40" s="909" t="s">
        <v>439</v>
      </c>
      <c r="AB40" s="909"/>
      <c r="AC40" s="909"/>
      <c r="AD40" s="909"/>
      <c r="AE40" s="909"/>
      <c r="AF40" s="909"/>
      <c r="AG40" s="909"/>
      <c r="AH40" s="909"/>
      <c r="AI40" s="909"/>
      <c r="AJ40" s="909"/>
      <c r="AK40" s="909"/>
      <c r="AL40" s="909"/>
      <c r="AM40" s="909"/>
      <c r="AN40" s="909"/>
      <c r="AO40" s="909"/>
      <c r="AP40" s="909"/>
      <c r="AQ40" s="909"/>
      <c r="AR40" s="909"/>
      <c r="AS40" s="909"/>
      <c r="AT40" s="910"/>
      <c r="AX40"/>
      <c r="AY40"/>
      <c r="AZ40"/>
      <c r="BA40"/>
      <c r="BB40"/>
      <c r="BC40" s="35"/>
      <c r="BD40" s="35"/>
    </row>
    <row r="41" spans="1:56" ht="15" customHeight="1">
      <c r="A41" s="898" t="str">
        <f>IF(A23="","",$C$113)</f>
        <v/>
      </c>
      <c r="B41" s="130"/>
      <c r="C41" s="294" t="str">
        <f t="shared" si="3"/>
        <v/>
      </c>
      <c r="D41" s="131"/>
      <c r="E41" s="755"/>
      <c r="F41" s="839"/>
      <c r="G41" s="756"/>
      <c r="H41" s="755"/>
      <c r="I41" s="839"/>
      <c r="J41" s="756"/>
      <c r="K41" s="755"/>
      <c r="L41" s="839"/>
      <c r="M41" s="756"/>
      <c r="N41" s="755"/>
      <c r="O41" s="756"/>
      <c r="P41" s="755"/>
      <c r="Q41" s="839"/>
      <c r="R41" s="839"/>
      <c r="S41" s="756"/>
      <c r="T41" s="901" t="str">
        <f>IF($E$32=$C$86,IF(A41=$C$64,"",IF(E41&lt;$E$63,IF(H41&lt;$H$63,IF(K41&lt;$K$63,IF(N41&lt;$N$63,IF(P41&lt;$P$63,"×","○"),"○"),"○"),"○"),"○")),IF(A41=$C$64,"",IF(E41&lt;$E$64,"×","○")))</f>
        <v>×</v>
      </c>
      <c r="U41" s="902"/>
      <c r="V41" s="903"/>
      <c r="W41" s="141"/>
      <c r="X41" s="144"/>
      <c r="Y41" s="299"/>
      <c r="Z41" s="297"/>
      <c r="AA41" s="909" t="s">
        <v>440</v>
      </c>
      <c r="AB41" s="909"/>
      <c r="AC41" s="909"/>
      <c r="AD41" s="909"/>
      <c r="AE41" s="909"/>
      <c r="AF41" s="909"/>
      <c r="AG41" s="909"/>
      <c r="AH41" s="909"/>
      <c r="AI41" s="909"/>
      <c r="AJ41" s="909"/>
      <c r="AK41" s="909"/>
      <c r="AL41" s="909"/>
      <c r="AM41" s="909"/>
      <c r="AN41" s="909"/>
      <c r="AO41" s="909"/>
      <c r="AP41" s="909"/>
      <c r="AQ41" s="909"/>
      <c r="AR41" s="909"/>
      <c r="AS41" s="909"/>
      <c r="AT41" s="910"/>
    </row>
    <row r="42" spans="1:56" ht="15" customHeight="1">
      <c r="A42" s="899"/>
      <c r="B42" s="111" t="s">
        <v>237</v>
      </c>
      <c r="C42" s="309" t="str">
        <f t="shared" si="3"/>
        <v/>
      </c>
      <c r="D42" s="129" t="s">
        <v>238</v>
      </c>
      <c r="E42" s="757"/>
      <c r="F42" s="900"/>
      <c r="G42" s="758"/>
      <c r="H42" s="757"/>
      <c r="I42" s="900"/>
      <c r="J42" s="758"/>
      <c r="K42" s="757"/>
      <c r="L42" s="900"/>
      <c r="M42" s="758"/>
      <c r="N42" s="757"/>
      <c r="O42" s="758"/>
      <c r="P42" s="757"/>
      <c r="Q42" s="900"/>
      <c r="R42" s="900"/>
      <c r="S42" s="758"/>
      <c r="T42" s="904"/>
      <c r="U42" s="905"/>
      <c r="V42" s="906"/>
      <c r="W42" s="141"/>
      <c r="X42" s="144"/>
      <c r="Y42" s="299" t="s">
        <v>166</v>
      </c>
      <c r="Z42" s="297"/>
      <c r="AA42" s="907" t="s">
        <v>442</v>
      </c>
      <c r="AB42" s="907"/>
      <c r="AC42" s="907"/>
      <c r="AD42" s="907"/>
      <c r="AE42" s="907"/>
      <c r="AF42" s="907"/>
      <c r="AG42" s="907"/>
      <c r="AH42" s="907"/>
      <c r="AI42" s="907"/>
      <c r="AJ42" s="907"/>
      <c r="AK42" s="907"/>
      <c r="AL42" s="907"/>
      <c r="AM42" s="907"/>
      <c r="AN42" s="907"/>
      <c r="AO42" s="907"/>
      <c r="AP42" s="907"/>
      <c r="AQ42" s="907"/>
      <c r="AR42" s="907"/>
      <c r="AS42" s="907"/>
      <c r="AT42" s="908"/>
    </row>
    <row r="43" spans="1:56" ht="15" customHeight="1">
      <c r="A43" s="898" t="str">
        <f>IF(A25="","",$C$113)</f>
        <v/>
      </c>
      <c r="B43" s="130"/>
      <c r="C43" s="294" t="str">
        <f t="shared" si="3"/>
        <v/>
      </c>
      <c r="D43" s="131"/>
      <c r="E43" s="755"/>
      <c r="F43" s="839"/>
      <c r="G43" s="756"/>
      <c r="H43" s="755"/>
      <c r="I43" s="839"/>
      <c r="J43" s="756"/>
      <c r="K43" s="755"/>
      <c r="L43" s="839"/>
      <c r="M43" s="756"/>
      <c r="N43" s="755"/>
      <c r="O43" s="756"/>
      <c r="P43" s="755"/>
      <c r="Q43" s="839"/>
      <c r="R43" s="839"/>
      <c r="S43" s="756"/>
      <c r="T43" s="901" t="str">
        <f>IF($E$32=$C$86,IF(A43=$C$64,"",IF(E43&lt;$E$63,IF(H43&lt;$H$63,IF(K43&lt;$K$63,IF(N43&lt;$N$63,IF(P43&lt;$P$63,"×","○"),"○"),"○"),"○"),"○")),IF(A43=$C$64,"",IF(E43&lt;$E$64,"×","○")))</f>
        <v>×</v>
      </c>
      <c r="U43" s="902"/>
      <c r="V43" s="903"/>
      <c r="W43" s="141"/>
      <c r="X43" s="144"/>
      <c r="Y43" s="299"/>
      <c r="Z43" s="297"/>
      <c r="AA43" s="907" t="s">
        <v>444</v>
      </c>
      <c r="AB43" s="907"/>
      <c r="AC43" s="907"/>
      <c r="AD43" s="907"/>
      <c r="AE43" s="907"/>
      <c r="AF43" s="907"/>
      <c r="AG43" s="907"/>
      <c r="AH43" s="907"/>
      <c r="AI43" s="907"/>
      <c r="AJ43" s="907"/>
      <c r="AK43" s="907"/>
      <c r="AL43" s="907"/>
      <c r="AM43" s="907"/>
      <c r="AN43" s="907"/>
      <c r="AO43" s="907"/>
      <c r="AP43" s="907"/>
      <c r="AQ43" s="907"/>
      <c r="AR43" s="907"/>
      <c r="AS43" s="907"/>
      <c r="AT43" s="908"/>
    </row>
    <row r="44" spans="1:56" ht="15" customHeight="1">
      <c r="A44" s="899"/>
      <c r="B44" s="112" t="s">
        <v>237</v>
      </c>
      <c r="C44" s="282" t="str">
        <f t="shared" si="3"/>
        <v/>
      </c>
      <c r="D44" s="137" t="s">
        <v>238</v>
      </c>
      <c r="E44" s="757"/>
      <c r="F44" s="900"/>
      <c r="G44" s="758"/>
      <c r="H44" s="757"/>
      <c r="I44" s="900"/>
      <c r="J44" s="758"/>
      <c r="K44" s="757"/>
      <c r="L44" s="900"/>
      <c r="M44" s="758"/>
      <c r="N44" s="757"/>
      <c r="O44" s="758"/>
      <c r="P44" s="757"/>
      <c r="Q44" s="900"/>
      <c r="R44" s="900"/>
      <c r="S44" s="758"/>
      <c r="T44" s="904"/>
      <c r="U44" s="905"/>
      <c r="V44" s="906"/>
      <c r="W44" s="141"/>
      <c r="X44" s="144"/>
      <c r="Y44" s="299" t="s">
        <v>167</v>
      </c>
      <c r="Z44" s="297"/>
      <c r="AA44" s="907" t="s">
        <v>619</v>
      </c>
      <c r="AB44" s="907"/>
      <c r="AC44" s="907"/>
      <c r="AD44" s="907"/>
      <c r="AE44" s="907"/>
      <c r="AF44" s="907"/>
      <c r="AG44" s="907"/>
      <c r="AH44" s="907"/>
      <c r="AI44" s="907"/>
      <c r="AJ44" s="907"/>
      <c r="AK44" s="907"/>
      <c r="AL44" s="907"/>
      <c r="AM44" s="907"/>
      <c r="AN44" s="907"/>
      <c r="AO44" s="907"/>
      <c r="AP44" s="907"/>
      <c r="AQ44" s="907"/>
      <c r="AR44" s="907"/>
      <c r="AS44" s="907"/>
      <c r="AT44" s="908"/>
    </row>
    <row r="45" spans="1:56" ht="15" customHeight="1">
      <c r="A45" s="911" t="s">
        <v>441</v>
      </c>
      <c r="B45" s="911"/>
      <c r="C45" s="911"/>
      <c r="D45" s="911"/>
      <c r="E45" s="911"/>
      <c r="F45" s="911"/>
      <c r="G45" s="911"/>
      <c r="H45" s="911"/>
      <c r="I45" s="911"/>
      <c r="J45" s="911"/>
      <c r="K45" s="911"/>
      <c r="L45" s="911"/>
      <c r="M45" s="911"/>
      <c r="N45" s="911"/>
      <c r="O45" s="911"/>
      <c r="P45" s="911"/>
      <c r="Q45" s="911"/>
      <c r="R45" s="911"/>
      <c r="S45" s="911"/>
      <c r="T45" s="911"/>
      <c r="U45" s="911"/>
      <c r="V45" s="911"/>
      <c r="W45" s="911"/>
      <c r="Y45" s="299" t="s">
        <v>168</v>
      </c>
      <c r="Z45" s="297"/>
      <c r="AA45" s="907" t="s">
        <v>617</v>
      </c>
      <c r="AB45" s="907"/>
      <c r="AC45" s="907"/>
      <c r="AD45" s="907"/>
      <c r="AE45" s="907"/>
      <c r="AF45" s="907"/>
      <c r="AG45" s="907"/>
      <c r="AH45" s="907"/>
      <c r="AI45" s="907"/>
      <c r="AJ45" s="907"/>
      <c r="AK45" s="907"/>
      <c r="AL45" s="907"/>
      <c r="AM45" s="907"/>
      <c r="AN45" s="907"/>
      <c r="AO45" s="907"/>
      <c r="AP45" s="907"/>
      <c r="AQ45" s="907"/>
      <c r="AR45" s="907"/>
      <c r="AS45" s="907"/>
      <c r="AT45" s="908"/>
    </row>
    <row r="46" spans="1:56" ht="15" customHeight="1" thickBot="1">
      <c r="A46" s="911" t="s">
        <v>443</v>
      </c>
      <c r="B46" s="911"/>
      <c r="C46" s="911"/>
      <c r="D46" s="911"/>
      <c r="E46" s="911"/>
      <c r="F46" s="911"/>
      <c r="G46" s="911"/>
      <c r="H46" s="911"/>
      <c r="I46" s="911"/>
      <c r="J46" s="911"/>
      <c r="K46" s="911"/>
      <c r="L46" s="911"/>
      <c r="M46" s="911"/>
      <c r="N46" s="911"/>
      <c r="O46" s="911"/>
      <c r="P46" s="911"/>
      <c r="Q46" s="911"/>
      <c r="R46" s="911"/>
      <c r="S46" s="911"/>
      <c r="T46" s="911"/>
      <c r="U46" s="911"/>
      <c r="V46" s="911"/>
      <c r="W46" s="911"/>
      <c r="Y46" s="302"/>
      <c r="Z46" s="303"/>
      <c r="AA46" s="915" t="s">
        <v>618</v>
      </c>
      <c r="AB46" s="915"/>
      <c r="AC46" s="915"/>
      <c r="AD46" s="915"/>
      <c r="AE46" s="915"/>
      <c r="AF46" s="915"/>
      <c r="AG46" s="915"/>
      <c r="AH46" s="915"/>
      <c r="AI46" s="915"/>
      <c r="AJ46" s="915"/>
      <c r="AK46" s="915"/>
      <c r="AL46" s="915"/>
      <c r="AM46" s="915"/>
      <c r="AN46" s="915"/>
      <c r="AO46" s="915"/>
      <c r="AP46" s="915"/>
      <c r="AQ46" s="915"/>
      <c r="AR46" s="915"/>
      <c r="AS46" s="915"/>
      <c r="AT46" s="916"/>
    </row>
    <row r="47" spans="1:56" ht="15" customHeight="1" thickTop="1">
      <c r="A47" s="118"/>
      <c r="B47" s="118"/>
      <c r="C47" s="118"/>
      <c r="D47" s="118"/>
      <c r="E47" s="118"/>
      <c r="F47" s="118"/>
      <c r="G47" s="118"/>
      <c r="H47" s="118"/>
      <c r="I47" s="118"/>
      <c r="J47" s="118"/>
      <c r="K47" s="118"/>
      <c r="L47" s="118"/>
      <c r="M47" s="118"/>
      <c r="N47" s="301"/>
      <c r="O47" s="118"/>
      <c r="P47" s="118"/>
      <c r="Q47" s="118"/>
      <c r="R47" s="118"/>
      <c r="S47" s="118"/>
      <c r="T47" s="118"/>
      <c r="U47" s="118"/>
      <c r="V47" s="118"/>
      <c r="W47" s="118"/>
      <c r="X47" s="118"/>
    </row>
    <row r="48" spans="1:56" ht="15" customHeight="1">
      <c r="A48" s="304"/>
      <c r="B48" s="305"/>
      <c r="C48" s="305"/>
      <c r="D48" s="305"/>
      <c r="E48" s="305"/>
      <c r="F48" s="305"/>
      <c r="G48" s="305"/>
      <c r="H48" s="305"/>
      <c r="I48" s="305"/>
      <c r="J48" s="305"/>
      <c r="K48" s="305"/>
      <c r="L48" s="305"/>
      <c r="M48" s="305"/>
      <c r="N48" s="305"/>
      <c r="O48" s="306"/>
      <c r="P48" s="306"/>
      <c r="Q48" s="306"/>
      <c r="R48" s="306"/>
      <c r="S48" s="306"/>
      <c r="T48" s="306"/>
      <c r="U48" s="306"/>
      <c r="V48" s="306"/>
      <c r="W48" s="306"/>
      <c r="X48" s="306"/>
      <c r="Y48" s="152"/>
      <c r="Z48" s="152"/>
      <c r="AA48" s="118"/>
      <c r="AB48" s="118"/>
      <c r="AC48" s="118"/>
      <c r="AD48" s="118"/>
      <c r="AE48" s="118"/>
      <c r="AF48" s="118"/>
      <c r="AG48" s="118"/>
      <c r="AH48" s="118"/>
      <c r="AI48" s="118"/>
      <c r="AJ48" s="118"/>
      <c r="AK48" s="306"/>
      <c r="AL48" s="306"/>
      <c r="AM48" s="306"/>
      <c r="AN48" s="306"/>
      <c r="AO48" s="306"/>
      <c r="AP48" s="306"/>
      <c r="AQ48" s="306"/>
      <c r="AR48" s="306"/>
      <c r="AS48" s="306"/>
      <c r="AT48" s="306"/>
      <c r="AY48"/>
      <c r="AZ48" s="35"/>
      <c r="BA48"/>
      <c r="BB48"/>
      <c r="BC48" s="35"/>
      <c r="BD48" s="35"/>
    </row>
    <row r="49" spans="1:56" ht="15" customHeight="1">
      <c r="Y49" s="118"/>
      <c r="Z49" s="118"/>
      <c r="AA49" s="118"/>
      <c r="AB49" s="118"/>
      <c r="AC49" s="118"/>
      <c r="AD49" s="118"/>
      <c r="AE49" s="118"/>
      <c r="AF49" s="118"/>
      <c r="AG49" s="118"/>
      <c r="AH49" s="118"/>
      <c r="AI49" s="118"/>
      <c r="AJ49" s="118"/>
      <c r="AY49"/>
      <c r="AZ49" s="35"/>
      <c r="BA49"/>
      <c r="BB49"/>
      <c r="BC49" s="35"/>
      <c r="BD49" s="35"/>
    </row>
    <row r="50" spans="1:56" ht="15" customHeight="1">
      <c r="A50" s="118"/>
      <c r="B50" s="118"/>
      <c r="C50" s="118"/>
      <c r="D50" s="118"/>
      <c r="E50" s="118"/>
      <c r="F50" s="118"/>
      <c r="G50" s="118"/>
      <c r="H50" s="118"/>
      <c r="I50" s="118"/>
      <c r="J50" s="118"/>
      <c r="K50" s="118"/>
      <c r="L50" s="118"/>
      <c r="M50" s="118"/>
      <c r="N50" s="118"/>
      <c r="O50" s="118"/>
      <c r="P50" s="118"/>
      <c r="Q50" s="118"/>
      <c r="R50" s="118"/>
      <c r="S50" s="118"/>
      <c r="T50" s="118"/>
      <c r="U50" s="118"/>
      <c r="V50" s="118"/>
      <c r="W50" s="118"/>
      <c r="X50" s="118"/>
      <c r="Y50" s="35"/>
      <c r="Z50" s="35"/>
      <c r="AA50" s="35"/>
      <c r="AB50" s="35"/>
      <c r="AC50" s="35"/>
      <c r="AD50" s="35"/>
      <c r="AE50" s="35"/>
      <c r="AF50" s="35"/>
      <c r="AG50" s="35"/>
      <c r="AH50" s="35"/>
      <c r="AI50" s="35"/>
      <c r="AJ50" s="35"/>
      <c r="AY50"/>
      <c r="AZ50" s="35"/>
      <c r="BA50"/>
      <c r="BB50"/>
      <c r="BC50" s="35"/>
      <c r="BD50" s="35"/>
    </row>
    <row r="51" spans="1:56" ht="15" customHeight="1">
      <c r="A51" s="118"/>
      <c r="B51" s="118"/>
      <c r="C51" s="118"/>
      <c r="D51" s="118"/>
      <c r="E51" s="118"/>
      <c r="F51" s="118"/>
      <c r="G51" s="118"/>
      <c r="H51" s="118"/>
      <c r="I51" s="118"/>
      <c r="J51" s="118"/>
      <c r="K51" s="118"/>
      <c r="L51" s="118"/>
      <c r="M51" s="118"/>
      <c r="N51" s="118"/>
      <c r="O51" s="118"/>
      <c r="P51" s="118"/>
      <c r="Q51" s="118"/>
      <c r="R51" s="118"/>
      <c r="S51" s="118"/>
      <c r="T51" s="118"/>
      <c r="U51" s="118"/>
      <c r="V51" s="118"/>
      <c r="W51" s="118"/>
      <c r="X51" s="118"/>
      <c r="Y51" s="35"/>
      <c r="Z51" s="35"/>
      <c r="AA51" s="35"/>
      <c r="AB51" s="35"/>
      <c r="AC51" s="35"/>
      <c r="AD51" s="35"/>
      <c r="AE51" s="35"/>
      <c r="AF51" s="35"/>
      <c r="AG51" s="35"/>
      <c r="AH51" s="35"/>
      <c r="AI51" s="35"/>
      <c r="AJ51" s="35"/>
      <c r="AK51" s="152"/>
      <c r="AL51" s="152"/>
      <c r="AM51" s="152"/>
      <c r="AN51" s="118"/>
      <c r="AO51" s="118"/>
      <c r="AP51" s="118"/>
      <c r="AQ51" s="118"/>
      <c r="AR51" s="118"/>
      <c r="AS51" s="118"/>
      <c r="AT51" s="118"/>
      <c r="AY51" s="35"/>
      <c r="AZ51" s="35"/>
      <c r="BA51" s="35"/>
      <c r="BB51" s="35"/>
      <c r="BC51" s="35"/>
      <c r="BD51" s="35"/>
    </row>
    <row r="52" spans="1:56" ht="15" customHeight="1">
      <c r="B52" s="118"/>
      <c r="C52" s="118"/>
      <c r="D52" s="118"/>
      <c r="E52" s="118"/>
      <c r="F52" s="118"/>
      <c r="G52" s="118"/>
      <c r="H52" s="118"/>
      <c r="I52" s="118"/>
      <c r="J52" s="118"/>
      <c r="K52" s="118"/>
      <c r="L52" s="118"/>
      <c r="M52" s="118"/>
      <c r="N52" s="307"/>
      <c r="O52" s="118"/>
      <c r="P52" s="118"/>
      <c r="Q52" s="118"/>
      <c r="R52" s="118"/>
      <c r="S52" s="152"/>
      <c r="T52" s="152"/>
      <c r="U52" s="152"/>
      <c r="V52" s="152"/>
      <c r="W52" s="152"/>
      <c r="X52" s="152"/>
      <c r="Y52" s="35"/>
      <c r="Z52" s="35"/>
      <c r="AA52" s="35"/>
      <c r="AB52" s="35"/>
      <c r="AC52" s="35"/>
      <c r="AD52" s="35"/>
      <c r="AE52" s="35"/>
      <c r="AF52" s="35"/>
      <c r="AG52" s="35"/>
      <c r="AH52" s="35"/>
      <c r="AI52" s="35"/>
      <c r="AJ52" s="35"/>
      <c r="AK52" s="118"/>
      <c r="AL52" s="118"/>
      <c r="AM52" s="118"/>
      <c r="AN52" s="118"/>
      <c r="AO52" s="118"/>
      <c r="AP52" s="118"/>
      <c r="AQ52" s="118"/>
      <c r="AR52" s="118"/>
      <c r="AS52" s="118"/>
      <c r="AT52" s="118"/>
      <c r="AY52" s="308"/>
      <c r="AZ52" s="35"/>
      <c r="BA52" s="35"/>
      <c r="BB52" s="35"/>
      <c r="BC52" s="35"/>
      <c r="BD52" s="35"/>
    </row>
    <row r="53" spans="1:56" ht="15" customHeight="1">
      <c r="A53" s="118"/>
      <c r="B53" s="118"/>
      <c r="C53" s="118"/>
      <c r="D53" s="118"/>
      <c r="E53" s="118"/>
      <c r="F53" s="118"/>
      <c r="G53" s="118"/>
      <c r="H53" s="118"/>
      <c r="I53" s="118"/>
      <c r="J53" s="118"/>
      <c r="K53" s="118"/>
      <c r="L53" s="118"/>
      <c r="M53" s="118"/>
      <c r="N53" s="118"/>
      <c r="O53" s="118"/>
      <c r="P53" s="118"/>
      <c r="Q53" s="118"/>
      <c r="R53" s="118"/>
      <c r="S53" s="118"/>
      <c r="T53" s="118"/>
      <c r="U53" s="118"/>
      <c r="V53" s="118"/>
      <c r="W53" s="118"/>
      <c r="X53" s="118"/>
      <c r="Y53" s="35"/>
      <c r="Z53" s="35"/>
      <c r="AA53" s="35"/>
      <c r="AB53" s="35"/>
      <c r="AC53" s="35"/>
      <c r="AD53" s="35"/>
      <c r="AE53" s="35"/>
      <c r="AF53" s="35"/>
      <c r="AG53" s="35"/>
      <c r="AH53" s="35"/>
      <c r="AI53" s="35"/>
      <c r="AJ53" s="35"/>
      <c r="AK53" s="118"/>
      <c r="AL53" s="118"/>
      <c r="AM53" s="118"/>
      <c r="AN53" s="118"/>
      <c r="AO53" s="118"/>
      <c r="AP53" s="118"/>
      <c r="AQ53" s="118"/>
      <c r="AR53" s="118"/>
      <c r="AS53" s="118"/>
      <c r="AT53" s="118"/>
      <c r="AY53"/>
      <c r="AZ53" s="35"/>
      <c r="BA53" s="35"/>
      <c r="BB53" s="35"/>
      <c r="BC53" s="35"/>
      <c r="BD53" s="35"/>
    </row>
    <row r="54" spans="1:56">
      <c r="S54" s="35"/>
      <c r="T54" s="35"/>
      <c r="U54" s="35"/>
      <c r="V54" s="35"/>
      <c r="W54" s="35"/>
      <c r="X54" s="35"/>
      <c r="Y54" s="35"/>
      <c r="Z54" s="35"/>
      <c r="AA54" s="35"/>
      <c r="AB54" s="35"/>
      <c r="AC54" s="35"/>
      <c r="AD54" s="35"/>
      <c r="AE54" s="35"/>
      <c r="AF54" s="35"/>
      <c r="AG54" s="35"/>
      <c r="AH54" s="35"/>
      <c r="AI54" s="35"/>
      <c r="AJ54" s="35"/>
      <c r="AK54" s="35"/>
      <c r="AL54" s="35"/>
      <c r="AM54" s="35"/>
      <c r="AY54"/>
      <c r="AZ54" s="35"/>
      <c r="BA54" s="35"/>
      <c r="BB54" s="35"/>
      <c r="BC54" s="35"/>
      <c r="BD54" s="35"/>
    </row>
    <row r="55" spans="1:56" ht="13.5" customHeight="1">
      <c r="A55" s="35" t="s">
        <v>246</v>
      </c>
      <c r="S55" s="35"/>
      <c r="T55" s="35"/>
      <c r="U55" s="35"/>
      <c r="V55" s="35"/>
      <c r="W55" s="35"/>
      <c r="X55" s="35"/>
      <c r="Y55" s="35"/>
      <c r="Z55" s="35"/>
      <c r="AA55" s="35"/>
      <c r="AB55" s="35"/>
      <c r="AC55" s="35"/>
      <c r="AD55" s="35"/>
      <c r="AE55" s="35"/>
      <c r="AF55" s="35"/>
      <c r="AG55" s="35"/>
      <c r="AH55" s="35"/>
      <c r="AI55" s="35"/>
      <c r="AJ55" s="35"/>
      <c r="AK55" s="35"/>
      <c r="AL55" s="35"/>
      <c r="AM55" s="35"/>
      <c r="AY55"/>
      <c r="AZ55" s="35"/>
      <c r="BA55" s="35"/>
      <c r="BB55" s="35"/>
      <c r="BC55" s="35"/>
      <c r="BD55" s="35"/>
    </row>
    <row r="56" spans="1:56" ht="13.5" customHeight="1">
      <c r="B56" s="35" t="s">
        <v>261</v>
      </c>
      <c r="S56" s="35"/>
      <c r="T56" s="35"/>
      <c r="U56" s="35"/>
      <c r="V56" s="35"/>
      <c r="W56" s="35"/>
      <c r="X56" s="35"/>
      <c r="Y56" s="35"/>
      <c r="Z56" s="35"/>
      <c r="AA56" s="35"/>
      <c r="AB56" s="35"/>
      <c r="AC56" s="35"/>
      <c r="AD56" s="35"/>
      <c r="AE56" s="35"/>
      <c r="AF56" s="35"/>
      <c r="AG56" s="35"/>
      <c r="AH56" s="35"/>
      <c r="AI56" s="35"/>
      <c r="AJ56" s="35"/>
      <c r="AK56" s="35"/>
      <c r="AL56" s="35"/>
      <c r="AM56" s="35"/>
      <c r="AY56"/>
      <c r="AZ56" s="35"/>
      <c r="BA56" s="35"/>
      <c r="BB56" s="35"/>
      <c r="BC56" s="35"/>
      <c r="BD56" s="35"/>
    </row>
    <row r="57" spans="1:56" ht="13.5" customHeight="1">
      <c r="C57" s="35" t="s">
        <v>445</v>
      </c>
      <c r="P57" s="35"/>
      <c r="Q57" s="35"/>
      <c r="R57" s="35"/>
      <c r="S57" s="44" t="s">
        <v>446</v>
      </c>
      <c r="T57" s="35"/>
      <c r="U57" s="35"/>
      <c r="V57" s="35"/>
      <c r="W57" s="35"/>
      <c r="X57" s="35"/>
      <c r="Y57" s="35"/>
      <c r="Z57" s="35"/>
      <c r="AA57" s="927"/>
      <c r="AB57" s="927"/>
      <c r="AC57" s="35"/>
      <c r="AD57" s="35"/>
      <c r="AE57" s="35"/>
      <c r="AF57" s="35"/>
      <c r="AG57" s="35"/>
      <c r="AH57" s="35"/>
      <c r="AI57" s="35"/>
      <c r="AJ57" s="35"/>
      <c r="AK57" s="35"/>
      <c r="AL57" s="35"/>
      <c r="AM57" s="35"/>
      <c r="AN57" s="35"/>
      <c r="AO57" s="35"/>
      <c r="AP57" s="35"/>
      <c r="AQ57" s="35"/>
      <c r="AR57" s="35"/>
      <c r="AS57" s="35"/>
      <c r="AT57" s="35"/>
      <c r="AY57" s="35"/>
      <c r="AZ57" s="35"/>
      <c r="BA57" s="35"/>
      <c r="BB57" s="35"/>
      <c r="BC57" s="35"/>
      <c r="BD57" s="35"/>
    </row>
    <row r="58" spans="1:56" ht="13.5" customHeight="1">
      <c r="C58" s="35" t="s">
        <v>447</v>
      </c>
      <c r="P58" s="35"/>
      <c r="Q58" s="35"/>
      <c r="R58" s="35"/>
      <c r="S58" s="35"/>
      <c r="T58" s="35"/>
      <c r="U58" s="35"/>
      <c r="V58" s="35"/>
      <c r="W58" s="35"/>
      <c r="X58" s="35"/>
      <c r="AC58" s="716"/>
      <c r="AD58" s="716"/>
      <c r="AE58" s="716"/>
      <c r="AF58" s="104"/>
      <c r="AK58" s="35"/>
      <c r="AL58" s="35"/>
      <c r="AM58" s="35"/>
      <c r="AN58" s="35"/>
      <c r="AO58" s="35"/>
      <c r="AP58" s="35"/>
      <c r="AQ58" s="35"/>
      <c r="AR58" s="35"/>
      <c r="AS58" s="35"/>
      <c r="AT58" s="35"/>
      <c r="AY58" s="35"/>
      <c r="AZ58" s="35"/>
      <c r="BA58" s="35"/>
      <c r="BB58" s="35"/>
      <c r="BC58" s="35"/>
      <c r="BD58" s="35"/>
    </row>
    <row r="59" spans="1:56" ht="13.5" customHeight="1">
      <c r="C59" s="35"/>
      <c r="P59" s="35"/>
      <c r="Q59" s="35"/>
      <c r="R59" s="35"/>
      <c r="S59" s="35"/>
      <c r="T59" s="35"/>
      <c r="U59" s="35"/>
      <c r="V59" s="35"/>
      <c r="W59" s="35"/>
      <c r="X59" s="35"/>
      <c r="AA59" s="121"/>
      <c r="AC59" s="716"/>
      <c r="AD59" s="716"/>
      <c r="AE59" s="716"/>
      <c r="AF59" s="104"/>
      <c r="AK59" s="35"/>
      <c r="AL59" s="35"/>
      <c r="AM59" s="35"/>
      <c r="AN59" s="35"/>
      <c r="AO59" s="35"/>
      <c r="AP59" s="35"/>
      <c r="AQ59" s="35"/>
      <c r="AR59" s="35"/>
      <c r="AS59" s="35"/>
      <c r="AT59" s="35"/>
    </row>
    <row r="60" spans="1:56" ht="13.5" customHeight="1">
      <c r="B60" s="35" t="s">
        <v>448</v>
      </c>
      <c r="P60" s="35"/>
      <c r="Q60" s="35"/>
      <c r="R60" s="35"/>
      <c r="S60" s="35"/>
      <c r="T60" s="35"/>
      <c r="U60" s="35"/>
      <c r="V60" s="35"/>
      <c r="W60" s="35"/>
      <c r="X60" s="35"/>
      <c r="AA60" s="716"/>
      <c r="AB60" s="716"/>
      <c r="AC60" s="716"/>
      <c r="AD60" s="716"/>
      <c r="AE60" s="716"/>
      <c r="AF60" s="104"/>
      <c r="AK60" s="35"/>
      <c r="AL60" s="35"/>
      <c r="AM60" s="35"/>
      <c r="AN60" s="35"/>
      <c r="AO60" s="35"/>
      <c r="AP60" s="35"/>
      <c r="AQ60" s="35"/>
      <c r="AR60" s="35"/>
      <c r="AS60" s="35"/>
      <c r="AT60" s="35"/>
    </row>
    <row r="61" spans="1:56" ht="13.5" customHeight="1">
      <c r="A61" s="107"/>
      <c r="B61"/>
      <c r="C61"/>
      <c r="E61" s="35"/>
      <c r="P61" s="35"/>
      <c r="Q61" s="35"/>
      <c r="R61" s="35"/>
      <c r="S61" s="35"/>
      <c r="T61" s="35"/>
      <c r="U61" s="35"/>
      <c r="V61" s="35"/>
      <c r="W61" s="35"/>
      <c r="X61" s="35"/>
      <c r="AA61" s="104"/>
      <c r="AB61" s="104"/>
      <c r="AC61" s="104"/>
      <c r="AD61" s="104"/>
      <c r="AE61" s="104"/>
      <c r="AF61" s="104"/>
      <c r="AK61" s="35"/>
      <c r="AL61" s="35"/>
      <c r="AM61" s="35"/>
      <c r="AN61" s="35"/>
      <c r="AO61" s="35"/>
      <c r="AP61" s="35"/>
      <c r="AQ61" s="35"/>
      <c r="AR61" s="35"/>
      <c r="AS61" s="35"/>
      <c r="AT61" s="35"/>
    </row>
    <row r="62" spans="1:56" ht="13.5" customHeight="1">
      <c r="A62"/>
      <c r="B62" t="s">
        <v>272</v>
      </c>
      <c r="C62"/>
      <c r="E62" s="912" t="s">
        <v>267</v>
      </c>
      <c r="F62" s="914"/>
      <c r="G62" s="251"/>
      <c r="H62" s="912" t="s">
        <v>268</v>
      </c>
      <c r="I62" s="913"/>
      <c r="J62" s="914"/>
      <c r="K62" s="912" t="s">
        <v>269</v>
      </c>
      <c r="L62" s="913"/>
      <c r="M62" s="914"/>
      <c r="N62" s="912" t="s">
        <v>270</v>
      </c>
      <c r="O62" s="914"/>
      <c r="P62" s="912" t="s">
        <v>271</v>
      </c>
      <c r="Q62" s="913"/>
      <c r="R62" s="913"/>
      <c r="S62" s="914"/>
      <c r="T62" s="146"/>
      <c r="AA62" s="716"/>
      <c r="AB62" s="716"/>
      <c r="AC62" s="716"/>
      <c r="AD62" s="716"/>
      <c r="AE62" s="716"/>
      <c r="AF62" s="104"/>
    </row>
    <row r="63" spans="1:56" ht="13.5" customHeight="1">
      <c r="A63"/>
      <c r="B63"/>
      <c r="C63" t="s">
        <v>251</v>
      </c>
      <c r="E63" s="820">
        <v>20</v>
      </c>
      <c r="F63" s="822"/>
      <c r="G63" s="250"/>
      <c r="H63" s="912">
        <v>40</v>
      </c>
      <c r="I63" s="913"/>
      <c r="J63" s="914"/>
      <c r="K63" s="912">
        <v>60</v>
      </c>
      <c r="L63" s="913"/>
      <c r="M63" s="914"/>
      <c r="N63" s="912">
        <v>80</v>
      </c>
      <c r="O63" s="914"/>
      <c r="P63" s="912">
        <v>100</v>
      </c>
      <c r="Q63" s="913"/>
      <c r="R63" s="913"/>
      <c r="S63" s="914"/>
      <c r="T63" s="164" t="s">
        <v>449</v>
      </c>
    </row>
    <row r="64" spans="1:56" ht="13.5" customHeight="1">
      <c r="A64"/>
      <c r="B64"/>
      <c r="C64" t="s">
        <v>41</v>
      </c>
      <c r="E64" s="820">
        <v>50</v>
      </c>
      <c r="F64" s="822"/>
      <c r="G64" s="104"/>
      <c r="H64" s="35" t="s">
        <v>450</v>
      </c>
      <c r="AY64" s="44"/>
    </row>
    <row r="65" spans="1:56" ht="13.5" customHeight="1">
      <c r="A65"/>
      <c r="B65"/>
      <c r="C65" t="s">
        <v>5</v>
      </c>
      <c r="AY65" s="44"/>
    </row>
    <row r="66" spans="1:56" ht="13.5" customHeight="1">
      <c r="A66"/>
      <c r="B66"/>
      <c r="C66"/>
      <c r="AA66" s="716"/>
      <c r="AB66" s="716"/>
      <c r="AC66" s="716"/>
      <c r="AD66" s="716"/>
      <c r="AE66" s="716"/>
      <c r="AF66" s="104"/>
      <c r="AY66" s="44"/>
    </row>
    <row r="67" spans="1:56" ht="13.5" customHeight="1">
      <c r="B67" s="35" t="s">
        <v>429</v>
      </c>
      <c r="AY67" s="44"/>
    </row>
    <row r="68" spans="1:56" ht="13.5" customHeight="1">
      <c r="C68" s="44" t="s">
        <v>597</v>
      </c>
      <c r="D68" s="35" t="s">
        <v>5</v>
      </c>
      <c r="AY68" s="44"/>
    </row>
    <row r="69" spans="1:56" ht="13.5" customHeight="1">
      <c r="D69" s="35"/>
      <c r="AY69" s="44"/>
    </row>
    <row r="70" spans="1:56" ht="13.5" customHeight="1">
      <c r="A70"/>
      <c r="B70" t="s">
        <v>231</v>
      </c>
      <c r="C70"/>
      <c r="AY70" s="44"/>
    </row>
    <row r="71" spans="1:56" ht="13.5" customHeight="1">
      <c r="A71"/>
      <c r="B71"/>
      <c r="C71" t="s">
        <v>236</v>
      </c>
      <c r="AY71" s="44"/>
    </row>
    <row r="72" spans="1:56" ht="13.5" customHeight="1">
      <c r="A72"/>
      <c r="B72"/>
      <c r="C72" t="s">
        <v>243</v>
      </c>
      <c r="AY72" s="44"/>
    </row>
    <row r="73" spans="1:56" ht="13.5" customHeight="1">
      <c r="A73"/>
      <c r="B73" t="s">
        <v>241</v>
      </c>
      <c r="C73"/>
      <c r="AY73" s="44"/>
    </row>
    <row r="74" spans="1:56" ht="13.5" customHeight="1">
      <c r="A74"/>
      <c r="B74"/>
      <c r="C74" s="308" t="s">
        <v>390</v>
      </c>
      <c r="D74" s="35" t="s">
        <v>451</v>
      </c>
      <c r="AY74" s="44"/>
      <c r="AZ74" t="s">
        <v>451</v>
      </c>
      <c r="BA74" t="s">
        <v>452</v>
      </c>
      <c r="BB74" t="s">
        <v>453</v>
      </c>
      <c r="BC74" t="s">
        <v>454</v>
      </c>
      <c r="BD74" t="s">
        <v>455</v>
      </c>
    </row>
    <row r="75" spans="1:56" ht="13.5" customHeight="1">
      <c r="A75"/>
      <c r="B75"/>
      <c r="C75" t="s">
        <v>247</v>
      </c>
      <c r="D75" s="35" t="s">
        <v>452</v>
      </c>
      <c r="AY75" s="44"/>
      <c r="AZ75" t="s">
        <v>504</v>
      </c>
      <c r="BA75" t="s">
        <v>505</v>
      </c>
      <c r="BB75" t="s">
        <v>505</v>
      </c>
      <c r="BC75" t="s">
        <v>505</v>
      </c>
      <c r="BD75" s="35" t="s">
        <v>506</v>
      </c>
    </row>
    <row r="76" spans="1:56" ht="13.5" customHeight="1">
      <c r="A76"/>
      <c r="B76"/>
      <c r="C76" t="s">
        <v>248</v>
      </c>
      <c r="D76" s="35" t="s">
        <v>453</v>
      </c>
      <c r="AY76" s="44"/>
      <c r="AZ76" t="s">
        <v>507</v>
      </c>
      <c r="BA76" t="s">
        <v>507</v>
      </c>
      <c r="BB76" t="s">
        <v>507</v>
      </c>
      <c r="BC76" t="s">
        <v>507</v>
      </c>
      <c r="BD76" s="35" t="s">
        <v>508</v>
      </c>
    </row>
    <row r="77" spans="1:56" ht="13.5" customHeight="1">
      <c r="A77"/>
      <c r="B77"/>
      <c r="C77" t="s">
        <v>249</v>
      </c>
      <c r="D77" s="35" t="s">
        <v>454</v>
      </c>
      <c r="AY77" s="44"/>
      <c r="AZ77" t="s">
        <v>479</v>
      </c>
      <c r="BA77" t="s">
        <v>479</v>
      </c>
      <c r="BB77" t="s">
        <v>479</v>
      </c>
      <c r="BC77" t="s">
        <v>485</v>
      </c>
      <c r="BD77" s="35" t="s">
        <v>509</v>
      </c>
    </row>
    <row r="78" spans="1:56" ht="13.5" customHeight="1">
      <c r="A78"/>
      <c r="B78"/>
      <c r="C78" t="s">
        <v>250</v>
      </c>
      <c r="D78" s="35" t="s">
        <v>455</v>
      </c>
      <c r="AY78" s="44"/>
      <c r="AZ78" t="s">
        <v>510</v>
      </c>
      <c r="BA78" t="s">
        <v>510</v>
      </c>
      <c r="BB78" t="s">
        <v>510</v>
      </c>
      <c r="BC78" t="s">
        <v>511</v>
      </c>
      <c r="BD78" s="35" t="s">
        <v>512</v>
      </c>
    </row>
    <row r="79" spans="1:56" ht="13.5" customHeight="1">
      <c r="A79"/>
      <c r="B79"/>
      <c r="C79" s="123"/>
      <c r="AY79" s="44"/>
      <c r="AZ79" t="s">
        <v>513</v>
      </c>
      <c r="BA79" t="s">
        <v>513</v>
      </c>
      <c r="BB79" t="s">
        <v>513</v>
      </c>
      <c r="BC79" t="s">
        <v>514</v>
      </c>
      <c r="BD79" s="35" t="s">
        <v>515</v>
      </c>
    </row>
    <row r="80" spans="1:56" ht="13.5" customHeight="1">
      <c r="A80"/>
      <c r="B80" t="s">
        <v>4</v>
      </c>
      <c r="C80"/>
      <c r="AY80" s="44"/>
      <c r="AZ80" t="s">
        <v>516</v>
      </c>
      <c r="BA80" t="s">
        <v>517</v>
      </c>
      <c r="BB80" t="s">
        <v>516</v>
      </c>
      <c r="BC80" t="s">
        <v>518</v>
      </c>
      <c r="BD80" s="35" t="s">
        <v>519</v>
      </c>
    </row>
    <row r="81" spans="1:56" ht="13.5" customHeight="1">
      <c r="A81"/>
      <c r="B81"/>
      <c r="C81" t="s">
        <v>371</v>
      </c>
      <c r="AY81" s="44"/>
      <c r="AZ81" t="s">
        <v>520</v>
      </c>
      <c r="BA81" s="35"/>
      <c r="BB81" t="s">
        <v>520</v>
      </c>
      <c r="BC81" t="s">
        <v>642</v>
      </c>
      <c r="BD81" s="35" t="s">
        <v>521</v>
      </c>
    </row>
    <row r="82" spans="1:56" ht="13.5" customHeight="1">
      <c r="A82"/>
      <c r="B82"/>
      <c r="C82" t="s">
        <v>261</v>
      </c>
      <c r="AY82" s="44"/>
      <c r="AZ82" t="s">
        <v>522</v>
      </c>
      <c r="BA82" s="35"/>
      <c r="BB82" t="s">
        <v>645</v>
      </c>
      <c r="BC82"/>
      <c r="BD82" s="35" t="s">
        <v>646</v>
      </c>
    </row>
    <row r="83" spans="1:56" ht="13.5" customHeight="1">
      <c r="A83"/>
      <c r="B83"/>
      <c r="C83" t="s">
        <v>456</v>
      </c>
      <c r="AY83" s="44"/>
      <c r="AZ83" t="s">
        <v>517</v>
      </c>
      <c r="BA83" s="35"/>
      <c r="BB83" t="s">
        <v>517</v>
      </c>
      <c r="BC83"/>
      <c r="BD83" s="35" t="s">
        <v>646</v>
      </c>
    </row>
    <row r="84" spans="1:56" ht="13.5" customHeight="1">
      <c r="A84"/>
      <c r="B84"/>
      <c r="C84" s="123"/>
      <c r="AY84" s="44"/>
      <c r="AZ84" t="s">
        <v>523</v>
      </c>
      <c r="BA84" s="35"/>
      <c r="BB84" t="s">
        <v>523</v>
      </c>
      <c r="BC84"/>
      <c r="BD84" s="35"/>
    </row>
    <row r="85" spans="1:56" ht="13.5" customHeight="1">
      <c r="B85" s="35" t="s">
        <v>278</v>
      </c>
      <c r="AY85" s="44"/>
      <c r="AZ85" t="s">
        <v>524</v>
      </c>
      <c r="BA85" s="35"/>
      <c r="BB85" t="s">
        <v>524</v>
      </c>
      <c r="BC85"/>
      <c r="BD85" s="35"/>
    </row>
    <row r="86" spans="1:56" ht="13.5" customHeight="1">
      <c r="C86" s="35" t="s">
        <v>279</v>
      </c>
      <c r="AY86" s="44"/>
      <c r="AZ86" t="s">
        <v>525</v>
      </c>
      <c r="BA86" s="35"/>
      <c r="BB86" t="s">
        <v>647</v>
      </c>
      <c r="BC86"/>
      <c r="BD86" s="35"/>
    </row>
    <row r="87" spans="1:56" ht="13.5" customHeight="1">
      <c r="C87" s="35" t="s">
        <v>280</v>
      </c>
      <c r="D87" s="35"/>
      <c r="E87" s="35"/>
      <c r="AY87" s="44"/>
    </row>
    <row r="88" spans="1:56" ht="13.5" customHeight="1">
      <c r="AY88" s="44"/>
    </row>
    <row r="89" spans="1:56" ht="13.5" customHeight="1">
      <c r="B89" s="35" t="s">
        <v>273</v>
      </c>
      <c r="AY89" s="44"/>
    </row>
    <row r="90" spans="1:56" ht="13.5" customHeight="1">
      <c r="C90" s="44" t="s">
        <v>219</v>
      </c>
      <c r="E90" s="35" t="s">
        <v>219</v>
      </c>
      <c r="AY90" s="44"/>
    </row>
    <row r="91" spans="1:56" ht="13.5" customHeight="1">
      <c r="C91" s="44" t="s">
        <v>457</v>
      </c>
      <c r="E91" s="35" t="s">
        <v>369</v>
      </c>
      <c r="AY91" s="44"/>
    </row>
    <row r="92" spans="1:56" ht="13.5" customHeight="1">
      <c r="E92" s="35" t="s">
        <v>368</v>
      </c>
      <c r="AY92" s="44"/>
    </row>
    <row r="93" spans="1:56" ht="13.5" customHeight="1">
      <c r="AY93" s="44"/>
    </row>
    <row r="94" spans="1:56" ht="13.5" customHeight="1">
      <c r="B94" s="35" t="s">
        <v>421</v>
      </c>
      <c r="AY94" s="44"/>
    </row>
    <row r="95" spans="1:56" ht="13.5" customHeight="1">
      <c r="C95" s="44" t="s">
        <v>458</v>
      </c>
      <c r="AY95" s="44"/>
    </row>
    <row r="96" spans="1:56" ht="13.5" customHeight="1">
      <c r="C96" s="44" t="s">
        <v>459</v>
      </c>
      <c r="AY96" s="44"/>
    </row>
    <row r="97" spans="2:51" ht="13.5" customHeight="1">
      <c r="AY97" s="44"/>
    </row>
    <row r="98" spans="2:51" ht="13.5" customHeight="1">
      <c r="B98" s="35" t="s">
        <v>427</v>
      </c>
      <c r="AY98" s="44"/>
    </row>
    <row r="99" spans="2:51" ht="13.5" customHeight="1">
      <c r="C99" s="35" t="s">
        <v>644</v>
      </c>
      <c r="AY99" s="44"/>
    </row>
    <row r="100" spans="2:51" ht="13.5" customHeight="1">
      <c r="C100" s="35" t="s">
        <v>373</v>
      </c>
      <c r="AY100" s="44"/>
    </row>
    <row r="101" spans="2:51" ht="13.5" customHeight="1">
      <c r="C101" s="35" t="s">
        <v>374</v>
      </c>
      <c r="AY101" s="44"/>
    </row>
    <row r="102" spans="2:51" ht="13.5" customHeight="1">
      <c r="C102" s="35" t="s">
        <v>460</v>
      </c>
      <c r="AY102" s="44"/>
    </row>
    <row r="103" spans="2:51" ht="13.5" customHeight="1">
      <c r="AY103" s="44"/>
    </row>
    <row r="104" spans="2:51" ht="13.5" customHeight="1">
      <c r="B104" s="249" t="s">
        <v>461</v>
      </c>
      <c r="AY104" s="44"/>
    </row>
    <row r="105" spans="2:51" ht="13.5" customHeight="1">
      <c r="C105" s="44" t="s">
        <v>251</v>
      </c>
      <c r="AY105" s="44"/>
    </row>
    <row r="106" spans="2:51" ht="13.5" customHeight="1">
      <c r="C106" s="44" t="s">
        <v>5</v>
      </c>
      <c r="AY106" s="44"/>
    </row>
    <row r="107" spans="2:51" ht="13.5" customHeight="1">
      <c r="AY107" s="44"/>
    </row>
    <row r="108" spans="2:51" ht="13.5" customHeight="1">
      <c r="B108" s="249" t="s">
        <v>376</v>
      </c>
      <c r="AY108" s="44"/>
    </row>
    <row r="109" spans="2:51" ht="13.5" customHeight="1">
      <c r="C109" s="35" t="s">
        <v>431</v>
      </c>
      <c r="AY109" s="44"/>
    </row>
    <row r="110" spans="2:51" ht="13.5" customHeight="1">
      <c r="AY110" s="44"/>
    </row>
    <row r="111" spans="2:51" ht="13.5" customHeight="1">
      <c r="AY111" s="44"/>
    </row>
    <row r="112" spans="2:51" ht="13.5" customHeight="1">
      <c r="B112" s="35" t="s">
        <v>272</v>
      </c>
      <c r="C112" s="35"/>
      <c r="AY112" s="44"/>
    </row>
    <row r="113" spans="3:51" ht="13.5" customHeight="1">
      <c r="C113" s="44" t="s">
        <v>40</v>
      </c>
      <c r="AY113" s="44"/>
    </row>
    <row r="114" spans="3:51" ht="13.5" customHeight="1">
      <c r="AY114" s="44"/>
    </row>
    <row r="115" spans="3:51" ht="13.5" customHeight="1">
      <c r="AY115" s="44"/>
    </row>
    <row r="116" spans="3:51" ht="13.5" customHeight="1">
      <c r="AY116" s="44"/>
    </row>
    <row r="117" spans="3:51" ht="13.5" customHeight="1">
      <c r="AY117" s="44"/>
    </row>
    <row r="118" spans="3:51" ht="13.5" customHeight="1">
      <c r="AY118" s="44"/>
    </row>
    <row r="119" spans="3:51" ht="13.5" customHeight="1">
      <c r="AY119" s="44"/>
    </row>
    <row r="120" spans="3:51" ht="13.5" customHeight="1">
      <c r="AY120" s="44"/>
    </row>
    <row r="121" spans="3:51" ht="13.5" customHeight="1">
      <c r="AY121" s="44"/>
    </row>
    <row r="122" spans="3:51" ht="13.5" customHeight="1">
      <c r="AY122" s="44"/>
    </row>
    <row r="123" spans="3:51" ht="13.5" customHeight="1">
      <c r="AY123" s="44"/>
    </row>
    <row r="124" spans="3:51" ht="13.5" customHeight="1">
      <c r="AY124" s="44"/>
    </row>
    <row r="125" spans="3:51" ht="13.5" customHeight="1">
      <c r="AY125" s="44"/>
    </row>
    <row r="126" spans="3:51" ht="13.5" customHeight="1">
      <c r="AY126" s="44"/>
    </row>
    <row r="127" spans="3:51" ht="13.5" customHeight="1">
      <c r="AY127" s="44"/>
    </row>
    <row r="128" spans="3:51" ht="13.5" customHeight="1">
      <c r="AY128" s="44"/>
    </row>
    <row r="129" spans="51:51" ht="13.5" customHeight="1">
      <c r="AY129" s="44"/>
    </row>
    <row r="130" spans="51:51" ht="13.5" customHeight="1">
      <c r="AY130" s="44"/>
    </row>
    <row r="131" spans="51:51" ht="13.5" customHeight="1">
      <c r="AY131" s="44"/>
    </row>
    <row r="132" spans="51:51" ht="13.5" customHeight="1">
      <c r="AY132" s="44"/>
    </row>
    <row r="133" spans="51:51" ht="13.5" customHeight="1">
      <c r="AY133" s="44"/>
    </row>
    <row r="134" spans="51:51" ht="13.5" customHeight="1">
      <c r="AY134" s="44"/>
    </row>
    <row r="135" spans="51:51" ht="13.5" customHeight="1">
      <c r="AY135" s="44"/>
    </row>
    <row r="136" spans="51:51" ht="13.5" customHeight="1">
      <c r="AY136" s="44"/>
    </row>
    <row r="137" spans="51:51" ht="13.5" customHeight="1">
      <c r="AY137" s="44"/>
    </row>
    <row r="138" spans="51:51" ht="13.5" customHeight="1">
      <c r="AY138" s="44"/>
    </row>
    <row r="139" spans="51:51" ht="13.5" customHeight="1">
      <c r="AY139" s="44"/>
    </row>
    <row r="140" spans="51:51" ht="13.5" customHeight="1">
      <c r="AY140" s="44"/>
    </row>
    <row r="141" spans="51:51" ht="13.5" customHeight="1">
      <c r="AY141" s="44"/>
    </row>
    <row r="142" spans="51:51" ht="13.5" customHeight="1">
      <c r="AY142" s="44"/>
    </row>
    <row r="143" spans="51:51" ht="13.5" customHeight="1">
      <c r="AY143" s="44"/>
    </row>
    <row r="144" spans="51:51" ht="13.5" customHeight="1">
      <c r="AY144" s="44"/>
    </row>
    <row r="145" spans="51:51" ht="13.5" customHeight="1">
      <c r="AY145" s="44"/>
    </row>
    <row r="146" spans="51:51" ht="13.5" customHeight="1">
      <c r="AY146" s="44"/>
    </row>
    <row r="147" spans="51:51" ht="13.5" customHeight="1">
      <c r="AY147" s="44"/>
    </row>
    <row r="148" spans="51:51" ht="13.5" customHeight="1">
      <c r="AY148" s="44"/>
    </row>
    <row r="149" spans="51:51" ht="13.5" customHeight="1">
      <c r="AY149" s="44"/>
    </row>
    <row r="150" spans="51:51" ht="13.5" customHeight="1">
      <c r="AY150" s="44"/>
    </row>
    <row r="151" spans="51:51" ht="13.5" customHeight="1">
      <c r="AY151" s="44"/>
    </row>
    <row r="152" spans="51:51" ht="13.5" customHeight="1">
      <c r="AY152" s="44"/>
    </row>
    <row r="153" spans="51:51" ht="13.5" customHeight="1">
      <c r="AY153" s="44"/>
    </row>
    <row r="154" spans="51:51" ht="13.5" customHeight="1">
      <c r="AY154" s="44"/>
    </row>
    <row r="155" spans="51:51" ht="13.5" customHeight="1">
      <c r="AY155" s="44"/>
    </row>
    <row r="156" spans="51:51" ht="13.5" customHeight="1">
      <c r="AY156" s="44"/>
    </row>
    <row r="157" spans="51:51" ht="13.5" customHeight="1">
      <c r="AY157" s="44"/>
    </row>
    <row r="158" spans="51:51" ht="13.5" customHeight="1">
      <c r="AY158" s="44"/>
    </row>
    <row r="159" spans="51:51" ht="13.5" customHeight="1">
      <c r="AY159" s="44"/>
    </row>
    <row r="160" spans="51:51" ht="13.5" customHeight="1">
      <c r="AY160" s="44"/>
    </row>
    <row r="161" spans="51:51" ht="13.5" customHeight="1">
      <c r="AY161" s="44"/>
    </row>
    <row r="162" spans="51:51" ht="13.5" customHeight="1">
      <c r="AY162" s="44"/>
    </row>
    <row r="163" spans="51:51" ht="13.5" customHeight="1">
      <c r="AY163" s="44"/>
    </row>
    <row r="164" spans="51:51" ht="13.5" customHeight="1">
      <c r="AY164" s="44"/>
    </row>
    <row r="165" spans="51:51" ht="13.5" customHeight="1">
      <c r="AY165" s="44"/>
    </row>
    <row r="166" spans="51:51" ht="13.5" customHeight="1">
      <c r="AY166" s="44"/>
    </row>
    <row r="167" spans="51:51" ht="13.5" customHeight="1">
      <c r="AY167" s="44"/>
    </row>
    <row r="168" spans="51:51" ht="13.5" customHeight="1">
      <c r="AY168" s="44"/>
    </row>
    <row r="169" spans="51:51" ht="13.5" customHeight="1">
      <c r="AY169" s="44"/>
    </row>
    <row r="170" spans="51:51" ht="13.5" customHeight="1">
      <c r="AY170" s="44"/>
    </row>
    <row r="171" spans="51:51" ht="13.5" customHeight="1">
      <c r="AY171" s="44"/>
    </row>
    <row r="172" spans="51:51" ht="13.5" customHeight="1">
      <c r="AY172" s="44"/>
    </row>
    <row r="173" spans="51:51" ht="13.5" customHeight="1">
      <c r="AY173" s="44"/>
    </row>
    <row r="174" spans="51:51" ht="13.5" customHeight="1">
      <c r="AY174" s="44"/>
    </row>
    <row r="175" spans="51:51" ht="13.5" customHeight="1">
      <c r="AY175" s="44"/>
    </row>
    <row r="176" spans="51:51" ht="13.5" customHeight="1">
      <c r="AY176" s="44"/>
    </row>
    <row r="177" spans="51:51" ht="13.5" customHeight="1">
      <c r="AY177" s="44"/>
    </row>
    <row r="178" spans="51:51" ht="13.5" customHeight="1">
      <c r="AY178" s="44"/>
    </row>
    <row r="179" spans="51:51" ht="13.5" customHeight="1">
      <c r="AY179" s="44"/>
    </row>
    <row r="180" spans="51:51" ht="13.5" customHeight="1">
      <c r="AY180" s="44"/>
    </row>
    <row r="181" spans="51:51" ht="13.5" customHeight="1">
      <c r="AY181" s="44"/>
    </row>
    <row r="182" spans="51:51" ht="13.5" customHeight="1">
      <c r="AY182" s="44"/>
    </row>
    <row r="183" spans="51:51" ht="13.5" customHeight="1">
      <c r="AY183" s="44"/>
    </row>
    <row r="184" spans="51:51" ht="13.5" customHeight="1">
      <c r="AY184" s="44"/>
    </row>
    <row r="185" spans="51:51" ht="13.5" customHeight="1">
      <c r="AY185" s="44"/>
    </row>
    <row r="186" spans="51:51" ht="13.5" customHeight="1">
      <c r="AY186" s="44"/>
    </row>
    <row r="187" spans="51:51" ht="13.5" customHeight="1">
      <c r="AY187" s="44"/>
    </row>
    <row r="188" spans="51:51" ht="13.5" customHeight="1">
      <c r="AY188" s="44"/>
    </row>
    <row r="189" spans="51:51" ht="13.5" customHeight="1">
      <c r="AY189" s="44"/>
    </row>
    <row r="190" spans="51:51" ht="13.5" customHeight="1">
      <c r="AY190" s="44"/>
    </row>
    <row r="191" spans="51:51" ht="13.5" customHeight="1">
      <c r="AY191" s="44"/>
    </row>
  </sheetData>
  <mergeCells count="202">
    <mergeCell ref="Y38:AT38"/>
    <mergeCell ref="AA39:AT39"/>
    <mergeCell ref="Y28:AB34"/>
    <mergeCell ref="AA57:AB57"/>
    <mergeCell ref="E62:F62"/>
    <mergeCell ref="H62:J62"/>
    <mergeCell ref="K62:M62"/>
    <mergeCell ref="N62:O62"/>
    <mergeCell ref="P62:S62"/>
    <mergeCell ref="AA44:AT44"/>
    <mergeCell ref="AA42:AT42"/>
    <mergeCell ref="N38:O38"/>
    <mergeCell ref="P38:S38"/>
    <mergeCell ref="AI31:AJ32"/>
    <mergeCell ref="AC31:AH32"/>
    <mergeCell ref="E64:F64"/>
    <mergeCell ref="AA60:AB60"/>
    <mergeCell ref="AC60:AE60"/>
    <mergeCell ref="AA62:AB62"/>
    <mergeCell ref="AC62:AE62"/>
    <mergeCell ref="A45:W45"/>
    <mergeCell ref="AA45:AT45"/>
    <mergeCell ref="A46:W46"/>
    <mergeCell ref="AA66:AB66"/>
    <mergeCell ref="AC66:AE66"/>
    <mergeCell ref="AC58:AE58"/>
    <mergeCell ref="E63:F63"/>
    <mergeCell ref="H63:J63"/>
    <mergeCell ref="K63:M63"/>
    <mergeCell ref="N63:O63"/>
    <mergeCell ref="P63:S63"/>
    <mergeCell ref="AC59:AE59"/>
    <mergeCell ref="AA46:AT46"/>
    <mergeCell ref="A43:A44"/>
    <mergeCell ref="E43:G44"/>
    <mergeCell ref="H43:J44"/>
    <mergeCell ref="K43:M44"/>
    <mergeCell ref="N43:O44"/>
    <mergeCell ref="P43:S44"/>
    <mergeCell ref="T43:V44"/>
    <mergeCell ref="AA43:AT43"/>
    <mergeCell ref="T39:V40"/>
    <mergeCell ref="A41:A42"/>
    <mergeCell ref="E41:G42"/>
    <mergeCell ref="H41:J42"/>
    <mergeCell ref="K41:M42"/>
    <mergeCell ref="N41:O42"/>
    <mergeCell ref="P41:S42"/>
    <mergeCell ref="T41:V42"/>
    <mergeCell ref="A39:A40"/>
    <mergeCell ref="E39:G40"/>
    <mergeCell ref="H39:J40"/>
    <mergeCell ref="K39:M40"/>
    <mergeCell ref="N39:O40"/>
    <mergeCell ref="P39:S40"/>
    <mergeCell ref="AA40:AT40"/>
    <mergeCell ref="AA41:AT41"/>
    <mergeCell ref="B37:B38"/>
    <mergeCell ref="C37:C38"/>
    <mergeCell ref="D37:D38"/>
    <mergeCell ref="E38:G38"/>
    <mergeCell ref="H38:J38"/>
    <mergeCell ref="A32:A38"/>
    <mergeCell ref="E32:V33"/>
    <mergeCell ref="C34:C35"/>
    <mergeCell ref="E34:G35"/>
    <mergeCell ref="H34:J35"/>
    <mergeCell ref="K34:M35"/>
    <mergeCell ref="K38:M38"/>
    <mergeCell ref="N34:O35"/>
    <mergeCell ref="P34:S35"/>
    <mergeCell ref="T34:V38"/>
    <mergeCell ref="E36:G37"/>
    <mergeCell ref="H36:J37"/>
    <mergeCell ref="K36:M37"/>
    <mergeCell ref="N36:O37"/>
    <mergeCell ref="P36:S37"/>
    <mergeCell ref="F25:J25"/>
    <mergeCell ref="L25:U25"/>
    <mergeCell ref="X25:AA25"/>
    <mergeCell ref="AC28:AH29"/>
    <mergeCell ref="AI28:AJ29"/>
    <mergeCell ref="A29:K30"/>
    <mergeCell ref="L30:P30"/>
    <mergeCell ref="R30:V30"/>
    <mergeCell ref="AC30:AH30"/>
    <mergeCell ref="AI30:AJ30"/>
    <mergeCell ref="AB25:AF25"/>
    <mergeCell ref="F26:J26"/>
    <mergeCell ref="L26:U26"/>
    <mergeCell ref="X26:AA26"/>
    <mergeCell ref="AB26:AC26"/>
    <mergeCell ref="AG26:AO26"/>
    <mergeCell ref="AG25:AK25"/>
    <mergeCell ref="AL25:AO25"/>
    <mergeCell ref="A25:A26"/>
    <mergeCell ref="E25:E26"/>
    <mergeCell ref="AS23:AT24"/>
    <mergeCell ref="F24:J24"/>
    <mergeCell ref="L24:U24"/>
    <mergeCell ref="X24:AA24"/>
    <mergeCell ref="AB24:AC24"/>
    <mergeCell ref="AG24:AO24"/>
    <mergeCell ref="BF22:BF23"/>
    <mergeCell ref="BG22:BG23"/>
    <mergeCell ref="AS25:AT26"/>
    <mergeCell ref="AW25:AW26"/>
    <mergeCell ref="AB23:AF23"/>
    <mergeCell ref="AE24:AF24"/>
    <mergeCell ref="AS21:AT22"/>
    <mergeCell ref="F23:J23"/>
    <mergeCell ref="L23:U23"/>
    <mergeCell ref="X23:AA23"/>
    <mergeCell ref="AE26:AF26"/>
    <mergeCell ref="AP25:AR26"/>
    <mergeCell ref="F22:J22"/>
    <mergeCell ref="L22:U22"/>
    <mergeCell ref="X22:AA22"/>
    <mergeCell ref="AB22:AC22"/>
    <mergeCell ref="AG22:AO22"/>
    <mergeCell ref="AG23:AK23"/>
    <mergeCell ref="AP23:AR24"/>
    <mergeCell ref="A17:E17"/>
    <mergeCell ref="H17:P17"/>
    <mergeCell ref="Q17:T17"/>
    <mergeCell ref="A19:A20"/>
    <mergeCell ref="E19:E20"/>
    <mergeCell ref="F19:J20"/>
    <mergeCell ref="L19:U19"/>
    <mergeCell ref="A21:A22"/>
    <mergeCell ref="AB19:AF20"/>
    <mergeCell ref="X21:AA21"/>
    <mergeCell ref="AB21:AF21"/>
    <mergeCell ref="AE22:AF22"/>
    <mergeCell ref="A23:A24"/>
    <mergeCell ref="E21:E22"/>
    <mergeCell ref="F21:J21"/>
    <mergeCell ref="L21:U21"/>
    <mergeCell ref="E23:E24"/>
    <mergeCell ref="AL23:AO23"/>
    <mergeCell ref="AS19:AT20"/>
    <mergeCell ref="W19:AA20"/>
    <mergeCell ref="AG19:AK19"/>
    <mergeCell ref="AL19:AO19"/>
    <mergeCell ref="AP19:AR20"/>
    <mergeCell ref="L20:U20"/>
    <mergeCell ref="AG20:AO20"/>
    <mergeCell ref="AP21:AR22"/>
    <mergeCell ref="AW11:AW12"/>
    <mergeCell ref="AG21:AK21"/>
    <mergeCell ref="AL21:AO21"/>
    <mergeCell ref="A11:A12"/>
    <mergeCell ref="G11:O12"/>
    <mergeCell ref="R11:U12"/>
    <mergeCell ref="Y11:Y12"/>
    <mergeCell ref="AA11:AE11"/>
    <mergeCell ref="AG11:AS12"/>
    <mergeCell ref="AA12:AE12"/>
    <mergeCell ref="AV13:AV14"/>
    <mergeCell ref="AW13:AW14"/>
    <mergeCell ref="A13:A14"/>
    <mergeCell ref="G13:O14"/>
    <mergeCell ref="Y13:Y14"/>
    <mergeCell ref="AA13:AE13"/>
    <mergeCell ref="AG13:AS14"/>
    <mergeCell ref="AA14:AE14"/>
    <mergeCell ref="AM1:AT1"/>
    <mergeCell ref="A5:F5"/>
    <mergeCell ref="Q5:W5"/>
    <mergeCell ref="X5:AK6"/>
    <mergeCell ref="A7:A8"/>
    <mergeCell ref="G7:O7"/>
    <mergeCell ref="Y7:Y8"/>
    <mergeCell ref="AA7:AE7"/>
    <mergeCell ref="AG7:AS7"/>
    <mergeCell ref="G8:O8"/>
    <mergeCell ref="AA8:AE8"/>
    <mergeCell ref="AG8:AS8"/>
    <mergeCell ref="BD17:BD20"/>
    <mergeCell ref="AW23:AW24"/>
    <mergeCell ref="AW21:AW22"/>
    <mergeCell ref="AW17:AW20"/>
    <mergeCell ref="AX17:AX20"/>
    <mergeCell ref="AY17:BB18"/>
    <mergeCell ref="BC17:BC20"/>
    <mergeCell ref="A2:AT2"/>
    <mergeCell ref="G3:R3"/>
    <mergeCell ref="AG3:AJ3"/>
    <mergeCell ref="AL3:AT3"/>
    <mergeCell ref="G4:R4"/>
    <mergeCell ref="AG4:AJ4"/>
    <mergeCell ref="AL4:AT4"/>
    <mergeCell ref="AV9:AV10"/>
    <mergeCell ref="AW9:AW10"/>
    <mergeCell ref="A9:A10"/>
    <mergeCell ref="G9:O10"/>
    <mergeCell ref="R9:U10"/>
    <mergeCell ref="Y9:Y10"/>
    <mergeCell ref="AA9:AE9"/>
    <mergeCell ref="AG9:AS10"/>
    <mergeCell ref="AA10:AE10"/>
    <mergeCell ref="AV11:AV12"/>
  </mergeCells>
  <phoneticPr fontId="2"/>
  <conditionalFormatting sqref="A21:E26">
    <cfRule type="expression" dxfId="67" priority="17">
      <formula>OR(IF($R$11=$C$58,OR(IF($A9=0,OFFSET($A9,-1,0),$A9)=$C$64,IF($A9=0,OFFSET($A9,-1,0),$A9)=$C$65),IF($Y9=0,OFFSET($Y9,-1,0),$Y9)=$C$65),IF($R$11=$C$76,IF($A9=0,OFFSET($A9,-1,0),$A9)=$C$65,IF($Y9=0,OFFSET($Y9,-1,0),$Y9)=$C$64))</formula>
    </cfRule>
  </conditionalFormatting>
  <conditionalFormatting sqref="A39:V44">
    <cfRule type="expression" dxfId="66" priority="15">
      <formula>OR(IF($R$11=$C$58,OR(IF($A9=0,OFFSET($A9,-1,0),$A9)=$C$64,IF($A9=0,OFFSET($A9,-1,0),$A9)=$C$65),IF($Y9=0,OFFSET($Y9,-1,0),$Y9)=$C$65),IF($R$11=$C$76,IF($A9=0,OFFSET($A9,-1,0),$A9)=$C$65,IF($Y9=0,OFFSET($Y9,-1,0),$Y9)=$C$64))</formula>
    </cfRule>
  </conditionalFormatting>
  <conditionalFormatting sqref="B10:C10">
    <cfRule type="expression" dxfId="65" priority="8">
      <formula>IF($A$9=0,OFFSET($A$9,-1,0),$A$9)=$C$64</formula>
    </cfRule>
  </conditionalFormatting>
  <conditionalFormatting sqref="B12:C12">
    <cfRule type="expression" dxfId="64" priority="10">
      <formula>IF($A$11=0,OFFSET($A$11,-1,0),$A$11)=$C$64</formula>
    </cfRule>
  </conditionalFormatting>
  <conditionalFormatting sqref="B14:C14">
    <cfRule type="expression" dxfId="63" priority="12">
      <formula>IF($A$13=0,OFFSET($A$13,-1,0),$A$13)=$C$64</formula>
    </cfRule>
  </conditionalFormatting>
  <conditionalFormatting sqref="B9:O14">
    <cfRule type="expression" dxfId="62" priority="7">
      <formula>IF($A9=0,OFFSET($A9,-1,0),$A9)=$C$65</formula>
    </cfRule>
  </conditionalFormatting>
  <conditionalFormatting sqref="C12">
    <cfRule type="expression" dxfId="61" priority="2">
      <formula>IF($A$9=0,OFFSET($A$9,-1,0),$A$9)=$C$64</formula>
    </cfRule>
  </conditionalFormatting>
  <conditionalFormatting sqref="C14">
    <cfRule type="expression" dxfId="60" priority="1">
      <formula>IF($A$9=0,OFFSET($A$9,-1,0),$A$9)=$C$64</formula>
    </cfRule>
  </conditionalFormatting>
  <conditionalFormatting sqref="D9:O10">
    <cfRule type="expression" dxfId="59" priority="9">
      <formula>IF($A$9=0,OFFSET($A$9,-1,0),$A$9)=$C$64</formula>
    </cfRule>
  </conditionalFormatting>
  <conditionalFormatting sqref="D11:O12">
    <cfRule type="expression" dxfId="58" priority="11">
      <formula>IF($A$11=0,OFFSET($A$11,-1,0),$A$11)=$C$64</formula>
    </cfRule>
  </conditionalFormatting>
  <conditionalFormatting sqref="D13:O14">
    <cfRule type="expression" dxfId="57" priority="13">
      <formula>IF($A$13=0,OFFSET($A$13,-1,0),$A$13)=$C$64</formula>
    </cfRule>
  </conditionalFormatting>
  <conditionalFormatting sqref="F22 F24 F26">
    <cfRule type="expression" dxfId="56" priority="19">
      <formula>OR($F21=$E$90,$F21=$E$91,$F21="")</formula>
    </cfRule>
  </conditionalFormatting>
  <conditionalFormatting sqref="F21:AT26">
    <cfRule type="expression" dxfId="55" priority="3">
      <formula>IF($E21=0,OFFSET($E21,-1,0),$E21)=$D$68</formula>
    </cfRule>
  </conditionalFormatting>
  <conditionalFormatting sqref="L22:U22">
    <cfRule type="expression" dxfId="54" priority="6">
      <formula>AND($F$21&lt;&gt;$E$92,$F$21&lt;&gt;"")</formula>
    </cfRule>
  </conditionalFormatting>
  <conditionalFormatting sqref="L24:U24">
    <cfRule type="expression" dxfId="53" priority="5">
      <formula>AND($F$23&lt;&gt;$E$92,$F$23&lt;&gt;"")</formula>
    </cfRule>
  </conditionalFormatting>
  <conditionalFormatting sqref="L26:U26">
    <cfRule type="expression" dxfId="52" priority="4">
      <formula>AND($F$25&lt;&gt;$E$92,$F$25&lt;&gt;"")</formula>
    </cfRule>
  </conditionalFormatting>
  <conditionalFormatting sqref="X5 R9:U12">
    <cfRule type="expression" dxfId="51" priority="889">
      <formula>OR($AW$9="×",$AW$11="×",$AW$13="×",AND($AW$9="",$AW$11="",$AW$13=""))</formula>
    </cfRule>
  </conditionalFormatting>
  <conditionalFormatting sqref="X7:AS14">
    <cfRule type="expression" dxfId="50" priority="884">
      <formula>OR($AW$9="×",$AW$11="×",$AW$13="×",AND($AW$9="",$AW$11="",$AW$13=""),$R$11=$C$58)</formula>
    </cfRule>
  </conditionalFormatting>
  <conditionalFormatting sqref="Z9:AS14">
    <cfRule type="expression" dxfId="49" priority="887">
      <formula>IF($Y9=0,OFFSET($Y9,-1,0),$Y9)=$C$106</formula>
    </cfRule>
  </conditionalFormatting>
  <conditionalFormatting sqref="AD22 AD24 AD26">
    <cfRule type="expression" dxfId="48" priority="883">
      <formula>OR($AB21=$C$71,$AB21="")</formula>
    </cfRule>
  </conditionalFormatting>
  <conditionalFormatting sqref="AG22:AO22 AG24:AO24 AG26:AO26">
    <cfRule type="expression" dxfId="47" priority="14">
      <formula>OR($AL21=$C$81,$AL21=$C$82,$AL21="")</formula>
    </cfRule>
  </conditionalFormatting>
  <dataValidations count="14">
    <dataValidation type="list" allowBlank="1" showInputMessage="1" showErrorMessage="1" sqref="Y9:Z9 Y11 Y13" xr:uid="{87A5042E-66D3-4E54-AA94-4CC8227D3450}">
      <formula1>$C$105:$C$106</formula1>
    </dataValidation>
    <dataValidation type="list" showInputMessage="1" showErrorMessage="1" sqref="A9:A14" xr:uid="{1A2CEE9F-2A59-4C99-ADDA-D9022FD5D0CC}">
      <formula1>$C$63:$C$65</formula1>
    </dataValidation>
    <dataValidation type="list" allowBlank="1" showInputMessage="1" showErrorMessage="1" sqref="AL21 AL23 AL25" xr:uid="{A6BEAE77-2B88-473D-935A-4438CCB5A43F}">
      <formula1>$C$81:$C$84</formula1>
    </dataValidation>
    <dataValidation type="list" allowBlank="1" showInputMessage="1" showErrorMessage="1" sqref="G13 AG13 AG11 AG9 G9 G11" xr:uid="{7B29FF30-A3AA-4282-9705-9A1D12A4133C}">
      <formula1>$C$99:$C$102</formula1>
    </dataValidation>
    <dataValidation type="list" allowBlank="1" showInputMessage="1" showErrorMessage="1" sqref="E13 E9 E11" xr:uid="{48EB087A-AA36-4DFB-9688-ED9BCA3495C2}">
      <formula1>$C$95:$C$97</formula1>
    </dataValidation>
    <dataValidation type="list" allowBlank="1" showInputMessage="1" showErrorMessage="1" sqref="AB21 AB23 AB25" xr:uid="{1A43DACC-CA18-437E-93B5-F0D213D30660}">
      <formula1>$C$71:$C$72</formula1>
    </dataValidation>
    <dataValidation type="list" allowBlank="1" showInputMessage="1" showErrorMessage="1" sqref="R11:U12" xr:uid="{071340F6-6405-4934-834F-648B22223C21}">
      <formula1>$C$57:$C$58</formula1>
    </dataValidation>
    <dataValidation type="list" allowBlank="1" showInputMessage="1" showErrorMessage="1" sqref="E21:E25" xr:uid="{2723DEDA-B051-462C-BC43-A502CBE9B2EF}">
      <formula1>$C$68:$D$68</formula1>
    </dataValidation>
    <dataValidation type="list" allowBlank="1" showInputMessage="1" showErrorMessage="1" sqref="E32" xr:uid="{9FFDAD42-259D-4582-9913-0D87DEF81F91}">
      <formula1>$C$86:$C$87</formula1>
    </dataValidation>
    <dataValidation type="list" allowBlank="1" showInputMessage="1" showErrorMessage="1" sqref="F21:J21 F25:J25 F23:J23" xr:uid="{DBF030A9-8569-4B3A-8F69-709E186A49EE}">
      <formula1>$E$90:$E$92</formula1>
    </dataValidation>
    <dataValidation type="list" allowBlank="1" showInputMessage="1" showErrorMessage="1" sqref="A21:A26" xr:uid="{1B6D7B44-748D-49EC-9C36-5431BEB55074}">
      <formula1>$C$113:$C$114</formula1>
    </dataValidation>
    <dataValidation type="list" allowBlank="1" showInputMessage="1" showErrorMessage="1" sqref="AG21:AK21 AG23:AK23 AG25:AK25" xr:uid="{9ABACEA5-1298-40C0-9CD4-8373F7CF28A6}">
      <formula1>$C$74:$C$78</formula1>
    </dataValidation>
    <dataValidation type="list" allowBlank="1" showInputMessage="1" showErrorMessage="1" sqref="AG22:AO22 AG26:AO26 AG24:AO24" xr:uid="{E25AEE86-6C68-49C7-A9B2-94B3EDB3CFB3}">
      <formula1>INDIRECT(INDEX($C$74:$D$78,MATCH($AG21,$C$74:$C$78,0),2))</formula1>
    </dataValidation>
    <dataValidation type="date" operator="greaterThanOrEqual" allowBlank="1" showInputMessage="1" showErrorMessage="1" sqref="C10 C12 C14 C44 AA10:AE10 AA12:AE12 AA14:AE14 C42 C40 X21:AA26 AP21:AR26" xr:uid="{74F9880D-73B0-4C3A-BC9E-581AE72C3933}">
      <formula1>1</formula1>
    </dataValidation>
  </dataValidations>
  <pageMargins left="0.7" right="0.7" top="0.75" bottom="0.75" header="0.3" footer="0.3"/>
  <pageSetup paperSize="9" scale="70" orientation="landscape" horizontalDpi="1200" verticalDpi="120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B1442-A51E-45FB-AD02-AF614848F85A}">
  <sheetPr codeName="Sheet6">
    <tabColor rgb="FFFF0000"/>
    <pageSetUpPr fitToPage="1"/>
  </sheetPr>
  <dimension ref="A1:BS209"/>
  <sheetViews>
    <sheetView zoomScaleNormal="100" zoomScaleSheetLayoutView="100" workbookViewId="0">
      <selection activeCell="G9" sqref="G9:O10"/>
    </sheetView>
  </sheetViews>
  <sheetFormatPr defaultColWidth="9" defaultRowHeight="13.5"/>
  <cols>
    <col min="1" max="1" width="5.125" style="44" customWidth="1"/>
    <col min="2" max="2" width="2.125" style="44" customWidth="1"/>
    <col min="3" max="3" width="12.625" style="44" customWidth="1"/>
    <col min="4" max="4" width="2.125" style="44" customWidth="1"/>
    <col min="5" max="5" width="5.125" style="44" customWidth="1"/>
    <col min="6" max="6" width="2.125" style="44" customWidth="1"/>
    <col min="7" max="7" width="3.625" style="44" customWidth="1"/>
    <col min="8" max="8" width="6.625" style="44" customWidth="1"/>
    <col min="9" max="11" width="2.125" style="44" customWidth="1"/>
    <col min="12" max="12" width="6.625" style="44" customWidth="1"/>
    <col min="13" max="13" width="2.125" style="44" customWidth="1"/>
    <col min="14" max="14" width="8.125" style="44" customWidth="1"/>
    <col min="15" max="16" width="3.625" style="44" customWidth="1"/>
    <col min="17" max="17" width="2.125" style="44" customWidth="1"/>
    <col min="18" max="18" width="3.625" style="44" customWidth="1"/>
    <col min="19" max="19" width="2.125" style="44" customWidth="1"/>
    <col min="20" max="20" width="3.625" style="44" customWidth="1"/>
    <col min="21" max="21" width="6.625" style="44" customWidth="1"/>
    <col min="22" max="22" width="2.125" style="44" customWidth="1"/>
    <col min="23" max="23" width="3.625" style="44" customWidth="1"/>
    <col min="24" max="24" width="2.125" style="44" customWidth="1"/>
    <col min="25" max="26" width="5.125" style="44" customWidth="1"/>
    <col min="27" max="27" width="3.625" style="44" customWidth="1"/>
    <col min="28" max="28" width="6.625" style="44" customWidth="1"/>
    <col min="29" max="30" width="3.625" style="44" customWidth="1"/>
    <col min="31" max="31" width="7" style="44" customWidth="1"/>
    <col min="32" max="32" width="4.5" style="44" customWidth="1"/>
    <col min="33" max="37" width="3.625" style="44" customWidth="1"/>
    <col min="38" max="38" width="5.125" style="44" customWidth="1"/>
    <col min="39" max="39" width="6.625" style="44" customWidth="1"/>
    <col min="40" max="40" width="3.625" style="44" customWidth="1"/>
    <col min="41" max="41" width="5.125" style="44" customWidth="1"/>
    <col min="42" max="42" width="8.125" style="44" customWidth="1"/>
    <col min="43" max="44" width="3.625" style="44" customWidth="1"/>
    <col min="45" max="45" width="5.625" style="44" customWidth="1"/>
    <col min="46" max="47" width="9" style="44" customWidth="1"/>
    <col min="48" max="48" width="12.375" style="44" customWidth="1"/>
    <col min="49" max="49" width="14.5" style="44" customWidth="1"/>
    <col min="50" max="50" width="11.875" style="44" customWidth="1"/>
    <col min="51" max="51" width="9" style="150" customWidth="1"/>
    <col min="52" max="59" width="9" style="44" customWidth="1"/>
    <col min="60" max="60" width="9" style="44"/>
    <col min="61" max="61" width="12.625" style="44" bestFit="1" customWidth="1"/>
    <col min="62" max="62" width="19.125" style="44" bestFit="1" customWidth="1"/>
    <col min="63" max="16384" width="9" style="44"/>
  </cols>
  <sheetData>
    <row r="1" spans="1:51" ht="15" customHeight="1">
      <c r="AL1" s="707" t="s">
        <v>562</v>
      </c>
      <c r="AM1" s="707"/>
      <c r="AN1" s="707"/>
      <c r="AO1" s="707"/>
      <c r="AP1" s="707"/>
      <c r="AQ1" s="707"/>
      <c r="AR1" s="707"/>
      <c r="AS1" s="707"/>
      <c r="AT1" s="708"/>
    </row>
    <row r="2" spans="1:51" ht="21" customHeight="1">
      <c r="A2" s="703" t="s">
        <v>574</v>
      </c>
      <c r="B2" s="703"/>
      <c r="C2" s="703"/>
      <c r="D2" s="703"/>
      <c r="E2" s="703"/>
      <c r="F2" s="703"/>
      <c r="G2" s="703"/>
      <c r="H2" s="703"/>
      <c r="I2" s="703"/>
      <c r="J2" s="703"/>
      <c r="K2" s="703"/>
      <c r="L2" s="703"/>
      <c r="M2" s="703"/>
      <c r="N2" s="703"/>
      <c r="O2" s="703"/>
      <c r="P2" s="703"/>
      <c r="Q2" s="703"/>
      <c r="R2" s="703"/>
      <c r="S2" s="703"/>
      <c r="T2" s="703"/>
      <c r="U2" s="703"/>
      <c r="V2" s="703"/>
      <c r="W2" s="703"/>
      <c r="X2" s="703"/>
      <c r="Y2" s="703"/>
      <c r="Z2" s="703"/>
      <c r="AA2" s="703"/>
      <c r="AB2" s="703"/>
      <c r="AC2" s="703"/>
      <c r="AD2" s="703"/>
      <c r="AE2" s="703"/>
      <c r="AF2" s="703"/>
      <c r="AG2" s="703"/>
      <c r="AH2" s="703"/>
      <c r="AI2" s="703"/>
      <c r="AJ2" s="703"/>
      <c r="AK2" s="703"/>
      <c r="AL2" s="703"/>
      <c r="AM2" s="703"/>
      <c r="AN2" s="703"/>
      <c r="AO2" s="703"/>
      <c r="AP2" s="703"/>
      <c r="AQ2" s="703"/>
      <c r="AR2" s="703"/>
      <c r="AS2" s="703"/>
      <c r="AT2" s="703"/>
    </row>
    <row r="3" spans="1:51" ht="15" customHeight="1">
      <c r="G3" s="786"/>
      <c r="H3" s="786"/>
      <c r="I3" s="786"/>
      <c r="J3" s="786"/>
      <c r="K3" s="786"/>
      <c r="L3" s="786"/>
      <c r="M3" s="786"/>
      <c r="N3" s="786"/>
      <c r="O3" s="786"/>
      <c r="P3" s="786"/>
      <c r="Q3" s="786"/>
      <c r="R3" s="786"/>
      <c r="AG3" s="704" t="s">
        <v>253</v>
      </c>
      <c r="AH3" s="704"/>
      <c r="AI3" s="704"/>
      <c r="AJ3" s="704"/>
      <c r="AK3" s="104" t="s">
        <v>229</v>
      </c>
      <c r="AL3" s="705">
        <f>様式３!Y3</f>
        <v>0</v>
      </c>
      <c r="AM3" s="705"/>
      <c r="AN3" s="705"/>
      <c r="AO3" s="705"/>
      <c r="AP3" s="705"/>
      <c r="AQ3" s="705"/>
      <c r="AR3" s="705"/>
      <c r="AS3" s="705"/>
      <c r="AT3" s="705"/>
    </row>
    <row r="4" spans="1:51" ht="15" customHeight="1">
      <c r="G4" s="786"/>
      <c r="H4" s="786"/>
      <c r="I4" s="786"/>
      <c r="J4" s="786"/>
      <c r="K4" s="786"/>
      <c r="L4" s="786"/>
      <c r="M4" s="786"/>
      <c r="N4" s="786"/>
      <c r="O4" s="786"/>
      <c r="P4" s="786"/>
      <c r="Q4" s="786"/>
      <c r="R4" s="786"/>
      <c r="AG4" s="704" t="s">
        <v>230</v>
      </c>
      <c r="AH4" s="704"/>
      <c r="AI4" s="704"/>
      <c r="AJ4" s="704"/>
      <c r="AK4" s="104" t="s">
        <v>229</v>
      </c>
      <c r="AL4" s="706" t="str">
        <f>様式３!Y4</f>
        <v>（二）武庫川水系大堀川　河川改修工事（その８）</v>
      </c>
      <c r="AM4" s="706"/>
      <c r="AN4" s="706"/>
      <c r="AO4" s="706"/>
      <c r="AP4" s="706"/>
      <c r="AQ4" s="706"/>
      <c r="AR4" s="706"/>
      <c r="AS4" s="706"/>
      <c r="AT4" s="706"/>
      <c r="AY4" s="44"/>
    </row>
    <row r="5" spans="1:51" ht="21" customHeight="1">
      <c r="A5" s="804" t="s">
        <v>417</v>
      </c>
      <c r="B5" s="804"/>
      <c r="C5" s="804"/>
      <c r="D5" s="804"/>
      <c r="E5" s="804"/>
      <c r="F5" s="804"/>
      <c r="O5" s="108"/>
      <c r="P5" s="108"/>
      <c r="Q5" s="108"/>
      <c r="R5" s="108"/>
      <c r="S5" s="108"/>
      <c r="T5" s="108"/>
      <c r="U5" s="108"/>
      <c r="V5" s="108"/>
      <c r="W5" s="108"/>
      <c r="X5" s="274"/>
      <c r="Y5" s="274"/>
      <c r="Z5" s="274"/>
      <c r="AA5" s="274"/>
      <c r="AB5" s="274"/>
      <c r="AC5" s="274"/>
      <c r="AD5" s="274"/>
      <c r="AE5" s="274"/>
      <c r="AF5" s="274"/>
      <c r="AG5" s="274"/>
      <c r="AH5" s="274"/>
      <c r="AI5" s="274"/>
      <c r="AJ5" s="274"/>
      <c r="AK5" s="274"/>
      <c r="AL5" s="274"/>
      <c r="AM5" s="275"/>
      <c r="AN5" s="275"/>
      <c r="AO5" s="275"/>
      <c r="AP5" s="275"/>
      <c r="AQ5" s="275"/>
      <c r="AR5" s="275"/>
      <c r="AS5" s="275"/>
      <c r="AT5" s="275"/>
    </row>
    <row r="6" spans="1:51" ht="3" customHeight="1">
      <c r="A6" s="126"/>
      <c r="B6" s="108"/>
      <c r="C6" s="108"/>
      <c r="D6" s="108"/>
      <c r="E6" s="108"/>
      <c r="F6" s="108"/>
      <c r="G6" s="108"/>
      <c r="H6" s="108"/>
      <c r="I6" s="108"/>
      <c r="J6" s="108"/>
      <c r="K6" s="120"/>
      <c r="L6" s="120"/>
      <c r="M6" s="120"/>
      <c r="N6" s="120"/>
      <c r="O6" s="120"/>
      <c r="P6" s="120"/>
      <c r="Q6" s="120"/>
      <c r="R6" s="120"/>
      <c r="S6" s="120"/>
      <c r="T6" s="120"/>
      <c r="U6" s="125"/>
      <c r="V6" s="120"/>
      <c r="W6" s="120"/>
      <c r="X6" s="274"/>
      <c r="Y6" s="274"/>
      <c r="Z6" s="274"/>
      <c r="AA6" s="274"/>
      <c r="AB6" s="274"/>
      <c r="AC6" s="274"/>
      <c r="AD6" s="274"/>
      <c r="AE6" s="274"/>
      <c r="AF6" s="274"/>
      <c r="AG6" s="274"/>
      <c r="AH6" s="274"/>
      <c r="AI6" s="274"/>
      <c r="AJ6" s="274"/>
      <c r="AK6" s="274"/>
      <c r="AL6" s="274"/>
    </row>
    <row r="7" spans="1:51" ht="15" customHeight="1">
      <c r="A7" s="720" t="s">
        <v>420</v>
      </c>
      <c r="B7" s="109"/>
      <c r="C7" s="252" t="s">
        <v>254</v>
      </c>
      <c r="D7" s="252" t="s">
        <v>237</v>
      </c>
      <c r="E7" s="252" t="s">
        <v>421</v>
      </c>
      <c r="F7" s="105" t="s">
        <v>238</v>
      </c>
      <c r="G7" s="808" t="s">
        <v>422</v>
      </c>
      <c r="H7" s="809"/>
      <c r="I7" s="809"/>
      <c r="J7" s="809"/>
      <c r="K7" s="809"/>
      <c r="L7" s="809"/>
      <c r="M7" s="809"/>
      <c r="N7" s="809"/>
      <c r="O7" s="810"/>
      <c r="Z7" s="104"/>
      <c r="AA7" s="150"/>
      <c r="AB7" s="150"/>
      <c r="AC7" s="150"/>
      <c r="AD7" s="150"/>
      <c r="AE7" s="150"/>
      <c r="AF7" s="143"/>
      <c r="AT7" s="276"/>
      <c r="AV7" s="35"/>
    </row>
    <row r="8" spans="1:51" ht="15" customHeight="1">
      <c r="A8" s="721"/>
      <c r="B8" s="110" t="s">
        <v>237</v>
      </c>
      <c r="C8" s="191" t="s">
        <v>256</v>
      </c>
      <c r="D8" s="191" t="s">
        <v>229</v>
      </c>
      <c r="E8" s="191" t="s">
        <v>345</v>
      </c>
      <c r="F8" s="106" t="s">
        <v>238</v>
      </c>
      <c r="G8" s="812" t="s">
        <v>425</v>
      </c>
      <c r="H8" s="813"/>
      <c r="I8" s="813"/>
      <c r="J8" s="813"/>
      <c r="K8" s="813"/>
      <c r="L8" s="813"/>
      <c r="M8" s="813"/>
      <c r="N8" s="813"/>
      <c r="O8" s="814"/>
      <c r="U8" s="35"/>
      <c r="Z8" s="104"/>
      <c r="AA8" s="150"/>
      <c r="AB8" s="150"/>
      <c r="AC8" s="150"/>
      <c r="AD8" s="150"/>
      <c r="AE8" s="150"/>
      <c r="AF8" s="143"/>
      <c r="AT8" s="276"/>
      <c r="AV8" s="716"/>
      <c r="AW8" s="716"/>
    </row>
    <row r="9" spans="1:51" ht="15" customHeight="1">
      <c r="A9" s="898" t="str">
        <f>様式４!A9</f>
        <v>該当なし</v>
      </c>
      <c r="B9" s="109"/>
      <c r="C9" s="356" t="str">
        <f>IF($A9="該当なし","",IF(LEN(TRIM(様式４!C9))=0,"",様式４!C9))</f>
        <v/>
      </c>
      <c r="D9" s="252"/>
      <c r="E9" s="356" t="str">
        <f>IF($A9="該当なし","",IF(LEN(TRIM(様式４!E9))=0,"",様式４!E9))</f>
        <v/>
      </c>
      <c r="F9" s="105"/>
      <c r="G9" s="960" t="str">
        <f>IF(A9="該当なし","",IF(LEN(TRIM(様式４!G9))=0,"",様式４!G9))</f>
        <v/>
      </c>
      <c r="H9" s="961"/>
      <c r="I9" s="961"/>
      <c r="J9" s="961"/>
      <c r="K9" s="961"/>
      <c r="L9" s="961"/>
      <c r="M9" s="961"/>
      <c r="N9" s="961"/>
      <c r="O9" s="962"/>
      <c r="Z9" s="104"/>
      <c r="AA9" s="150"/>
      <c r="AB9" s="150"/>
      <c r="AC9" s="150"/>
      <c r="AD9" s="150"/>
      <c r="AE9" s="150"/>
      <c r="AF9" s="104"/>
      <c r="AG9" s="150"/>
      <c r="AH9" s="150"/>
      <c r="AI9" s="150"/>
      <c r="AJ9" s="150"/>
      <c r="AK9" s="150"/>
      <c r="AL9" s="150"/>
      <c r="AM9" s="150"/>
      <c r="AN9" s="150"/>
      <c r="AO9" s="150"/>
      <c r="AP9" s="150"/>
      <c r="AQ9" s="150"/>
      <c r="AR9" s="150"/>
      <c r="AS9" s="150"/>
      <c r="AT9" s="278"/>
      <c r="AV9" s="716"/>
      <c r="AW9" s="716"/>
    </row>
    <row r="10" spans="1:51" ht="15" customHeight="1">
      <c r="A10" s="899"/>
      <c r="B10" s="110" t="s">
        <v>237</v>
      </c>
      <c r="C10" s="309" t="str">
        <f>IF($A9="該当なし","",IF(LEN(TRIM(様式４!C10))=0,"",様式４!C10))</f>
        <v/>
      </c>
      <c r="D10" s="191" t="s">
        <v>229</v>
      </c>
      <c r="E10" s="310" t="str">
        <f>IF($A9="該当なし","",IF(LEN(TRIM(様式４!E10))=0,"",様式４!E10))</f>
        <v/>
      </c>
      <c r="F10" s="106" t="s">
        <v>238</v>
      </c>
      <c r="G10" s="963"/>
      <c r="H10" s="964"/>
      <c r="I10" s="964"/>
      <c r="J10" s="964"/>
      <c r="K10" s="964"/>
      <c r="L10" s="964"/>
      <c r="M10" s="964"/>
      <c r="N10" s="964"/>
      <c r="O10" s="965"/>
      <c r="Z10" s="150"/>
      <c r="AA10" s="359"/>
      <c r="AB10" s="359"/>
      <c r="AC10" s="359"/>
      <c r="AD10" s="359"/>
      <c r="AE10" s="359"/>
      <c r="AF10" s="104"/>
      <c r="AG10" s="150"/>
      <c r="AH10" s="150"/>
      <c r="AI10" s="150"/>
      <c r="AJ10" s="150"/>
      <c r="AK10" s="150"/>
      <c r="AL10" s="150"/>
      <c r="AM10" s="150"/>
      <c r="AN10" s="150"/>
      <c r="AO10" s="150"/>
      <c r="AP10" s="150"/>
      <c r="AQ10" s="150"/>
      <c r="AR10" s="150"/>
      <c r="AS10" s="150"/>
      <c r="AT10" s="278"/>
      <c r="AV10" s="716"/>
      <c r="AW10" s="716"/>
    </row>
    <row r="11" spans="1:51" ht="15" customHeight="1">
      <c r="A11" s="898" t="str">
        <f>様式４!A11</f>
        <v>該当なし</v>
      </c>
      <c r="B11" s="109"/>
      <c r="C11" s="356" t="str">
        <f>IF($A11="該当なし","",IF(LEN(TRIM(様式４!C11))=0,"",様式４!C11))</f>
        <v/>
      </c>
      <c r="D11" s="252"/>
      <c r="E11" s="356" t="str">
        <f>IF($A11="該当なし","",IF(LEN(TRIM(様式４!E11))=0,"",様式４!E11))</f>
        <v/>
      </c>
      <c r="F11" s="105"/>
      <c r="G11" s="960" t="str">
        <f>IF(A11="該当なし","",IF(LEN(TRIM(様式４!G11))=0,"",様式４!G11))</f>
        <v/>
      </c>
      <c r="H11" s="961"/>
      <c r="I11" s="961"/>
      <c r="J11" s="961"/>
      <c r="K11" s="961"/>
      <c r="L11" s="961"/>
      <c r="M11" s="961"/>
      <c r="N11" s="961"/>
      <c r="O11" s="962"/>
      <c r="AA11" s="150"/>
      <c r="AB11" s="150"/>
      <c r="AC11" s="150"/>
      <c r="AD11" s="150"/>
      <c r="AE11" s="150"/>
      <c r="AF11" s="104"/>
      <c r="AG11" s="150"/>
      <c r="AH11" s="150"/>
      <c r="AI11" s="150"/>
      <c r="AJ11" s="150"/>
      <c r="AK11" s="150"/>
      <c r="AL11" s="150"/>
      <c r="AM11" s="150"/>
      <c r="AN11" s="150"/>
      <c r="AO11" s="150"/>
      <c r="AP11" s="150"/>
      <c r="AQ11" s="150"/>
      <c r="AR11" s="150"/>
      <c r="AS11" s="150"/>
      <c r="AT11" s="278"/>
      <c r="AV11" s="716"/>
      <c r="AW11" s="716"/>
    </row>
    <row r="12" spans="1:51" ht="15" customHeight="1">
      <c r="A12" s="899"/>
      <c r="B12" s="110" t="s">
        <v>237</v>
      </c>
      <c r="C12" s="309" t="str">
        <f>IF($A11="該当なし","",IF(LEN(TRIM(様式４!C12))=0,"",様式４!C12))</f>
        <v/>
      </c>
      <c r="D12" s="191" t="s">
        <v>229</v>
      </c>
      <c r="E12" s="310" t="str">
        <f>IF($A11="該当なし","",IF(LEN(TRIM(様式４!E12))=0,"",様式４!E12))</f>
        <v/>
      </c>
      <c r="F12" s="106" t="s">
        <v>238</v>
      </c>
      <c r="G12" s="963"/>
      <c r="H12" s="964"/>
      <c r="I12" s="964"/>
      <c r="J12" s="964"/>
      <c r="K12" s="964"/>
      <c r="L12" s="964"/>
      <c r="M12" s="964"/>
      <c r="N12" s="964"/>
      <c r="O12" s="965"/>
      <c r="Z12" s="150"/>
      <c r="AA12" s="359"/>
      <c r="AB12" s="359"/>
      <c r="AC12" s="359"/>
      <c r="AD12" s="359"/>
      <c r="AE12" s="359"/>
      <c r="AF12" s="104"/>
      <c r="AG12" s="150"/>
      <c r="AH12" s="150"/>
      <c r="AI12" s="150"/>
      <c r="AJ12" s="150"/>
      <c r="AK12" s="150"/>
      <c r="AL12" s="150"/>
      <c r="AM12" s="150"/>
      <c r="AN12" s="150"/>
      <c r="AO12" s="150"/>
      <c r="AP12" s="150"/>
      <c r="AQ12" s="150"/>
      <c r="AR12" s="150"/>
      <c r="AS12" s="150"/>
      <c r="AT12" s="278"/>
      <c r="AV12" s="716"/>
      <c r="AW12" s="716"/>
    </row>
    <row r="13" spans="1:51" ht="15" customHeight="1">
      <c r="A13" s="898" t="str">
        <f>様式４!A13</f>
        <v>該当なし</v>
      </c>
      <c r="B13" s="109"/>
      <c r="C13" s="356" t="str">
        <f>IF($A13="該当なし","",IF(LEN(TRIM(様式４!C13))=0,"",様式４!C13))</f>
        <v/>
      </c>
      <c r="D13" s="252"/>
      <c r="E13" s="356" t="str">
        <f>IF($A13="該当なし","",IF(LEN(TRIM(様式４!E13))=0,"",様式４!E13))</f>
        <v/>
      </c>
      <c r="F13" s="105"/>
      <c r="G13" s="960" t="str">
        <f>IF(A13="該当なし","",IF(LEN(TRIM(様式４!G13))=0,"",様式４!G13))</f>
        <v/>
      </c>
      <c r="H13" s="961"/>
      <c r="I13" s="961"/>
      <c r="J13" s="961"/>
      <c r="K13" s="961"/>
      <c r="L13" s="961"/>
      <c r="M13" s="961"/>
      <c r="N13" s="961"/>
      <c r="O13" s="962"/>
      <c r="AA13" s="150"/>
      <c r="AB13" s="150"/>
      <c r="AC13" s="150"/>
      <c r="AD13" s="150"/>
      <c r="AE13" s="150"/>
      <c r="AF13" s="104"/>
      <c r="AG13" s="150"/>
      <c r="AH13" s="150"/>
      <c r="AI13" s="150"/>
      <c r="AJ13" s="150"/>
      <c r="AK13" s="150"/>
      <c r="AL13" s="150"/>
      <c r="AM13" s="150"/>
      <c r="AN13" s="150"/>
      <c r="AO13" s="150"/>
      <c r="AP13" s="150"/>
      <c r="AQ13" s="150"/>
      <c r="AR13" s="150"/>
      <c r="AS13" s="150"/>
      <c r="AT13" s="278"/>
      <c r="AV13" s="716"/>
      <c r="AW13" s="716"/>
    </row>
    <row r="14" spans="1:51" ht="15" customHeight="1">
      <c r="A14" s="899"/>
      <c r="B14" s="110" t="s">
        <v>237</v>
      </c>
      <c r="C14" s="282" t="str">
        <f>IF($A13="該当なし","",IF(LEN(TRIM(様式４!C14))=0,"",様式４!C14))</f>
        <v/>
      </c>
      <c r="D14" s="191" t="s">
        <v>229</v>
      </c>
      <c r="E14" s="311" t="str">
        <f>IF($A13="該当なし","",IF(LEN(TRIM(様式４!E14))=0,"",様式４!E14))</f>
        <v/>
      </c>
      <c r="F14" s="106" t="s">
        <v>238</v>
      </c>
      <c r="G14" s="963"/>
      <c r="H14" s="964"/>
      <c r="I14" s="964"/>
      <c r="J14" s="964"/>
      <c r="K14" s="964"/>
      <c r="L14" s="964"/>
      <c r="M14" s="964"/>
      <c r="N14" s="964"/>
      <c r="O14" s="965"/>
      <c r="Z14" s="150"/>
      <c r="AA14" s="359"/>
      <c r="AB14" s="359"/>
      <c r="AC14" s="359"/>
      <c r="AD14" s="359"/>
      <c r="AE14" s="359"/>
      <c r="AF14" s="104"/>
      <c r="AG14" s="150"/>
      <c r="AH14" s="150"/>
      <c r="AI14" s="150"/>
      <c r="AJ14" s="150"/>
      <c r="AK14" s="150"/>
      <c r="AL14" s="150"/>
      <c r="AM14" s="150"/>
      <c r="AN14" s="150"/>
      <c r="AO14" s="150"/>
      <c r="AP14" s="150"/>
      <c r="AQ14" s="150"/>
      <c r="AR14" s="150"/>
      <c r="AS14" s="150"/>
      <c r="AT14" s="278"/>
    </row>
    <row r="15" spans="1:51" ht="3" customHeight="1">
      <c r="A15" s="126"/>
      <c r="B15" s="126"/>
      <c r="C15" s="126"/>
      <c r="D15" s="126"/>
      <c r="E15" s="126"/>
      <c r="F15" s="126"/>
      <c r="G15" s="126"/>
      <c r="H15" s="126"/>
      <c r="I15" s="126"/>
      <c r="J15" s="126"/>
      <c r="P15" s="121"/>
    </row>
    <row r="16" spans="1:51" ht="18" customHeight="1">
      <c r="A16" s="312"/>
      <c r="B16" s="312"/>
      <c r="H16" s="120"/>
      <c r="I16" s="120"/>
      <c r="J16" s="120"/>
      <c r="K16" s="120"/>
      <c r="L16" s="120"/>
      <c r="M16" s="120"/>
      <c r="N16" s="120"/>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row>
    <row r="17" spans="1:66" ht="15" customHeight="1">
      <c r="A17" s="983" t="s">
        <v>462</v>
      </c>
      <c r="B17" s="983"/>
      <c r="C17" s="983"/>
      <c r="D17" s="983"/>
      <c r="E17" s="983"/>
      <c r="F17" s="983"/>
      <c r="G17" s="108"/>
      <c r="H17" s="984" t="str">
        <f>"対象期間："&amp;TEXT(IF(AND(MONTH(様式４!R30)&gt;=1,MONTH(様式４!R30)&lt;=3),EOMONTH(様式４!R30,-9*12),EOMONTH(様式４!R30,-8*12)),"[$-ja-JP-x-gannen]ggge")&amp;"年度～入札参加申込期限日"</f>
        <v>対象期間：平成30年度～入札参加申込期限日</v>
      </c>
      <c r="I17" s="984"/>
      <c r="J17" s="984"/>
      <c r="K17" s="984"/>
      <c r="L17" s="984"/>
      <c r="M17" s="984"/>
      <c r="N17" s="984"/>
      <c r="O17" s="984"/>
      <c r="P17" s="984"/>
      <c r="Q17" s="984"/>
      <c r="R17" s="984"/>
      <c r="S17" s="984"/>
      <c r="T17" s="984"/>
      <c r="U17" s="985" t="s">
        <v>633</v>
      </c>
      <c r="V17" s="985"/>
      <c r="W17" s="985"/>
      <c r="X17" s="985"/>
      <c r="Y17" s="985"/>
      <c r="Z17" s="985"/>
      <c r="AA17" s="985"/>
      <c r="AB17" s="985"/>
      <c r="AC17" s="985"/>
      <c r="AD17" s="985"/>
      <c r="AE17" s="985"/>
      <c r="AF17" s="985"/>
      <c r="AG17" s="985"/>
      <c r="AH17" s="985"/>
      <c r="AI17" s="314"/>
      <c r="AJ17" s="314"/>
      <c r="AK17" s="314"/>
      <c r="AL17" s="314"/>
      <c r="AM17" s="314"/>
      <c r="AN17" s="314"/>
      <c r="AO17" s="314"/>
      <c r="AP17" s="314"/>
      <c r="AQ17" s="314"/>
      <c r="AR17" s="314"/>
      <c r="AS17" s="314"/>
      <c r="AT17" s="314"/>
    </row>
    <row r="18" spans="1:66" ht="12" customHeight="1">
      <c r="A18" s="720" t="s">
        <v>272</v>
      </c>
      <c r="B18" s="709" t="s">
        <v>254</v>
      </c>
      <c r="C18" s="710"/>
      <c r="D18" s="711"/>
      <c r="E18" s="709" t="s">
        <v>463</v>
      </c>
      <c r="F18" s="711"/>
      <c r="G18" s="709" t="s">
        <v>464</v>
      </c>
      <c r="H18" s="711"/>
      <c r="I18" s="709" t="s">
        <v>465</v>
      </c>
      <c r="J18" s="710"/>
      <c r="K18" s="710"/>
      <c r="L18" s="710"/>
      <c r="M18" s="710"/>
      <c r="N18" s="710"/>
      <c r="O18" s="710"/>
      <c r="P18" s="710"/>
      <c r="Q18" s="710"/>
      <c r="R18" s="710"/>
      <c r="S18" s="710"/>
      <c r="T18" s="710"/>
      <c r="U18" s="710"/>
      <c r="V18" s="710"/>
      <c r="W18" s="710"/>
      <c r="X18" s="710"/>
      <c r="Y18" s="710"/>
      <c r="Z18" s="710"/>
      <c r="AA18" s="710"/>
      <c r="AB18" s="710"/>
      <c r="AC18" s="710"/>
      <c r="AD18" s="710"/>
      <c r="AE18" s="710"/>
      <c r="AF18" s="710"/>
      <c r="AG18" s="710"/>
      <c r="AH18" s="711"/>
      <c r="AS18" s="314"/>
      <c r="AT18" s="314"/>
      <c r="AV18" s="787" t="s">
        <v>432</v>
      </c>
      <c r="AW18" s="787" t="s">
        <v>257</v>
      </c>
      <c r="AX18" s="787" t="s">
        <v>466</v>
      </c>
      <c r="AY18" s="787" t="s">
        <v>467</v>
      </c>
      <c r="AZ18" s="787" t="s">
        <v>275</v>
      </c>
    </row>
    <row r="19" spans="1:66" ht="3" customHeight="1">
      <c r="A19" s="779"/>
      <c r="B19" s="986"/>
      <c r="C19" s="716"/>
      <c r="D19" s="924"/>
      <c r="E19" s="986"/>
      <c r="F19" s="924"/>
      <c r="G19" s="986"/>
      <c r="H19" s="924"/>
      <c r="I19" s="712"/>
      <c r="J19" s="713"/>
      <c r="K19" s="713"/>
      <c r="L19" s="713"/>
      <c r="M19" s="713"/>
      <c r="N19" s="713"/>
      <c r="O19" s="713"/>
      <c r="P19" s="713"/>
      <c r="Q19" s="713"/>
      <c r="R19" s="713"/>
      <c r="S19" s="713"/>
      <c r="T19" s="713"/>
      <c r="U19" s="713"/>
      <c r="V19" s="713"/>
      <c r="W19" s="713"/>
      <c r="X19" s="713"/>
      <c r="Y19" s="713"/>
      <c r="Z19" s="713"/>
      <c r="AA19" s="713"/>
      <c r="AB19" s="713"/>
      <c r="AC19" s="713"/>
      <c r="AD19" s="713"/>
      <c r="AE19" s="713"/>
      <c r="AF19" s="713"/>
      <c r="AG19" s="713"/>
      <c r="AH19" s="714"/>
      <c r="AP19" s="315"/>
      <c r="AV19" s="787"/>
      <c r="AW19" s="787"/>
      <c r="AX19" s="787"/>
      <c r="AY19" s="787"/>
      <c r="AZ19" s="787"/>
    </row>
    <row r="20" spans="1:66" ht="15" customHeight="1">
      <c r="A20" s="721"/>
      <c r="B20" s="211" t="s">
        <v>232</v>
      </c>
      <c r="C20" s="211" t="s">
        <v>256</v>
      </c>
      <c r="D20" s="211" t="s">
        <v>233</v>
      </c>
      <c r="E20" s="712"/>
      <c r="F20" s="714"/>
      <c r="G20" s="712"/>
      <c r="H20" s="714"/>
      <c r="I20" s="821" t="s">
        <v>468</v>
      </c>
      <c r="J20" s="821"/>
      <c r="K20" s="821"/>
      <c r="L20" s="821"/>
      <c r="M20" s="821"/>
      <c r="N20" s="822"/>
      <c r="O20" s="820" t="s">
        <v>469</v>
      </c>
      <c r="P20" s="821"/>
      <c r="Q20" s="821"/>
      <c r="R20" s="821"/>
      <c r="S20" s="821"/>
      <c r="T20" s="821"/>
      <c r="U20" s="821"/>
      <c r="V20" s="821"/>
      <c r="W20" s="821"/>
      <c r="X20" s="821"/>
      <c r="Y20" s="821"/>
      <c r="Z20" s="821"/>
      <c r="AA20" s="821"/>
      <c r="AB20" s="821"/>
      <c r="AC20" s="821"/>
      <c r="AD20" s="822"/>
      <c r="AE20" s="787" t="s">
        <v>470</v>
      </c>
      <c r="AF20" s="787"/>
      <c r="AG20" s="787"/>
      <c r="AH20" s="787"/>
      <c r="AL20" s="151"/>
      <c r="AM20" s="164"/>
      <c r="AN20" s="164"/>
      <c r="AO20" s="164"/>
      <c r="AS20" s="315"/>
      <c r="AT20" s="315"/>
      <c r="AV20" s="787"/>
      <c r="AW20" s="787"/>
      <c r="AX20" s="787"/>
      <c r="AY20" s="787"/>
      <c r="AZ20" s="787"/>
    </row>
    <row r="21" spans="1:66" ht="15" customHeight="1">
      <c r="A21" s="898" t="str">
        <f>IF(+AV21="○","○","")</f>
        <v/>
      </c>
      <c r="B21" s="111"/>
      <c r="C21" s="281" t="str">
        <f>IF(C9="","",IF(OR(A9=様式４!$C$82,A9=様式４!$C$83),"",C9))</f>
        <v/>
      </c>
      <c r="D21" s="129"/>
      <c r="E21" s="960" t="str">
        <f>IF(OR(A9="工場製作",A9="該当なし"),"",IF(E10&lt;40,"若手",IF(E9="女性","女性","×")))</f>
        <v/>
      </c>
      <c r="F21" s="962"/>
      <c r="G21" s="968"/>
      <c r="H21" s="969"/>
      <c r="I21" s="972"/>
      <c r="J21" s="973"/>
      <c r="K21" s="973"/>
      <c r="L21" s="973"/>
      <c r="M21" s="973"/>
      <c r="N21" s="974"/>
      <c r="O21" s="755"/>
      <c r="P21" s="839"/>
      <c r="Q21" s="839"/>
      <c r="R21" s="839"/>
      <c r="S21" s="839"/>
      <c r="T21" s="756"/>
      <c r="U21" s="978"/>
      <c r="V21" s="978"/>
      <c r="W21" s="978"/>
      <c r="X21" s="978"/>
      <c r="Y21" s="978"/>
      <c r="Z21" s="978"/>
      <c r="AA21" s="978"/>
      <c r="AB21" s="978"/>
      <c r="AC21" s="978"/>
      <c r="AD21" s="978"/>
      <c r="AE21" s="979"/>
      <c r="AF21" s="981"/>
      <c r="AG21" s="956" t="s">
        <v>604</v>
      </c>
      <c r="AH21" s="957"/>
      <c r="AL21" s="147"/>
      <c r="AM21" s="147"/>
      <c r="AN21" s="147"/>
      <c r="AO21" s="147"/>
      <c r="AP21" s="278"/>
      <c r="AQ21" s="278"/>
      <c r="AR21" s="278"/>
      <c r="AS21" s="315"/>
      <c r="AT21" s="315"/>
      <c r="AV21" s="720" t="str">
        <f>IF(AZ21=$AZ$27,"○","")</f>
        <v/>
      </c>
      <c r="AW21" s="966" t="str">
        <f>IF(OR(A9="○",A9="工場製作"),C9,"")</f>
        <v/>
      </c>
      <c r="AX21" s="720" t="str">
        <f>IF(OR(A9="工場製作",A9="該当なし",A9=""),"-",IF(OR(E9="女性",E10&lt;40),"○","×"))</f>
        <v>-</v>
      </c>
      <c r="AY21" s="720" t="str">
        <f>IF(OR(A9="工場製作",A9="該当なし",A9=""),"-",IF(G21="あり","○","×"))</f>
        <v>-</v>
      </c>
      <c r="AZ21" s="720" t="str">
        <f>IF(A9="工場製作","対象外",IF(OR(A9="該当なし",A9=""),"",COUNTIF(AX21:AY22,"○")*0.5))</f>
        <v/>
      </c>
    </row>
    <row r="22" spans="1:66" ht="15" customHeight="1">
      <c r="A22" s="899"/>
      <c r="B22" s="112" t="s">
        <v>237</v>
      </c>
      <c r="C22" s="285" t="str">
        <f>IF(C10="","",IF(OR(A9=様式４!$C$82,A9=様式４!$C$83),"",C10))</f>
        <v/>
      </c>
      <c r="D22" s="137" t="s">
        <v>238</v>
      </c>
      <c r="E22" s="963"/>
      <c r="F22" s="965"/>
      <c r="G22" s="970"/>
      <c r="H22" s="971"/>
      <c r="I22" s="975"/>
      <c r="J22" s="976"/>
      <c r="K22" s="976"/>
      <c r="L22" s="976"/>
      <c r="M22" s="976"/>
      <c r="N22" s="977"/>
      <c r="O22" s="757"/>
      <c r="P22" s="900"/>
      <c r="Q22" s="900"/>
      <c r="R22" s="900"/>
      <c r="S22" s="900"/>
      <c r="T22" s="758"/>
      <c r="U22" s="978"/>
      <c r="V22" s="978"/>
      <c r="W22" s="978"/>
      <c r="X22" s="978"/>
      <c r="Y22" s="978"/>
      <c r="Z22" s="978"/>
      <c r="AA22" s="978"/>
      <c r="AB22" s="978"/>
      <c r="AC22" s="978"/>
      <c r="AD22" s="978"/>
      <c r="AE22" s="980"/>
      <c r="AF22" s="982"/>
      <c r="AG22" s="958"/>
      <c r="AH22" s="959"/>
      <c r="AL22" s="147"/>
      <c r="AM22" s="147"/>
      <c r="AN22" s="147"/>
      <c r="AO22" s="147"/>
      <c r="AP22" s="278"/>
      <c r="AQ22" s="278"/>
      <c r="AR22" s="278"/>
      <c r="AS22" s="316"/>
      <c r="AT22" s="316"/>
      <c r="AV22" s="721"/>
      <c r="AW22" s="967"/>
      <c r="AX22" s="721"/>
      <c r="AY22" s="721"/>
      <c r="AZ22" s="721"/>
    </row>
    <row r="23" spans="1:66" ht="15" customHeight="1">
      <c r="A23" s="898" t="str">
        <f>IF(A21="○","",+AV23)</f>
        <v/>
      </c>
      <c r="B23" s="111"/>
      <c r="C23" s="294" t="str">
        <f>IF(C11="","",IF(OR(A11=様式４!$C$82,A11=様式４!$C$83),"",C11))</f>
        <v/>
      </c>
      <c r="D23" s="129"/>
      <c r="E23" s="960" t="str">
        <f>IF(OR(A11="工場製作",A11="該当なし"),"",IF(E12&lt;40,"若手",IF(E11="女性","女性","×")))</f>
        <v/>
      </c>
      <c r="F23" s="962"/>
      <c r="G23" s="968"/>
      <c r="H23" s="969"/>
      <c r="I23" s="972"/>
      <c r="J23" s="973"/>
      <c r="K23" s="973"/>
      <c r="L23" s="973"/>
      <c r="M23" s="973"/>
      <c r="N23" s="974"/>
      <c r="O23" s="755"/>
      <c r="P23" s="839"/>
      <c r="Q23" s="839"/>
      <c r="R23" s="839"/>
      <c r="S23" s="839"/>
      <c r="T23" s="756"/>
      <c r="U23" s="978" t="str">
        <f>IF(OR(I23=$BI$32,I23=$BK$32,O23=$BM$33,O23=$BM$35,O23=$BM$36,O23=$BM$37,O23=$BM$38,O23=$BM$39,O23=$BM$43,),$BQ$54,"")</f>
        <v/>
      </c>
      <c r="V23" s="978"/>
      <c r="W23" s="978"/>
      <c r="X23" s="978"/>
      <c r="Y23" s="978"/>
      <c r="Z23" s="978"/>
      <c r="AA23" s="978"/>
      <c r="AB23" s="978"/>
      <c r="AC23" s="978"/>
      <c r="AD23" s="978"/>
      <c r="AE23" s="979"/>
      <c r="AF23" s="981"/>
      <c r="AG23" s="956" t="s">
        <v>604</v>
      </c>
      <c r="AH23" s="957"/>
      <c r="AJ23" s="709" t="s">
        <v>402</v>
      </c>
      <c r="AK23" s="710"/>
      <c r="AL23" s="710"/>
      <c r="AM23" s="711"/>
      <c r="AN23" s="709" t="s">
        <v>471</v>
      </c>
      <c r="AO23" s="710"/>
      <c r="AP23" s="711"/>
      <c r="AQ23" s="155"/>
      <c r="AS23" s="316"/>
      <c r="AT23" s="316"/>
      <c r="AV23" s="720" t="str">
        <f>IF(AZ23=$AZ$27,"○","")</f>
        <v/>
      </c>
      <c r="AW23" s="966" t="str">
        <f>IF(OR(A11="○",A11="工場製作"),C11,"")</f>
        <v/>
      </c>
      <c r="AX23" s="720" t="str">
        <f>IF(OR(A11="工場製作",A11="該当なし",A11=""),"-",IF(OR(E11="女性",E12&lt;40),"○","×"))</f>
        <v>-</v>
      </c>
      <c r="AY23" s="720" t="str">
        <f>IF(OR(A11="工場製作",A11="該当なし",A11=""),"-",IF(G23="あり","○","×"))</f>
        <v>-</v>
      </c>
      <c r="AZ23" s="720" t="str">
        <f>IF(A11="工場製作","対象外",IF(OR(A11="該当なし",A11=""),"",COUNTIF(AX23:AY24,"○")*0.5))</f>
        <v/>
      </c>
    </row>
    <row r="24" spans="1:66" ht="15" customHeight="1">
      <c r="A24" s="899"/>
      <c r="B24" s="112" t="s">
        <v>237</v>
      </c>
      <c r="C24" s="298" t="str">
        <f>IF(C12="","",IF(OR(A11=様式４!$C$82,A11=様式４!$C$83),"",C12))</f>
        <v/>
      </c>
      <c r="D24" s="137" t="s">
        <v>238</v>
      </c>
      <c r="E24" s="963"/>
      <c r="F24" s="965"/>
      <c r="G24" s="970"/>
      <c r="H24" s="971"/>
      <c r="I24" s="975"/>
      <c r="J24" s="976"/>
      <c r="K24" s="976"/>
      <c r="L24" s="976"/>
      <c r="M24" s="976"/>
      <c r="N24" s="977"/>
      <c r="O24" s="757"/>
      <c r="P24" s="900"/>
      <c r="Q24" s="900"/>
      <c r="R24" s="900"/>
      <c r="S24" s="900"/>
      <c r="T24" s="758"/>
      <c r="U24" s="978"/>
      <c r="V24" s="978"/>
      <c r="W24" s="978"/>
      <c r="X24" s="978"/>
      <c r="Y24" s="978"/>
      <c r="Z24" s="978"/>
      <c r="AA24" s="978"/>
      <c r="AB24" s="978"/>
      <c r="AC24" s="978"/>
      <c r="AD24" s="978"/>
      <c r="AE24" s="980"/>
      <c r="AF24" s="982"/>
      <c r="AG24" s="958"/>
      <c r="AH24" s="959"/>
      <c r="AJ24" s="712"/>
      <c r="AK24" s="713"/>
      <c r="AL24" s="713"/>
      <c r="AM24" s="714"/>
      <c r="AN24" s="712"/>
      <c r="AO24" s="713"/>
      <c r="AP24" s="714"/>
      <c r="AQ24" s="155"/>
      <c r="AS24" s="316"/>
      <c r="AT24" s="316"/>
      <c r="AV24" s="721"/>
      <c r="AW24" s="967"/>
      <c r="AX24" s="721"/>
      <c r="AY24" s="721"/>
      <c r="AZ24" s="721"/>
    </row>
    <row r="25" spans="1:66" ht="15" customHeight="1">
      <c r="A25" s="898" t="str">
        <f>IF(A21="○","",IF(A23="○","",+AV25))</f>
        <v/>
      </c>
      <c r="B25" s="111"/>
      <c r="C25" s="281" t="str">
        <f>IF(C13="","",IF(OR(A13=様式４!$C$82,A13=様式４!$C$83),"",C13))</f>
        <v/>
      </c>
      <c r="D25" s="129"/>
      <c r="E25" s="960" t="str">
        <f>IF(OR(A13="工場製作",A13="該当なし"),"",IF(E14&lt;40,"若手",IF(E13="女性","女性","×")))</f>
        <v/>
      </c>
      <c r="F25" s="962"/>
      <c r="G25" s="968"/>
      <c r="H25" s="969"/>
      <c r="I25" s="972"/>
      <c r="J25" s="973"/>
      <c r="K25" s="973"/>
      <c r="L25" s="973"/>
      <c r="M25" s="973"/>
      <c r="N25" s="974"/>
      <c r="O25" s="755"/>
      <c r="P25" s="839"/>
      <c r="Q25" s="839"/>
      <c r="R25" s="839"/>
      <c r="S25" s="839"/>
      <c r="T25" s="756"/>
      <c r="U25" s="978" t="str">
        <f>IF(OR(I25=$BI$32,I25=$BK$32,O25=$BM$33,O25=$BM$35,O25=$BM$36,O25=$BM$37,O25=$BM$38,O25=$BM$39,O25=$BM$43,),$BQ$54,"")</f>
        <v/>
      </c>
      <c r="V25" s="978"/>
      <c r="W25" s="978"/>
      <c r="X25" s="978"/>
      <c r="Y25" s="978"/>
      <c r="Z25" s="978"/>
      <c r="AA25" s="978"/>
      <c r="AB25" s="978"/>
      <c r="AC25" s="978"/>
      <c r="AD25" s="978"/>
      <c r="AE25" s="979"/>
      <c r="AF25" s="981"/>
      <c r="AG25" s="956" t="s">
        <v>604</v>
      </c>
      <c r="AH25" s="957"/>
      <c r="AJ25" s="960" t="str">
        <f>IF(A21="○",$AX$21,IF(A23=$C$68,$AX$23,IF(A25=$C$68,$AX$25,"")))</f>
        <v/>
      </c>
      <c r="AK25" s="961"/>
      <c r="AL25" s="961"/>
      <c r="AM25" s="962"/>
      <c r="AN25" s="960" t="str">
        <f>IF(A21=$C$68,$AY$21,IF(A23=$C$68,$AY$23,IF(A25=$C$68,$AY$25,"")))</f>
        <v/>
      </c>
      <c r="AO25" s="961"/>
      <c r="AP25" s="962"/>
      <c r="AQ25" s="155"/>
      <c r="AS25" s="316"/>
      <c r="AT25" s="316"/>
      <c r="AV25" s="720" t="str">
        <f>IF(AZ25=$AZ$27,"○","")</f>
        <v/>
      </c>
      <c r="AW25" s="966" t="str">
        <f>IF(OR(A13="○",A13="工場製作"),C13,"")</f>
        <v/>
      </c>
      <c r="AX25" s="720" t="str">
        <f>IF(OR(A13="工場製作",A13="該当なし",A13=""),"-",IF(OR(E13="女性",E14&lt;40),"○","×"))</f>
        <v>-</v>
      </c>
      <c r="AY25" s="720" t="str">
        <f>IF(OR(A13="工場製作",A13="該当なし",A13=""),"-",IF(G25="あり","○","×"))</f>
        <v>-</v>
      </c>
      <c r="AZ25" s="720" t="str">
        <f>IF(A13="工場製作","対象外",IF(OR(A13="該当なし",A13=""),"",COUNTIF(AX25:AY26,"○")*0.5))</f>
        <v/>
      </c>
    </row>
    <row r="26" spans="1:66" ht="15" customHeight="1">
      <c r="A26" s="899"/>
      <c r="B26" s="112" t="s">
        <v>237</v>
      </c>
      <c r="C26" s="298" t="str">
        <f>IF(C14="","",IF(OR(A13=様式４!$C$82,A13=様式４!$C$83),"",C14))</f>
        <v/>
      </c>
      <c r="D26" s="137" t="s">
        <v>238</v>
      </c>
      <c r="E26" s="963"/>
      <c r="F26" s="965"/>
      <c r="G26" s="970"/>
      <c r="H26" s="971"/>
      <c r="I26" s="975"/>
      <c r="J26" s="976"/>
      <c r="K26" s="976"/>
      <c r="L26" s="976"/>
      <c r="M26" s="976"/>
      <c r="N26" s="977"/>
      <c r="O26" s="757"/>
      <c r="P26" s="900"/>
      <c r="Q26" s="900"/>
      <c r="R26" s="900"/>
      <c r="S26" s="900"/>
      <c r="T26" s="758"/>
      <c r="U26" s="978"/>
      <c r="V26" s="978"/>
      <c r="W26" s="978"/>
      <c r="X26" s="978"/>
      <c r="Y26" s="978"/>
      <c r="Z26" s="978"/>
      <c r="AA26" s="978"/>
      <c r="AB26" s="978"/>
      <c r="AC26" s="978"/>
      <c r="AD26" s="978"/>
      <c r="AE26" s="980"/>
      <c r="AF26" s="982"/>
      <c r="AG26" s="958"/>
      <c r="AH26" s="959"/>
      <c r="AJ26" s="963"/>
      <c r="AK26" s="964"/>
      <c r="AL26" s="964"/>
      <c r="AM26" s="965"/>
      <c r="AN26" s="963"/>
      <c r="AO26" s="964"/>
      <c r="AP26" s="965"/>
      <c r="AQ26" s="155"/>
      <c r="AS26" s="316"/>
      <c r="AT26" s="316"/>
      <c r="AV26" s="721"/>
      <c r="AW26" s="967"/>
      <c r="AX26" s="721"/>
      <c r="AY26" s="721"/>
      <c r="AZ26" s="721"/>
    </row>
    <row r="27" spans="1:66" ht="15" customHeight="1">
      <c r="A27" s="151"/>
      <c r="B27" s="143"/>
      <c r="C27" s="317"/>
      <c r="D27" s="143"/>
      <c r="E27" s="151"/>
      <c r="F27" s="147"/>
      <c r="G27" s="147"/>
      <c r="H27" s="147"/>
      <c r="I27" s="147"/>
      <c r="J27" s="147"/>
      <c r="K27" s="143"/>
      <c r="L27" s="147"/>
      <c r="M27" s="147"/>
      <c r="N27" s="147"/>
      <c r="O27" s="147"/>
      <c r="P27" s="147"/>
      <c r="Q27" s="147"/>
      <c r="R27" s="147"/>
      <c r="S27" s="147"/>
      <c r="T27" s="147"/>
      <c r="U27" s="147"/>
      <c r="V27" s="318"/>
      <c r="W27" s="143"/>
      <c r="X27" s="319"/>
      <c r="Y27" s="319"/>
      <c r="Z27" s="319"/>
      <c r="AA27" s="319"/>
      <c r="AB27" s="150"/>
      <c r="AC27" s="150"/>
      <c r="AD27" s="147"/>
      <c r="AE27" s="150"/>
      <c r="AF27" s="150"/>
      <c r="AG27" s="147"/>
      <c r="AH27" s="147"/>
      <c r="AI27" s="147"/>
      <c r="AJ27" s="147"/>
      <c r="AK27" s="147"/>
      <c r="AL27" s="147"/>
      <c r="AM27" s="147"/>
      <c r="AN27" s="147"/>
      <c r="AO27" s="147"/>
      <c r="AP27" s="147"/>
      <c r="AQ27" s="147"/>
      <c r="AR27" s="316"/>
      <c r="AS27" s="316"/>
      <c r="AT27" s="316"/>
      <c r="AY27" s="787" t="s">
        <v>472</v>
      </c>
      <c r="AZ27" s="787">
        <f>MIN(AZ21,AZ23,AZ25)</f>
        <v>0</v>
      </c>
    </row>
    <row r="28" spans="1:66" ht="10.35" customHeight="1">
      <c r="W28" s="104"/>
      <c r="X28" s="104"/>
      <c r="Y28" s="104"/>
      <c r="Z28" s="104"/>
      <c r="AY28" s="787"/>
      <c r="AZ28" s="787"/>
    </row>
    <row r="29" spans="1:66" ht="21" customHeight="1">
      <c r="A29" s="113"/>
      <c r="B29" s="113"/>
      <c r="C29" s="113"/>
      <c r="D29" s="113"/>
      <c r="E29" s="113"/>
      <c r="F29" s="113"/>
      <c r="G29" s="113"/>
      <c r="H29" s="314"/>
      <c r="I29" s="314"/>
      <c r="J29" s="314"/>
      <c r="K29" s="314"/>
      <c r="L29" s="314"/>
      <c r="M29" s="314"/>
      <c r="N29" s="314"/>
      <c r="O29" s="314"/>
      <c r="P29" s="314"/>
      <c r="Q29" s="320"/>
      <c r="R29" s="320"/>
      <c r="S29" s="320"/>
      <c r="T29" s="320"/>
      <c r="U29" s="283"/>
      <c r="W29" s="120"/>
      <c r="X29" s="120"/>
      <c r="Y29" s="120"/>
      <c r="Z29" s="120"/>
      <c r="AA29" s="120"/>
      <c r="AB29" s="120"/>
      <c r="AC29" s="120"/>
      <c r="AD29" s="120"/>
      <c r="AE29" s="120"/>
      <c r="AF29" s="120"/>
      <c r="AG29" s="120"/>
      <c r="AH29" s="120"/>
      <c r="AI29" s="120"/>
      <c r="AJ29" s="120"/>
      <c r="AK29" s="120"/>
      <c r="AL29" s="120"/>
    </row>
    <row r="30" spans="1:66" ht="3" customHeight="1" thickBot="1">
      <c r="A30" s="119"/>
      <c r="B30" s="119"/>
      <c r="C30" s="119"/>
      <c r="D30" s="119"/>
      <c r="E30" s="119"/>
      <c r="F30" s="119"/>
      <c r="G30" s="119"/>
      <c r="H30" s="119"/>
      <c r="I30" s="119"/>
      <c r="J30" s="119"/>
    </row>
    <row r="31" spans="1:66" ht="15" customHeight="1" thickTop="1">
      <c r="B31" s="104"/>
      <c r="C31" s="104"/>
      <c r="D31" s="104"/>
      <c r="K31" s="104"/>
      <c r="U31" s="917" t="s">
        <v>245</v>
      </c>
      <c r="V31" s="918"/>
      <c r="W31" s="918"/>
      <c r="X31" s="117"/>
      <c r="Y31" s="117"/>
      <c r="Z31" s="117"/>
      <c r="AA31" s="117"/>
      <c r="AB31" s="117"/>
      <c r="AC31" s="117"/>
      <c r="AD31" s="117"/>
      <c r="AE31" s="117"/>
      <c r="AF31" s="117"/>
      <c r="AG31" s="117"/>
      <c r="AH31" s="117"/>
      <c r="AI31" s="117"/>
      <c r="AJ31" s="117"/>
      <c r="AK31" s="117"/>
      <c r="AL31" s="117"/>
      <c r="AM31" s="117"/>
      <c r="AN31" s="117"/>
      <c r="AO31" s="117"/>
      <c r="AP31" s="295"/>
      <c r="AV31" s="950" t="s">
        <v>432</v>
      </c>
      <c r="AW31" s="360" t="s">
        <v>257</v>
      </c>
      <c r="AX31" s="360" t="s">
        <v>634</v>
      </c>
      <c r="AY31" s="944" t="s">
        <v>635</v>
      </c>
      <c r="AZ31" s="945"/>
      <c r="BA31" s="945"/>
      <c r="BB31" s="945"/>
      <c r="BC31" s="945"/>
      <c r="BD31" s="946"/>
      <c r="BE31" s="360" t="s">
        <v>258</v>
      </c>
      <c r="BF31" s="361" t="s">
        <v>259</v>
      </c>
    </row>
    <row r="32" spans="1:66" ht="15" customHeight="1">
      <c r="B32" s="104"/>
      <c r="C32" s="104"/>
      <c r="D32" s="104"/>
      <c r="K32" s="104"/>
      <c r="L32" s="315"/>
      <c r="M32" s="315"/>
      <c r="N32" s="315"/>
      <c r="O32" s="315"/>
      <c r="P32" s="315"/>
      <c r="Q32" s="315"/>
      <c r="R32" s="315"/>
      <c r="S32" s="315"/>
      <c r="T32" s="315"/>
      <c r="U32" s="357" t="s">
        <v>437</v>
      </c>
      <c r="V32" s="296"/>
      <c r="W32" s="909" t="s">
        <v>621</v>
      </c>
      <c r="X32" s="909"/>
      <c r="Y32" s="909"/>
      <c r="Z32" s="909"/>
      <c r="AA32" s="909"/>
      <c r="AB32" s="909"/>
      <c r="AC32" s="909"/>
      <c r="AD32" s="909"/>
      <c r="AE32" s="909"/>
      <c r="AF32" s="909"/>
      <c r="AG32" s="909"/>
      <c r="AH32" s="909"/>
      <c r="AI32" s="909"/>
      <c r="AJ32" s="909"/>
      <c r="AK32" s="909"/>
      <c r="AL32" s="909"/>
      <c r="AM32" s="909"/>
      <c r="AN32" s="909"/>
      <c r="AO32" s="909"/>
      <c r="AP32" s="910"/>
      <c r="AV32" s="951"/>
      <c r="AW32" s="362"/>
      <c r="AX32" s="362"/>
      <c r="AY32" s="953"/>
      <c r="AZ32" s="954"/>
      <c r="BA32" s="954"/>
      <c r="BB32" s="954"/>
      <c r="BC32" s="954"/>
      <c r="BD32" s="955"/>
      <c r="BE32" s="363"/>
      <c r="BF32" s="362"/>
      <c r="BI32" s="46" t="s">
        <v>473</v>
      </c>
      <c r="BJ32" s="46" t="s">
        <v>474</v>
      </c>
      <c r="BK32" s="46" t="s">
        <v>475</v>
      </c>
      <c r="BL32" s="116" t="s">
        <v>476</v>
      </c>
      <c r="BM32" s="46" t="s">
        <v>477</v>
      </c>
      <c r="BN32" s="116" t="s">
        <v>478</v>
      </c>
    </row>
    <row r="33" spans="1:71" ht="15" customHeight="1">
      <c r="A33" s="151"/>
      <c r="B33" s="143"/>
      <c r="C33" s="284"/>
      <c r="D33" s="143"/>
      <c r="E33" s="151"/>
      <c r="F33" s="147"/>
      <c r="G33" s="147"/>
      <c r="H33" s="147"/>
      <c r="I33" s="147"/>
      <c r="J33" s="147"/>
      <c r="K33" s="143"/>
      <c r="L33" s="147"/>
      <c r="M33" s="147"/>
      <c r="N33" s="147"/>
      <c r="O33" s="147"/>
      <c r="P33" s="147"/>
      <c r="Q33" s="147"/>
      <c r="R33" s="147"/>
      <c r="S33" s="147"/>
      <c r="T33" s="147"/>
      <c r="U33" s="358"/>
      <c r="V33" s="296"/>
      <c r="W33" s="909" t="s">
        <v>622</v>
      </c>
      <c r="X33" s="909"/>
      <c r="Y33" s="909"/>
      <c r="Z33" s="909"/>
      <c r="AA33" s="909"/>
      <c r="AB33" s="909"/>
      <c r="AC33" s="909"/>
      <c r="AD33" s="909"/>
      <c r="AE33" s="909"/>
      <c r="AF33" s="909"/>
      <c r="AG33" s="909"/>
      <c r="AH33" s="909"/>
      <c r="AI33" s="909"/>
      <c r="AJ33" s="909"/>
      <c r="AK33" s="909"/>
      <c r="AL33" s="909"/>
      <c r="AM33" s="909"/>
      <c r="AN33" s="909"/>
      <c r="AO33" s="909"/>
      <c r="AP33" s="910"/>
      <c r="AQ33" s="319"/>
      <c r="AR33" s="319"/>
      <c r="AS33" s="147"/>
      <c r="AT33" s="147"/>
      <c r="AV33" s="951"/>
      <c r="AW33" s="362"/>
      <c r="AX33" s="362"/>
      <c r="AY33" s="364"/>
      <c r="AZ33" s="944" t="s">
        <v>636</v>
      </c>
      <c r="BA33" s="945"/>
      <c r="BB33" s="945"/>
      <c r="BC33" s="945"/>
      <c r="BD33" s="946"/>
      <c r="BE33" s="363"/>
      <c r="BF33" s="362"/>
      <c r="BI33" s="46" t="s">
        <v>479</v>
      </c>
      <c r="BJ33" s="116" t="s">
        <v>480</v>
      </c>
      <c r="BK33" s="46" t="s">
        <v>481</v>
      </c>
      <c r="BL33" s="116" t="s">
        <v>480</v>
      </c>
      <c r="BM33" s="46" t="s">
        <v>482</v>
      </c>
      <c r="BN33" s="321" t="s">
        <v>482</v>
      </c>
    </row>
    <row r="34" spans="1:71" ht="15" customHeight="1">
      <c r="A34" s="151"/>
      <c r="B34" s="143"/>
      <c r="C34" s="284"/>
      <c r="D34" s="143"/>
      <c r="E34" s="151"/>
      <c r="F34" s="147"/>
      <c r="G34" s="147"/>
      <c r="H34" s="147"/>
      <c r="I34" s="147"/>
      <c r="J34" s="147"/>
      <c r="K34" s="143"/>
      <c r="L34" s="147"/>
      <c r="M34" s="147"/>
      <c r="N34" s="147"/>
      <c r="O34" s="147"/>
      <c r="P34" s="147"/>
      <c r="Q34" s="147"/>
      <c r="R34" s="147"/>
      <c r="S34" s="147"/>
      <c r="T34" s="147"/>
      <c r="U34" s="299"/>
      <c r="V34" s="297"/>
      <c r="W34" s="909" t="s">
        <v>623</v>
      </c>
      <c r="X34" s="909"/>
      <c r="Y34" s="909"/>
      <c r="Z34" s="909"/>
      <c r="AA34" s="909"/>
      <c r="AB34" s="909"/>
      <c r="AC34" s="909"/>
      <c r="AD34" s="909"/>
      <c r="AE34" s="909"/>
      <c r="AF34" s="909"/>
      <c r="AG34" s="909"/>
      <c r="AH34" s="909"/>
      <c r="AI34" s="909"/>
      <c r="AJ34" s="909"/>
      <c r="AK34" s="909"/>
      <c r="AL34" s="909"/>
      <c r="AM34" s="909"/>
      <c r="AN34" s="909"/>
      <c r="AO34" s="909"/>
      <c r="AP34" s="910"/>
      <c r="AQ34" s="319"/>
      <c r="AR34" s="319"/>
      <c r="AS34" s="147"/>
      <c r="AT34" s="147"/>
      <c r="AV34" s="951"/>
      <c r="AW34" s="362"/>
      <c r="AX34" s="363"/>
      <c r="AY34" s="365"/>
      <c r="AZ34" s="947"/>
      <c r="BA34" s="948"/>
      <c r="BB34" s="948"/>
      <c r="BC34" s="948"/>
      <c r="BD34" s="949"/>
      <c r="BE34" s="366"/>
      <c r="BF34" s="362"/>
      <c r="BI34" s="46" t="s">
        <v>483</v>
      </c>
      <c r="BJ34" s="116" t="s">
        <v>480</v>
      </c>
      <c r="BK34" s="46"/>
      <c r="BL34" s="116"/>
      <c r="BM34" s="46" t="s">
        <v>484</v>
      </c>
      <c r="BN34" s="46" t="s">
        <v>484</v>
      </c>
    </row>
    <row r="35" spans="1:71" ht="15" customHeight="1">
      <c r="A35" s="151"/>
      <c r="B35" s="143"/>
      <c r="C35" s="322"/>
      <c r="D35" s="143"/>
      <c r="E35" s="151"/>
      <c r="F35" s="147"/>
      <c r="G35" s="147"/>
      <c r="H35" s="147"/>
      <c r="I35" s="147"/>
      <c r="J35" s="147"/>
      <c r="K35" s="143"/>
      <c r="L35" s="147"/>
      <c r="M35" s="147"/>
      <c r="N35" s="147"/>
      <c r="O35" s="147"/>
      <c r="P35" s="147"/>
      <c r="Q35" s="147"/>
      <c r="R35" s="147"/>
      <c r="S35" s="147"/>
      <c r="T35" s="147"/>
      <c r="U35" s="299" t="s">
        <v>166</v>
      </c>
      <c r="V35" s="297"/>
      <c r="W35" s="907" t="s">
        <v>624</v>
      </c>
      <c r="X35" s="907"/>
      <c r="Y35" s="907"/>
      <c r="Z35" s="907"/>
      <c r="AA35" s="907"/>
      <c r="AB35" s="907"/>
      <c r="AC35" s="907"/>
      <c r="AD35" s="907"/>
      <c r="AE35" s="907"/>
      <c r="AF35" s="907"/>
      <c r="AG35" s="907"/>
      <c r="AH35" s="907"/>
      <c r="AI35" s="907"/>
      <c r="AJ35" s="907"/>
      <c r="AK35" s="907"/>
      <c r="AL35" s="907"/>
      <c r="AM35" s="907"/>
      <c r="AN35" s="907"/>
      <c r="AO35" s="907"/>
      <c r="AP35" s="908"/>
      <c r="AQ35" s="319"/>
      <c r="AR35" s="319"/>
      <c r="AS35" s="147"/>
      <c r="AT35" s="147"/>
      <c r="AV35" s="951"/>
      <c r="AW35" s="362"/>
      <c r="AX35" s="363" t="s">
        <v>637</v>
      </c>
      <c r="AY35" s="365" t="s">
        <v>260</v>
      </c>
      <c r="AZ35" s="367">
        <v>2</v>
      </c>
      <c r="BA35" s="368">
        <v>1.5</v>
      </c>
      <c r="BB35" s="368">
        <v>1</v>
      </c>
      <c r="BC35" s="369">
        <v>0.5</v>
      </c>
      <c r="BD35" s="370">
        <v>0</v>
      </c>
      <c r="BE35" s="366" t="s">
        <v>638</v>
      </c>
      <c r="BF35" s="363" t="s">
        <v>639</v>
      </c>
      <c r="BI35" s="46" t="s">
        <v>485</v>
      </c>
      <c r="BJ35" s="116" t="s">
        <v>480</v>
      </c>
      <c r="BK35" s="46"/>
      <c r="BL35" s="116"/>
      <c r="BM35" s="321" t="s">
        <v>486</v>
      </c>
      <c r="BN35" s="321" t="s">
        <v>486</v>
      </c>
    </row>
    <row r="36" spans="1:71" ht="15" customHeight="1">
      <c r="A36" s="151"/>
      <c r="B36" s="143"/>
      <c r="C36" s="284"/>
      <c r="D36" s="143"/>
      <c r="E36" s="151"/>
      <c r="F36" s="147"/>
      <c r="G36" s="147"/>
      <c r="H36" s="147"/>
      <c r="I36" s="147"/>
      <c r="J36" s="147"/>
      <c r="K36" s="143"/>
      <c r="L36" s="147"/>
      <c r="M36" s="147"/>
      <c r="N36" s="147"/>
      <c r="O36" s="147"/>
      <c r="P36" s="147"/>
      <c r="Q36" s="147"/>
      <c r="R36" s="147"/>
      <c r="S36" s="147"/>
      <c r="T36" s="147"/>
      <c r="U36" s="299" t="s">
        <v>167</v>
      </c>
      <c r="V36" s="297"/>
      <c r="W36" s="907" t="s">
        <v>625</v>
      </c>
      <c r="X36" s="907"/>
      <c r="Y36" s="907"/>
      <c r="Z36" s="907"/>
      <c r="AA36" s="907"/>
      <c r="AB36" s="907"/>
      <c r="AC36" s="907"/>
      <c r="AD36" s="907"/>
      <c r="AE36" s="907"/>
      <c r="AF36" s="907"/>
      <c r="AG36" s="907"/>
      <c r="AH36" s="907"/>
      <c r="AI36" s="907"/>
      <c r="AJ36" s="907"/>
      <c r="AK36" s="907"/>
      <c r="AL36" s="907"/>
      <c r="AM36" s="907"/>
      <c r="AN36" s="907"/>
      <c r="AO36" s="907"/>
      <c r="AP36" s="908"/>
      <c r="AQ36" s="319"/>
      <c r="AR36" s="319"/>
      <c r="AS36" s="147"/>
      <c r="AT36" s="147"/>
      <c r="AV36" s="951"/>
      <c r="AW36" s="362"/>
      <c r="AX36" s="362"/>
      <c r="AY36" s="371"/>
      <c r="AZ36" s="372"/>
      <c r="BA36" s="373"/>
      <c r="BB36" s="373"/>
      <c r="BC36" s="374"/>
      <c r="BD36" s="375"/>
      <c r="BE36" s="363"/>
      <c r="BF36" s="363"/>
      <c r="BI36" s="46" t="s">
        <v>487</v>
      </c>
      <c r="BJ36" s="116" t="s">
        <v>480</v>
      </c>
      <c r="BK36" s="46"/>
      <c r="BL36" s="116"/>
      <c r="BM36" s="321" t="s">
        <v>488</v>
      </c>
      <c r="BN36" s="321" t="s">
        <v>486</v>
      </c>
    </row>
    <row r="37" spans="1:71" ht="15" customHeight="1">
      <c r="A37" s="151"/>
      <c r="B37" s="143"/>
      <c r="C37" s="284"/>
      <c r="D37" s="143"/>
      <c r="E37" s="151"/>
      <c r="F37" s="147"/>
      <c r="G37" s="147"/>
      <c r="H37" s="147"/>
      <c r="I37" s="147"/>
      <c r="J37" s="147"/>
      <c r="K37" s="143"/>
      <c r="L37" s="147"/>
      <c r="M37" s="147"/>
      <c r="N37" s="147"/>
      <c r="O37" s="147"/>
      <c r="P37" s="147"/>
      <c r="Q37" s="147"/>
      <c r="R37" s="147"/>
      <c r="S37" s="147"/>
      <c r="T37" s="147"/>
      <c r="U37" s="299"/>
      <c r="V37" s="297"/>
      <c r="W37" s="907" t="s">
        <v>626</v>
      </c>
      <c r="X37" s="907"/>
      <c r="Y37" s="907"/>
      <c r="Z37" s="907"/>
      <c r="AA37" s="907"/>
      <c r="AB37" s="907"/>
      <c r="AC37" s="907"/>
      <c r="AD37" s="907"/>
      <c r="AE37" s="907"/>
      <c r="AF37" s="907"/>
      <c r="AG37" s="907"/>
      <c r="AH37" s="907"/>
      <c r="AI37" s="907"/>
      <c r="AJ37" s="907"/>
      <c r="AK37" s="907"/>
      <c r="AL37" s="907"/>
      <c r="AM37" s="907"/>
      <c r="AN37" s="907"/>
      <c r="AO37" s="907"/>
      <c r="AP37" s="908"/>
      <c r="AQ37" s="319"/>
      <c r="AR37" s="319"/>
      <c r="AS37" s="147"/>
      <c r="AT37" s="147"/>
      <c r="AV37" s="951"/>
      <c r="AW37" s="362"/>
      <c r="AX37" s="362"/>
      <c r="AY37" s="371" t="s">
        <v>262</v>
      </c>
      <c r="AZ37" s="372"/>
      <c r="BA37" s="373">
        <v>85</v>
      </c>
      <c r="BB37" s="373">
        <v>80</v>
      </c>
      <c r="BC37" s="374">
        <v>75</v>
      </c>
      <c r="BD37" s="375">
        <v>70</v>
      </c>
      <c r="BE37" s="363"/>
      <c r="BF37" s="362"/>
      <c r="BI37" s="46" t="s">
        <v>489</v>
      </c>
      <c r="BJ37" s="116" t="s">
        <v>480</v>
      </c>
      <c r="BK37" s="46"/>
      <c r="BL37" s="116"/>
      <c r="BM37" s="321" t="s">
        <v>490</v>
      </c>
      <c r="BN37" s="321" t="s">
        <v>490</v>
      </c>
      <c r="BP37" s="35"/>
      <c r="BQ37" s="35"/>
      <c r="BR37" s="35"/>
      <c r="BS37" s="35"/>
    </row>
    <row r="38" spans="1:71" ht="15" customHeight="1">
      <c r="A38" s="151"/>
      <c r="B38" s="143"/>
      <c r="C38" s="284"/>
      <c r="D38" s="143"/>
      <c r="E38" s="151"/>
      <c r="F38" s="147"/>
      <c r="G38" s="147"/>
      <c r="H38" s="147"/>
      <c r="I38" s="147"/>
      <c r="J38" s="147"/>
      <c r="K38" s="143"/>
      <c r="L38" s="147"/>
      <c r="M38" s="147"/>
      <c r="N38" s="147"/>
      <c r="O38" s="147"/>
      <c r="P38" s="147"/>
      <c r="Q38" s="147"/>
      <c r="R38" s="147"/>
      <c r="S38" s="147"/>
      <c r="T38" s="147"/>
      <c r="U38" s="299" t="s">
        <v>168</v>
      </c>
      <c r="V38" s="297"/>
      <c r="W38" s="907" t="s">
        <v>627</v>
      </c>
      <c r="X38" s="907"/>
      <c r="Y38" s="907"/>
      <c r="Z38" s="907"/>
      <c r="AA38" s="907"/>
      <c r="AB38" s="907"/>
      <c r="AC38" s="907"/>
      <c r="AD38" s="907"/>
      <c r="AE38" s="907"/>
      <c r="AF38" s="907"/>
      <c r="AG38" s="907"/>
      <c r="AH38" s="907"/>
      <c r="AI38" s="907"/>
      <c r="AJ38" s="907"/>
      <c r="AK38" s="907"/>
      <c r="AL38" s="907"/>
      <c r="AM38" s="907"/>
      <c r="AN38" s="907"/>
      <c r="AO38" s="907"/>
      <c r="AP38" s="908"/>
      <c r="AQ38" s="319"/>
      <c r="AR38" s="319"/>
      <c r="AS38" s="147"/>
      <c r="AT38" s="147"/>
      <c r="AV38" s="952"/>
      <c r="AW38" s="376"/>
      <c r="AX38" s="376"/>
      <c r="AY38" s="377" t="s">
        <v>263</v>
      </c>
      <c r="AZ38" s="378">
        <v>85</v>
      </c>
      <c r="BA38" s="379">
        <v>80</v>
      </c>
      <c r="BB38" s="379">
        <v>75</v>
      </c>
      <c r="BC38" s="380">
        <v>70</v>
      </c>
      <c r="BD38" s="381">
        <v>0</v>
      </c>
      <c r="BE38" s="382"/>
      <c r="BF38" s="376"/>
      <c r="BI38" s="46" t="s">
        <v>491</v>
      </c>
      <c r="BJ38" s="116" t="s">
        <v>480</v>
      </c>
      <c r="BK38" s="46"/>
      <c r="BL38" s="116"/>
      <c r="BM38" s="321" t="s">
        <v>492</v>
      </c>
      <c r="BN38" s="321" t="s">
        <v>492</v>
      </c>
      <c r="BP38" s="35"/>
      <c r="BQ38" s="35"/>
      <c r="BR38" s="35"/>
      <c r="BS38" s="35"/>
    </row>
    <row r="39" spans="1:71" ht="15" customHeight="1">
      <c r="A39" s="151"/>
      <c r="B39" s="143"/>
      <c r="C39" s="322"/>
      <c r="D39" s="143"/>
      <c r="E39" s="151"/>
      <c r="F39" s="147"/>
      <c r="G39" s="147"/>
      <c r="H39" s="147"/>
      <c r="I39" s="147"/>
      <c r="J39" s="147"/>
      <c r="K39" s="143"/>
      <c r="L39" s="147"/>
      <c r="M39" s="147"/>
      <c r="N39" s="147"/>
      <c r="O39" s="147"/>
      <c r="P39" s="147"/>
      <c r="Q39" s="147"/>
      <c r="R39" s="147"/>
      <c r="S39" s="147"/>
      <c r="T39" s="147"/>
      <c r="U39" s="299"/>
      <c r="V39" s="297"/>
      <c r="W39" s="907" t="s">
        <v>628</v>
      </c>
      <c r="X39" s="907"/>
      <c r="Y39" s="907"/>
      <c r="Z39" s="907"/>
      <c r="AA39" s="907"/>
      <c r="AB39" s="907"/>
      <c r="AC39" s="907"/>
      <c r="AD39" s="907"/>
      <c r="AE39" s="907"/>
      <c r="AF39" s="907"/>
      <c r="AG39" s="907"/>
      <c r="AH39" s="907"/>
      <c r="AI39" s="907"/>
      <c r="AJ39" s="907"/>
      <c r="AK39" s="907"/>
      <c r="AL39" s="907"/>
      <c r="AM39" s="907"/>
      <c r="AN39" s="907"/>
      <c r="AO39" s="907"/>
      <c r="AP39" s="908"/>
      <c r="AQ39" s="319"/>
      <c r="AR39" s="319"/>
      <c r="AS39" s="147"/>
      <c r="AT39" s="147"/>
      <c r="AV39" s="938" t="str">
        <f>IF(BF40=$BF$45,"○","-")</f>
        <v>-</v>
      </c>
      <c r="AW39" s="383"/>
      <c r="AX39" s="384"/>
      <c r="AY39" s="385" t="s">
        <v>264</v>
      </c>
      <c r="AZ39" s="386">
        <f>COUNTIFS(AS33:AS36,"&gt;=85")</f>
        <v>0</v>
      </c>
      <c r="BA39" s="387">
        <f>COUNTIFS(AS33:AS36,"&gt;=80",AS33:AS36,"&lt;85")</f>
        <v>0</v>
      </c>
      <c r="BB39" s="387">
        <f>COUNTIFS(AS33:AS36,"&gt;=75",AS33:AS36,"&lt;80")</f>
        <v>0</v>
      </c>
      <c r="BC39" s="388">
        <f>COUNTIFS(AS33:AS36,"&gt;=70",AS33:AS36,"&lt;75")</f>
        <v>0</v>
      </c>
      <c r="BD39" s="388">
        <f>COUNTIFS(AS33:AS36,"&gt;=0",AS33:AS36,"&lt;70")</f>
        <v>0</v>
      </c>
      <c r="BE39" s="384"/>
      <c r="BF39" s="360"/>
      <c r="BI39" s="46" t="s">
        <v>493</v>
      </c>
      <c r="BJ39" s="116" t="s">
        <v>480</v>
      </c>
      <c r="BK39" s="321"/>
      <c r="BL39" s="116"/>
      <c r="BM39" s="321" t="s">
        <v>494</v>
      </c>
      <c r="BN39" s="321" t="s">
        <v>492</v>
      </c>
      <c r="BP39" s="35"/>
      <c r="BQ39" s="35"/>
      <c r="BR39" s="35"/>
      <c r="BS39" s="35"/>
    </row>
    <row r="40" spans="1:71" ht="15" customHeight="1">
      <c r="A40" s="151"/>
      <c r="B40" s="143"/>
      <c r="C40" s="284"/>
      <c r="D40" s="143"/>
      <c r="E40" s="151"/>
      <c r="F40" s="147"/>
      <c r="G40" s="147"/>
      <c r="H40" s="147"/>
      <c r="I40" s="147"/>
      <c r="J40" s="147"/>
      <c r="K40" s="143"/>
      <c r="L40" s="147"/>
      <c r="M40" s="147"/>
      <c r="N40" s="147"/>
      <c r="O40" s="147"/>
      <c r="P40" s="147"/>
      <c r="Q40" s="147"/>
      <c r="R40" s="147"/>
      <c r="S40" s="147"/>
      <c r="T40" s="147"/>
      <c r="U40" s="299" t="s">
        <v>169</v>
      </c>
      <c r="V40" s="297"/>
      <c r="W40" s="907" t="s">
        <v>629</v>
      </c>
      <c r="X40" s="907"/>
      <c r="Y40" s="907"/>
      <c r="Z40" s="907"/>
      <c r="AA40" s="907"/>
      <c r="AB40" s="907"/>
      <c r="AC40" s="907"/>
      <c r="AD40" s="907"/>
      <c r="AE40" s="907"/>
      <c r="AF40" s="907"/>
      <c r="AG40" s="907"/>
      <c r="AH40" s="907"/>
      <c r="AI40" s="907"/>
      <c r="AJ40" s="907"/>
      <c r="AK40" s="907"/>
      <c r="AL40" s="907"/>
      <c r="AM40" s="907"/>
      <c r="AN40" s="907"/>
      <c r="AO40" s="907"/>
      <c r="AP40" s="908"/>
      <c r="AQ40" s="319"/>
      <c r="AR40" s="319"/>
      <c r="AS40" s="147"/>
      <c r="AT40" s="147"/>
      <c r="AV40" s="939"/>
      <c r="AW40" s="377" t="str">
        <f>C21</f>
        <v/>
      </c>
      <c r="AX40" s="389">
        <f>IF(AG22="",0,2)</f>
        <v>0</v>
      </c>
      <c r="AY40" s="390" t="s">
        <v>434</v>
      </c>
      <c r="AZ40" s="391">
        <f t="shared" ref="AZ40:BC40" si="0">AZ$35*AZ39</f>
        <v>0</v>
      </c>
      <c r="BA40" s="392">
        <f t="shared" si="0"/>
        <v>0</v>
      </c>
      <c r="BB40" s="392">
        <f t="shared" si="0"/>
        <v>0</v>
      </c>
      <c r="BC40" s="393">
        <f t="shared" si="0"/>
        <v>0</v>
      </c>
      <c r="BD40" s="393">
        <f>BD$35*BD39</f>
        <v>0</v>
      </c>
      <c r="BE40" s="389">
        <f>IF(T57="○",3,0)</f>
        <v>0</v>
      </c>
      <c r="BF40" s="394" t="str">
        <f>IF(C22="","-",IF(A22=$C$82,"-",SUM(AX40,AZ40,BA40,BB40,BC40,BD40,BE40)))</f>
        <v>-</v>
      </c>
      <c r="BI40" s="46"/>
      <c r="BJ40" s="116"/>
      <c r="BK40" s="321"/>
      <c r="BL40" s="116"/>
      <c r="BM40" s="321" t="s">
        <v>495</v>
      </c>
      <c r="BN40" s="321" t="s">
        <v>495</v>
      </c>
    </row>
    <row r="41" spans="1:71" ht="15" customHeight="1">
      <c r="A41" s="151"/>
      <c r="B41" s="143"/>
      <c r="C41" s="284"/>
      <c r="D41" s="143"/>
      <c r="E41" s="151"/>
      <c r="F41" s="147"/>
      <c r="G41" s="147"/>
      <c r="H41" s="147"/>
      <c r="I41" s="147"/>
      <c r="J41" s="147"/>
      <c r="K41" s="143"/>
      <c r="L41" s="147"/>
      <c r="M41" s="147"/>
      <c r="N41" s="147"/>
      <c r="O41" s="147"/>
      <c r="P41" s="147"/>
      <c r="Q41" s="147"/>
      <c r="R41" s="147"/>
      <c r="S41" s="147"/>
      <c r="T41" s="147"/>
      <c r="U41" s="299"/>
      <c r="V41" s="297"/>
      <c r="W41" s="942" t="s">
        <v>630</v>
      </c>
      <c r="X41" s="942"/>
      <c r="Y41" s="942"/>
      <c r="Z41" s="942"/>
      <c r="AA41" s="942"/>
      <c r="AB41" s="942"/>
      <c r="AC41" s="942"/>
      <c r="AD41" s="942"/>
      <c r="AE41" s="942"/>
      <c r="AF41" s="942"/>
      <c r="AG41" s="942"/>
      <c r="AH41" s="942"/>
      <c r="AI41" s="942"/>
      <c r="AJ41" s="942"/>
      <c r="AK41" s="942"/>
      <c r="AL41" s="942"/>
      <c r="AM41" s="942"/>
      <c r="AN41" s="942"/>
      <c r="AO41" s="942"/>
      <c r="AP41" s="943"/>
      <c r="AQ41" s="319"/>
      <c r="AR41" s="319"/>
      <c r="AS41" s="147"/>
      <c r="AT41" s="147"/>
      <c r="AV41" s="938" t="str">
        <f>IF(BF42=$BF$45,"○","-")</f>
        <v>-</v>
      </c>
      <c r="AW41" s="383"/>
      <c r="AX41" s="384"/>
      <c r="AY41" s="385" t="s">
        <v>264</v>
      </c>
      <c r="AZ41" s="395">
        <f>COUNTIFS(AS37:AS40,"&gt;=85")</f>
        <v>0</v>
      </c>
      <c r="BA41" s="387">
        <f>COUNTIFS(AS37:AS40,"&gt;=80",AS37:AS40,"&lt;85")</f>
        <v>0</v>
      </c>
      <c r="BB41" s="387">
        <f>COUNTIFS(AS37:AS40,"&gt;=75",AS37:AS40,"&lt;80")</f>
        <v>0</v>
      </c>
      <c r="BC41" s="388">
        <f>COUNTIFS(AS37:AS40,"&gt;=70",AS37:AS40,"&lt;75")</f>
        <v>0</v>
      </c>
      <c r="BD41" s="388">
        <f>COUNTIFS(AS37:AS40,"&gt;=0",AS37:AS40,"&lt;70")</f>
        <v>0</v>
      </c>
      <c r="BE41" s="384"/>
      <c r="BF41" s="360"/>
      <c r="BI41" s="46"/>
      <c r="BJ41" s="116"/>
      <c r="BK41" s="321"/>
      <c r="BL41" s="116"/>
      <c r="BM41" s="116" t="s">
        <v>496</v>
      </c>
      <c r="BN41" s="321" t="s">
        <v>496</v>
      </c>
    </row>
    <row r="42" spans="1:71" ht="15" customHeight="1" thickBot="1">
      <c r="A42" s="151"/>
      <c r="B42" s="143"/>
      <c r="C42" s="284"/>
      <c r="D42" s="143"/>
      <c r="E42" s="151"/>
      <c r="F42" s="147"/>
      <c r="G42" s="147"/>
      <c r="H42" s="147"/>
      <c r="I42" s="147"/>
      <c r="J42" s="147"/>
      <c r="K42" s="143"/>
      <c r="L42" s="147"/>
      <c r="M42" s="147"/>
      <c r="N42" s="147"/>
      <c r="O42" s="147"/>
      <c r="P42" s="147"/>
      <c r="Q42" s="147"/>
      <c r="R42" s="147"/>
      <c r="S42" s="147"/>
      <c r="T42" s="147"/>
      <c r="U42" s="302" t="s">
        <v>170</v>
      </c>
      <c r="V42" s="303"/>
      <c r="W42" s="915" t="s">
        <v>631</v>
      </c>
      <c r="X42" s="915"/>
      <c r="Y42" s="915"/>
      <c r="Z42" s="915"/>
      <c r="AA42" s="915"/>
      <c r="AB42" s="915"/>
      <c r="AC42" s="915"/>
      <c r="AD42" s="915"/>
      <c r="AE42" s="915"/>
      <c r="AF42" s="915"/>
      <c r="AG42" s="915"/>
      <c r="AH42" s="915"/>
      <c r="AI42" s="915"/>
      <c r="AJ42" s="915"/>
      <c r="AK42" s="915"/>
      <c r="AL42" s="915"/>
      <c r="AM42" s="915"/>
      <c r="AN42" s="915"/>
      <c r="AO42" s="915"/>
      <c r="AP42" s="916"/>
      <c r="AQ42" s="319"/>
      <c r="AR42" s="319"/>
      <c r="AS42" s="147"/>
      <c r="AT42" s="147"/>
      <c r="AV42" s="939"/>
      <c r="AW42" s="377" t="str">
        <f>C23</f>
        <v/>
      </c>
      <c r="AX42" s="389">
        <f>IF(AG24="",0,2)</f>
        <v>0</v>
      </c>
      <c r="AY42" s="390" t="s">
        <v>434</v>
      </c>
      <c r="AZ42" s="391">
        <f t="shared" ref="AZ42:BC42" si="1">AZ$35*AZ41</f>
        <v>0</v>
      </c>
      <c r="BA42" s="392">
        <f t="shared" si="1"/>
        <v>0</v>
      </c>
      <c r="BB42" s="392">
        <f t="shared" si="1"/>
        <v>0</v>
      </c>
      <c r="BC42" s="393">
        <f t="shared" si="1"/>
        <v>0</v>
      </c>
      <c r="BD42" s="393">
        <f>BD$35*BD41</f>
        <v>0</v>
      </c>
      <c r="BE42" s="389">
        <f>IF(T59="○",3,0)</f>
        <v>0</v>
      </c>
      <c r="BF42" s="394" t="str">
        <f>IF(C24="","-",IF(A24=$C$82,"-",SUM(AX42,AZ42,BA42,BB42,BC42,BD42,BE42)))</f>
        <v>-</v>
      </c>
      <c r="BI42" s="46"/>
      <c r="BJ42" s="116"/>
      <c r="BK42" s="321"/>
      <c r="BL42" s="116"/>
      <c r="BM42" s="116" t="s">
        <v>497</v>
      </c>
      <c r="BN42" s="321" t="s">
        <v>496</v>
      </c>
    </row>
    <row r="43" spans="1:71" ht="15" customHeight="1" thickTop="1">
      <c r="A43" s="151"/>
      <c r="B43" s="143"/>
      <c r="C43" s="322"/>
      <c r="D43" s="143"/>
      <c r="E43" s="151"/>
      <c r="F43" s="147"/>
      <c r="G43" s="147"/>
      <c r="H43" s="147"/>
      <c r="I43" s="147"/>
      <c r="J43" s="147"/>
      <c r="K43" s="143"/>
      <c r="L43" s="147"/>
      <c r="M43" s="147"/>
      <c r="N43" s="147"/>
      <c r="O43" s="147"/>
      <c r="P43" s="147"/>
      <c r="Q43" s="147"/>
      <c r="R43" s="147"/>
      <c r="S43" s="147"/>
      <c r="T43" s="147"/>
      <c r="U43" s="147"/>
      <c r="V43" s="143"/>
      <c r="W43" s="143"/>
      <c r="X43" s="319"/>
      <c r="Y43" s="319"/>
      <c r="Z43" s="319"/>
      <c r="AA43" s="319"/>
      <c r="AB43" s="147"/>
      <c r="AC43" s="147"/>
      <c r="AD43" s="147"/>
      <c r="AE43" s="147"/>
      <c r="AF43" s="144"/>
      <c r="AG43" s="147"/>
      <c r="AH43" s="147"/>
      <c r="AI43" s="147"/>
      <c r="AJ43" s="147"/>
      <c r="AK43" s="147"/>
      <c r="AL43" s="147"/>
      <c r="AM43" s="147"/>
      <c r="AN43" s="147"/>
      <c r="AO43" s="147"/>
      <c r="AP43" s="319"/>
      <c r="AQ43" s="319"/>
      <c r="AR43" s="319"/>
      <c r="AS43" s="147"/>
      <c r="AT43" s="147"/>
      <c r="AV43" s="938" t="str">
        <f>IF(BF44=$BF$45,"○","-")</f>
        <v>-</v>
      </c>
      <c r="AW43" s="383"/>
      <c r="AX43" s="384"/>
      <c r="AY43" s="385" t="s">
        <v>264</v>
      </c>
      <c r="AZ43" s="395">
        <f>COUNTIFS(AS41:AS44,"&gt;=85")</f>
        <v>0</v>
      </c>
      <c r="BA43" s="387">
        <f>COUNTIFS(AS41:AS44,"&gt;=80",AS41:AS44,"&lt;85")</f>
        <v>0</v>
      </c>
      <c r="BB43" s="387">
        <f>COUNTIFS(AS41:AS44,"&gt;=75",AS41:AS44,"&lt;80")</f>
        <v>0</v>
      </c>
      <c r="BC43" s="388">
        <f>COUNTIFS(AS41:AS44,"&gt;=70",AS41:AS44,"&lt;75")</f>
        <v>0</v>
      </c>
      <c r="BD43" s="388">
        <f>COUNTIFS(AS41:AS44,"&gt;=0",AS41:AS44,"&lt;70")</f>
        <v>0</v>
      </c>
      <c r="BE43" s="384"/>
      <c r="BF43" s="360"/>
      <c r="BI43" s="46"/>
      <c r="BJ43" s="116"/>
      <c r="BK43" s="321"/>
      <c r="BL43" s="116"/>
      <c r="BM43" s="321" t="s">
        <v>498</v>
      </c>
      <c r="BN43" s="321" t="s">
        <v>498</v>
      </c>
    </row>
    <row r="44" spans="1:71" ht="15" customHeight="1">
      <c r="A44" s="151"/>
      <c r="B44" s="143"/>
      <c r="C44" s="284"/>
      <c r="D44" s="143"/>
      <c r="E44" s="151"/>
      <c r="F44" s="147"/>
      <c r="G44" s="147"/>
      <c r="H44" s="147"/>
      <c r="I44" s="147"/>
      <c r="J44" s="147"/>
      <c r="K44" s="143"/>
      <c r="L44" s="147"/>
      <c r="M44" s="147"/>
      <c r="N44" s="147"/>
      <c r="O44" s="147"/>
      <c r="P44" s="147"/>
      <c r="Q44" s="147"/>
      <c r="R44" s="147"/>
      <c r="S44" s="147"/>
      <c r="T44" s="147"/>
      <c r="U44" s="147"/>
      <c r="V44" s="143"/>
      <c r="W44" s="143"/>
      <c r="X44" s="319"/>
      <c r="Y44" s="319"/>
      <c r="Z44" s="319"/>
      <c r="AA44" s="319"/>
      <c r="AB44" s="150"/>
      <c r="AC44" s="150"/>
      <c r="AD44" s="147"/>
      <c r="AE44" s="150"/>
      <c r="AF44" s="150"/>
      <c r="AG44" s="147"/>
      <c r="AH44" s="147"/>
      <c r="AI44" s="147"/>
      <c r="AJ44" s="147"/>
      <c r="AK44" s="147"/>
      <c r="AL44" s="147"/>
      <c r="AM44" s="147"/>
      <c r="AN44" s="147"/>
      <c r="AO44" s="147"/>
      <c r="AP44" s="319"/>
      <c r="AQ44" s="319"/>
      <c r="AR44" s="319"/>
      <c r="AS44" s="147"/>
      <c r="AT44" s="147"/>
      <c r="AV44" s="939"/>
      <c r="AW44" s="396" t="str">
        <f>C26</f>
        <v/>
      </c>
      <c r="AX44" s="389">
        <f>IF(AG26="",0,2)</f>
        <v>0</v>
      </c>
      <c r="AY44" s="390" t="s">
        <v>434</v>
      </c>
      <c r="AZ44" s="391">
        <f t="shared" ref="AZ44:BC44" si="2">AZ$35*AZ43</f>
        <v>0</v>
      </c>
      <c r="BA44" s="392">
        <f t="shared" si="2"/>
        <v>0</v>
      </c>
      <c r="BB44" s="392">
        <f t="shared" si="2"/>
        <v>0</v>
      </c>
      <c r="BC44" s="393">
        <f t="shared" si="2"/>
        <v>0</v>
      </c>
      <c r="BD44" s="393">
        <f>BD$35*BD43</f>
        <v>0</v>
      </c>
      <c r="BE44" s="389">
        <f>IF(T61="○",3,0)</f>
        <v>0</v>
      </c>
      <c r="BF44" s="394" t="str">
        <f>IF(C26="","-",IF(A26=$C$82,"-",SUM(AX44,AZ44,BA44,BB44,BC44,BD44,BE44)))</f>
        <v>-</v>
      </c>
      <c r="BI44" s="46"/>
      <c r="BJ44" s="321"/>
      <c r="BK44" s="46"/>
      <c r="BL44" s="46"/>
      <c r="BM44" s="46" t="s">
        <v>479</v>
      </c>
      <c r="BN44" s="116" t="s">
        <v>480</v>
      </c>
    </row>
    <row r="45" spans="1:71" ht="15" customHeight="1">
      <c r="AV45" s="397"/>
      <c r="AW45" s="397"/>
      <c r="AX45" s="397"/>
      <c r="AY45" s="398"/>
      <c r="AZ45" s="397"/>
      <c r="BA45" s="397"/>
      <c r="BB45" s="397"/>
      <c r="BC45" s="397"/>
      <c r="BD45" s="397"/>
      <c r="BE45" s="940" t="s">
        <v>265</v>
      </c>
      <c r="BF45" s="941">
        <f>MIN(BF40,BF42,BF44)</f>
        <v>0</v>
      </c>
      <c r="BM45" s="46" t="s">
        <v>483</v>
      </c>
      <c r="BN45" s="116" t="s">
        <v>480</v>
      </c>
    </row>
    <row r="46" spans="1:71" ht="15" customHeight="1">
      <c r="AI46" s="291"/>
      <c r="AJ46" s="291"/>
      <c r="AS46" s="291"/>
      <c r="AT46" s="291"/>
      <c r="AV46" s="397"/>
      <c r="AW46" s="397"/>
      <c r="AX46" s="397"/>
      <c r="AY46" s="398"/>
      <c r="AZ46" s="397"/>
      <c r="BA46" s="397"/>
      <c r="BB46" s="397"/>
      <c r="BC46" s="397"/>
      <c r="BD46" s="397"/>
      <c r="BE46" s="940"/>
      <c r="BF46" s="941"/>
      <c r="BM46" s="46" t="s">
        <v>485</v>
      </c>
      <c r="BN46" s="116" t="s">
        <v>480</v>
      </c>
    </row>
    <row r="47" spans="1:71" ht="15" customHeight="1">
      <c r="A47" s="113"/>
      <c r="B47" s="113"/>
      <c r="C47" s="113"/>
      <c r="D47" s="113"/>
      <c r="E47" s="113"/>
      <c r="F47" s="113"/>
      <c r="G47" s="113"/>
      <c r="H47" s="113"/>
      <c r="I47" s="113"/>
      <c r="J47" s="113"/>
      <c r="K47" s="113"/>
      <c r="AI47" s="291"/>
      <c r="AJ47" s="291"/>
      <c r="AS47" s="291"/>
      <c r="AT47" s="291"/>
      <c r="BM47" s="46" t="s">
        <v>487</v>
      </c>
      <c r="BN47" s="116" t="s">
        <v>480</v>
      </c>
    </row>
    <row r="48" spans="1:71" ht="15" customHeight="1">
      <c r="A48" s="113"/>
      <c r="B48" s="113"/>
      <c r="C48" s="113"/>
      <c r="D48" s="113"/>
      <c r="E48" s="113"/>
      <c r="F48" s="113"/>
      <c r="G48" s="113"/>
      <c r="H48" s="113"/>
      <c r="I48" s="113"/>
      <c r="J48" s="113"/>
      <c r="K48" s="113"/>
      <c r="L48" s="35"/>
      <c r="M48" s="35"/>
      <c r="N48" s="35"/>
      <c r="O48" s="35"/>
      <c r="P48" s="35"/>
      <c r="Q48" s="195"/>
      <c r="R48" s="323"/>
      <c r="S48" s="323"/>
      <c r="T48" s="323"/>
      <c r="U48" s="323"/>
      <c r="V48" s="323"/>
      <c r="W48" s="120"/>
      <c r="X48" s="120"/>
      <c r="AC48" s="120"/>
      <c r="AD48" s="120"/>
      <c r="AE48" s="120"/>
      <c r="AF48" s="120"/>
      <c r="AG48" s="120"/>
      <c r="AH48" s="120"/>
      <c r="AI48" s="291"/>
      <c r="AJ48" s="291"/>
      <c r="AS48" s="291"/>
      <c r="AT48" s="291"/>
      <c r="BM48" s="46" t="s">
        <v>489</v>
      </c>
      <c r="BN48" s="116" t="s">
        <v>480</v>
      </c>
    </row>
    <row r="49" spans="1:69" ht="15" customHeight="1">
      <c r="A49" s="119"/>
      <c r="B49" s="119"/>
      <c r="C49" s="113"/>
      <c r="D49" s="119"/>
      <c r="E49" s="119"/>
      <c r="F49" s="119"/>
      <c r="G49" s="119"/>
      <c r="H49" s="119"/>
      <c r="I49" s="119"/>
      <c r="J49" s="119"/>
      <c r="AI49" s="291"/>
      <c r="AJ49" s="291"/>
      <c r="AS49" s="291"/>
      <c r="AT49" s="291"/>
      <c r="BM49" s="46" t="s">
        <v>491</v>
      </c>
      <c r="BN49" s="116" t="s">
        <v>480</v>
      </c>
    </row>
    <row r="50" spans="1:69" ht="15" customHeight="1">
      <c r="B50" s="119"/>
      <c r="C50" s="113"/>
      <c r="D50" s="119"/>
      <c r="E50" s="324"/>
      <c r="F50" s="324"/>
      <c r="G50" s="324"/>
      <c r="H50" s="324"/>
      <c r="I50" s="324"/>
      <c r="J50" s="324"/>
      <c r="K50" s="324"/>
      <c r="L50" s="324"/>
      <c r="M50" s="324"/>
      <c r="N50" s="324"/>
      <c r="O50" s="324"/>
      <c r="P50" s="324"/>
      <c r="Q50" s="324"/>
      <c r="R50" s="324"/>
      <c r="S50" s="324"/>
      <c r="T50" s="324"/>
      <c r="U50" s="324"/>
      <c r="V50" s="324"/>
      <c r="W50" s="147"/>
      <c r="AI50" s="291"/>
      <c r="AJ50" s="291"/>
      <c r="AS50" s="291"/>
      <c r="AT50" s="291"/>
      <c r="BM50" s="46" t="s">
        <v>493</v>
      </c>
      <c r="BN50" s="116" t="s">
        <v>480</v>
      </c>
    </row>
    <row r="51" spans="1:69" ht="15" customHeight="1">
      <c r="B51" s="143"/>
      <c r="C51" s="113"/>
      <c r="D51" s="143"/>
      <c r="E51" s="324"/>
      <c r="F51" s="324"/>
      <c r="G51" s="324"/>
      <c r="H51" s="324"/>
      <c r="I51" s="324"/>
      <c r="J51" s="324"/>
      <c r="K51" s="324"/>
      <c r="L51" s="324"/>
      <c r="M51" s="324"/>
      <c r="N51" s="324"/>
      <c r="O51" s="324"/>
      <c r="P51" s="324"/>
      <c r="Q51" s="324"/>
      <c r="R51" s="324"/>
      <c r="S51" s="324"/>
      <c r="T51" s="324"/>
      <c r="U51" s="324"/>
      <c r="V51" s="324"/>
      <c r="W51" s="147"/>
      <c r="X51" s="144"/>
      <c r="AI51" s="291"/>
      <c r="AJ51" s="291"/>
      <c r="AS51" s="291"/>
      <c r="AT51" s="291"/>
      <c r="BM51" s="46" t="s">
        <v>481</v>
      </c>
      <c r="BN51" s="116" t="s">
        <v>480</v>
      </c>
    </row>
    <row r="52" spans="1:69" ht="15" customHeight="1">
      <c r="B52" s="143"/>
      <c r="C52" s="239"/>
      <c r="D52" s="143"/>
      <c r="E52" s="325"/>
      <c r="F52" s="325"/>
      <c r="G52" s="325"/>
      <c r="H52" s="148"/>
      <c r="I52" s="148"/>
      <c r="J52" s="148"/>
      <c r="K52" s="148"/>
      <c r="L52" s="148"/>
      <c r="M52" s="148"/>
      <c r="N52" s="148"/>
      <c r="O52" s="148"/>
      <c r="P52" s="148"/>
      <c r="Q52" s="148"/>
      <c r="R52" s="148"/>
      <c r="S52" s="148"/>
      <c r="T52" s="148"/>
      <c r="U52" s="148"/>
      <c r="V52" s="148"/>
      <c r="W52" s="148"/>
      <c r="X52" s="144"/>
      <c r="AI52" s="291"/>
      <c r="AJ52" s="291"/>
      <c r="AS52" s="291"/>
      <c r="AT52" s="291"/>
    </row>
    <row r="53" spans="1:69" ht="15" customHeight="1">
      <c r="B53" s="143"/>
      <c r="C53" s="239"/>
      <c r="D53" s="143"/>
      <c r="E53" s="325"/>
      <c r="F53" s="325"/>
      <c r="G53" s="325"/>
      <c r="H53" s="148"/>
      <c r="I53" s="148"/>
      <c r="J53" s="148"/>
      <c r="K53" s="148"/>
      <c r="L53" s="148"/>
      <c r="M53" s="148"/>
      <c r="N53" s="148"/>
      <c r="O53" s="148"/>
      <c r="P53" s="148"/>
      <c r="Q53" s="148"/>
      <c r="R53" s="148"/>
      <c r="S53" s="148"/>
      <c r="T53" s="148"/>
      <c r="U53" s="148"/>
      <c r="V53" s="148"/>
      <c r="W53" s="148"/>
      <c r="X53" s="146"/>
      <c r="AI53" s="291"/>
      <c r="AJ53" s="291"/>
      <c r="AL53" s="104"/>
      <c r="AM53" s="104"/>
      <c r="AN53" s="104"/>
      <c r="AO53" s="104"/>
      <c r="AP53" s="104"/>
      <c r="AQ53" s="104"/>
      <c r="AR53" s="104"/>
      <c r="AS53" s="104"/>
      <c r="AT53" s="104"/>
      <c r="BI53" s="46" t="s">
        <v>482</v>
      </c>
      <c r="BJ53" s="46" t="s">
        <v>484</v>
      </c>
      <c r="BK53" s="321" t="s">
        <v>486</v>
      </c>
      <c r="BL53" s="321" t="s">
        <v>490</v>
      </c>
      <c r="BM53" s="321" t="s">
        <v>492</v>
      </c>
      <c r="BN53" s="321" t="s">
        <v>495</v>
      </c>
      <c r="BO53" s="116" t="s">
        <v>496</v>
      </c>
      <c r="BP53" s="321" t="s">
        <v>498</v>
      </c>
      <c r="BQ53" s="116" t="s">
        <v>480</v>
      </c>
    </row>
    <row r="54" spans="1:69" ht="15" customHeight="1">
      <c r="B54" s="143"/>
      <c r="C54" s="142"/>
      <c r="D54" s="143"/>
      <c r="E54" s="326"/>
      <c r="F54" s="326"/>
      <c r="G54" s="326"/>
      <c r="H54" s="326"/>
      <c r="I54" s="326"/>
      <c r="J54" s="326"/>
      <c r="K54" s="326"/>
      <c r="L54" s="326"/>
      <c r="M54" s="326"/>
      <c r="N54" s="326"/>
      <c r="O54" s="326"/>
      <c r="P54" s="326"/>
      <c r="Q54" s="326"/>
      <c r="R54" s="326"/>
      <c r="S54" s="326"/>
      <c r="T54" s="148"/>
      <c r="U54" s="148"/>
      <c r="V54" s="148"/>
      <c r="W54" s="148"/>
      <c r="X54" s="146"/>
      <c r="AI54" s="291"/>
      <c r="AJ54" s="291"/>
      <c r="AL54" s="104"/>
      <c r="AM54" s="104"/>
      <c r="AN54" s="104"/>
      <c r="AO54" s="104"/>
      <c r="AP54" s="104"/>
      <c r="AQ54" s="104"/>
      <c r="AR54" s="104"/>
      <c r="AS54" s="104"/>
      <c r="AT54" s="104"/>
      <c r="BI54" s="46" t="s">
        <v>387</v>
      </c>
      <c r="BJ54" s="321" t="s">
        <v>499</v>
      </c>
      <c r="BK54" s="46" t="s">
        <v>387</v>
      </c>
      <c r="BL54" s="46" t="s">
        <v>387</v>
      </c>
      <c r="BM54" s="46" t="s">
        <v>387</v>
      </c>
      <c r="BN54" s="321" t="s">
        <v>500</v>
      </c>
      <c r="BO54" s="321" t="s">
        <v>501</v>
      </c>
      <c r="BP54" s="46" t="s">
        <v>387</v>
      </c>
      <c r="BQ54" s="46" t="s">
        <v>387</v>
      </c>
    </row>
    <row r="55" spans="1:69" ht="15" customHeight="1">
      <c r="B55" s="150"/>
      <c r="C55" s="150"/>
      <c r="D55" s="150"/>
      <c r="E55" s="326"/>
      <c r="F55" s="326"/>
      <c r="G55" s="326"/>
      <c r="H55" s="326"/>
      <c r="I55" s="326"/>
      <c r="J55" s="326"/>
      <c r="K55" s="326"/>
      <c r="L55" s="326"/>
      <c r="M55" s="326"/>
      <c r="N55" s="326"/>
      <c r="O55" s="326"/>
      <c r="P55" s="326"/>
      <c r="Q55" s="326"/>
      <c r="R55" s="326"/>
      <c r="S55" s="326"/>
      <c r="T55" s="148"/>
      <c r="U55" s="148"/>
      <c r="V55" s="148"/>
      <c r="W55" s="148"/>
      <c r="X55" s="146"/>
      <c r="Y55" s="146"/>
      <c r="Z55" s="146"/>
      <c r="AL55" s="104"/>
      <c r="AM55" s="104"/>
      <c r="AN55" s="104"/>
      <c r="AO55" s="104"/>
      <c r="AP55" s="104"/>
      <c r="AQ55" s="104"/>
      <c r="AR55" s="104"/>
      <c r="AS55" s="104"/>
      <c r="AT55" s="104"/>
      <c r="BI55" s="46"/>
      <c r="BJ55" s="321" t="s">
        <v>502</v>
      </c>
      <c r="BK55" s="321"/>
      <c r="BL55" s="321"/>
      <c r="BM55" s="321"/>
      <c r="BN55" s="321"/>
      <c r="BO55" s="321" t="s">
        <v>501</v>
      </c>
      <c r="BP55" s="321"/>
      <c r="BQ55" s="321"/>
    </row>
    <row r="56" spans="1:69" ht="15" customHeight="1">
      <c r="B56" s="150"/>
      <c r="C56" s="150"/>
      <c r="D56" s="150"/>
      <c r="E56" s="327"/>
      <c r="F56" s="327"/>
      <c r="G56" s="327"/>
      <c r="H56" s="327"/>
      <c r="I56" s="327"/>
      <c r="J56" s="327"/>
      <c r="K56" s="327"/>
      <c r="L56" s="327"/>
      <c r="M56" s="327"/>
      <c r="N56" s="327"/>
      <c r="O56" s="327"/>
      <c r="P56" s="327"/>
      <c r="Q56" s="327"/>
      <c r="R56" s="327"/>
      <c r="S56" s="327"/>
      <c r="T56" s="148"/>
      <c r="U56" s="148"/>
      <c r="V56" s="148"/>
      <c r="W56" s="148"/>
      <c r="X56" s="146"/>
      <c r="Y56" s="146"/>
      <c r="Z56" s="146"/>
      <c r="AL56" s="150"/>
      <c r="AM56" s="150"/>
      <c r="AN56" s="150"/>
      <c r="AO56" s="150"/>
      <c r="AP56" s="150"/>
      <c r="AQ56" s="150"/>
      <c r="AR56" s="150"/>
      <c r="AS56" s="292"/>
      <c r="AT56" s="292"/>
      <c r="AY56" t="s">
        <v>451</v>
      </c>
      <c r="AZ56" t="s">
        <v>452</v>
      </c>
      <c r="BA56" t="s">
        <v>453</v>
      </c>
      <c r="BB56" t="s">
        <v>454</v>
      </c>
      <c r="BC56" t="s">
        <v>455</v>
      </c>
      <c r="BD56" s="293"/>
      <c r="BI56" s="46"/>
      <c r="BJ56" s="321"/>
      <c r="BK56" s="321"/>
      <c r="BL56" s="321"/>
      <c r="BM56" s="321"/>
      <c r="BN56" s="321"/>
      <c r="BO56" s="321" t="s">
        <v>503</v>
      </c>
      <c r="BP56" s="321"/>
      <c r="BQ56" s="321"/>
    </row>
    <row r="57" spans="1:69" ht="15" customHeight="1">
      <c r="A57" s="151"/>
      <c r="B57" s="143"/>
      <c r="C57" s="284"/>
      <c r="D57" s="143"/>
      <c r="E57" s="147"/>
      <c r="F57" s="147"/>
      <c r="G57" s="147"/>
      <c r="H57" s="147"/>
      <c r="I57" s="147"/>
      <c r="J57" s="147"/>
      <c r="K57" s="147"/>
      <c r="L57" s="147"/>
      <c r="M57" s="147"/>
      <c r="N57" s="147"/>
      <c r="O57" s="147"/>
      <c r="P57" s="147"/>
      <c r="Q57" s="147"/>
      <c r="R57" s="147"/>
      <c r="S57" s="147"/>
      <c r="T57" s="147"/>
      <c r="U57" s="147"/>
      <c r="V57" s="147"/>
      <c r="W57" s="147"/>
      <c r="X57" s="144"/>
      <c r="Y57" s="144"/>
      <c r="Z57" s="144"/>
      <c r="AL57" s="150"/>
      <c r="AM57" s="150"/>
      <c r="AN57" s="150"/>
      <c r="AO57" s="150"/>
      <c r="AP57" s="150"/>
      <c r="AQ57" s="150"/>
      <c r="AR57" s="150"/>
      <c r="AS57" s="292"/>
      <c r="AT57" s="292"/>
      <c r="AX57" s="35"/>
      <c r="AY57" t="s">
        <v>504</v>
      </c>
      <c r="AZ57" t="s">
        <v>505</v>
      </c>
      <c r="BA57" t="s">
        <v>505</v>
      </c>
      <c r="BB57" t="s">
        <v>505</v>
      </c>
      <c r="BC57" s="35" t="s">
        <v>506</v>
      </c>
      <c r="BD57" s="35"/>
      <c r="BI57" s="321"/>
      <c r="BJ57" s="116"/>
      <c r="BK57" s="116"/>
      <c r="BL57" s="321"/>
      <c r="BM57" s="321"/>
      <c r="BN57" s="321"/>
      <c r="BO57" s="321"/>
      <c r="BP57" s="321"/>
      <c r="BQ57" s="116"/>
    </row>
    <row r="58" spans="1:69" ht="15" customHeight="1">
      <c r="A58" s="151"/>
      <c r="B58" s="143"/>
      <c r="C58" s="322"/>
      <c r="D58" s="143"/>
      <c r="E58" s="147"/>
      <c r="F58" s="147"/>
      <c r="G58" s="147"/>
      <c r="H58" s="147"/>
      <c r="I58" s="147"/>
      <c r="J58" s="147"/>
      <c r="K58" s="147"/>
      <c r="L58" s="147"/>
      <c r="M58" s="147"/>
      <c r="N58" s="147"/>
      <c r="O58" s="147"/>
      <c r="P58" s="147"/>
      <c r="Q58" s="147"/>
      <c r="R58" s="147"/>
      <c r="S58" s="147"/>
      <c r="T58" s="147"/>
      <c r="U58" s="147"/>
      <c r="V58" s="147"/>
      <c r="W58" s="147"/>
      <c r="X58" s="144"/>
      <c r="Y58" s="144"/>
      <c r="Z58" s="144"/>
      <c r="AA58" s="147"/>
      <c r="AH58" s="104"/>
      <c r="AI58" s="148"/>
      <c r="AJ58" s="148"/>
      <c r="AK58" s="148"/>
      <c r="AX58"/>
      <c r="AY58" t="s">
        <v>507</v>
      </c>
      <c r="AZ58" t="s">
        <v>507</v>
      </c>
      <c r="BA58" t="s">
        <v>507</v>
      </c>
      <c r="BB58" t="s">
        <v>507</v>
      </c>
      <c r="BC58" s="35" t="s">
        <v>508</v>
      </c>
      <c r="BD58" s="35"/>
    </row>
    <row r="59" spans="1:69" ht="15" customHeight="1">
      <c r="A59" s="151"/>
      <c r="B59" s="143"/>
      <c r="C59" s="284"/>
      <c r="D59" s="143"/>
      <c r="E59" s="147"/>
      <c r="F59" s="147"/>
      <c r="G59" s="147"/>
      <c r="H59" s="147"/>
      <c r="I59" s="147"/>
      <c r="J59" s="147"/>
      <c r="K59" s="147"/>
      <c r="L59" s="147"/>
      <c r="M59" s="147"/>
      <c r="N59" s="147"/>
      <c r="O59" s="147"/>
      <c r="P59" s="147"/>
      <c r="Q59" s="147"/>
      <c r="R59" s="147"/>
      <c r="S59" s="147"/>
      <c r="T59" s="147"/>
      <c r="U59" s="147"/>
      <c r="V59" s="147"/>
      <c r="W59" s="147"/>
      <c r="X59" s="144"/>
      <c r="Y59" s="149"/>
      <c r="Z59" s="149"/>
      <c r="AA59" s="149"/>
      <c r="AB59" s="118"/>
      <c r="AC59" s="118"/>
      <c r="AD59" s="118"/>
      <c r="AE59" s="118"/>
      <c r="AF59" s="118"/>
      <c r="AG59" s="118"/>
      <c r="AH59" s="118"/>
      <c r="AI59" s="118"/>
      <c r="AJ59" s="118"/>
      <c r="AK59" s="118"/>
      <c r="AL59" s="118"/>
      <c r="AM59" s="118"/>
      <c r="AN59" s="118"/>
      <c r="AO59" s="118"/>
      <c r="AP59" s="118"/>
      <c r="AQ59" s="118"/>
      <c r="AR59" s="118"/>
      <c r="AS59" s="118"/>
      <c r="AT59" s="118"/>
      <c r="AX59"/>
      <c r="AY59" t="s">
        <v>479</v>
      </c>
      <c r="AZ59" t="s">
        <v>479</v>
      </c>
      <c r="BA59" t="s">
        <v>479</v>
      </c>
      <c r="BB59" t="s">
        <v>485</v>
      </c>
      <c r="BC59" s="35" t="s">
        <v>509</v>
      </c>
      <c r="BD59" s="35"/>
    </row>
    <row r="60" spans="1:69" ht="15" customHeight="1">
      <c r="A60" s="151"/>
      <c r="B60" s="143"/>
      <c r="C60" s="322"/>
      <c r="D60" s="143"/>
      <c r="E60" s="147"/>
      <c r="F60" s="147"/>
      <c r="G60" s="147"/>
      <c r="H60" s="147"/>
      <c r="I60" s="147"/>
      <c r="J60" s="147"/>
      <c r="K60" s="147"/>
      <c r="L60" s="147"/>
      <c r="M60" s="147"/>
      <c r="N60" s="147"/>
      <c r="O60" s="147"/>
      <c r="P60" s="147"/>
      <c r="Q60" s="147"/>
      <c r="R60" s="147"/>
      <c r="S60" s="147"/>
      <c r="T60" s="147"/>
      <c r="U60" s="147"/>
      <c r="V60" s="147"/>
      <c r="W60" s="147"/>
      <c r="X60" s="144"/>
      <c r="Y60" s="296"/>
      <c r="Z60" s="296"/>
      <c r="AA60" s="297"/>
      <c r="AB60" s="297"/>
      <c r="AC60" s="297"/>
      <c r="AD60" s="297"/>
      <c r="AE60" s="297"/>
      <c r="AF60" s="297"/>
      <c r="AG60" s="297"/>
      <c r="AH60" s="297"/>
      <c r="AI60" s="297"/>
      <c r="AJ60" s="297"/>
      <c r="AK60" s="297"/>
      <c r="AL60" s="297"/>
      <c r="AM60" s="297"/>
      <c r="AN60" s="297"/>
      <c r="AO60" s="297"/>
      <c r="AP60" s="297"/>
      <c r="AQ60" s="297"/>
      <c r="AR60" s="297"/>
      <c r="AS60" s="297"/>
      <c r="AT60" s="297"/>
      <c r="AX60"/>
      <c r="AY60" t="s">
        <v>510</v>
      </c>
      <c r="AZ60" t="s">
        <v>510</v>
      </c>
      <c r="BA60" t="s">
        <v>510</v>
      </c>
      <c r="BB60" t="s">
        <v>511</v>
      </c>
      <c r="BC60" s="35" t="s">
        <v>512</v>
      </c>
      <c r="BD60" s="35"/>
    </row>
    <row r="61" spans="1:69" ht="15" customHeight="1">
      <c r="A61" s="151"/>
      <c r="B61" s="143"/>
      <c r="C61" s="284"/>
      <c r="D61" s="143"/>
      <c r="E61" s="147"/>
      <c r="F61" s="147"/>
      <c r="G61" s="147"/>
      <c r="H61" s="147"/>
      <c r="I61" s="147"/>
      <c r="J61" s="147"/>
      <c r="K61" s="147"/>
      <c r="L61" s="147"/>
      <c r="M61" s="147"/>
      <c r="N61" s="147"/>
      <c r="O61" s="147"/>
      <c r="P61" s="147"/>
      <c r="Q61" s="147"/>
      <c r="R61" s="147"/>
      <c r="S61" s="147"/>
      <c r="T61" s="147"/>
      <c r="U61" s="147"/>
      <c r="V61" s="147"/>
      <c r="W61" s="147"/>
      <c r="X61" s="144"/>
      <c r="Y61" s="296"/>
      <c r="Z61" s="296"/>
      <c r="AA61" s="297"/>
      <c r="AB61" s="297"/>
      <c r="AC61" s="297"/>
      <c r="AD61" s="297"/>
      <c r="AE61" s="297"/>
      <c r="AF61" s="297"/>
      <c r="AG61" s="297"/>
      <c r="AH61" s="297"/>
      <c r="AI61" s="297"/>
      <c r="AJ61" s="297"/>
      <c r="AK61" s="297"/>
      <c r="AL61" s="297"/>
      <c r="AM61" s="297"/>
      <c r="AN61" s="297"/>
      <c r="AO61" s="297"/>
      <c r="AP61" s="297"/>
      <c r="AQ61" s="297"/>
      <c r="AR61" s="297"/>
      <c r="AS61" s="297"/>
      <c r="AT61" s="297"/>
      <c r="AX61"/>
      <c r="AY61" t="s">
        <v>513</v>
      </c>
      <c r="AZ61" t="s">
        <v>513</v>
      </c>
      <c r="BA61" t="s">
        <v>513</v>
      </c>
      <c r="BB61" t="s">
        <v>514</v>
      </c>
      <c r="BC61" s="35" t="s">
        <v>515</v>
      </c>
      <c r="BD61" s="35"/>
    </row>
    <row r="62" spans="1:69" ht="15" customHeight="1">
      <c r="A62" s="151"/>
      <c r="B62" s="143"/>
      <c r="C62" s="322"/>
      <c r="D62" s="143"/>
      <c r="E62" s="147"/>
      <c r="F62" s="147"/>
      <c r="G62" s="147"/>
      <c r="H62" s="147"/>
      <c r="I62" s="147"/>
      <c r="J62" s="147"/>
      <c r="K62" s="147"/>
      <c r="L62" s="147"/>
      <c r="M62" s="147"/>
      <c r="N62" s="147"/>
      <c r="O62" s="147"/>
      <c r="P62" s="147"/>
      <c r="Q62" s="147"/>
      <c r="R62" s="147"/>
      <c r="S62" s="147"/>
      <c r="T62" s="147"/>
      <c r="U62" s="147"/>
      <c r="V62" s="147"/>
      <c r="W62" s="147"/>
      <c r="X62" s="144"/>
      <c r="Y62" s="297"/>
      <c r="Z62" s="297"/>
      <c r="AA62" s="297"/>
      <c r="AB62" s="297"/>
      <c r="AC62" s="297"/>
      <c r="AD62" s="297"/>
      <c r="AE62" s="297"/>
      <c r="AF62" s="297"/>
      <c r="AG62" s="297"/>
      <c r="AH62" s="297"/>
      <c r="AI62" s="297"/>
      <c r="AJ62" s="297"/>
      <c r="AK62" s="297"/>
      <c r="AL62" s="297"/>
      <c r="AM62" s="297"/>
      <c r="AN62" s="297"/>
      <c r="AO62" s="297"/>
      <c r="AP62" s="297"/>
      <c r="AQ62" s="297"/>
      <c r="AR62" s="297"/>
      <c r="AS62" s="297"/>
      <c r="AT62" s="297"/>
      <c r="AY62" t="s">
        <v>516</v>
      </c>
      <c r="AZ62" t="s">
        <v>517</v>
      </c>
      <c r="BA62" t="s">
        <v>516</v>
      </c>
      <c r="BB62" t="s">
        <v>518</v>
      </c>
      <c r="BC62" s="35" t="s">
        <v>519</v>
      </c>
      <c r="BD62" s="35"/>
    </row>
    <row r="63" spans="1:69" ht="15" customHeight="1">
      <c r="Y63" s="297"/>
      <c r="Z63" s="297"/>
      <c r="AA63" s="300"/>
      <c r="AB63" s="300"/>
      <c r="AC63" s="300"/>
      <c r="AD63" s="300"/>
      <c r="AE63" s="300"/>
      <c r="AF63" s="300"/>
      <c r="AG63" s="300"/>
      <c r="AH63" s="300"/>
      <c r="AI63" s="300"/>
      <c r="AJ63" s="300"/>
      <c r="AK63" s="300"/>
      <c r="AL63" s="300"/>
      <c r="AM63" s="300"/>
      <c r="AN63" s="300"/>
      <c r="AO63" s="300"/>
      <c r="AP63" s="300"/>
      <c r="AQ63" s="300"/>
      <c r="AR63" s="300"/>
      <c r="AS63" s="300"/>
      <c r="AT63" s="300"/>
      <c r="AY63" t="s">
        <v>520</v>
      </c>
      <c r="AZ63" s="35"/>
      <c r="BA63" t="s">
        <v>520</v>
      </c>
      <c r="BB63" t="s">
        <v>642</v>
      </c>
      <c r="BC63" s="35" t="s">
        <v>521</v>
      </c>
      <c r="BD63" s="35"/>
    </row>
    <row r="64" spans="1:69" ht="15" customHeight="1">
      <c r="Y64" s="297"/>
      <c r="Z64" s="297"/>
      <c r="AA64" s="300"/>
      <c r="AB64" s="300"/>
      <c r="AC64" s="300"/>
      <c r="AD64" s="300"/>
      <c r="AE64" s="300"/>
      <c r="AF64" s="300"/>
      <c r="AG64" s="300"/>
      <c r="AH64" s="300"/>
      <c r="AI64" s="300"/>
      <c r="AJ64" s="300"/>
      <c r="AK64" s="300"/>
      <c r="AL64" s="300"/>
      <c r="AM64" s="300"/>
      <c r="AN64" s="300"/>
      <c r="AO64" s="300"/>
      <c r="AP64" s="300"/>
      <c r="AQ64" s="300"/>
      <c r="AR64" s="300"/>
      <c r="AS64" s="300"/>
      <c r="AT64" s="300"/>
      <c r="AY64" t="s">
        <v>522</v>
      </c>
      <c r="AZ64" s="35"/>
      <c r="BA64" t="s">
        <v>645</v>
      </c>
      <c r="BB64"/>
      <c r="BC64" s="35" t="s">
        <v>646</v>
      </c>
      <c r="BD64" s="35"/>
    </row>
    <row r="65" spans="1:56" ht="15" customHeight="1">
      <c r="A65" s="118"/>
      <c r="B65" s="118"/>
      <c r="C65" s="118"/>
      <c r="D65" s="118"/>
      <c r="E65" s="118"/>
      <c r="F65" s="118"/>
      <c r="G65" s="118"/>
      <c r="H65" s="118"/>
      <c r="I65" s="118"/>
      <c r="J65" s="118"/>
      <c r="K65" s="118"/>
      <c r="L65" s="118"/>
      <c r="M65" s="118"/>
      <c r="N65" s="301"/>
      <c r="O65" s="118"/>
      <c r="P65" s="118"/>
      <c r="Q65" s="118"/>
      <c r="R65" s="118"/>
      <c r="S65" s="118"/>
      <c r="T65" s="118"/>
      <c r="U65" s="118"/>
      <c r="V65" s="118"/>
      <c r="W65" s="118"/>
      <c r="X65" s="118"/>
      <c r="Y65" s="297"/>
      <c r="Z65" s="297"/>
      <c r="AA65" s="300"/>
      <c r="AB65" s="300"/>
      <c r="AC65" s="300"/>
      <c r="AD65" s="300"/>
      <c r="AE65" s="300"/>
      <c r="AF65" s="300"/>
      <c r="AG65" s="300"/>
      <c r="AH65" s="300"/>
      <c r="AI65" s="300"/>
      <c r="AJ65" s="300"/>
      <c r="AK65" s="300"/>
      <c r="AL65" s="300"/>
      <c r="AM65" s="300"/>
      <c r="AN65" s="300"/>
      <c r="AO65" s="300"/>
      <c r="AP65" s="300"/>
      <c r="AQ65" s="300"/>
      <c r="AR65" s="300"/>
      <c r="AS65" s="300"/>
      <c r="AT65" s="300"/>
      <c r="AY65" t="s">
        <v>517</v>
      </c>
      <c r="AZ65" s="35"/>
      <c r="BA65" t="s">
        <v>517</v>
      </c>
      <c r="BB65"/>
      <c r="BC65" s="35" t="s">
        <v>646</v>
      </c>
      <c r="BD65" s="35"/>
    </row>
    <row r="66" spans="1:56" ht="15" customHeight="1">
      <c r="A66" s="118"/>
      <c r="B66" s="328" t="s">
        <v>272</v>
      </c>
      <c r="C66" s="118"/>
      <c r="D66" s="118"/>
      <c r="E66" s="118"/>
      <c r="F66" s="118"/>
      <c r="G66" s="118"/>
      <c r="H66" s="118"/>
      <c r="I66" s="305"/>
      <c r="J66" s="305"/>
      <c r="K66" s="305"/>
      <c r="L66" s="305"/>
      <c r="M66" s="305"/>
      <c r="N66" s="305"/>
      <c r="O66" s="306"/>
      <c r="P66" s="306"/>
      <c r="Q66" s="306"/>
      <c r="R66" s="306"/>
      <c r="S66" s="306"/>
      <c r="T66" s="306"/>
      <c r="U66" s="306"/>
      <c r="V66" s="306"/>
      <c r="W66" s="306"/>
      <c r="X66" s="306"/>
      <c r="Y66" s="306"/>
      <c r="Z66" s="306"/>
      <c r="AA66" s="306"/>
      <c r="AB66" s="306"/>
      <c r="AC66" s="306"/>
      <c r="AD66" s="306"/>
      <c r="AE66" s="306"/>
      <c r="AF66" s="306"/>
      <c r="AG66" s="306"/>
      <c r="AH66" s="306"/>
      <c r="AI66" s="306"/>
      <c r="AJ66" s="306"/>
      <c r="AK66" s="306"/>
      <c r="AL66" s="306"/>
      <c r="AM66" s="306"/>
      <c r="AN66" s="306"/>
      <c r="AO66" s="306"/>
      <c r="AP66" s="306"/>
      <c r="AQ66" s="306"/>
      <c r="AR66" s="306"/>
      <c r="AS66" s="306"/>
      <c r="AT66" s="306"/>
      <c r="AY66" t="s">
        <v>523</v>
      </c>
      <c r="AZ66" s="35"/>
      <c r="BA66" t="s">
        <v>523</v>
      </c>
      <c r="BB66"/>
      <c r="BC66" s="35"/>
      <c r="BD66" s="35"/>
    </row>
    <row r="67" spans="1:56" ht="15" customHeight="1">
      <c r="A67" s="118"/>
      <c r="B67" s="118"/>
      <c r="D67" s="118"/>
      <c r="E67" s="118"/>
      <c r="F67" s="118"/>
      <c r="G67" s="118"/>
      <c r="H67" s="118"/>
      <c r="AY67" t="s">
        <v>524</v>
      </c>
      <c r="AZ67" s="35"/>
      <c r="BA67" t="s">
        <v>524</v>
      </c>
      <c r="BB67"/>
      <c r="BC67" s="35"/>
      <c r="BD67" s="35"/>
    </row>
    <row r="68" spans="1:56" ht="15" customHeight="1">
      <c r="B68" s="118"/>
      <c r="C68" s="118" t="s">
        <v>251</v>
      </c>
      <c r="D68" s="118"/>
      <c r="E68" s="118"/>
      <c r="F68" s="118"/>
      <c r="G68" s="118"/>
      <c r="H68" s="118"/>
      <c r="I68" s="118"/>
      <c r="J68" s="118"/>
      <c r="K68" s="118"/>
      <c r="L68" s="118"/>
      <c r="M68" s="118"/>
      <c r="N68" s="118"/>
      <c r="O68" s="118"/>
      <c r="P68" s="118"/>
      <c r="Q68" s="118"/>
      <c r="R68" s="118"/>
      <c r="S68" s="118"/>
      <c r="T68" s="118"/>
      <c r="U68" s="118"/>
      <c r="V68" s="118"/>
      <c r="W68" s="118"/>
      <c r="X68" s="118"/>
      <c r="AY68" t="s">
        <v>525</v>
      </c>
      <c r="AZ68" s="35"/>
      <c r="BA68" t="s">
        <v>647</v>
      </c>
      <c r="BB68"/>
      <c r="BC68" s="35"/>
      <c r="BD68" s="35"/>
    </row>
    <row r="69" spans="1:56" ht="15" customHeight="1">
      <c r="A69" s="118"/>
      <c r="B69" s="152" t="s">
        <v>464</v>
      </c>
      <c r="C69" s="118"/>
      <c r="D69" s="118"/>
      <c r="E69" s="118"/>
      <c r="F69" s="118"/>
      <c r="G69" s="118"/>
      <c r="H69" s="118"/>
      <c r="I69" s="118"/>
      <c r="J69" s="118"/>
      <c r="K69" s="118"/>
      <c r="L69" s="118"/>
      <c r="M69" s="118"/>
      <c r="N69" s="118"/>
      <c r="O69" s="118"/>
      <c r="P69" s="118"/>
      <c r="Q69" s="118"/>
      <c r="R69" s="118"/>
      <c r="S69" s="118"/>
      <c r="T69" s="118"/>
      <c r="U69" s="118"/>
      <c r="V69" s="118"/>
      <c r="W69" s="118"/>
      <c r="X69" s="118"/>
      <c r="Y69" s="118"/>
      <c r="Z69" s="118"/>
      <c r="AA69" s="152"/>
      <c r="AB69" s="152"/>
      <c r="AC69" s="152"/>
      <c r="AD69" s="152"/>
      <c r="AE69" s="152"/>
      <c r="AF69" s="152"/>
      <c r="AG69" s="152"/>
      <c r="AH69" s="152"/>
      <c r="AI69" s="152"/>
      <c r="AJ69" s="152"/>
      <c r="AK69" s="152"/>
      <c r="AL69" s="152"/>
      <c r="AM69" s="152"/>
      <c r="AN69" s="118"/>
      <c r="AO69" s="118"/>
      <c r="AP69" s="118"/>
      <c r="AQ69" s="118"/>
      <c r="AR69" s="118"/>
      <c r="AS69" s="118"/>
      <c r="AT69" s="118"/>
      <c r="AY69" s="35"/>
      <c r="AZ69" s="35"/>
      <c r="BA69" s="35"/>
      <c r="BB69" s="35"/>
      <c r="BC69" s="35"/>
      <c r="BD69" s="35"/>
    </row>
    <row r="70" spans="1:56" ht="15" customHeight="1">
      <c r="C70" s="44" t="s">
        <v>22</v>
      </c>
      <c r="I70" s="118"/>
      <c r="J70" s="118"/>
      <c r="K70" s="118"/>
      <c r="L70" s="118"/>
      <c r="M70" s="118"/>
      <c r="N70" s="307"/>
      <c r="O70" s="118"/>
      <c r="P70" s="118"/>
      <c r="Q70" s="118"/>
      <c r="R70" s="118"/>
      <c r="S70" s="152"/>
      <c r="T70" s="152"/>
      <c r="U70" s="152"/>
      <c r="V70" s="152"/>
      <c r="W70" s="152"/>
      <c r="X70" s="152"/>
      <c r="Y70" s="152"/>
      <c r="Z70" s="152"/>
      <c r="AA70" s="118"/>
      <c r="AB70" s="118"/>
      <c r="AC70" s="118"/>
      <c r="AD70" s="118"/>
      <c r="AE70" s="118"/>
      <c r="AF70" s="118"/>
      <c r="AG70" s="118"/>
      <c r="AH70" s="118"/>
      <c r="AI70" s="118"/>
      <c r="AJ70" s="118"/>
      <c r="AK70" s="118"/>
      <c r="AL70" s="118"/>
      <c r="AM70" s="118"/>
      <c r="AN70" s="118"/>
      <c r="AO70" s="118"/>
      <c r="AP70" s="118"/>
      <c r="AQ70" s="118"/>
      <c r="AR70" s="118"/>
      <c r="AS70" s="118"/>
      <c r="AT70" s="118"/>
      <c r="AY70" s="308"/>
      <c r="AZ70" s="35"/>
      <c r="BA70" s="35"/>
      <c r="BB70" s="35"/>
      <c r="BC70" s="35"/>
      <c r="BD70" s="35"/>
    </row>
    <row r="71" spans="1:56" ht="15" customHeight="1">
      <c r="A71" s="35"/>
      <c r="C71" s="44" t="s">
        <v>24</v>
      </c>
      <c r="I71" s="118"/>
      <c r="J71" s="118"/>
      <c r="K71" s="118"/>
      <c r="L71" s="118"/>
      <c r="M71" s="118"/>
      <c r="N71" s="118"/>
      <c r="O71" s="118"/>
      <c r="P71" s="118"/>
      <c r="Q71" s="118"/>
      <c r="R71" s="118"/>
      <c r="S71" s="118"/>
      <c r="T71" s="118"/>
      <c r="U71" s="118"/>
      <c r="V71" s="118"/>
      <c r="W71" s="118"/>
      <c r="X71" s="118"/>
      <c r="Y71" s="118"/>
      <c r="Z71" s="118"/>
      <c r="AA71" s="118"/>
      <c r="AB71" s="118"/>
      <c r="AC71" s="118"/>
      <c r="AD71" s="118"/>
      <c r="AE71" s="118"/>
      <c r="AF71" s="118"/>
      <c r="AG71" s="118"/>
      <c r="AH71" s="118"/>
      <c r="AI71" s="118"/>
      <c r="AJ71" s="118"/>
      <c r="AK71" s="118"/>
      <c r="AL71" s="118"/>
      <c r="AM71" s="118"/>
      <c r="AN71" s="118"/>
      <c r="AO71" s="118"/>
      <c r="AP71" s="118"/>
      <c r="AQ71" s="118"/>
      <c r="AR71" s="118"/>
      <c r="AS71" s="118"/>
      <c r="AT71" s="118"/>
      <c r="AY71"/>
      <c r="AZ71" s="35"/>
      <c r="BA71" s="35"/>
      <c r="BB71" s="35"/>
      <c r="BC71" s="35"/>
      <c r="BD71" s="35"/>
    </row>
    <row r="72" spans="1:56">
      <c r="B72" s="35"/>
      <c r="S72" s="35"/>
      <c r="T72" s="35"/>
      <c r="U72" s="35"/>
      <c r="V72" s="35"/>
      <c r="W72" s="35"/>
      <c r="X72" s="35"/>
      <c r="Y72" s="35"/>
      <c r="Z72" s="35"/>
      <c r="AA72" s="35"/>
      <c r="AB72" s="35"/>
      <c r="AC72" s="35"/>
      <c r="AD72" s="35"/>
      <c r="AE72" s="35"/>
      <c r="AF72" s="35"/>
      <c r="AG72" s="35"/>
      <c r="AH72" s="35"/>
      <c r="AI72" s="35"/>
      <c r="AJ72" s="35"/>
      <c r="AK72" s="35"/>
      <c r="AL72" s="35"/>
      <c r="AM72" s="35"/>
      <c r="AY72"/>
      <c r="AZ72" s="35"/>
      <c r="BA72" s="35"/>
      <c r="BB72" s="35"/>
      <c r="BC72" s="35"/>
      <c r="BD72" s="35"/>
    </row>
    <row r="73" spans="1:56" ht="13.5" customHeight="1">
      <c r="B73" s="152" t="s">
        <v>468</v>
      </c>
      <c r="C73" s="35"/>
      <c r="S73" s="35"/>
      <c r="T73" s="35"/>
      <c r="U73" s="35"/>
      <c r="V73" s="35"/>
      <c r="W73" s="35"/>
      <c r="X73" s="35"/>
      <c r="Y73" s="35"/>
      <c r="Z73" s="35"/>
      <c r="AA73" s="35"/>
      <c r="AB73" s="35"/>
      <c r="AC73" s="35"/>
      <c r="AD73" s="35"/>
      <c r="AE73" s="35"/>
      <c r="AF73" s="35"/>
      <c r="AG73" s="35"/>
      <c r="AH73" s="35"/>
      <c r="AI73" s="35"/>
      <c r="AJ73" s="35"/>
      <c r="AK73" s="35"/>
      <c r="AL73" s="35"/>
      <c r="AM73" s="35"/>
      <c r="AY73"/>
      <c r="AZ73" s="35"/>
      <c r="BA73" s="35"/>
      <c r="BB73" s="35"/>
      <c r="BC73" s="35"/>
      <c r="BD73" s="35"/>
    </row>
    <row r="74" spans="1:56" ht="13.5" customHeight="1">
      <c r="C74" s="35" t="s">
        <v>526</v>
      </c>
      <c r="D74" s="35" t="s">
        <v>527</v>
      </c>
      <c r="E74" s="35"/>
      <c r="S74" s="35"/>
      <c r="T74" s="35"/>
      <c r="U74" s="35"/>
      <c r="V74" s="35"/>
      <c r="W74" s="35"/>
      <c r="X74" s="35"/>
      <c r="Y74" s="35"/>
      <c r="Z74" s="35"/>
      <c r="AA74" s="35"/>
      <c r="AB74" s="35"/>
      <c r="AC74" s="35"/>
      <c r="AD74" s="35"/>
      <c r="AE74" s="35"/>
      <c r="AF74" s="35"/>
      <c r="AG74" s="35"/>
      <c r="AH74" s="35"/>
      <c r="AI74" s="35"/>
      <c r="AJ74" s="35"/>
      <c r="AK74" s="35"/>
      <c r="AL74" s="35"/>
      <c r="AM74" s="35"/>
      <c r="AY74"/>
      <c r="AZ74" s="35"/>
      <c r="BA74" s="35"/>
      <c r="BB74" s="35"/>
      <c r="BC74" s="35"/>
      <c r="BD74" s="35"/>
    </row>
    <row r="75" spans="1:56" ht="13.5" customHeight="1">
      <c r="C75" s="35" t="s">
        <v>475</v>
      </c>
      <c r="D75" s="35" t="s">
        <v>475</v>
      </c>
      <c r="E75" s="35"/>
      <c r="P75" s="35"/>
      <c r="Q75" s="35"/>
      <c r="R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Y75" s="35"/>
      <c r="AZ75" s="35"/>
      <c r="BA75" s="35"/>
      <c r="BB75" s="35"/>
      <c r="BC75" s="35"/>
      <c r="BD75" s="35"/>
    </row>
    <row r="76" spans="1:56" ht="13.5" customHeight="1">
      <c r="B76" s="35"/>
      <c r="C76" s="35" t="s">
        <v>477</v>
      </c>
      <c r="D76" t="s">
        <v>477</v>
      </c>
      <c r="E76"/>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Y76" s="35"/>
      <c r="AZ76" s="35"/>
      <c r="BA76" s="35"/>
      <c r="BB76" s="35"/>
      <c r="BC76" s="35"/>
      <c r="BD76" s="35"/>
    </row>
    <row r="77" spans="1:56" ht="13.5" customHeight="1">
      <c r="A77" s="107"/>
      <c r="B77" s="329"/>
      <c r="C77" s="44" t="s">
        <v>568</v>
      </c>
      <c r="D77" t="s">
        <v>477</v>
      </c>
      <c r="E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row>
    <row r="78" spans="1:56" ht="13.5" customHeight="1">
      <c r="B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row>
    <row r="79" spans="1:56" ht="13.5" customHeight="1">
      <c r="A79" s="107"/>
      <c r="B79"/>
      <c r="C79"/>
      <c r="E79" s="35"/>
      <c r="P79" s="35"/>
      <c r="Q79" s="35"/>
      <c r="R79" s="35"/>
      <c r="S79" s="35"/>
      <c r="T79" s="35"/>
      <c r="U79" s="35"/>
      <c r="V79" s="35"/>
      <c r="W79" s="35"/>
      <c r="X79" s="35"/>
      <c r="Y79" s="35"/>
      <c r="Z79" s="35"/>
      <c r="AA79" s="927"/>
      <c r="AB79" s="927"/>
      <c r="AC79" s="35"/>
      <c r="AD79" s="35"/>
      <c r="AE79" s="35"/>
      <c r="AF79" s="35"/>
      <c r="AG79" s="35"/>
      <c r="AH79" s="35"/>
      <c r="AI79" s="35"/>
      <c r="AJ79" s="35"/>
      <c r="AK79" s="35"/>
      <c r="AL79" s="35"/>
      <c r="AM79" s="35"/>
      <c r="AN79" s="35"/>
      <c r="AO79" s="35"/>
      <c r="AP79" s="35"/>
      <c r="AQ79" s="35"/>
      <c r="AR79" s="35"/>
      <c r="AS79" s="35"/>
      <c r="AT79" s="35"/>
    </row>
    <row r="80" spans="1:56" ht="13.5" customHeight="1">
      <c r="A80"/>
      <c r="B80"/>
      <c r="C80"/>
      <c r="E80" s="912"/>
      <c r="F80" s="914"/>
      <c r="G80" s="251"/>
      <c r="H80" s="912"/>
      <c r="I80" s="913"/>
      <c r="J80" s="914"/>
      <c r="K80" s="912"/>
      <c r="L80" s="913"/>
      <c r="M80" s="914"/>
      <c r="N80" s="912"/>
      <c r="O80" s="914"/>
      <c r="P80" s="912"/>
      <c r="Q80" s="913"/>
      <c r="R80" s="913"/>
      <c r="S80" s="914"/>
      <c r="T80" s="146"/>
      <c r="AC80" s="716"/>
      <c r="AD80" s="716"/>
      <c r="AE80" s="716"/>
      <c r="AF80" s="104"/>
    </row>
    <row r="81" spans="1:51" ht="13.5" customHeight="1">
      <c r="A81"/>
      <c r="B81"/>
      <c r="C81"/>
      <c r="E81" s="820"/>
      <c r="F81" s="822"/>
      <c r="G81" s="250"/>
      <c r="H81" s="912"/>
      <c r="I81" s="913"/>
      <c r="J81" s="914"/>
      <c r="K81" s="912"/>
      <c r="L81" s="913"/>
      <c r="M81" s="914"/>
      <c r="N81" s="912"/>
      <c r="O81" s="914"/>
      <c r="P81" s="912"/>
      <c r="Q81" s="913"/>
      <c r="R81" s="913"/>
      <c r="S81" s="914"/>
      <c r="T81" s="164"/>
      <c r="AA81" s="121"/>
      <c r="AC81" s="716"/>
      <c r="AD81" s="716"/>
      <c r="AE81" s="716"/>
      <c r="AF81" s="104"/>
    </row>
    <row r="82" spans="1:51" ht="13.5" customHeight="1">
      <c r="A82"/>
      <c r="B82"/>
      <c r="C82"/>
      <c r="E82" s="820"/>
      <c r="F82" s="822"/>
      <c r="G82" s="104"/>
      <c r="H82" s="35"/>
      <c r="AA82" s="716"/>
      <c r="AB82" s="716"/>
      <c r="AC82" s="716"/>
      <c r="AD82" s="716"/>
      <c r="AE82" s="716"/>
      <c r="AF82" s="104"/>
      <c r="AY82" s="44"/>
    </row>
    <row r="83" spans="1:51" ht="13.5" customHeight="1">
      <c r="A83"/>
      <c r="B83"/>
      <c r="C83"/>
      <c r="AA83" s="104"/>
      <c r="AB83" s="104"/>
      <c r="AC83" s="104"/>
      <c r="AD83" s="104"/>
      <c r="AE83" s="104"/>
      <c r="AF83" s="104"/>
      <c r="AY83" s="44"/>
    </row>
    <row r="84" spans="1:51" ht="13.5" customHeight="1">
      <c r="A84"/>
      <c r="B84" s="152" t="s">
        <v>601</v>
      </c>
      <c r="C84" s="118"/>
      <c r="AA84" s="716"/>
      <c r="AB84" s="716"/>
      <c r="AC84" s="716"/>
      <c r="AD84" s="716"/>
      <c r="AE84" s="716"/>
      <c r="AF84" s="104"/>
      <c r="AY84" s="44"/>
    </row>
    <row r="85" spans="1:51" ht="13.5" customHeight="1">
      <c r="C85" s="351" t="s">
        <v>602</v>
      </c>
      <c r="AY85" s="44"/>
    </row>
    <row r="86" spans="1:51" ht="13.5" customHeight="1">
      <c r="C86" s="351" t="s">
        <v>603</v>
      </c>
      <c r="D86" s="35"/>
      <c r="AY86" s="44"/>
    </row>
    <row r="87" spans="1:51" ht="13.5" customHeight="1">
      <c r="D87" s="35"/>
      <c r="AY87" s="44"/>
    </row>
    <row r="88" spans="1:51" ht="13.5" customHeight="1">
      <c r="A88"/>
      <c r="B88" s="152" t="s">
        <v>653</v>
      </c>
      <c r="C88" s="118"/>
      <c r="AA88" s="716"/>
      <c r="AB88" s="716"/>
      <c r="AC88" s="716"/>
      <c r="AD88" s="716"/>
      <c r="AE88" s="716"/>
      <c r="AF88" s="104"/>
      <c r="AY88" s="44"/>
    </row>
    <row r="89" spans="1:51" ht="13.5" customHeight="1">
      <c r="A89"/>
      <c r="C89" s="400">
        <f>DATEVALUE(YEAR(EOMONTH(EDATE(C90,-96),-3))&amp;"/4/1")</f>
        <v>43191</v>
      </c>
      <c r="D89" s="35" t="s">
        <v>654</v>
      </c>
      <c r="AY89" s="44"/>
    </row>
    <row r="90" spans="1:51" ht="13.5" customHeight="1">
      <c r="A90"/>
      <c r="C90" s="400">
        <f>様式４!R30</f>
        <v>46282</v>
      </c>
      <c r="D90" s="35" t="s">
        <v>655</v>
      </c>
      <c r="AY90" s="44"/>
    </row>
    <row r="91" spans="1:51" ht="13.5" customHeight="1">
      <c r="A91"/>
      <c r="C91" s="400" t="str">
        <f>IF(AE21="平成",DATEVALUE("平成"&amp;AF21&amp;"年4月1日"),IF(AE21="令和",DATEVALUE("令和"&amp;AF21&amp;"年4月1日"),""))</f>
        <v/>
      </c>
      <c r="D91" s="35" t="s">
        <v>656</v>
      </c>
      <c r="N91" s="35"/>
      <c r="AY91" s="44"/>
    </row>
    <row r="92" spans="1:51" ht="13.5" customHeight="1">
      <c r="A92"/>
      <c r="B92"/>
      <c r="C92" s="400" t="str">
        <f>IF(AE23="平成",DATEVALUE("平成"&amp;AF23&amp;"年4月1日"),IF(AE23="令和",DATEVALUE("令和"&amp;AF23&amp;"年4月1日"),""))</f>
        <v/>
      </c>
      <c r="D92" s="35" t="s">
        <v>657</v>
      </c>
      <c r="N92" s="35"/>
      <c r="AY92" s="44"/>
    </row>
    <row r="93" spans="1:51" ht="13.5" customHeight="1">
      <c r="A93"/>
      <c r="B93"/>
      <c r="C93" s="400" t="str">
        <f>IF(AE25="平成",DATEVALUE("平成"&amp;AF25&amp;"年4月1日"),IF(AE25="令和",DATEVALUE("令和"&amp;AF25&amp;"年4月1日"),""))</f>
        <v/>
      </c>
      <c r="D93" s="35" t="s">
        <v>658</v>
      </c>
      <c r="N93" s="35"/>
      <c r="AY93" s="44"/>
    </row>
    <row r="94" spans="1:51" ht="13.5" customHeight="1">
      <c r="A94"/>
      <c r="B94"/>
      <c r="C94"/>
      <c r="D94" s="35"/>
      <c r="AY94" s="44"/>
    </row>
    <row r="95" spans="1:51" ht="13.5" customHeight="1">
      <c r="A95"/>
      <c r="B95"/>
      <c r="C95"/>
      <c r="D95" s="35"/>
      <c r="AY95" s="44"/>
    </row>
    <row r="96" spans="1:51" ht="13.5" customHeight="1">
      <c r="A96"/>
      <c r="B96"/>
      <c r="C96"/>
      <c r="D96" s="35"/>
      <c r="AY96" s="44"/>
    </row>
    <row r="97" spans="1:51" ht="13.5" customHeight="1">
      <c r="A97"/>
      <c r="B97"/>
      <c r="C97" s="123"/>
      <c r="AY97" s="44"/>
    </row>
    <row r="98" spans="1:51" ht="13.5" customHeight="1">
      <c r="A98"/>
      <c r="B98"/>
      <c r="C98"/>
      <c r="AY98" s="44"/>
    </row>
    <row r="99" spans="1:51" ht="13.5" customHeight="1">
      <c r="A99"/>
      <c r="B99"/>
      <c r="C99"/>
      <c r="AY99" s="44"/>
    </row>
    <row r="100" spans="1:51" ht="13.5" customHeight="1">
      <c r="A100"/>
      <c r="B100"/>
      <c r="C100"/>
      <c r="AY100" s="44"/>
    </row>
    <row r="101" spans="1:51" ht="13.5" customHeight="1">
      <c r="A101"/>
      <c r="B101"/>
      <c r="C101"/>
      <c r="AY101" s="44"/>
    </row>
    <row r="102" spans="1:51" ht="13.5" customHeight="1">
      <c r="A102"/>
      <c r="B102"/>
      <c r="C102" s="123"/>
      <c r="AY102" s="44"/>
    </row>
    <row r="103" spans="1:51" ht="13.5" customHeight="1">
      <c r="B103" s="35"/>
      <c r="AY103" s="44"/>
    </row>
    <row r="104" spans="1:51" ht="13.5" customHeight="1">
      <c r="C104" s="35"/>
      <c r="AY104" s="44"/>
    </row>
    <row r="105" spans="1:51" ht="13.5" customHeight="1">
      <c r="C105" s="35"/>
      <c r="D105" s="35"/>
      <c r="E105" s="35"/>
      <c r="AY105" s="44"/>
    </row>
    <row r="106" spans="1:51" ht="13.5" customHeight="1">
      <c r="AY106" s="44"/>
    </row>
    <row r="107" spans="1:51" ht="13.5" customHeight="1">
      <c r="B107" s="35"/>
      <c r="AY107" s="44"/>
    </row>
    <row r="108" spans="1:51" ht="13.5" customHeight="1">
      <c r="E108" s="35"/>
      <c r="AY108" s="44"/>
    </row>
    <row r="109" spans="1:51" ht="13.5" customHeight="1">
      <c r="E109" s="35"/>
      <c r="AY109" s="44"/>
    </row>
    <row r="110" spans="1:51" ht="13.5" customHeight="1">
      <c r="E110" s="35"/>
      <c r="AY110" s="44"/>
    </row>
    <row r="111" spans="1:51" ht="13.5" customHeight="1">
      <c r="AY111" s="44"/>
    </row>
    <row r="112" spans="1:51" ht="13.5" customHeight="1">
      <c r="B112" s="35"/>
      <c r="AY112" s="44"/>
    </row>
    <row r="113" spans="2:51" ht="13.5" customHeight="1">
      <c r="AY113" s="44"/>
    </row>
    <row r="114" spans="2:51" ht="13.5" customHeight="1">
      <c r="AY114" s="44"/>
    </row>
    <row r="115" spans="2:51" ht="13.5" customHeight="1">
      <c r="AY115" s="44"/>
    </row>
    <row r="116" spans="2:51" ht="13.5" customHeight="1">
      <c r="B116" s="35"/>
      <c r="AY116" s="44"/>
    </row>
    <row r="117" spans="2:51" ht="13.5" customHeight="1">
      <c r="C117" s="35"/>
      <c r="AY117" s="44"/>
    </row>
    <row r="118" spans="2:51" ht="13.5" customHeight="1">
      <c r="C118" s="35"/>
      <c r="AY118" s="44"/>
    </row>
    <row r="119" spans="2:51" ht="13.5" customHeight="1">
      <c r="C119" s="35"/>
      <c r="AY119" s="44"/>
    </row>
    <row r="120" spans="2:51" ht="13.5" customHeight="1">
      <c r="C120" s="35"/>
      <c r="AY120" s="44"/>
    </row>
    <row r="121" spans="2:51" ht="13.5" customHeight="1">
      <c r="AY121" s="44"/>
    </row>
    <row r="122" spans="2:51" ht="13.5" customHeight="1">
      <c r="B122" s="249"/>
      <c r="AY122" s="44"/>
    </row>
    <row r="123" spans="2:51" ht="13.5" customHeight="1">
      <c r="AY123" s="44"/>
    </row>
    <row r="124" spans="2:51" ht="13.5" customHeight="1">
      <c r="AY124" s="44"/>
    </row>
    <row r="125" spans="2:51" ht="13.5" customHeight="1">
      <c r="AY125" s="44"/>
    </row>
    <row r="126" spans="2:51" ht="13.5" customHeight="1">
      <c r="B126" s="249"/>
      <c r="AY126" s="44"/>
    </row>
    <row r="127" spans="2:51" ht="13.5" customHeight="1">
      <c r="C127" s="35"/>
      <c r="AY127" s="44"/>
    </row>
    <row r="128" spans="2:51" ht="13.5" customHeight="1">
      <c r="AY128" s="44"/>
    </row>
    <row r="129" spans="2:51" ht="13.5" customHeight="1">
      <c r="AY129" s="44"/>
    </row>
    <row r="130" spans="2:51" ht="13.5" customHeight="1">
      <c r="B130" s="35"/>
      <c r="C130" s="35"/>
      <c r="AY130" s="44"/>
    </row>
    <row r="131" spans="2:51" ht="13.5" customHeight="1">
      <c r="AY131" s="44"/>
    </row>
    <row r="132" spans="2:51" ht="13.5" customHeight="1">
      <c r="AY132" s="44"/>
    </row>
    <row r="133" spans="2:51" ht="13.5" customHeight="1">
      <c r="AY133" s="44"/>
    </row>
    <row r="134" spans="2:51" ht="13.5" customHeight="1">
      <c r="AY134" s="44"/>
    </row>
    <row r="135" spans="2:51" ht="13.5" customHeight="1">
      <c r="AY135" s="44"/>
    </row>
    <row r="136" spans="2:51" ht="13.5" customHeight="1">
      <c r="AY136" s="44"/>
    </row>
    <row r="137" spans="2:51" ht="13.5" customHeight="1">
      <c r="AY137" s="44"/>
    </row>
    <row r="138" spans="2:51" ht="13.5" customHeight="1">
      <c r="AY138" s="44"/>
    </row>
    <row r="139" spans="2:51" ht="13.5" customHeight="1">
      <c r="AY139" s="44"/>
    </row>
    <row r="140" spans="2:51" ht="13.5" customHeight="1">
      <c r="AY140" s="44"/>
    </row>
    <row r="141" spans="2:51" ht="13.5" customHeight="1">
      <c r="AY141" s="44"/>
    </row>
    <row r="142" spans="2:51" ht="13.5" customHeight="1">
      <c r="AY142" s="44"/>
    </row>
    <row r="143" spans="2:51" ht="13.5" customHeight="1">
      <c r="AY143" s="44"/>
    </row>
    <row r="144" spans="2:51" ht="13.5" customHeight="1">
      <c r="AY144" s="44"/>
    </row>
    <row r="145" spans="51:51" ht="13.5" customHeight="1">
      <c r="AY145" s="44"/>
    </row>
    <row r="146" spans="51:51" ht="13.5" customHeight="1">
      <c r="AY146" s="44"/>
    </row>
    <row r="147" spans="51:51" ht="13.5" customHeight="1">
      <c r="AY147" s="44"/>
    </row>
    <row r="148" spans="51:51" ht="13.5" customHeight="1">
      <c r="AY148" s="44"/>
    </row>
    <row r="149" spans="51:51" ht="13.5" customHeight="1">
      <c r="AY149" s="44"/>
    </row>
    <row r="150" spans="51:51" ht="13.5" customHeight="1">
      <c r="AY150" s="44"/>
    </row>
    <row r="151" spans="51:51" ht="13.5" customHeight="1">
      <c r="AY151" s="44"/>
    </row>
    <row r="152" spans="51:51" ht="13.5" customHeight="1">
      <c r="AY152" s="44"/>
    </row>
    <row r="153" spans="51:51" ht="13.5" customHeight="1">
      <c r="AY153" s="44"/>
    </row>
    <row r="154" spans="51:51" ht="13.5" customHeight="1">
      <c r="AY154" s="44"/>
    </row>
    <row r="155" spans="51:51" ht="13.5" customHeight="1">
      <c r="AY155" s="44"/>
    </row>
    <row r="156" spans="51:51" ht="13.5" customHeight="1">
      <c r="AY156" s="44"/>
    </row>
    <row r="157" spans="51:51" ht="13.5" customHeight="1">
      <c r="AY157" s="44"/>
    </row>
    <row r="158" spans="51:51" ht="13.5" customHeight="1">
      <c r="AY158" s="44"/>
    </row>
    <row r="159" spans="51:51" ht="13.5" customHeight="1">
      <c r="AY159" s="44"/>
    </row>
    <row r="160" spans="51:51" ht="13.5" customHeight="1">
      <c r="AY160" s="44"/>
    </row>
    <row r="161" spans="51:51" ht="13.5" customHeight="1">
      <c r="AY161" s="44"/>
    </row>
    <row r="162" spans="51:51" ht="13.5" customHeight="1">
      <c r="AY162" s="44"/>
    </row>
    <row r="163" spans="51:51" ht="13.5" customHeight="1">
      <c r="AY163" s="44"/>
    </row>
    <row r="164" spans="51:51" ht="13.5" customHeight="1">
      <c r="AY164" s="44"/>
    </row>
    <row r="165" spans="51:51" ht="13.5" customHeight="1">
      <c r="AY165" s="44"/>
    </row>
    <row r="166" spans="51:51" ht="13.5" customHeight="1">
      <c r="AY166" s="44"/>
    </row>
    <row r="167" spans="51:51" ht="13.5" customHeight="1">
      <c r="AY167" s="44"/>
    </row>
    <row r="168" spans="51:51" ht="13.5" customHeight="1">
      <c r="AY168" s="44"/>
    </row>
    <row r="169" spans="51:51" ht="13.5" customHeight="1">
      <c r="AY169" s="44"/>
    </row>
    <row r="170" spans="51:51" ht="13.5" customHeight="1">
      <c r="AY170" s="44"/>
    </row>
    <row r="171" spans="51:51" ht="13.5" customHeight="1">
      <c r="AY171" s="44"/>
    </row>
    <row r="172" spans="51:51" ht="13.5" customHeight="1">
      <c r="AY172" s="44"/>
    </row>
    <row r="173" spans="51:51" ht="13.5" customHeight="1">
      <c r="AY173" s="44"/>
    </row>
    <row r="174" spans="51:51" ht="13.5" customHeight="1">
      <c r="AY174" s="44"/>
    </row>
    <row r="175" spans="51:51" ht="13.5" customHeight="1">
      <c r="AY175" s="44"/>
    </row>
    <row r="176" spans="51:51" ht="13.5" customHeight="1">
      <c r="AY176" s="44"/>
    </row>
    <row r="177" spans="51:51" ht="13.5" customHeight="1">
      <c r="AY177" s="44"/>
    </row>
    <row r="178" spans="51:51" ht="13.5" customHeight="1">
      <c r="AY178" s="44"/>
    </row>
    <row r="179" spans="51:51" ht="13.5" customHeight="1">
      <c r="AY179" s="44"/>
    </row>
    <row r="180" spans="51:51" ht="13.5" customHeight="1">
      <c r="AY180" s="44"/>
    </row>
    <row r="181" spans="51:51" ht="13.5" customHeight="1">
      <c r="AY181" s="44"/>
    </row>
    <row r="182" spans="51:51" ht="13.5" customHeight="1">
      <c r="AY182" s="44"/>
    </row>
    <row r="183" spans="51:51" ht="13.5" customHeight="1">
      <c r="AY183" s="44"/>
    </row>
    <row r="184" spans="51:51" ht="13.5" customHeight="1">
      <c r="AY184" s="44"/>
    </row>
    <row r="185" spans="51:51" ht="13.5" customHeight="1">
      <c r="AY185" s="44"/>
    </row>
    <row r="186" spans="51:51" ht="13.5" customHeight="1">
      <c r="AY186" s="44"/>
    </row>
    <row r="187" spans="51:51" ht="13.5" customHeight="1">
      <c r="AY187" s="44"/>
    </row>
    <row r="188" spans="51:51" ht="13.5" customHeight="1">
      <c r="AY188" s="44"/>
    </row>
    <row r="189" spans="51:51" ht="13.5" customHeight="1">
      <c r="AY189" s="44"/>
    </row>
    <row r="190" spans="51:51" ht="13.5" customHeight="1">
      <c r="AY190" s="44"/>
    </row>
    <row r="191" spans="51:51" ht="13.5" customHeight="1">
      <c r="AY191" s="44"/>
    </row>
    <row r="192" spans="51:51" ht="13.5" customHeight="1">
      <c r="AY192" s="44"/>
    </row>
    <row r="193" spans="51:51" ht="13.5" customHeight="1">
      <c r="AY193" s="44"/>
    </row>
    <row r="194" spans="51:51" ht="13.5" customHeight="1">
      <c r="AY194" s="44"/>
    </row>
    <row r="195" spans="51:51" ht="13.5" customHeight="1">
      <c r="AY195" s="44"/>
    </row>
    <row r="196" spans="51:51" ht="13.5" customHeight="1">
      <c r="AY196" s="44"/>
    </row>
    <row r="197" spans="51:51" ht="13.5" customHeight="1">
      <c r="AY197" s="44"/>
    </row>
    <row r="198" spans="51:51" ht="13.5" customHeight="1">
      <c r="AY198" s="44"/>
    </row>
    <row r="199" spans="51:51" ht="13.5" customHeight="1">
      <c r="AY199" s="44"/>
    </row>
    <row r="200" spans="51:51" ht="13.5" customHeight="1">
      <c r="AY200" s="44"/>
    </row>
    <row r="201" spans="51:51" ht="13.5" customHeight="1">
      <c r="AY201" s="44"/>
    </row>
    <row r="202" spans="51:51" ht="13.5" customHeight="1">
      <c r="AY202" s="44"/>
    </row>
    <row r="203" spans="51:51" ht="13.5" customHeight="1">
      <c r="AY203" s="44"/>
    </row>
    <row r="204" spans="51:51" ht="13.5" customHeight="1">
      <c r="AY204" s="44"/>
    </row>
    <row r="205" spans="51:51" ht="13.5" customHeight="1">
      <c r="AY205" s="44"/>
    </row>
    <row r="206" spans="51:51" ht="13.5" customHeight="1">
      <c r="AY206" s="44"/>
    </row>
    <row r="207" spans="51:51" ht="13.5" customHeight="1">
      <c r="AY207" s="44"/>
    </row>
    <row r="208" spans="51:51" ht="13.5" customHeight="1">
      <c r="AY208" s="44"/>
    </row>
    <row r="209" spans="51:51" ht="13.5" customHeight="1">
      <c r="AY209" s="44"/>
    </row>
  </sheetData>
  <mergeCells count="129">
    <mergeCell ref="A2:AT2"/>
    <mergeCell ref="G3:R3"/>
    <mergeCell ref="AG3:AJ3"/>
    <mergeCell ref="AL3:AT3"/>
    <mergeCell ref="G4:R4"/>
    <mergeCell ref="AG4:AJ4"/>
    <mergeCell ref="AL4:AT4"/>
    <mergeCell ref="AL1:AT1"/>
    <mergeCell ref="A11:A12"/>
    <mergeCell ref="G11:O12"/>
    <mergeCell ref="AV12:AV13"/>
    <mergeCell ref="AW12:AW13"/>
    <mergeCell ref="A13:A14"/>
    <mergeCell ref="G13:O14"/>
    <mergeCell ref="A5:F5"/>
    <mergeCell ref="A7:A8"/>
    <mergeCell ref="G7:O7"/>
    <mergeCell ref="G8:O8"/>
    <mergeCell ref="AV8:AV9"/>
    <mergeCell ref="AW8:AW9"/>
    <mergeCell ref="A9:A10"/>
    <mergeCell ref="G9:O10"/>
    <mergeCell ref="AV10:AV11"/>
    <mergeCell ref="AW10:AW11"/>
    <mergeCell ref="AV18:AV20"/>
    <mergeCell ref="AW18:AW20"/>
    <mergeCell ref="AX18:AX20"/>
    <mergeCell ref="AY18:AY20"/>
    <mergeCell ref="AZ18:AZ20"/>
    <mergeCell ref="I20:N20"/>
    <mergeCell ref="O20:AD20"/>
    <mergeCell ref="AE20:AH20"/>
    <mergeCell ref="A17:F17"/>
    <mergeCell ref="H17:T17"/>
    <mergeCell ref="U17:AH17"/>
    <mergeCell ref="A18:A20"/>
    <mergeCell ref="B18:D19"/>
    <mergeCell ref="E18:F20"/>
    <mergeCell ref="G18:H20"/>
    <mergeCell ref="I18:AH19"/>
    <mergeCell ref="AY21:AY22"/>
    <mergeCell ref="AZ21:AZ22"/>
    <mergeCell ref="A23:A24"/>
    <mergeCell ref="E23:F24"/>
    <mergeCell ref="G23:H24"/>
    <mergeCell ref="I23:N24"/>
    <mergeCell ref="O23:T24"/>
    <mergeCell ref="U23:AD24"/>
    <mergeCell ref="AE23:AE24"/>
    <mergeCell ref="AF23:AF24"/>
    <mergeCell ref="AE21:AE22"/>
    <mergeCell ref="AF21:AF22"/>
    <mergeCell ref="AG21:AH22"/>
    <mergeCell ref="AV21:AV22"/>
    <mergeCell ref="AW21:AW22"/>
    <mergeCell ref="AX21:AX22"/>
    <mergeCell ref="A21:A22"/>
    <mergeCell ref="E21:F22"/>
    <mergeCell ref="G21:H22"/>
    <mergeCell ref="I21:N22"/>
    <mergeCell ref="O21:T22"/>
    <mergeCell ref="U21:AD22"/>
    <mergeCell ref="AY23:AY24"/>
    <mergeCell ref="AZ23:AZ24"/>
    <mergeCell ref="A25:A26"/>
    <mergeCell ref="E25:F26"/>
    <mergeCell ref="G25:H26"/>
    <mergeCell ref="I25:N26"/>
    <mergeCell ref="O25:T26"/>
    <mergeCell ref="U25:AD26"/>
    <mergeCell ref="AE25:AE26"/>
    <mergeCell ref="AF25:AF26"/>
    <mergeCell ref="AG23:AH24"/>
    <mergeCell ref="AJ23:AM24"/>
    <mergeCell ref="AN23:AP24"/>
    <mergeCell ref="AV23:AV24"/>
    <mergeCell ref="AW23:AW24"/>
    <mergeCell ref="AX23:AX24"/>
    <mergeCell ref="AY25:AY26"/>
    <mergeCell ref="AZ25:AZ26"/>
    <mergeCell ref="AY27:AY28"/>
    <mergeCell ref="AZ27:AZ28"/>
    <mergeCell ref="U31:W31"/>
    <mergeCell ref="AV31:AV38"/>
    <mergeCell ref="AY31:BD31"/>
    <mergeCell ref="W32:AP32"/>
    <mergeCell ref="AY32:BD32"/>
    <mergeCell ref="W33:AP33"/>
    <mergeCell ref="AG25:AH26"/>
    <mergeCell ref="AJ25:AM26"/>
    <mergeCell ref="AN25:AP26"/>
    <mergeCell ref="AV25:AV26"/>
    <mergeCell ref="AW25:AW26"/>
    <mergeCell ref="AX25:AX26"/>
    <mergeCell ref="W39:AP39"/>
    <mergeCell ref="AV39:AV40"/>
    <mergeCell ref="W40:AP40"/>
    <mergeCell ref="W41:AP41"/>
    <mergeCell ref="AV41:AV42"/>
    <mergeCell ref="W42:AP42"/>
    <mergeCell ref="AZ33:BD34"/>
    <mergeCell ref="W34:AP34"/>
    <mergeCell ref="W35:AP35"/>
    <mergeCell ref="W36:AP36"/>
    <mergeCell ref="W37:AP37"/>
    <mergeCell ref="W38:AP38"/>
    <mergeCell ref="AV43:AV44"/>
    <mergeCell ref="BE45:BE46"/>
    <mergeCell ref="BF45:BF46"/>
    <mergeCell ref="AA79:AB79"/>
    <mergeCell ref="E80:F80"/>
    <mergeCell ref="H80:J80"/>
    <mergeCell ref="K80:M80"/>
    <mergeCell ref="N80:O80"/>
    <mergeCell ref="P80:S80"/>
    <mergeCell ref="AC80:AE80"/>
    <mergeCell ref="E82:F82"/>
    <mergeCell ref="AA82:AB82"/>
    <mergeCell ref="AC82:AE82"/>
    <mergeCell ref="AA84:AB84"/>
    <mergeCell ref="AC84:AE84"/>
    <mergeCell ref="AA88:AB88"/>
    <mergeCell ref="AC88:AE88"/>
    <mergeCell ref="E81:F81"/>
    <mergeCell ref="H81:J81"/>
    <mergeCell ref="K81:M81"/>
    <mergeCell ref="N81:O81"/>
    <mergeCell ref="P81:S81"/>
    <mergeCell ref="AC81:AE81"/>
  </mergeCells>
  <phoneticPr fontId="2"/>
  <conditionalFormatting sqref="A21:AG21 A22:AD26 AE23:AG23 AE25:AG25">
    <cfRule type="expression" dxfId="46" priority="2">
      <formula>OR(IF($A9=0,OFFSET($A9,-1,0),$A9)="工場製作",IF($A9=0,OFFSET($A9,-1,0),$A9)="該当なし")</formula>
    </cfRule>
  </conditionalFormatting>
  <conditionalFormatting sqref="G21">
    <cfRule type="expression" dxfId="45" priority="3">
      <formula>AND($G$21="あり",OR($C$91&lt;$C$89,$C$91&gt;$C$90))</formula>
    </cfRule>
  </conditionalFormatting>
  <conditionalFormatting sqref="G23">
    <cfRule type="expression" dxfId="44" priority="4">
      <formula>AND($G$23="あり",OR($C$92&lt;$C$89,$C$92&gt;$C$90))</formula>
    </cfRule>
  </conditionalFormatting>
  <conditionalFormatting sqref="G25">
    <cfRule type="expression" dxfId="43" priority="5">
      <formula>AND($G$25="あり",OR($C$93&lt;$C$89,$C$93&gt;$C$90))</formula>
    </cfRule>
  </conditionalFormatting>
  <conditionalFormatting sqref="I21:AG21 I22:AD26 AE23:AG23 AE25:AG25">
    <cfRule type="expression" dxfId="42" priority="1">
      <formula>$G21="なし"</formula>
    </cfRule>
  </conditionalFormatting>
  <dataValidations count="10">
    <dataValidation type="list" allowBlank="1" showInputMessage="1" showErrorMessage="1" sqref="AE21:AE26" xr:uid="{7FCD4BFF-F79B-4B2A-8FC5-D4CC76DEC841}">
      <formula1>$C$85:$C$86</formula1>
    </dataValidation>
    <dataValidation type="list" allowBlank="1" showInputMessage="1" showErrorMessage="1" sqref="U21:AD26" xr:uid="{BD6CC6F0-03A4-41A9-9A9A-CFBE7212D51F}">
      <formula1>INDIRECT(INDEX($BM$33:$BN$51,MATCH($O21,$BM$33:$BM$51,0),2))</formula1>
    </dataValidation>
    <dataValidation type="list" allowBlank="1" showInputMessage="1" showErrorMessage="1" prompt="（空白）を選択した場合は、当該項目は「非表示」となります。" sqref="G17" xr:uid="{2861704E-9D4A-4014-BD99-239C90A9F5F7}">
      <formula1>$B$76:$D$76</formula1>
    </dataValidation>
    <dataValidation type="list" allowBlank="1" showInputMessage="1" showErrorMessage="1" sqref="I21:N26" xr:uid="{E24AF457-217E-451F-8714-6EE86014BF5B}">
      <formula1>$C$74:$C$78</formula1>
    </dataValidation>
    <dataValidation type="list" allowBlank="1" showInputMessage="1" showErrorMessage="1" sqref="G21 G23 G25" xr:uid="{A36703E4-12EA-4EBB-9F3B-43AB5B4D4ADE}">
      <formula1>$C$70:$C$71</formula1>
    </dataValidation>
    <dataValidation type="list" allowBlank="1" showInputMessage="1" showErrorMessage="1" sqref="O21:T26" xr:uid="{0E6396EA-2028-4742-AD7F-5E5EE82F397C}">
      <formula1>INDIRECT(INDEX($C$74:$D$77,MATCH($I21,$C$74:$C$77,0),2))</formula1>
    </dataValidation>
    <dataValidation type="list" allowBlank="1" showInputMessage="1" showErrorMessage="1" sqref="E50" xr:uid="{6B0AB1B8-CFBF-4E80-B7AB-FD29CD5683A6}">
      <formula1>$C$104:$C$105</formula1>
    </dataValidation>
    <dataValidation type="list" allowBlank="1" showInputMessage="1" showErrorMessage="1" sqref="AT22:AT27 AS22:AS26" xr:uid="{FC70CED0-861A-4494-9FB8-9A3C616FA081}">
      <formula1>$C$127:$C$128</formula1>
    </dataValidation>
    <dataValidation type="list" allowBlank="1" showInputMessage="1" showErrorMessage="1" sqref="AX50" xr:uid="{A2B2469C-48E3-4ABC-8679-27577FB707B7}">
      <formula1>INDIRECT(INDEX($C$92:$D$96,MATCH($AG33,工種,0),2))</formula1>
    </dataValidation>
    <dataValidation type="list" allowBlank="1" showInputMessage="1" showErrorMessage="1" sqref="X9:X14" xr:uid="{D01A9A50-8C37-4DB2-9C0E-138074813031}">
      <formula1>$C$123:$C$124</formula1>
    </dataValidation>
  </dataValidations>
  <pageMargins left="0.7" right="0.7" top="0.75" bottom="0.75" header="0.3" footer="0.3"/>
  <pageSetup paperSize="9" scale="65" orientation="landscape" horizontalDpi="1200" verticalDpi="1200"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FF0000"/>
    <pageSetUpPr fitToPage="1"/>
  </sheetPr>
  <dimension ref="A1:N50"/>
  <sheetViews>
    <sheetView view="pageBreakPreview" zoomScaleNormal="100" zoomScaleSheetLayoutView="100" workbookViewId="0">
      <selection activeCell="A5" sqref="A5"/>
    </sheetView>
  </sheetViews>
  <sheetFormatPr defaultColWidth="15" defaultRowHeight="13.5"/>
  <cols>
    <col min="1" max="1" width="8.125" style="4" customWidth="1"/>
    <col min="2" max="2" width="18.625" style="4" customWidth="1"/>
    <col min="3" max="3" width="20" style="4" customWidth="1"/>
    <col min="4" max="4" width="2.125" style="4" customWidth="1"/>
    <col min="5" max="5" width="33.375" style="4" customWidth="1"/>
    <col min="6" max="6" width="13.5" style="4" customWidth="1"/>
    <col min="7" max="7" width="2.125" style="4" customWidth="1"/>
    <col min="8" max="8" width="3.625" style="4" customWidth="1"/>
    <col min="9" max="9" width="14.5" style="4" customWidth="1"/>
    <col min="10" max="10" width="20.625" style="4" customWidth="1"/>
    <col min="11" max="11" width="11" style="4" customWidth="1"/>
    <col min="12" max="12" width="0.875" style="4" customWidth="1"/>
    <col min="13" max="13" width="5.875" style="4" customWidth="1"/>
    <col min="14" max="14" width="48.5" style="4" customWidth="1"/>
    <col min="15" max="16384" width="15" style="4"/>
  </cols>
  <sheetData>
    <row r="1" spans="1:14" ht="15" customHeight="1">
      <c r="I1" s="163"/>
      <c r="J1" s="1003" t="s">
        <v>632</v>
      </c>
      <c r="K1" s="1004"/>
    </row>
    <row r="2" spans="1:14" ht="21.75" customHeight="1">
      <c r="A2" s="1006" t="s">
        <v>194</v>
      </c>
      <c r="B2" s="1006"/>
      <c r="C2" s="1006"/>
      <c r="D2" s="1006"/>
      <c r="E2" s="1006"/>
      <c r="F2" s="1006"/>
      <c r="G2" s="1006"/>
      <c r="H2" s="1006"/>
      <c r="I2" s="1006"/>
      <c r="J2" s="1006"/>
      <c r="K2" s="1006"/>
      <c r="L2" s="1006"/>
    </row>
    <row r="3" spans="1:14" ht="5.25" customHeight="1">
      <c r="A3" s="31"/>
      <c r="B3" s="31"/>
      <c r="C3" s="31"/>
      <c r="D3" s="31"/>
      <c r="E3" s="31"/>
      <c r="F3" s="31"/>
      <c r="G3" s="31"/>
      <c r="H3" s="31"/>
      <c r="I3" s="31"/>
      <c r="J3" s="31"/>
    </row>
    <row r="4" spans="1:14" ht="16.5" customHeight="1">
      <c r="A4" s="1007" t="s">
        <v>661</v>
      </c>
      <c r="B4" s="1007"/>
      <c r="C4" s="1007"/>
      <c r="D4" s="233"/>
      <c r="F4" s="4" t="s">
        <v>46</v>
      </c>
      <c r="I4" s="1008">
        <f>'様式１（表紙）'!K6</f>
        <v>0</v>
      </c>
      <c r="J4" s="1008"/>
      <c r="K4" s="1008"/>
    </row>
    <row r="5" spans="1:14" ht="16.5" customHeight="1">
      <c r="F5" s="4" t="s">
        <v>45</v>
      </c>
      <c r="I5" s="1008" t="str">
        <f>'様式１（表紙）'!B11</f>
        <v>（二）武庫川水系大堀川　河川改修工事（その８）</v>
      </c>
      <c r="J5" s="1008"/>
      <c r="K5" s="1008"/>
    </row>
    <row r="6" spans="1:14" ht="6" customHeight="1">
      <c r="A6" s="32"/>
      <c r="B6" s="32"/>
      <c r="I6" s="34"/>
    </row>
    <row r="7" spans="1:14" ht="17.25" customHeight="1">
      <c r="A7" s="35" t="s">
        <v>196</v>
      </c>
      <c r="B7" s="35"/>
      <c r="F7" s="33"/>
      <c r="G7" s="33"/>
      <c r="H7" s="33"/>
      <c r="I7" s="45"/>
      <c r="J7" s="45"/>
      <c r="K7" s="45"/>
    </row>
    <row r="8" spans="1:14" ht="18" customHeight="1">
      <c r="A8" s="1009" t="s">
        <v>35</v>
      </c>
      <c r="B8" s="1010" t="s">
        <v>6</v>
      </c>
      <c r="C8" s="1011"/>
      <c r="D8" s="183"/>
      <c r="E8" s="987" t="s">
        <v>230</v>
      </c>
      <c r="F8" s="987"/>
      <c r="G8" s="185"/>
      <c r="H8" s="1010" t="s">
        <v>392</v>
      </c>
      <c r="I8" s="1016"/>
      <c r="J8" s="1014" t="s">
        <v>7</v>
      </c>
      <c r="K8" s="36" t="s">
        <v>197</v>
      </c>
      <c r="L8" s="37"/>
    </row>
    <row r="9" spans="1:14" ht="18" customHeight="1">
      <c r="A9" s="1009"/>
      <c r="B9" s="1012"/>
      <c r="C9" s="1013"/>
      <c r="D9" s="184"/>
      <c r="E9" s="988"/>
      <c r="F9" s="988"/>
      <c r="G9" s="186"/>
      <c r="H9" s="1017"/>
      <c r="I9" s="1018"/>
      <c r="J9" s="1015"/>
      <c r="K9" s="38" t="s">
        <v>198</v>
      </c>
      <c r="L9" s="37"/>
    </row>
    <row r="10" spans="1:14" ht="15" customHeight="1">
      <c r="A10" s="992" t="s">
        <v>5</v>
      </c>
      <c r="B10" s="995"/>
      <c r="C10" s="996"/>
      <c r="D10" s="236"/>
      <c r="E10" s="989"/>
      <c r="F10" s="989"/>
      <c r="G10" s="234"/>
      <c r="H10" s="999"/>
      <c r="I10" s="1000"/>
      <c r="J10" s="993"/>
      <c r="K10" s="992"/>
      <c r="L10" s="994"/>
      <c r="M10" s="716"/>
      <c r="N10" s="991"/>
    </row>
    <row r="11" spans="1:14" ht="15" customHeight="1">
      <c r="A11" s="992"/>
      <c r="B11" s="997"/>
      <c r="C11" s="998"/>
      <c r="D11" s="237"/>
      <c r="E11" s="990"/>
      <c r="F11" s="990"/>
      <c r="G11" s="235"/>
      <c r="H11" s="1001"/>
      <c r="I11" s="1002"/>
      <c r="J11" s="993"/>
      <c r="K11" s="992"/>
      <c r="L11" s="994"/>
      <c r="M11" s="716"/>
      <c r="N11" s="991"/>
    </row>
    <row r="12" spans="1:14" ht="15" customHeight="1">
      <c r="A12" s="992" t="s">
        <v>5</v>
      </c>
      <c r="B12" s="995"/>
      <c r="C12" s="996"/>
      <c r="D12" s="236"/>
      <c r="E12" s="989"/>
      <c r="F12" s="989"/>
      <c r="G12" s="234"/>
      <c r="H12" s="999"/>
      <c r="I12" s="1000"/>
      <c r="J12" s="993"/>
      <c r="K12" s="992"/>
      <c r="L12" s="994"/>
    </row>
    <row r="13" spans="1:14" ht="15" customHeight="1">
      <c r="A13" s="992"/>
      <c r="B13" s="997"/>
      <c r="C13" s="998"/>
      <c r="D13" s="237"/>
      <c r="E13" s="990"/>
      <c r="F13" s="990"/>
      <c r="G13" s="235"/>
      <c r="H13" s="1001"/>
      <c r="I13" s="1002"/>
      <c r="J13" s="993"/>
      <c r="K13" s="992"/>
      <c r="L13" s="994"/>
    </row>
    <row r="14" spans="1:14" ht="15" customHeight="1">
      <c r="A14" s="992" t="s">
        <v>5</v>
      </c>
      <c r="B14" s="995"/>
      <c r="C14" s="996"/>
      <c r="D14" s="236"/>
      <c r="E14" s="989"/>
      <c r="F14" s="989"/>
      <c r="G14" s="234"/>
      <c r="H14" s="999"/>
      <c r="I14" s="1000"/>
      <c r="J14" s="993"/>
      <c r="K14" s="992"/>
      <c r="L14" s="209"/>
    </row>
    <row r="15" spans="1:14" ht="15" customHeight="1">
      <c r="A15" s="992"/>
      <c r="B15" s="997"/>
      <c r="C15" s="998"/>
      <c r="D15" s="237"/>
      <c r="E15" s="990"/>
      <c r="F15" s="990"/>
      <c r="G15" s="235"/>
      <c r="H15" s="1001"/>
      <c r="I15" s="1002"/>
      <c r="J15" s="993"/>
      <c r="K15" s="992"/>
      <c r="L15" s="209"/>
    </row>
    <row r="16" spans="1:14" ht="4.5" customHeight="1">
      <c r="A16" s="32"/>
      <c r="B16" s="32"/>
      <c r="C16" s="40"/>
      <c r="D16" s="40"/>
      <c r="E16" s="40"/>
      <c r="F16" s="33"/>
      <c r="G16" s="33"/>
      <c r="H16" s="33"/>
      <c r="I16" s="40"/>
      <c r="J16" s="39"/>
      <c r="K16" s="39"/>
      <c r="L16" s="39"/>
    </row>
    <row r="17" spans="1:12" ht="7.5" customHeight="1" thickBot="1">
      <c r="A17" s="39"/>
      <c r="B17" s="39"/>
      <c r="C17" s="40"/>
      <c r="D17" s="40"/>
      <c r="E17" s="40"/>
      <c r="F17" s="41"/>
      <c r="G17" s="41"/>
      <c r="H17" s="41"/>
      <c r="I17" s="40"/>
      <c r="J17" s="39"/>
      <c r="K17" s="39"/>
      <c r="L17" s="39"/>
    </row>
    <row r="18" spans="1:12" ht="30" customHeight="1" thickBot="1">
      <c r="A18" s="39"/>
      <c r="B18" s="39"/>
      <c r="C18" s="40"/>
      <c r="D18" s="40"/>
      <c r="E18" s="40"/>
      <c r="F18" s="41"/>
      <c r="G18" s="41"/>
      <c r="H18" s="41"/>
      <c r="I18" s="40"/>
      <c r="J18" s="67" t="s">
        <v>200</v>
      </c>
      <c r="K18" s="68" t="s">
        <v>201</v>
      </c>
      <c r="L18" s="39"/>
    </row>
    <row r="19" spans="1:12" ht="24.95" customHeight="1" thickTop="1">
      <c r="A19" s="39"/>
      <c r="B19" s="39"/>
      <c r="C19" s="40"/>
      <c r="D19" s="40"/>
      <c r="E19" s="40"/>
      <c r="F19" s="41"/>
      <c r="G19" s="41"/>
      <c r="H19" s="41"/>
      <c r="I19" s="40"/>
      <c r="J19" s="69" t="s">
        <v>202</v>
      </c>
      <c r="K19" s="230" t="str">
        <f>IF(SUM(K10:K15)=0,"○","")</f>
        <v>○</v>
      </c>
      <c r="L19" s="39"/>
    </row>
    <row r="20" spans="1:12" ht="24.95" customHeight="1">
      <c r="A20" s="39"/>
      <c r="B20" s="39"/>
      <c r="C20" s="40"/>
      <c r="D20" s="40"/>
      <c r="E20" s="40"/>
      <c r="F20" s="41"/>
      <c r="G20" s="41"/>
      <c r="H20" s="41"/>
      <c r="I20" s="40"/>
      <c r="J20" s="70" t="s">
        <v>203</v>
      </c>
      <c r="K20" s="231" t="str">
        <f>IF(SUM(K10:K15)=1,"○","")</f>
        <v/>
      </c>
      <c r="L20" s="39"/>
    </row>
    <row r="21" spans="1:12" ht="24.95" customHeight="1">
      <c r="A21" s="39"/>
      <c r="B21" s="39"/>
      <c r="C21" s="40"/>
      <c r="D21" s="40"/>
      <c r="E21" s="40"/>
      <c r="F21" s="41"/>
      <c r="G21" s="41"/>
      <c r="H21" s="41"/>
      <c r="I21" s="40"/>
      <c r="J21" s="70" t="s">
        <v>204</v>
      </c>
      <c r="K21" s="231" t="str">
        <f>IF(SUM(K10:K15)=2,"○","")</f>
        <v/>
      </c>
      <c r="L21" s="39"/>
    </row>
    <row r="22" spans="1:12" ht="24.95" customHeight="1" thickBot="1">
      <c r="A22" s="39"/>
      <c r="B22" s="39"/>
      <c r="C22" s="40"/>
      <c r="D22" s="40"/>
      <c r="E22" s="40"/>
      <c r="F22" s="41"/>
      <c r="G22" s="41"/>
      <c r="H22" s="41"/>
      <c r="I22" s="40"/>
      <c r="J22" s="71" t="s">
        <v>211</v>
      </c>
      <c r="K22" s="232" t="str">
        <f>IF(SUM(K10:K15)&gt;=3,"○","")</f>
        <v/>
      </c>
      <c r="L22" s="39"/>
    </row>
    <row r="23" spans="1:12" ht="13.5" customHeight="1" thickBot="1">
      <c r="A23" s="56"/>
      <c r="B23" s="1005"/>
      <c r="C23" s="1005"/>
      <c r="D23" s="1005"/>
      <c r="E23" s="1005"/>
      <c r="F23" s="1005"/>
      <c r="G23" s="1005"/>
      <c r="H23" s="1005"/>
      <c r="I23" s="1005"/>
      <c r="J23" s="1005"/>
      <c r="K23" s="1005"/>
    </row>
    <row r="24" spans="1:12" ht="14.25" thickTop="1">
      <c r="A24" s="1019" t="s">
        <v>245</v>
      </c>
      <c r="B24" s="1020"/>
      <c r="C24" s="176"/>
      <c r="D24" s="176"/>
      <c r="E24" s="176"/>
      <c r="F24" s="177"/>
      <c r="G24" s="177"/>
      <c r="H24" s="177"/>
      <c r="I24" s="176"/>
      <c r="J24" s="213"/>
      <c r="K24" s="178"/>
      <c r="L24" s="39"/>
    </row>
    <row r="25" spans="1:12" s="1" customFormat="1" ht="13.5" customHeight="1">
      <c r="A25" s="179" t="s">
        <v>171</v>
      </c>
      <c r="B25" s="1022" t="s">
        <v>309</v>
      </c>
      <c r="C25" s="1022"/>
      <c r="D25" s="1022"/>
      <c r="E25" s="1022"/>
      <c r="F25" s="1022"/>
      <c r="G25" s="1022"/>
      <c r="H25" s="1022"/>
      <c r="I25" s="1022"/>
      <c r="J25" s="1022"/>
      <c r="K25" s="212"/>
    </row>
    <row r="26" spans="1:12" s="1" customFormat="1">
      <c r="A26" s="179" t="s">
        <v>166</v>
      </c>
      <c r="B26" s="1021" t="s">
        <v>318</v>
      </c>
      <c r="C26" s="1021"/>
      <c r="D26" s="1021"/>
      <c r="E26" s="1021"/>
      <c r="F26" s="1021"/>
      <c r="G26" s="1021"/>
      <c r="H26" s="1021"/>
      <c r="I26" s="1021"/>
      <c r="J26" s="1021"/>
      <c r="K26" s="214"/>
    </row>
    <row r="27" spans="1:12" s="5" customFormat="1" ht="14.25" customHeight="1">
      <c r="A27" s="179" t="s">
        <v>167</v>
      </c>
      <c r="B27" s="701" t="s">
        <v>388</v>
      </c>
      <c r="C27" s="701"/>
      <c r="D27" s="701"/>
      <c r="E27" s="701"/>
      <c r="F27" s="701"/>
      <c r="G27" s="701"/>
      <c r="H27" s="701"/>
      <c r="I27" s="701"/>
      <c r="J27" s="701"/>
      <c r="K27" s="158"/>
      <c r="L27" s="42"/>
    </row>
    <row r="28" spans="1:12" s="5" customFormat="1" ht="14.25" customHeight="1">
      <c r="A28" s="179" t="s">
        <v>168</v>
      </c>
      <c r="B28" s="701" t="s">
        <v>310</v>
      </c>
      <c r="C28" s="701"/>
      <c r="D28" s="701"/>
      <c r="E28" s="701"/>
      <c r="F28" s="701"/>
      <c r="G28" s="701"/>
      <c r="H28" s="701"/>
      <c r="I28" s="701"/>
      <c r="J28" s="701"/>
      <c r="K28" s="158"/>
      <c r="L28" s="43"/>
    </row>
    <row r="29" spans="1:12" s="5" customFormat="1" ht="14.25" customHeight="1">
      <c r="A29" s="179"/>
      <c r="B29" s="701" t="s">
        <v>389</v>
      </c>
      <c r="C29" s="701"/>
      <c r="D29" s="701"/>
      <c r="E29" s="701"/>
      <c r="F29" s="701"/>
      <c r="G29" s="701"/>
      <c r="H29" s="701"/>
      <c r="I29" s="701"/>
      <c r="J29" s="701"/>
      <c r="K29" s="158"/>
      <c r="L29" s="43"/>
    </row>
    <row r="30" spans="1:12" ht="13.5" customHeight="1">
      <c r="A30" s="179" t="s">
        <v>169</v>
      </c>
      <c r="B30" s="701" t="s">
        <v>311</v>
      </c>
      <c r="C30" s="701"/>
      <c r="D30" s="701"/>
      <c r="E30" s="701"/>
      <c r="F30" s="701"/>
      <c r="G30" s="701"/>
      <c r="H30" s="701"/>
      <c r="I30" s="701"/>
      <c r="J30" s="701"/>
      <c r="K30" s="158"/>
    </row>
    <row r="31" spans="1:12" ht="14.25" thickBot="1">
      <c r="A31" s="180" t="s">
        <v>317</v>
      </c>
      <c r="B31" s="690" t="s">
        <v>312</v>
      </c>
      <c r="C31" s="690"/>
      <c r="D31" s="690"/>
      <c r="E31" s="690"/>
      <c r="F31" s="690"/>
      <c r="G31" s="690"/>
      <c r="H31" s="690"/>
      <c r="I31" s="690"/>
      <c r="J31" s="690"/>
      <c r="K31" s="215"/>
    </row>
    <row r="32" spans="1:12" ht="14.25" thickTop="1"/>
    <row r="36" spans="1:13">
      <c r="A36" s="4" t="s">
        <v>246</v>
      </c>
    </row>
    <row r="37" spans="1:13">
      <c r="A37" s="4" t="s">
        <v>36</v>
      </c>
      <c r="B37" s="4" t="s">
        <v>5</v>
      </c>
      <c r="M37" s="4">
        <v>1</v>
      </c>
    </row>
    <row r="38" spans="1:13">
      <c r="A38" s="4" t="s">
        <v>37</v>
      </c>
      <c r="B38" s="4" t="s">
        <v>5</v>
      </c>
      <c r="M38" s="4">
        <v>2</v>
      </c>
    </row>
    <row r="39" spans="1:13">
      <c r="A39" s="4" t="s">
        <v>199</v>
      </c>
      <c r="B39" s="4" t="s">
        <v>5</v>
      </c>
      <c r="M39" s="4">
        <v>3</v>
      </c>
    </row>
    <row r="41" spans="1:13">
      <c r="A41" s="4" t="s">
        <v>377</v>
      </c>
    </row>
    <row r="42" spans="1:13">
      <c r="A42" s="4" t="s">
        <v>378</v>
      </c>
    </row>
    <row r="43" spans="1:13">
      <c r="A43" s="4" t="s">
        <v>379</v>
      </c>
    </row>
    <row r="44" spans="1:13">
      <c r="A44" s="4" t="s">
        <v>380</v>
      </c>
    </row>
    <row r="45" spans="1:13">
      <c r="A45" s="4" t="s">
        <v>381</v>
      </c>
    </row>
    <row r="46" spans="1:13">
      <c r="A46" s="4" t="s">
        <v>382</v>
      </c>
    </row>
    <row r="47" spans="1:13">
      <c r="A47" s="4" t="s">
        <v>383</v>
      </c>
    </row>
    <row r="48" spans="1:13">
      <c r="A48" s="4" t="s">
        <v>384</v>
      </c>
    </row>
    <row r="49" spans="1:1">
      <c r="A49" s="4" t="s">
        <v>385</v>
      </c>
    </row>
    <row r="50" spans="1:1">
      <c r="A50" s="4" t="s">
        <v>386</v>
      </c>
    </row>
  </sheetData>
  <sheetProtection selectLockedCells="1"/>
  <mergeCells count="41">
    <mergeCell ref="B31:J31"/>
    <mergeCell ref="B30:J30"/>
    <mergeCell ref="A24:B24"/>
    <mergeCell ref="B26:J26"/>
    <mergeCell ref="B25:J25"/>
    <mergeCell ref="B27:J27"/>
    <mergeCell ref="B28:J28"/>
    <mergeCell ref="B29:J29"/>
    <mergeCell ref="J1:K1"/>
    <mergeCell ref="B23:K23"/>
    <mergeCell ref="A2:L2"/>
    <mergeCell ref="A4:C4"/>
    <mergeCell ref="A14:A15"/>
    <mergeCell ref="J14:J15"/>
    <mergeCell ref="K14:K15"/>
    <mergeCell ref="L10:L11"/>
    <mergeCell ref="I4:K4"/>
    <mergeCell ref="I5:K5"/>
    <mergeCell ref="A8:A9"/>
    <mergeCell ref="B8:C9"/>
    <mergeCell ref="J8:J9"/>
    <mergeCell ref="H8:I9"/>
    <mergeCell ref="H14:I15"/>
    <mergeCell ref="B14:C15"/>
    <mergeCell ref="N10:N11"/>
    <mergeCell ref="A12:A13"/>
    <mergeCell ref="J12:J13"/>
    <mergeCell ref="K12:K13"/>
    <mergeCell ref="L12:L13"/>
    <mergeCell ref="A10:A11"/>
    <mergeCell ref="J10:J11"/>
    <mergeCell ref="K10:K11"/>
    <mergeCell ref="B10:C11"/>
    <mergeCell ref="B12:C13"/>
    <mergeCell ref="H10:I11"/>
    <mergeCell ref="H12:I13"/>
    <mergeCell ref="E8:F9"/>
    <mergeCell ref="E10:F11"/>
    <mergeCell ref="E12:F13"/>
    <mergeCell ref="E14:F15"/>
    <mergeCell ref="M10:M11"/>
  </mergeCells>
  <phoneticPr fontId="2"/>
  <conditionalFormatting sqref="B10:K11">
    <cfRule type="expression" dxfId="41" priority="3">
      <formula>$A$10=$B$37</formula>
    </cfRule>
  </conditionalFormatting>
  <conditionalFormatting sqref="B12:K13">
    <cfRule type="expression" dxfId="40" priority="2">
      <formula>$A$12=$B$38</formula>
    </cfRule>
  </conditionalFormatting>
  <conditionalFormatting sqref="B14:K15">
    <cfRule type="expression" dxfId="39" priority="1">
      <formula>$A$14=$B$39</formula>
    </cfRule>
  </conditionalFormatting>
  <dataValidations xWindow="1431" yWindow="484" count="6">
    <dataValidation type="list" allowBlank="1" showInputMessage="1" showErrorMessage="1" prompt="該当する項目を選択してください。" sqref="K10:K15" xr:uid="{00000000-0002-0000-0500-000000000000}">
      <formula1>$M$36:$M$39</formula1>
    </dataValidation>
    <dataValidation type="list" allowBlank="1" showInputMessage="1" showErrorMessage="1" sqref="A10:A11" xr:uid="{00000000-0002-0000-0500-000001000000}">
      <formula1>$A$37:$B$37</formula1>
    </dataValidation>
    <dataValidation type="list" allowBlank="1" showInputMessage="1" showErrorMessage="1" sqref="A12:A13" xr:uid="{00000000-0002-0000-0500-000002000000}">
      <formula1>$A$38:$B$38</formula1>
    </dataValidation>
    <dataValidation type="list" allowBlank="1" showInputMessage="1" showErrorMessage="1" sqref="A14:A15" xr:uid="{00000000-0002-0000-0500-000003000000}">
      <formula1>$A$39:$B$39</formula1>
    </dataValidation>
    <dataValidation type="list" allowBlank="1" showInputMessage="1" showErrorMessage="1" sqref="B10:C15" xr:uid="{67300E1F-9451-4BA6-B067-66AB2C56365F}">
      <formula1>$A$41:$A$50</formula1>
    </dataValidation>
    <dataValidation type="date" operator="greaterThanOrEqual" allowBlank="1" showInputMessage="1" showErrorMessage="1" sqref="H10:J15" xr:uid="{DD03786B-3E9B-4934-A293-625AE3F8FC70}">
      <formula1>1</formula1>
    </dataValidation>
  </dataValidations>
  <pageMargins left="0.78740157480314965" right="0.39370078740157483" top="0.47244094488188981" bottom="0.47244094488188981" header="0.31496062992125984" footer="0.31496062992125984"/>
  <pageSetup paperSize="9" scale="9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00B0F0"/>
  </sheetPr>
  <dimension ref="A1:L58"/>
  <sheetViews>
    <sheetView view="pageBreakPreview" topLeftCell="A3" zoomScale="60" zoomScaleNormal="100" workbookViewId="0">
      <selection activeCell="A5" sqref="A5"/>
    </sheetView>
  </sheetViews>
  <sheetFormatPr defaultRowHeight="13.5"/>
  <cols>
    <col min="1" max="1" width="3.625" customWidth="1"/>
    <col min="2" max="9" width="10.125" customWidth="1"/>
    <col min="10" max="10" width="3.625" customWidth="1"/>
  </cols>
  <sheetData>
    <row r="1" spans="1:10" ht="14.25">
      <c r="A1" s="1023"/>
      <c r="B1" s="1023"/>
      <c r="C1" s="1023"/>
      <c r="D1" s="1023"/>
      <c r="E1" s="1023"/>
      <c r="F1" s="1023"/>
      <c r="G1" s="1023"/>
      <c r="H1" s="1023"/>
      <c r="I1" s="1023"/>
      <c r="J1" s="1023"/>
    </row>
    <row r="2" spans="1:10" ht="13.5" customHeight="1">
      <c r="A2" s="1023"/>
      <c r="B2" s="1023"/>
      <c r="C2" s="1023"/>
      <c r="D2" s="1023"/>
      <c r="E2" s="1023"/>
      <c r="F2" s="1023"/>
      <c r="G2" s="1023"/>
      <c r="H2" s="1023"/>
      <c r="I2" s="1023"/>
      <c r="J2" s="1023"/>
    </row>
    <row r="3" spans="1:10" ht="13.5" customHeight="1">
      <c r="A3" s="1023"/>
      <c r="B3" s="1023"/>
      <c r="C3" s="1023"/>
      <c r="D3" s="1023"/>
      <c r="E3" s="1023"/>
      <c r="F3" s="1023"/>
      <c r="G3" s="1023"/>
      <c r="H3" s="1023"/>
      <c r="I3" s="1023"/>
      <c r="J3" s="1023"/>
    </row>
    <row r="4" spans="1:10" ht="14.25">
      <c r="A4" s="1023"/>
      <c r="B4" s="1023"/>
      <c r="C4" s="1023"/>
      <c r="D4" s="1023"/>
      <c r="E4" s="1023"/>
      <c r="F4" s="1023"/>
      <c r="G4" s="1023"/>
      <c r="H4" s="1023"/>
      <c r="I4" s="1023"/>
      <c r="J4" s="1023"/>
    </row>
    <row r="5" spans="1:10" ht="14.25">
      <c r="A5" s="1023"/>
      <c r="B5" s="1023"/>
      <c r="C5" s="1023"/>
      <c r="D5" s="1023"/>
      <c r="E5" s="1023"/>
      <c r="F5" s="1023"/>
      <c r="G5" s="1023"/>
      <c r="H5" s="1023"/>
      <c r="I5" s="1023"/>
      <c r="J5" s="1023"/>
    </row>
    <row r="6" spans="1:10" ht="14.25">
      <c r="A6" s="1023"/>
      <c r="B6" s="1023"/>
      <c r="C6" s="1023"/>
      <c r="D6" s="1023"/>
      <c r="E6" s="1023"/>
      <c r="F6" s="1023"/>
      <c r="G6" s="1023"/>
      <c r="H6" s="1023"/>
      <c r="I6" s="1023"/>
      <c r="J6" s="1023"/>
    </row>
    <row r="7" spans="1:10" ht="24">
      <c r="A7" s="1025" t="s">
        <v>218</v>
      </c>
      <c r="B7" s="1025"/>
      <c r="C7" s="1025"/>
      <c r="D7" s="1025"/>
      <c r="E7" s="1025"/>
      <c r="F7" s="1025"/>
      <c r="G7" s="1025"/>
      <c r="H7" s="1025"/>
      <c r="I7" s="1025"/>
      <c r="J7" s="1025"/>
    </row>
    <row r="8" spans="1:10" ht="14.25">
      <c r="A8" s="1023"/>
      <c r="B8" s="1023"/>
      <c r="C8" s="1023"/>
      <c r="D8" s="1023"/>
      <c r="E8" s="1023"/>
      <c r="F8" s="1023"/>
      <c r="G8" s="1023"/>
      <c r="H8" s="1023"/>
      <c r="I8" s="1023"/>
      <c r="J8" s="1023"/>
    </row>
    <row r="9" spans="1:10" ht="14.25">
      <c r="A9" s="1023"/>
      <c r="B9" s="1023"/>
      <c r="C9" s="1023"/>
      <c r="D9" s="1023"/>
      <c r="E9" s="1023"/>
      <c r="F9" s="1023"/>
      <c r="G9" s="1023"/>
      <c r="H9" s="1023"/>
      <c r="I9" s="1023"/>
      <c r="J9" s="1023"/>
    </row>
    <row r="10" spans="1:10" ht="14.25">
      <c r="A10" s="1024"/>
      <c r="B10" s="1024"/>
      <c r="C10" s="1024"/>
      <c r="D10" s="1024"/>
      <c r="E10" s="1024"/>
      <c r="F10" s="1024"/>
      <c r="G10" s="1024"/>
      <c r="H10" s="1024"/>
      <c r="I10" s="1024"/>
    </row>
    <row r="11" spans="1:10" ht="14.25">
      <c r="A11" s="42" t="s">
        <v>192</v>
      </c>
      <c r="B11" s="1028" t="str">
        <f>'様式１（表紙）'!B9</f>
        <v>令和　　年　　月　　日</v>
      </c>
      <c r="C11" s="1028"/>
      <c r="D11" s="1028"/>
      <c r="E11" s="1027" t="s">
        <v>294</v>
      </c>
      <c r="F11" s="1027"/>
      <c r="G11" s="1027"/>
      <c r="H11" s="1027"/>
      <c r="I11" s="1027"/>
    </row>
    <row r="12" spans="1:10" ht="14.25">
      <c r="A12" s="42"/>
      <c r="B12" s="1026" t="str">
        <f>'様式１（表紙）'!B11</f>
        <v>（二）武庫川水系大堀川　河川改修工事（その８）</v>
      </c>
      <c r="C12" s="1026"/>
      <c r="D12" s="1026"/>
      <c r="E12" s="1026"/>
      <c r="F12" s="1026"/>
      <c r="G12" s="1026"/>
      <c r="H12" s="1026"/>
      <c r="I12" s="1026"/>
    </row>
    <row r="13" spans="1:10" ht="14.25">
      <c r="A13" s="42"/>
      <c r="B13" s="1024" t="s">
        <v>227</v>
      </c>
      <c r="C13" s="1024"/>
      <c r="D13" s="1024"/>
      <c r="E13" s="1024"/>
      <c r="F13" s="1024"/>
      <c r="G13" s="1024"/>
      <c r="H13" s="1024"/>
      <c r="I13" s="1024"/>
    </row>
    <row r="14" spans="1:10" ht="14.25">
      <c r="A14" s="1023"/>
      <c r="B14" s="1023"/>
      <c r="C14" s="1023"/>
      <c r="D14" s="1023"/>
      <c r="E14" s="1023"/>
      <c r="F14" s="1023"/>
      <c r="G14" s="1023"/>
      <c r="H14" s="1023"/>
      <c r="I14" s="1023"/>
      <c r="J14" s="1023"/>
    </row>
    <row r="15" spans="1:10" ht="14.25">
      <c r="A15" s="1023"/>
      <c r="B15" s="1023"/>
      <c r="C15" s="1023"/>
      <c r="D15" s="1023"/>
      <c r="E15" s="1023"/>
      <c r="F15" s="1023"/>
      <c r="G15" s="1023"/>
      <c r="H15" s="1023"/>
      <c r="I15" s="1023"/>
      <c r="J15" s="1023"/>
    </row>
    <row r="16" spans="1:10" ht="14.25">
      <c r="A16" s="1023"/>
      <c r="B16" s="1023"/>
      <c r="C16" s="1023"/>
      <c r="D16" s="1023"/>
      <c r="E16" s="1023"/>
      <c r="F16" s="1023"/>
      <c r="G16" s="1023"/>
      <c r="H16" s="1023"/>
      <c r="I16" s="1023"/>
      <c r="J16" s="1023"/>
    </row>
    <row r="17" spans="1:10" ht="14.25">
      <c r="A17" s="1023"/>
      <c r="B17" s="1023"/>
      <c r="C17" s="1023"/>
      <c r="D17" s="1023"/>
      <c r="E17" s="1023"/>
      <c r="F17" s="1023"/>
      <c r="G17" s="1023"/>
      <c r="H17" s="1023"/>
      <c r="I17" s="1023"/>
      <c r="J17" s="1023"/>
    </row>
    <row r="18" spans="1:10" ht="14.25">
      <c r="A18" s="103"/>
      <c r="B18" s="1024" t="s">
        <v>225</v>
      </c>
      <c r="C18" s="1024"/>
      <c r="D18" s="1024"/>
      <c r="E18" s="1024"/>
      <c r="F18" s="1024"/>
      <c r="G18" s="1024"/>
      <c r="H18" s="1024"/>
      <c r="I18" s="1024"/>
    </row>
    <row r="19" spans="1:10" ht="14.25">
      <c r="A19" s="42"/>
      <c r="B19" s="1024" t="s">
        <v>226</v>
      </c>
      <c r="C19" s="1024"/>
      <c r="D19" s="1024"/>
      <c r="E19" s="1024"/>
      <c r="F19" s="1024"/>
      <c r="G19" s="1024"/>
      <c r="H19" s="1024"/>
      <c r="I19" s="1024"/>
    </row>
    <row r="20" spans="1:10" ht="14.25">
      <c r="A20" s="1023"/>
      <c r="B20" s="1023"/>
      <c r="C20" s="1023"/>
      <c r="D20" s="1023"/>
      <c r="E20" s="1023"/>
      <c r="F20" s="1023"/>
      <c r="G20" s="1023"/>
      <c r="H20" s="1023"/>
      <c r="I20" s="1023"/>
      <c r="J20" s="1023"/>
    </row>
    <row r="21" spans="1:10" ht="14.25">
      <c r="A21" s="1023"/>
      <c r="B21" s="1023"/>
      <c r="C21" s="1023"/>
      <c r="D21" s="1023"/>
      <c r="E21" s="1023"/>
      <c r="F21" s="1023"/>
      <c r="G21" s="1023"/>
      <c r="H21" s="1023"/>
      <c r="I21" s="1023"/>
      <c r="J21" s="1023"/>
    </row>
    <row r="22" spans="1:10" ht="14.25">
      <c r="A22" s="103"/>
      <c r="B22" s="1024" t="s">
        <v>324</v>
      </c>
      <c r="C22" s="1024"/>
      <c r="D22" s="1024"/>
      <c r="E22" s="1024"/>
      <c r="F22" s="1024"/>
      <c r="G22" s="1024"/>
      <c r="H22" s="1024"/>
      <c r="I22" s="1024"/>
    </row>
    <row r="23" spans="1:10" ht="14.25">
      <c r="A23" s="42"/>
      <c r="B23" s="1024" t="s">
        <v>228</v>
      </c>
      <c r="C23" s="1024"/>
      <c r="D23" s="1024"/>
      <c r="E23" s="1024"/>
      <c r="F23" s="1024"/>
      <c r="G23" s="1024"/>
      <c r="H23" s="1024"/>
      <c r="I23" s="1024"/>
    </row>
    <row r="24" spans="1:10" ht="14.25">
      <c r="A24" s="42" t="s">
        <v>172</v>
      </c>
      <c r="B24" s="1029" t="s">
        <v>296</v>
      </c>
      <c r="C24" s="1029"/>
      <c r="D24" s="1029"/>
      <c r="E24" s="1024" t="s">
        <v>357</v>
      </c>
      <c r="F24" s="1024"/>
      <c r="G24" s="1024"/>
      <c r="H24" s="1024"/>
      <c r="I24" s="1024"/>
    </row>
    <row r="25" spans="1:10" ht="14.25">
      <c r="A25" s="42"/>
      <c r="B25" s="1024"/>
      <c r="C25" s="1024"/>
      <c r="D25" s="1024"/>
      <c r="E25" s="1024"/>
      <c r="F25" s="1024"/>
      <c r="G25" s="1024"/>
      <c r="H25" s="1024"/>
      <c r="I25" s="1024"/>
    </row>
    <row r="26" spans="1:10" ht="14.25">
      <c r="A26" s="1024"/>
      <c r="B26" s="1024"/>
      <c r="C26" s="1024"/>
      <c r="D26" s="1024"/>
      <c r="E26" s="1024"/>
      <c r="F26" s="1024"/>
      <c r="G26" s="1024"/>
      <c r="H26" s="1024"/>
      <c r="I26" s="1024"/>
      <c r="J26" s="1024"/>
    </row>
    <row r="27" spans="1:10" ht="14.25">
      <c r="A27" s="1024"/>
      <c r="B27" s="1024"/>
      <c r="C27" s="1024"/>
      <c r="D27" s="1024"/>
      <c r="E27" s="1024"/>
      <c r="F27" s="1024"/>
      <c r="G27" s="1024"/>
      <c r="H27" s="1024"/>
      <c r="I27" s="1024"/>
      <c r="J27" s="1024"/>
    </row>
    <row r="28" spans="1:10" ht="14.25">
      <c r="A28" s="1024"/>
      <c r="B28" s="1024"/>
      <c r="C28" s="1024"/>
      <c r="D28" s="1024"/>
      <c r="E28" s="1024"/>
      <c r="F28" s="1024"/>
      <c r="G28" s="1024"/>
      <c r="H28" s="1024"/>
      <c r="I28" s="1024"/>
      <c r="J28" s="1024"/>
    </row>
    <row r="29" spans="1:10" ht="14.25">
      <c r="A29" s="1024"/>
      <c r="B29" s="1024"/>
      <c r="C29" s="1024"/>
      <c r="D29" s="1024"/>
      <c r="E29" s="1024"/>
      <c r="F29" s="1024"/>
      <c r="G29" s="1024"/>
      <c r="H29" s="1024"/>
      <c r="I29" s="1024"/>
      <c r="J29" s="1024"/>
    </row>
    <row r="30" spans="1:10" ht="14.25">
      <c r="A30" s="42"/>
      <c r="B30" s="1024" t="s">
        <v>219</v>
      </c>
      <c r="C30" s="1024"/>
      <c r="D30" s="1024"/>
      <c r="E30" s="1024"/>
      <c r="F30" s="42"/>
      <c r="G30" s="42"/>
      <c r="H30" s="42"/>
      <c r="I30" s="42"/>
    </row>
    <row r="31" spans="1:10" ht="14.25">
      <c r="A31" s="42"/>
      <c r="B31" s="1024" t="s">
        <v>220</v>
      </c>
      <c r="C31" s="1024"/>
      <c r="D31" s="1024"/>
      <c r="E31" s="1024"/>
      <c r="F31" s="42"/>
      <c r="G31" s="42"/>
      <c r="H31" s="42"/>
      <c r="I31" s="42"/>
    </row>
    <row r="32" spans="1:10" ht="14.25">
      <c r="A32" s="42"/>
      <c r="B32" s="1030">
        <f>'様式１（表紙）'!A4</f>
        <v>0</v>
      </c>
      <c r="C32" s="1030"/>
      <c r="D32" s="1030"/>
      <c r="E32" s="1030"/>
      <c r="F32" s="42"/>
      <c r="G32" s="42"/>
      <c r="H32" s="42"/>
      <c r="I32" s="42"/>
    </row>
    <row r="33" spans="1:12" ht="14.25">
      <c r="A33" s="1024"/>
      <c r="B33" s="1024"/>
      <c r="C33" s="1024"/>
      <c r="D33" s="1024"/>
      <c r="E33" s="1024"/>
      <c r="F33" s="1024"/>
      <c r="G33" s="1024"/>
      <c r="H33" s="1024"/>
      <c r="I33" s="1024"/>
      <c r="J33" s="1024"/>
    </row>
    <row r="34" spans="1:12" ht="14.25">
      <c r="A34" s="1024"/>
      <c r="B34" s="1024"/>
      <c r="C34" s="1024"/>
      <c r="D34" s="1024"/>
      <c r="E34" s="1024"/>
      <c r="F34" s="1024"/>
      <c r="G34" s="1024"/>
      <c r="H34" s="1024"/>
      <c r="I34" s="1024"/>
      <c r="J34" s="1024"/>
    </row>
    <row r="35" spans="1:12" ht="14.25">
      <c r="A35" s="1024"/>
      <c r="B35" s="1024"/>
      <c r="C35" s="1024"/>
      <c r="D35" s="1024"/>
      <c r="E35" s="1024"/>
      <c r="F35" s="1024"/>
      <c r="G35" s="1024"/>
      <c r="H35" s="1024"/>
      <c r="I35" s="1024"/>
      <c r="J35" s="1024"/>
    </row>
    <row r="36" spans="1:12" ht="14.25">
      <c r="A36" s="42"/>
      <c r="B36" s="1030" t="str">
        <f>'様式１（表紙）'!O3</f>
        <v>令和　　年　　月　　日</v>
      </c>
      <c r="C36" s="1030"/>
      <c r="D36" s="1030"/>
      <c r="E36" s="1030"/>
      <c r="F36" s="42"/>
      <c r="G36" s="42"/>
      <c r="H36" s="42"/>
      <c r="I36" s="42"/>
    </row>
    <row r="37" spans="1:12" ht="14.25">
      <c r="A37" s="1024"/>
      <c r="B37" s="1024"/>
      <c r="C37" s="1024"/>
      <c r="D37" s="1024"/>
      <c r="E37" s="1024"/>
      <c r="F37" s="1024"/>
      <c r="G37" s="1024"/>
      <c r="H37" s="1024"/>
      <c r="I37" s="1024"/>
      <c r="J37" s="1024"/>
    </row>
    <row r="38" spans="1:12" ht="14.25">
      <c r="A38" s="1024"/>
      <c r="B38" s="1024"/>
      <c r="C38" s="1024"/>
      <c r="D38" s="1024"/>
      <c r="E38" s="1024"/>
      <c r="F38" s="1024"/>
      <c r="G38" s="1024"/>
      <c r="H38" s="1024"/>
      <c r="I38" s="1024"/>
      <c r="J38" s="1024"/>
    </row>
    <row r="39" spans="1:12" ht="14.25">
      <c r="A39" s="1024"/>
      <c r="B39" s="1024"/>
      <c r="C39" s="1024"/>
      <c r="D39" s="1024"/>
      <c r="E39" s="1024"/>
      <c r="F39" s="1024"/>
      <c r="G39" s="1024"/>
      <c r="H39" s="1024"/>
      <c r="I39" s="1024"/>
      <c r="J39" s="1024"/>
    </row>
    <row r="40" spans="1:12" ht="17.25">
      <c r="A40" s="42"/>
      <c r="B40" s="42"/>
      <c r="C40" s="42"/>
      <c r="D40" s="42"/>
      <c r="E40" s="1031" t="s">
        <v>641</v>
      </c>
      <c r="F40" s="1031"/>
      <c r="G40" s="1032"/>
      <c r="H40" s="1032"/>
      <c r="I40" s="1032"/>
      <c r="J40" s="1032"/>
      <c r="L40" s="229" t="s">
        <v>640</v>
      </c>
    </row>
    <row r="41" spans="1:12" ht="14.25">
      <c r="A41" s="42"/>
      <c r="B41" s="42"/>
      <c r="C41" s="42"/>
      <c r="D41" s="42"/>
      <c r="E41" s="1031" t="s">
        <v>221</v>
      </c>
      <c r="F41" s="1031"/>
      <c r="G41" s="1030">
        <f>'様式１（表紙）'!K6</f>
        <v>0</v>
      </c>
      <c r="H41" s="1030"/>
      <c r="I41" s="1030"/>
      <c r="J41" s="1030"/>
    </row>
    <row r="42" spans="1:12" ht="14.25">
      <c r="A42" s="42"/>
      <c r="B42" s="42"/>
      <c r="C42" s="42"/>
      <c r="D42" s="42"/>
      <c r="E42" s="1031" t="s">
        <v>222</v>
      </c>
      <c r="F42" s="1031"/>
      <c r="G42" s="1030">
        <f>'様式１（表紙）'!K5</f>
        <v>0</v>
      </c>
      <c r="H42" s="1030"/>
      <c r="I42" s="1030"/>
      <c r="J42" s="1030"/>
    </row>
    <row r="43" spans="1:12" ht="14.25">
      <c r="A43" s="42"/>
      <c r="B43" s="42"/>
      <c r="C43" s="42"/>
      <c r="D43" s="42"/>
      <c r="E43" s="1031" t="s">
        <v>223</v>
      </c>
      <c r="F43" s="1031"/>
      <c r="G43" s="1030">
        <f>'様式１（表紙）'!K7</f>
        <v>0</v>
      </c>
      <c r="H43" s="1030"/>
      <c r="I43" s="1030"/>
      <c r="J43" s="1030"/>
    </row>
    <row r="44" spans="1:12" ht="14.25">
      <c r="A44" s="42"/>
      <c r="B44" s="42"/>
      <c r="C44" s="42"/>
      <c r="D44" s="42"/>
      <c r="E44" s="1031" t="s">
        <v>9</v>
      </c>
      <c r="F44" s="1031"/>
      <c r="G44" s="1032"/>
      <c r="H44" s="1032"/>
      <c r="I44" s="1032"/>
      <c r="J44" s="1032"/>
    </row>
    <row r="45" spans="1:12" ht="14.25">
      <c r="A45" s="42"/>
      <c r="B45" s="42"/>
      <c r="C45" s="42"/>
      <c r="D45" s="42"/>
      <c r="E45" s="1031" t="s">
        <v>224</v>
      </c>
      <c r="F45" s="1031"/>
      <c r="G45" s="1032"/>
      <c r="H45" s="1032"/>
      <c r="I45" s="1032"/>
      <c r="J45" s="1032"/>
    </row>
    <row r="46" spans="1:12" ht="14.25">
      <c r="A46" s="1024"/>
      <c r="B46" s="1024"/>
      <c r="C46" s="1024"/>
      <c r="D46" s="1024"/>
      <c r="E46" s="1024"/>
      <c r="F46" s="1024"/>
      <c r="G46" s="1024"/>
      <c r="H46" s="1024"/>
      <c r="I46" s="1024"/>
      <c r="J46" s="1024"/>
    </row>
    <row r="47" spans="1:12" ht="14.25">
      <c r="A47" s="1024"/>
      <c r="B47" s="1024"/>
      <c r="C47" s="1024"/>
      <c r="D47" s="1024"/>
      <c r="E47" s="1024"/>
      <c r="F47" s="1024"/>
      <c r="G47" s="1024"/>
      <c r="H47" s="1024"/>
      <c r="I47" s="1024"/>
      <c r="J47" s="1024"/>
    </row>
    <row r="48" spans="1:12" ht="14.25">
      <c r="A48" s="1024"/>
      <c r="B48" s="1024"/>
      <c r="C48" s="1024"/>
      <c r="D48" s="1024"/>
      <c r="E48" s="1024"/>
      <c r="F48" s="1024"/>
      <c r="G48" s="1024"/>
      <c r="H48" s="1024"/>
      <c r="I48" s="1024"/>
      <c r="J48" s="1024"/>
    </row>
    <row r="49" spans="1:10" ht="14.25">
      <c r="A49" s="1024"/>
      <c r="B49" s="1024"/>
      <c r="C49" s="1024"/>
      <c r="D49" s="1024"/>
      <c r="E49" s="1024"/>
      <c r="F49" s="1024"/>
      <c r="G49" s="1024"/>
      <c r="H49" s="1024"/>
      <c r="I49" s="1024"/>
      <c r="J49" s="1024"/>
    </row>
    <row r="50" spans="1:10" ht="14.25">
      <c r="A50" s="1024"/>
      <c r="B50" s="1024"/>
      <c r="C50" s="1024"/>
      <c r="D50" s="1024"/>
      <c r="E50" s="1024"/>
      <c r="F50" s="1024"/>
      <c r="G50" s="1024"/>
      <c r="H50" s="1024"/>
      <c r="I50" s="1024"/>
      <c r="J50" s="1024"/>
    </row>
    <row r="51" spans="1:10" ht="14.25">
      <c r="A51" s="1024"/>
      <c r="B51" s="1024"/>
      <c r="C51" s="1024"/>
      <c r="D51" s="1024"/>
      <c r="E51" s="1024"/>
      <c r="F51" s="1024"/>
      <c r="G51" s="1024"/>
      <c r="H51" s="1024"/>
      <c r="I51" s="1024"/>
      <c r="J51" s="1024"/>
    </row>
    <row r="52" spans="1:10" ht="14.25">
      <c r="A52" s="1024"/>
      <c r="B52" s="1024"/>
      <c r="C52" s="1024"/>
      <c r="D52" s="1024"/>
      <c r="E52" s="1024"/>
      <c r="F52" s="1024"/>
      <c r="G52" s="1024"/>
      <c r="H52" s="1024"/>
      <c r="I52" s="1024"/>
      <c r="J52" s="1024"/>
    </row>
    <row r="53" spans="1:10" ht="14.25">
      <c r="A53" s="1024"/>
      <c r="B53" s="1024"/>
      <c r="C53" s="1024"/>
      <c r="D53" s="1024"/>
      <c r="E53" s="1024"/>
      <c r="F53" s="1024"/>
      <c r="G53" s="1024"/>
      <c r="H53" s="1024"/>
      <c r="I53" s="1024"/>
      <c r="J53" s="1024"/>
    </row>
    <row r="54" spans="1:10" ht="14.25" customHeight="1">
      <c r="A54" s="1024" t="s">
        <v>313</v>
      </c>
      <c r="B54" s="1024"/>
      <c r="C54" s="1024"/>
      <c r="D54" s="1024"/>
      <c r="E54" s="1024"/>
      <c r="F54" s="1024"/>
      <c r="G54" s="1024"/>
      <c r="H54" s="1024"/>
      <c r="I54" s="1024"/>
      <c r="J54" s="1024"/>
    </row>
    <row r="55" spans="1:10" ht="14.25" customHeight="1">
      <c r="A55" s="1024"/>
      <c r="B55" s="1024"/>
      <c r="C55" s="1024"/>
      <c r="D55" s="1024"/>
      <c r="E55" s="1024"/>
      <c r="F55" s="1024"/>
      <c r="G55" s="1024"/>
      <c r="H55" s="1024"/>
      <c r="I55" s="1024"/>
      <c r="J55" s="1024"/>
    </row>
    <row r="56" spans="1:10" ht="14.25">
      <c r="A56" s="1024"/>
      <c r="B56" s="1024"/>
      <c r="C56" s="1024"/>
      <c r="D56" s="1024"/>
      <c r="E56" s="1024"/>
      <c r="F56" s="1024"/>
      <c r="G56" s="1024"/>
      <c r="H56" s="1024"/>
      <c r="I56" s="1024"/>
    </row>
    <row r="57" spans="1:10" ht="14.25">
      <c r="A57" s="1024"/>
      <c r="B57" s="1024"/>
      <c r="C57" s="1024"/>
      <c r="D57" s="1024"/>
      <c r="E57" s="1024"/>
      <c r="F57" s="1024"/>
      <c r="G57" s="1024"/>
      <c r="H57" s="1024"/>
      <c r="I57" s="1024"/>
    </row>
    <row r="58" spans="1:10" ht="14.25">
      <c r="A58" s="1024"/>
      <c r="B58" s="1024"/>
      <c r="C58" s="1024"/>
      <c r="D58" s="1024"/>
      <c r="E58" s="1024"/>
      <c r="F58" s="1024"/>
      <c r="G58" s="1024"/>
      <c r="H58" s="1024"/>
      <c r="I58" s="1024"/>
    </row>
  </sheetData>
  <mergeCells count="66">
    <mergeCell ref="A54:J54"/>
    <mergeCell ref="A55:J55"/>
    <mergeCell ref="A56:I56"/>
    <mergeCell ref="A57:I57"/>
    <mergeCell ref="A58:I58"/>
    <mergeCell ref="A53:J53"/>
    <mergeCell ref="E44:F44"/>
    <mergeCell ref="G44:J44"/>
    <mergeCell ref="E45:F45"/>
    <mergeCell ref="G45:J45"/>
    <mergeCell ref="A46:J46"/>
    <mergeCell ref="A47:J47"/>
    <mergeCell ref="A48:J48"/>
    <mergeCell ref="A49:J49"/>
    <mergeCell ref="A50:J50"/>
    <mergeCell ref="A51:J51"/>
    <mergeCell ref="A52:J52"/>
    <mergeCell ref="E41:F41"/>
    <mergeCell ref="G41:J41"/>
    <mergeCell ref="E42:F42"/>
    <mergeCell ref="G42:J42"/>
    <mergeCell ref="E43:F43"/>
    <mergeCell ref="G43:J43"/>
    <mergeCell ref="B36:E36"/>
    <mergeCell ref="A37:J37"/>
    <mergeCell ref="A38:J38"/>
    <mergeCell ref="A39:J39"/>
    <mergeCell ref="E40:F40"/>
    <mergeCell ref="G40:J40"/>
    <mergeCell ref="B31:E31"/>
    <mergeCell ref="B32:E32"/>
    <mergeCell ref="A33:J33"/>
    <mergeCell ref="A34:J34"/>
    <mergeCell ref="A35:J35"/>
    <mergeCell ref="B30:E30"/>
    <mergeCell ref="B19:I19"/>
    <mergeCell ref="A20:J20"/>
    <mergeCell ref="A21:J21"/>
    <mergeCell ref="B22:I22"/>
    <mergeCell ref="B23:I23"/>
    <mergeCell ref="B24:D24"/>
    <mergeCell ref="E24:I24"/>
    <mergeCell ref="B25:I25"/>
    <mergeCell ref="A26:J26"/>
    <mergeCell ref="A27:J27"/>
    <mergeCell ref="A28:J28"/>
    <mergeCell ref="A29:J29"/>
    <mergeCell ref="B18:I18"/>
    <mergeCell ref="A7:J7"/>
    <mergeCell ref="A8:J8"/>
    <mergeCell ref="A9:J9"/>
    <mergeCell ref="A10:I10"/>
    <mergeCell ref="B12:I12"/>
    <mergeCell ref="E11:I11"/>
    <mergeCell ref="B11:D11"/>
    <mergeCell ref="B13:I13"/>
    <mergeCell ref="A14:J14"/>
    <mergeCell ref="A15:J15"/>
    <mergeCell ref="A16:J16"/>
    <mergeCell ref="A17:J17"/>
    <mergeCell ref="A6:J6"/>
    <mergeCell ref="A1:J1"/>
    <mergeCell ref="A2:J2"/>
    <mergeCell ref="A3:J3"/>
    <mergeCell ref="A4:J4"/>
    <mergeCell ref="A5:J5"/>
  </mergeCells>
  <phoneticPr fontId="2"/>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7030A0"/>
  </sheetPr>
  <dimension ref="A1"/>
  <sheetViews>
    <sheetView workbookViewId="0"/>
  </sheetViews>
  <sheetFormatPr defaultRowHeight="13.5"/>
  <sheetData/>
  <sheetProtection password="CC71" sheet="1" objects="1" scenarios="1"/>
  <phoneticPr fontId="2"/>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A73A5-E79C-4922-9A73-22BCF86CBEDE}">
  <sheetPr codeName="Sheet10">
    <tabColor rgb="FF7030A0"/>
  </sheetPr>
  <dimension ref="A1:Q74"/>
  <sheetViews>
    <sheetView view="pageBreakPreview" zoomScale="60" zoomScaleNormal="100" workbookViewId="0">
      <selection activeCell="E49" sqref="E49:O49"/>
    </sheetView>
  </sheetViews>
  <sheetFormatPr defaultColWidth="9" defaultRowHeight="14.25"/>
  <cols>
    <col min="1" max="1" width="3.625" style="165" customWidth="1"/>
    <col min="2" max="2" width="2.125" style="166" customWidth="1"/>
    <col min="3" max="3" width="5.125" style="166" customWidth="1"/>
    <col min="4" max="4" width="3.625" style="166" customWidth="1"/>
    <col min="5" max="5" width="9.125" style="166" customWidth="1"/>
    <col min="6" max="6" width="12.125" style="166" customWidth="1"/>
    <col min="7" max="8" width="6.625" style="165" customWidth="1"/>
    <col min="9" max="9" width="15.625" style="165" customWidth="1"/>
    <col min="10" max="10" width="3.625" style="165" customWidth="1"/>
    <col min="11" max="14" width="6.625" style="165" customWidth="1"/>
    <col min="15" max="15" width="24.625" style="165" customWidth="1"/>
    <col min="16" max="16384" width="9" style="165"/>
  </cols>
  <sheetData>
    <row r="1" spans="1:16" ht="15" customHeight="1">
      <c r="O1" s="207" t="s">
        <v>287</v>
      </c>
    </row>
    <row r="2" spans="1:16" ht="21" customHeight="1">
      <c r="A2" s="469" t="s">
        <v>300</v>
      </c>
      <c r="B2" s="469"/>
      <c r="C2" s="469"/>
      <c r="D2" s="469"/>
      <c r="E2" s="469"/>
      <c r="F2" s="469"/>
      <c r="G2" s="469"/>
      <c r="H2" s="469"/>
      <c r="I2" s="469"/>
      <c r="J2" s="469"/>
      <c r="K2" s="469"/>
      <c r="L2" s="469"/>
      <c r="M2" s="469"/>
      <c r="N2" s="469"/>
      <c r="O2" s="469"/>
    </row>
    <row r="3" spans="1:16" ht="15" customHeight="1">
      <c r="B3" s="165"/>
      <c r="C3" s="165"/>
      <c r="D3" s="165"/>
      <c r="E3" s="165"/>
      <c r="F3" s="165"/>
      <c r="O3" s="223" t="s">
        <v>585</v>
      </c>
    </row>
    <row r="4" spans="1:16" ht="15" customHeight="1">
      <c r="A4" s="470" t="s">
        <v>582</v>
      </c>
      <c r="B4" s="470"/>
      <c r="C4" s="470"/>
      <c r="D4" s="470"/>
      <c r="E4" s="470"/>
      <c r="F4" s="470"/>
      <c r="G4" s="165" t="s">
        <v>288</v>
      </c>
      <c r="O4" s="167"/>
    </row>
    <row r="5" spans="1:16" ht="15" customHeight="1">
      <c r="A5" s="167"/>
      <c r="B5" s="167"/>
      <c r="C5" s="167"/>
      <c r="D5" s="167"/>
      <c r="E5" s="167"/>
      <c r="F5" s="167"/>
      <c r="G5" s="167"/>
      <c r="I5" s="167" t="s">
        <v>222</v>
      </c>
      <c r="J5" s="168" t="s">
        <v>229</v>
      </c>
      <c r="K5" s="470" t="s">
        <v>583</v>
      </c>
      <c r="L5" s="470"/>
      <c r="M5" s="470"/>
      <c r="N5" s="470"/>
      <c r="O5" s="470"/>
    </row>
    <row r="6" spans="1:16" ht="15" customHeight="1">
      <c r="A6" s="167"/>
      <c r="B6" s="167"/>
      <c r="C6" s="167"/>
      <c r="D6" s="167"/>
      <c r="E6" s="167"/>
      <c r="F6" s="167"/>
      <c r="G6" s="167"/>
      <c r="I6" s="167" t="s">
        <v>221</v>
      </c>
      <c r="J6" s="168" t="s">
        <v>229</v>
      </c>
      <c r="K6" s="470" t="s">
        <v>349</v>
      </c>
      <c r="L6" s="470"/>
      <c r="M6" s="470"/>
      <c r="N6" s="470"/>
      <c r="O6" s="470"/>
    </row>
    <row r="7" spans="1:16" ht="15" customHeight="1">
      <c r="A7" s="167"/>
      <c r="B7" s="167"/>
      <c r="C7" s="167"/>
      <c r="D7" s="167"/>
      <c r="E7" s="167"/>
      <c r="F7" s="167"/>
      <c r="G7" s="167"/>
      <c r="I7" s="167" t="s">
        <v>223</v>
      </c>
      <c r="J7" s="168" t="s">
        <v>229</v>
      </c>
      <c r="K7" s="470" t="s">
        <v>584</v>
      </c>
      <c r="L7" s="470"/>
      <c r="M7" s="470"/>
      <c r="N7" s="470"/>
      <c r="O7" s="470"/>
    </row>
    <row r="8" spans="1:16" ht="15" customHeight="1">
      <c r="B8" s="165"/>
      <c r="C8" s="165"/>
      <c r="D8" s="165"/>
      <c r="E8" s="165"/>
      <c r="F8" s="165"/>
      <c r="O8" s="167"/>
    </row>
    <row r="9" spans="1:16" ht="15" customHeight="1">
      <c r="B9" s="484" t="s">
        <v>585</v>
      </c>
      <c r="C9" s="484"/>
      <c r="D9" s="484"/>
      <c r="E9" s="484"/>
      <c r="F9" s="484"/>
      <c r="G9" s="479" t="s">
        <v>294</v>
      </c>
      <c r="H9" s="479"/>
      <c r="I9" s="479"/>
      <c r="J9" s="479"/>
      <c r="K9" s="479"/>
      <c r="L9" s="479"/>
      <c r="M9" s="479"/>
      <c r="N9" s="169"/>
      <c r="O9" s="169"/>
    </row>
    <row r="10" spans="1:16" ht="15" customHeight="1">
      <c r="B10" s="508" t="s">
        <v>10</v>
      </c>
      <c r="C10" s="508"/>
      <c r="D10" s="508"/>
      <c r="E10" s="509" t="s">
        <v>44</v>
      </c>
      <c r="F10" s="509"/>
      <c r="G10" s="509"/>
      <c r="H10" s="509"/>
      <c r="I10" s="509"/>
      <c r="J10" s="169"/>
      <c r="K10" s="169"/>
      <c r="L10" s="169"/>
      <c r="M10" s="169"/>
      <c r="N10" s="169"/>
      <c r="O10" s="169"/>
    </row>
    <row r="11" spans="1:16" ht="15" customHeight="1">
      <c r="B11" s="485" t="s">
        <v>586</v>
      </c>
      <c r="C11" s="485"/>
      <c r="D11" s="485"/>
      <c r="E11" s="485"/>
      <c r="F11" s="485"/>
      <c r="G11" s="485"/>
      <c r="H11" s="485"/>
      <c r="I11" s="485"/>
      <c r="J11" s="479" t="s">
        <v>289</v>
      </c>
      <c r="K11" s="479"/>
      <c r="L11" s="479"/>
      <c r="M11" s="479"/>
      <c r="N11" s="479"/>
      <c r="O11" s="479"/>
    </row>
    <row r="12" spans="1:16" ht="9" customHeight="1">
      <c r="B12" s="165"/>
      <c r="C12" s="165"/>
      <c r="D12" s="165"/>
      <c r="E12" s="165"/>
      <c r="F12" s="165"/>
    </row>
    <row r="13" spans="1:16" ht="21" customHeight="1">
      <c r="A13" s="165" t="s">
        <v>42</v>
      </c>
      <c r="E13" s="532" t="s">
        <v>360</v>
      </c>
      <c r="F13" s="532"/>
      <c r="G13" s="532"/>
      <c r="H13" s="532"/>
      <c r="I13" s="532"/>
      <c r="J13" s="532"/>
      <c r="K13" s="532"/>
      <c r="L13" s="532"/>
      <c r="M13" s="532"/>
      <c r="N13" s="532"/>
      <c r="O13" s="532"/>
      <c r="P13" s="242"/>
    </row>
    <row r="14" spans="1:16" ht="21" customHeight="1">
      <c r="B14" s="480" t="s">
        <v>291</v>
      </c>
      <c r="C14" s="416"/>
      <c r="D14" s="416"/>
      <c r="E14" s="416"/>
      <c r="F14" s="416"/>
      <c r="G14" s="416"/>
      <c r="H14" s="415" t="s">
        <v>297</v>
      </c>
      <c r="I14" s="416"/>
      <c r="J14" s="416"/>
      <c r="K14" s="416"/>
      <c r="L14" s="416"/>
      <c r="M14" s="416"/>
      <c r="N14" s="416"/>
      <c r="O14" s="417"/>
    </row>
    <row r="15" spans="1:16" ht="21" customHeight="1">
      <c r="B15" s="433" t="s">
        <v>302</v>
      </c>
      <c r="C15" s="434"/>
      <c r="D15" s="434"/>
      <c r="E15" s="434"/>
      <c r="F15" s="434"/>
      <c r="G15" s="434"/>
      <c r="H15" s="434"/>
      <c r="I15" s="434"/>
      <c r="J15" s="434"/>
      <c r="K15" s="434"/>
      <c r="L15" s="434"/>
      <c r="M15" s="434"/>
      <c r="N15" s="434"/>
      <c r="O15" s="435"/>
    </row>
    <row r="16" spans="1:16" ht="21" customHeight="1">
      <c r="B16" s="492" t="s">
        <v>315</v>
      </c>
      <c r="C16" s="493"/>
      <c r="D16" s="493"/>
      <c r="E16" s="493"/>
      <c r="F16" s="493"/>
      <c r="G16" s="493"/>
      <c r="H16" s="493"/>
      <c r="I16" s="493"/>
      <c r="J16" s="493"/>
      <c r="K16" s="493"/>
      <c r="L16" s="493"/>
      <c r="M16" s="493"/>
      <c r="N16" s="493"/>
      <c r="O16" s="494"/>
    </row>
    <row r="17" spans="2:15" ht="22.5" customHeight="1">
      <c r="B17" s="502"/>
      <c r="C17" s="474" t="s">
        <v>339</v>
      </c>
      <c r="D17" s="529" t="s">
        <v>53</v>
      </c>
      <c r="E17" s="530"/>
      <c r="F17" s="530"/>
      <c r="G17" s="531"/>
      <c r="H17" s="216" t="s">
        <v>587</v>
      </c>
      <c r="I17" s="436" t="s">
        <v>282</v>
      </c>
      <c r="J17" s="437"/>
      <c r="K17" s="437"/>
      <c r="L17" s="437"/>
      <c r="M17" s="437"/>
      <c r="N17" s="437"/>
      <c r="O17" s="438"/>
    </row>
    <row r="18" spans="2:15" ht="22.5" customHeight="1">
      <c r="B18" s="503"/>
      <c r="C18" s="475"/>
      <c r="D18" s="424" t="s">
        <v>338</v>
      </c>
      <c r="E18" s="425"/>
      <c r="F18" s="425"/>
      <c r="G18" s="426"/>
      <c r="H18" s="216" t="s">
        <v>587</v>
      </c>
      <c r="I18" s="533" t="s">
        <v>355</v>
      </c>
      <c r="J18" s="534"/>
      <c r="K18" s="534"/>
      <c r="L18" s="534"/>
      <c r="M18" s="534"/>
      <c r="N18" s="534"/>
      <c r="O18" s="243" t="s">
        <v>361</v>
      </c>
    </row>
    <row r="19" spans="2:15" ht="22.5" customHeight="1">
      <c r="B19" s="504"/>
      <c r="C19" s="476"/>
      <c r="D19" s="471"/>
      <c r="E19" s="472"/>
      <c r="F19" s="472"/>
      <c r="G19" s="473"/>
      <c r="H19" s="217" t="s">
        <v>587</v>
      </c>
      <c r="I19" s="535" t="s">
        <v>356</v>
      </c>
      <c r="J19" s="536"/>
      <c r="K19" s="536"/>
      <c r="L19" s="536"/>
      <c r="M19" s="536"/>
      <c r="N19" s="536"/>
      <c r="O19" s="244" t="s">
        <v>361</v>
      </c>
    </row>
    <row r="20" spans="2:15" ht="24" customHeight="1">
      <c r="B20" s="433" t="s">
        <v>571</v>
      </c>
      <c r="C20" s="434"/>
      <c r="D20" s="434"/>
      <c r="E20" s="434"/>
      <c r="F20" s="434"/>
      <c r="G20" s="434"/>
      <c r="H20" s="434"/>
      <c r="I20" s="434"/>
      <c r="J20" s="434"/>
      <c r="K20" s="434"/>
      <c r="L20" s="434"/>
      <c r="M20" s="434"/>
      <c r="N20" s="434"/>
      <c r="O20" s="435"/>
    </row>
    <row r="21" spans="2:15" ht="22.5" customHeight="1">
      <c r="B21" s="444"/>
      <c r="C21" s="477" t="s">
        <v>340</v>
      </c>
      <c r="D21" s="424" t="s">
        <v>39</v>
      </c>
      <c r="E21" s="425"/>
      <c r="F21" s="425"/>
      <c r="G21" s="426"/>
      <c r="H21" s="218" t="s">
        <v>587</v>
      </c>
      <c r="I21" s="421" t="s">
        <v>362</v>
      </c>
      <c r="J21" s="422"/>
      <c r="K21" s="422"/>
      <c r="L21" s="422"/>
      <c r="M21" s="422"/>
      <c r="N21" s="422"/>
      <c r="O21" s="423"/>
    </row>
    <row r="22" spans="2:15" ht="22.5" customHeight="1">
      <c r="B22" s="445"/>
      <c r="C22" s="478"/>
      <c r="D22" s="471"/>
      <c r="E22" s="472"/>
      <c r="F22" s="472"/>
      <c r="G22" s="473"/>
      <c r="H22" s="217" t="s">
        <v>587</v>
      </c>
      <c r="I22" s="481" t="s">
        <v>299</v>
      </c>
      <c r="J22" s="482"/>
      <c r="K22" s="482"/>
      <c r="L22" s="482"/>
      <c r="M22" s="482"/>
      <c r="N22" s="482"/>
      <c r="O22" s="483"/>
    </row>
    <row r="23" spans="2:15" ht="21" customHeight="1">
      <c r="B23" s="455" t="s">
        <v>572</v>
      </c>
      <c r="C23" s="456"/>
      <c r="D23" s="456"/>
      <c r="E23" s="456"/>
      <c r="F23" s="456"/>
      <c r="G23" s="456"/>
      <c r="H23" s="456"/>
      <c r="I23" s="456"/>
      <c r="J23" s="456"/>
      <c r="K23" s="456"/>
      <c r="L23" s="456"/>
      <c r="M23" s="456"/>
      <c r="N23" s="456"/>
      <c r="O23" s="457"/>
    </row>
    <row r="24" spans="2:15" ht="21" customHeight="1">
      <c r="B24" s="445"/>
      <c r="C24" s="477" t="s">
        <v>341</v>
      </c>
      <c r="D24" s="424" t="s">
        <v>39</v>
      </c>
      <c r="E24" s="425"/>
      <c r="F24" s="425"/>
      <c r="G24" s="426"/>
      <c r="H24" s="218" t="s">
        <v>587</v>
      </c>
      <c r="I24" s="442" t="s">
        <v>364</v>
      </c>
      <c r="J24" s="443"/>
      <c r="K24" s="443"/>
      <c r="L24" s="443"/>
      <c r="M24" s="443"/>
      <c r="N24" s="443"/>
      <c r="O24" s="201" t="s">
        <v>363</v>
      </c>
    </row>
    <row r="25" spans="2:15" ht="21" customHeight="1">
      <c r="B25" s="445"/>
      <c r="C25" s="511"/>
      <c r="D25" s="427"/>
      <c r="E25" s="428"/>
      <c r="F25" s="428"/>
      <c r="G25" s="429"/>
      <c r="H25" s="219" t="s">
        <v>587</v>
      </c>
      <c r="I25" s="514" t="s">
        <v>299</v>
      </c>
      <c r="J25" s="515"/>
      <c r="K25" s="515"/>
      <c r="L25" s="515"/>
      <c r="M25" s="515"/>
      <c r="N25" s="515"/>
      <c r="O25" s="516"/>
    </row>
    <row r="26" spans="2:15" ht="42.6" customHeight="1">
      <c r="B26" s="445"/>
      <c r="C26" s="511"/>
      <c r="D26" s="200"/>
      <c r="E26" s="523" t="s">
        <v>293</v>
      </c>
      <c r="F26" s="524"/>
      <c r="G26" s="525"/>
      <c r="H26" s="220" t="s">
        <v>587</v>
      </c>
      <c r="I26" s="520" t="s">
        <v>575</v>
      </c>
      <c r="J26" s="521"/>
      <c r="K26" s="521"/>
      <c r="L26" s="521"/>
      <c r="M26" s="521"/>
      <c r="N26" s="521"/>
      <c r="O26" s="522"/>
    </row>
    <row r="27" spans="2:15" ht="36" customHeight="1">
      <c r="B27" s="445"/>
      <c r="C27" s="511"/>
      <c r="D27" s="170"/>
      <c r="E27" s="489" t="s">
        <v>336</v>
      </c>
      <c r="F27" s="490"/>
      <c r="G27" s="491"/>
      <c r="H27" s="217" t="s">
        <v>286</v>
      </c>
      <c r="I27" s="526" t="s">
        <v>337</v>
      </c>
      <c r="J27" s="527"/>
      <c r="K27" s="527"/>
      <c r="L27" s="527"/>
      <c r="M27" s="527"/>
      <c r="N27" s="527"/>
      <c r="O27" s="528"/>
    </row>
    <row r="28" spans="2:15" ht="21" customHeight="1">
      <c r="B28" s="446"/>
      <c r="C28" s="478"/>
      <c r="D28" s="430" t="s">
        <v>316</v>
      </c>
      <c r="E28" s="431"/>
      <c r="F28" s="431"/>
      <c r="G28" s="432"/>
      <c r="H28" s="221" t="s">
        <v>587</v>
      </c>
      <c r="I28" s="436" t="s">
        <v>283</v>
      </c>
      <c r="J28" s="437"/>
      <c r="K28" s="437"/>
      <c r="L28" s="437"/>
      <c r="M28" s="437"/>
      <c r="N28" s="437"/>
      <c r="O28" s="438"/>
    </row>
    <row r="29" spans="2:15" ht="21" customHeight="1">
      <c r="B29" s="455" t="s">
        <v>573</v>
      </c>
      <c r="C29" s="456"/>
      <c r="D29" s="456"/>
      <c r="E29" s="456"/>
      <c r="F29" s="456"/>
      <c r="G29" s="456"/>
      <c r="H29" s="456"/>
      <c r="I29" s="456"/>
      <c r="J29" s="456"/>
      <c r="K29" s="456"/>
      <c r="L29" s="456"/>
      <c r="M29" s="456"/>
      <c r="N29" s="456"/>
      <c r="O29" s="457"/>
    </row>
    <row r="30" spans="2:15" ht="21" customHeight="1">
      <c r="B30" s="502"/>
      <c r="C30" s="418" t="s">
        <v>342</v>
      </c>
      <c r="D30" s="505" t="s">
        <v>579</v>
      </c>
      <c r="E30" s="447" t="s">
        <v>577</v>
      </c>
      <c r="F30" s="448"/>
      <c r="G30" s="449"/>
      <c r="H30" s="218" t="s">
        <v>286</v>
      </c>
      <c r="I30" s="439" t="s">
        <v>576</v>
      </c>
      <c r="J30" s="440"/>
      <c r="K30" s="440"/>
      <c r="L30" s="440"/>
      <c r="M30" s="440"/>
      <c r="N30" s="440"/>
      <c r="O30" s="441"/>
    </row>
    <row r="31" spans="2:15" ht="30.6" customHeight="1">
      <c r="B31" s="503"/>
      <c r="C31" s="419"/>
      <c r="D31" s="506"/>
      <c r="E31" s="347"/>
      <c r="F31" s="453" t="s">
        <v>292</v>
      </c>
      <c r="G31" s="454"/>
      <c r="H31" s="221" t="s">
        <v>286</v>
      </c>
      <c r="I31" s="450" t="s">
        <v>352</v>
      </c>
      <c r="J31" s="451"/>
      <c r="K31" s="451"/>
      <c r="L31" s="451"/>
      <c r="M31" s="451"/>
      <c r="N31" s="451"/>
      <c r="O31" s="452"/>
    </row>
    <row r="32" spans="2:15" ht="39" customHeight="1">
      <c r="B32" s="504"/>
      <c r="C32" s="420"/>
      <c r="D32" s="507"/>
      <c r="E32" s="517" t="s">
        <v>578</v>
      </c>
      <c r="F32" s="518"/>
      <c r="G32" s="519"/>
      <c r="H32" s="219" t="s">
        <v>286</v>
      </c>
      <c r="I32" s="453" t="s">
        <v>580</v>
      </c>
      <c r="J32" s="512"/>
      <c r="K32" s="512"/>
      <c r="L32" s="512"/>
      <c r="M32" s="512"/>
      <c r="N32" s="512"/>
      <c r="O32" s="513"/>
    </row>
    <row r="33" spans="1:17" ht="21" customHeight="1">
      <c r="B33" s="510" t="s">
        <v>301</v>
      </c>
      <c r="C33" s="456"/>
      <c r="D33" s="456"/>
      <c r="E33" s="456"/>
      <c r="F33" s="456"/>
      <c r="G33" s="456"/>
      <c r="H33" s="456"/>
      <c r="I33" s="456"/>
      <c r="J33" s="456"/>
      <c r="K33" s="456"/>
      <c r="L33" s="456"/>
      <c r="M33" s="456"/>
      <c r="N33" s="456"/>
      <c r="O33" s="457"/>
    </row>
    <row r="34" spans="1:17" ht="21" customHeight="1">
      <c r="B34" s="204"/>
      <c r="C34" s="202" t="s">
        <v>207</v>
      </c>
      <c r="D34" s="404" t="s">
        <v>194</v>
      </c>
      <c r="E34" s="405"/>
      <c r="F34" s="405"/>
      <c r="G34" s="406"/>
      <c r="H34" s="222" t="s">
        <v>286</v>
      </c>
      <c r="I34" s="495" t="s">
        <v>299</v>
      </c>
      <c r="J34" s="434"/>
      <c r="K34" s="434"/>
      <c r="L34" s="434"/>
      <c r="M34" s="434"/>
      <c r="N34" s="245"/>
      <c r="O34" s="199"/>
    </row>
    <row r="35" spans="1:17" ht="21" customHeight="1">
      <c r="B35" s="492" t="s">
        <v>358</v>
      </c>
      <c r="C35" s="493"/>
      <c r="D35" s="493"/>
      <c r="E35" s="493"/>
      <c r="F35" s="493"/>
      <c r="G35" s="493"/>
      <c r="H35" s="493"/>
      <c r="I35" s="493"/>
      <c r="J35" s="493"/>
      <c r="K35" s="493"/>
      <c r="L35" s="493"/>
      <c r="M35" s="493"/>
      <c r="N35" s="493"/>
      <c r="O35" s="494"/>
    </row>
    <row r="36" spans="1:17" ht="21" customHeight="1">
      <c r="B36" s="496" t="s">
        <v>588</v>
      </c>
      <c r="C36" s="497"/>
      <c r="D36" s="497"/>
      <c r="E36" s="497"/>
      <c r="F36" s="497"/>
      <c r="G36" s="497"/>
      <c r="H36" s="497"/>
      <c r="I36" s="497"/>
      <c r="J36" s="497"/>
      <c r="K36" s="497"/>
      <c r="L36" s="497"/>
      <c r="M36" s="497"/>
      <c r="N36" s="497"/>
      <c r="O36" s="498"/>
    </row>
    <row r="37" spans="1:17" ht="21" customHeight="1">
      <c r="B37" s="499"/>
      <c r="C37" s="500"/>
      <c r="D37" s="500"/>
      <c r="E37" s="500"/>
      <c r="F37" s="500"/>
      <c r="G37" s="500"/>
      <c r="H37" s="500"/>
      <c r="I37" s="500"/>
      <c r="J37" s="500"/>
      <c r="K37" s="500"/>
      <c r="L37" s="500"/>
      <c r="M37" s="500"/>
      <c r="N37" s="500"/>
      <c r="O37" s="501"/>
    </row>
    <row r="38" spans="1:17" ht="9" customHeight="1"/>
    <row r="39" spans="1:17" ht="21" customHeight="1">
      <c r="A39" s="165" t="s">
        <v>295</v>
      </c>
      <c r="E39" s="171" t="s">
        <v>306</v>
      </c>
    </row>
    <row r="40" spans="1:17" ht="21" customHeight="1">
      <c r="B40" s="460" t="s">
        <v>40</v>
      </c>
      <c r="C40" s="460"/>
      <c r="D40" s="433" t="s">
        <v>343</v>
      </c>
      <c r="E40" s="434"/>
      <c r="F40" s="434"/>
      <c r="G40" s="434"/>
      <c r="H40" s="434"/>
      <c r="I40" s="434"/>
      <c r="J40" s="434"/>
      <c r="K40" s="434"/>
      <c r="L40" s="434"/>
      <c r="M40" s="434"/>
      <c r="N40" s="434"/>
      <c r="O40" s="435"/>
    </row>
    <row r="41" spans="1:17" ht="21" customHeight="1">
      <c r="B41" s="460"/>
      <c r="C41" s="460"/>
      <c r="D41" s="433" t="s">
        <v>354</v>
      </c>
      <c r="E41" s="434"/>
      <c r="F41" s="434"/>
      <c r="G41" s="434"/>
      <c r="H41" s="434"/>
      <c r="I41" s="434"/>
      <c r="J41" s="434"/>
      <c r="K41" s="434"/>
      <c r="L41" s="434"/>
      <c r="M41" s="434"/>
      <c r="N41" s="434"/>
      <c r="O41" s="435"/>
    </row>
    <row r="42" spans="1:17" ht="9" customHeight="1"/>
    <row r="43" spans="1:17" ht="21" customHeight="1">
      <c r="A43" s="165" t="s">
        <v>285</v>
      </c>
      <c r="F43" s="468"/>
      <c r="G43" s="468"/>
      <c r="H43" s="468"/>
      <c r="I43" s="468"/>
      <c r="J43" s="468"/>
      <c r="K43" s="468"/>
      <c r="L43" s="468"/>
      <c r="M43" s="468"/>
      <c r="N43" s="468"/>
      <c r="O43" s="468"/>
    </row>
    <row r="44" spans="1:17" ht="21" customHeight="1">
      <c r="B44" s="412" t="s">
        <v>8</v>
      </c>
      <c r="C44" s="412"/>
      <c r="D44" s="412"/>
      <c r="E44" s="486" t="s">
        <v>584</v>
      </c>
      <c r="F44" s="486"/>
      <c r="G44" s="412" t="s">
        <v>9</v>
      </c>
      <c r="H44" s="412"/>
      <c r="I44" s="411" t="s">
        <v>589</v>
      </c>
      <c r="J44" s="411"/>
      <c r="K44" s="411"/>
      <c r="L44" s="412" t="s">
        <v>325</v>
      </c>
      <c r="M44" s="412"/>
      <c r="N44" s="487" t="s">
        <v>590</v>
      </c>
      <c r="O44" s="488"/>
    </row>
    <row r="45" spans="1:17" ht="9" customHeight="1">
      <c r="B45" s="165"/>
      <c r="C45" s="165"/>
      <c r="D45" s="165"/>
      <c r="E45" s="165"/>
      <c r="F45" s="165"/>
    </row>
    <row r="46" spans="1:17" ht="21" customHeight="1" thickBot="1">
      <c r="A46" s="165" t="s">
        <v>322</v>
      </c>
      <c r="F46" s="414" t="s">
        <v>323</v>
      </c>
      <c r="G46" s="414"/>
      <c r="H46" s="414"/>
      <c r="I46" s="414"/>
      <c r="J46" s="414"/>
      <c r="K46" s="414"/>
      <c r="L46" s="414"/>
      <c r="M46" s="414"/>
      <c r="N46" s="414"/>
      <c r="O46" s="414"/>
    </row>
    <row r="47" spans="1:17" ht="15" customHeight="1" thickTop="1">
      <c r="B47" s="173" t="s">
        <v>304</v>
      </c>
      <c r="C47" s="203"/>
      <c r="D47" s="174"/>
      <c r="E47" s="174"/>
      <c r="F47" s="174"/>
      <c r="G47" s="174"/>
      <c r="H47" s="174"/>
      <c r="I47" s="174"/>
      <c r="J47" s="174"/>
      <c r="K47" s="174"/>
      <c r="L47" s="174"/>
      <c r="M47" s="174"/>
      <c r="N47" s="174"/>
      <c r="O47" s="175"/>
    </row>
    <row r="48" spans="1:17" s="35" customFormat="1" ht="15" customHeight="1">
      <c r="B48" s="463" t="s">
        <v>587</v>
      </c>
      <c r="C48" s="464"/>
      <c r="D48" s="187" t="s">
        <v>36</v>
      </c>
      <c r="E48" s="192" t="s">
        <v>277</v>
      </c>
      <c r="F48" s="407" t="s">
        <v>326</v>
      </c>
      <c r="G48" s="407"/>
      <c r="H48" s="407"/>
      <c r="I48" s="407"/>
      <c r="J48" s="407"/>
      <c r="K48" s="413" t="s">
        <v>277</v>
      </c>
      <c r="L48" s="413"/>
      <c r="M48" s="407" t="s">
        <v>327</v>
      </c>
      <c r="N48" s="407"/>
      <c r="O48" s="408"/>
      <c r="P48" s="193"/>
      <c r="Q48" s="190"/>
    </row>
    <row r="49" spans="1:17" s="35" customFormat="1" ht="15" customHeight="1">
      <c r="B49" s="463" t="s">
        <v>587</v>
      </c>
      <c r="C49" s="464"/>
      <c r="D49" s="187" t="s">
        <v>37</v>
      </c>
      <c r="E49" s="407" t="s">
        <v>581</v>
      </c>
      <c r="F49" s="407"/>
      <c r="G49" s="407"/>
      <c r="H49" s="407"/>
      <c r="I49" s="407"/>
      <c r="J49" s="407"/>
      <c r="K49" s="407"/>
      <c r="L49" s="407"/>
      <c r="M49" s="407"/>
      <c r="N49" s="407"/>
      <c r="O49" s="408"/>
      <c r="P49" s="193"/>
      <c r="Q49" s="190"/>
    </row>
    <row r="50" spans="1:17" s="35" customFormat="1" ht="15" customHeight="1">
      <c r="B50" s="463" t="s">
        <v>587</v>
      </c>
      <c r="C50" s="464"/>
      <c r="D50" s="187" t="s">
        <v>199</v>
      </c>
      <c r="E50" s="407" t="s">
        <v>328</v>
      </c>
      <c r="F50" s="407"/>
      <c r="G50" s="407"/>
      <c r="H50" s="407"/>
      <c r="I50" s="407"/>
      <c r="J50" s="407"/>
      <c r="K50" s="407"/>
      <c r="L50" s="407"/>
      <c r="M50" s="407"/>
      <c r="N50" s="407"/>
      <c r="O50" s="408"/>
      <c r="P50" s="193"/>
      <c r="Q50" s="190"/>
    </row>
    <row r="51" spans="1:17" ht="15" customHeight="1">
      <c r="B51" s="463" t="s">
        <v>587</v>
      </c>
      <c r="C51" s="464"/>
      <c r="D51" s="187" t="s">
        <v>319</v>
      </c>
      <c r="E51" s="407" t="s">
        <v>648</v>
      </c>
      <c r="F51" s="407"/>
      <c r="G51" s="407"/>
      <c r="H51" s="407"/>
      <c r="I51" s="407"/>
      <c r="J51" s="407"/>
      <c r="K51" s="407"/>
      <c r="L51" s="407"/>
      <c r="M51" s="407"/>
      <c r="N51" s="407"/>
      <c r="O51" s="408"/>
      <c r="P51" s="193"/>
      <c r="Q51" s="190"/>
    </row>
    <row r="52" spans="1:17" ht="18" customHeight="1">
      <c r="B52" s="461" t="s">
        <v>587</v>
      </c>
      <c r="C52" s="462"/>
      <c r="D52" s="188" t="s">
        <v>320</v>
      </c>
      <c r="E52" s="409" t="s">
        <v>649</v>
      </c>
      <c r="F52" s="409"/>
      <c r="G52" s="409"/>
      <c r="H52" s="409"/>
      <c r="I52" s="409"/>
      <c r="J52" s="409"/>
      <c r="K52" s="409"/>
      <c r="L52" s="409"/>
      <c r="M52" s="409"/>
      <c r="N52" s="409"/>
      <c r="O52" s="410"/>
      <c r="P52" s="194"/>
      <c r="Q52" s="152"/>
    </row>
    <row r="53" spans="1:17" ht="18" customHeight="1" thickBot="1">
      <c r="B53" s="458" t="s">
        <v>587</v>
      </c>
      <c r="C53" s="459"/>
      <c r="D53" s="189" t="s">
        <v>321</v>
      </c>
      <c r="E53" s="465" t="s">
        <v>394</v>
      </c>
      <c r="F53" s="465"/>
      <c r="G53" s="466" t="s">
        <v>395</v>
      </c>
      <c r="H53" s="466"/>
      <c r="I53" s="466"/>
      <c r="J53" s="465" t="s">
        <v>396</v>
      </c>
      <c r="K53" s="465"/>
      <c r="L53" s="465"/>
      <c r="M53" s="465"/>
      <c r="N53" s="465"/>
      <c r="O53" s="467"/>
      <c r="P53" s="194"/>
      <c r="Q53" s="152"/>
    </row>
    <row r="54" spans="1:17" ht="18" customHeight="1" thickTop="1">
      <c r="B54" s="165"/>
      <c r="C54" s="165"/>
      <c r="D54" s="165"/>
      <c r="E54" s="165"/>
      <c r="F54" s="165"/>
    </row>
    <row r="55" spans="1:17" ht="18" customHeight="1">
      <c r="A55" s="165" t="s">
        <v>246</v>
      </c>
      <c r="B55" s="165"/>
      <c r="C55" s="165"/>
      <c r="D55" s="165"/>
      <c r="E55" s="165"/>
      <c r="F55" s="165"/>
    </row>
    <row r="56" spans="1:17" ht="18" customHeight="1">
      <c r="B56" s="165" t="s">
        <v>290</v>
      </c>
      <c r="C56" s="165"/>
      <c r="D56" s="165"/>
      <c r="E56" s="165"/>
      <c r="F56" s="165"/>
    </row>
    <row r="57" spans="1:17" ht="18" customHeight="1">
      <c r="B57" s="165"/>
      <c r="C57" s="165"/>
      <c r="D57" s="165" t="s">
        <v>281</v>
      </c>
      <c r="E57" s="165"/>
      <c r="F57" s="165"/>
    </row>
    <row r="58" spans="1:17" ht="18" customHeight="1">
      <c r="B58" s="165"/>
      <c r="C58" s="165"/>
      <c r="D58" s="165" t="s">
        <v>43</v>
      </c>
      <c r="E58" s="165"/>
      <c r="F58" s="165"/>
    </row>
    <row r="59" spans="1:17" ht="18" customHeight="1">
      <c r="B59" s="165"/>
      <c r="C59" s="165"/>
      <c r="D59" s="165"/>
      <c r="E59" s="165"/>
      <c r="F59" s="165"/>
    </row>
    <row r="60" spans="1:17" ht="18" customHeight="1">
      <c r="B60" s="165" t="s">
        <v>284</v>
      </c>
      <c r="C60" s="165"/>
      <c r="D60" s="165"/>
      <c r="E60" s="165"/>
      <c r="F60" s="165"/>
    </row>
    <row r="61" spans="1:17" ht="18" customHeight="1">
      <c r="B61" s="165"/>
      <c r="C61" s="165"/>
      <c r="D61" s="165" t="s">
        <v>251</v>
      </c>
      <c r="E61" s="165"/>
      <c r="F61" s="165"/>
    </row>
    <row r="62" spans="1:17" ht="18" customHeight="1">
      <c r="B62" s="165"/>
      <c r="C62" s="165"/>
      <c r="D62" s="165"/>
      <c r="E62" s="165"/>
      <c r="F62" s="165"/>
      <c r="H62" s="172"/>
    </row>
    <row r="63" spans="1:17" ht="18" customHeight="1">
      <c r="B63" s="165"/>
      <c r="C63" s="165"/>
      <c r="D63" s="165"/>
      <c r="E63" s="165"/>
      <c r="F63" s="165"/>
    </row>
    <row r="64" spans="1:17" ht="18" customHeight="1">
      <c r="B64" s="165"/>
      <c r="C64" s="165"/>
      <c r="D64" s="165"/>
      <c r="E64" s="165"/>
      <c r="F64" s="165"/>
    </row>
    <row r="65" spans="2:6" ht="18" customHeight="1">
      <c r="B65" s="165"/>
      <c r="C65" s="165"/>
      <c r="D65" s="165"/>
      <c r="E65" s="165"/>
      <c r="F65" s="165"/>
    </row>
    <row r="66" spans="2:6" ht="18" customHeight="1">
      <c r="B66" s="165"/>
      <c r="C66" s="165"/>
      <c r="D66" s="165"/>
      <c r="E66" s="165"/>
      <c r="F66" s="165"/>
    </row>
    <row r="67" spans="2:6" ht="18" customHeight="1">
      <c r="B67" s="165"/>
      <c r="C67" s="165"/>
      <c r="D67" s="165"/>
      <c r="E67" s="165"/>
      <c r="F67" s="165"/>
    </row>
    <row r="68" spans="2:6" ht="18" customHeight="1">
      <c r="B68" s="165"/>
      <c r="C68" s="165"/>
      <c r="D68" s="165"/>
      <c r="E68" s="165"/>
      <c r="F68" s="165"/>
    </row>
    <row r="69" spans="2:6" ht="18" customHeight="1">
      <c r="B69" s="165"/>
      <c r="C69" s="165"/>
      <c r="D69" s="165"/>
      <c r="E69" s="165"/>
      <c r="F69" s="165"/>
    </row>
    <row r="70" spans="2:6" ht="18" customHeight="1">
      <c r="B70" s="165"/>
      <c r="C70" s="165"/>
      <c r="D70" s="165"/>
      <c r="E70" s="165"/>
      <c r="F70" s="165"/>
    </row>
    <row r="71" spans="2:6" ht="18" customHeight="1">
      <c r="B71" s="165"/>
      <c r="C71" s="165"/>
      <c r="D71" s="165"/>
      <c r="E71" s="165"/>
      <c r="F71" s="165"/>
    </row>
    <row r="72" spans="2:6" ht="18" customHeight="1">
      <c r="B72" s="165"/>
      <c r="C72" s="165"/>
      <c r="D72" s="165"/>
      <c r="E72" s="165"/>
      <c r="F72" s="165"/>
    </row>
    <row r="73" spans="2:6" ht="18" customHeight="1">
      <c r="B73" s="165"/>
      <c r="C73" s="165"/>
      <c r="D73" s="165"/>
      <c r="E73" s="165"/>
      <c r="F73" s="165"/>
    </row>
    <row r="74" spans="2:6" ht="18" customHeight="1"/>
  </sheetData>
  <mergeCells count="84">
    <mergeCell ref="B14:G14"/>
    <mergeCell ref="H14:O14"/>
    <mergeCell ref="A2:O2"/>
    <mergeCell ref="A4:F4"/>
    <mergeCell ref="K5:O5"/>
    <mergeCell ref="K6:O6"/>
    <mergeCell ref="K7:O7"/>
    <mergeCell ref="B9:F9"/>
    <mergeCell ref="G9:M9"/>
    <mergeCell ref="B10:D10"/>
    <mergeCell ref="E10:I10"/>
    <mergeCell ref="B11:I11"/>
    <mergeCell ref="J11:O11"/>
    <mergeCell ref="E13:O13"/>
    <mergeCell ref="B15:O15"/>
    <mergeCell ref="B16:O16"/>
    <mergeCell ref="B17:B19"/>
    <mergeCell ref="C17:C19"/>
    <mergeCell ref="D17:G17"/>
    <mergeCell ref="I17:O17"/>
    <mergeCell ref="D18:G19"/>
    <mergeCell ref="I18:N18"/>
    <mergeCell ref="I19:N19"/>
    <mergeCell ref="B20:O20"/>
    <mergeCell ref="B21:B22"/>
    <mergeCell ref="C21:C22"/>
    <mergeCell ref="D21:G22"/>
    <mergeCell ref="I21:O21"/>
    <mergeCell ref="I22:O22"/>
    <mergeCell ref="B23:O23"/>
    <mergeCell ref="B24:B28"/>
    <mergeCell ref="C24:C28"/>
    <mergeCell ref="D24:G25"/>
    <mergeCell ref="I24:N24"/>
    <mergeCell ref="I25:O25"/>
    <mergeCell ref="E26:G26"/>
    <mergeCell ref="I26:O26"/>
    <mergeCell ref="E27:G27"/>
    <mergeCell ref="I27:O27"/>
    <mergeCell ref="D28:G28"/>
    <mergeCell ref="I28:O28"/>
    <mergeCell ref="B29:O29"/>
    <mergeCell ref="B30:B32"/>
    <mergeCell ref="C30:C32"/>
    <mergeCell ref="D30:D32"/>
    <mergeCell ref="E30:G30"/>
    <mergeCell ref="I30:O30"/>
    <mergeCell ref="F31:G31"/>
    <mergeCell ref="I31:O31"/>
    <mergeCell ref="F43:O43"/>
    <mergeCell ref="E32:G32"/>
    <mergeCell ref="I32:O32"/>
    <mergeCell ref="B33:O33"/>
    <mergeCell ref="D34:G34"/>
    <mergeCell ref="I34:M34"/>
    <mergeCell ref="B35:O35"/>
    <mergeCell ref="B36:O37"/>
    <mergeCell ref="B40:C40"/>
    <mergeCell ref="D40:O40"/>
    <mergeCell ref="B41:C41"/>
    <mergeCell ref="D41:O41"/>
    <mergeCell ref="B49:C49"/>
    <mergeCell ref="E49:O49"/>
    <mergeCell ref="B44:D44"/>
    <mergeCell ref="E44:F44"/>
    <mergeCell ref="G44:H44"/>
    <mergeCell ref="I44:K44"/>
    <mergeCell ref="L44:M44"/>
    <mergeCell ref="N44:O44"/>
    <mergeCell ref="F46:O46"/>
    <mergeCell ref="B48:C48"/>
    <mergeCell ref="F48:J48"/>
    <mergeCell ref="K48:L48"/>
    <mergeCell ref="M48:O48"/>
    <mergeCell ref="B53:C53"/>
    <mergeCell ref="E53:F53"/>
    <mergeCell ref="G53:I53"/>
    <mergeCell ref="J53:O53"/>
    <mergeCell ref="B50:C50"/>
    <mergeCell ref="E50:O50"/>
    <mergeCell ref="B51:C51"/>
    <mergeCell ref="E51:O51"/>
    <mergeCell ref="B52:C52"/>
    <mergeCell ref="E52:O52"/>
  </mergeCells>
  <phoneticPr fontId="2"/>
  <dataValidations count="2">
    <dataValidation type="list" allowBlank="1" showInputMessage="1" showErrorMessage="1" sqref="B40:B41" xr:uid="{8A0F5499-4AD6-4676-A46C-52D590B9DD00}">
      <formula1>$D$61:$D$62</formula1>
    </dataValidation>
    <dataValidation type="list" allowBlank="1" showInputMessage="1" showErrorMessage="1" sqref="H34 H24:H28 H21:H22 B48:B53 H17:H19 H30:H32" xr:uid="{9E2852A9-207A-46F1-808E-E3F8900489BC}">
      <formula1>$D$57:$D$58</formula1>
    </dataValidation>
  </dataValidations>
  <hyperlinks>
    <hyperlink ref="G53:I53" r:id="rId1" display="「技術資料作成の手引き」等、" xr:uid="{C9251187-B03D-407B-AEC7-1184A5DD9310}"/>
    <hyperlink ref="N44" r:id="rId2" xr:uid="{BD6BA1A6-21EA-4D1F-AA48-FF5C423C240F}"/>
  </hyperlinks>
  <pageMargins left="0.70866141732283472" right="0.70866141732283472" top="0.74803149606299213" bottom="0.74803149606299213" header="0.31496062992125984" footer="0.31496062992125984"/>
  <pageSetup paperSize="9" scale="74" orientation="portrait" r:id="rId3"/>
  <drawing r:id="rId4"/>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7EA85-0B97-4562-846D-70B62AF00404}">
  <sheetPr codeName="Sheet11">
    <tabColor rgb="FF7030A0"/>
    <pageSetUpPr fitToPage="1"/>
  </sheetPr>
  <dimension ref="A1:O115"/>
  <sheetViews>
    <sheetView view="pageBreakPreview" topLeftCell="A10" zoomScale="60" zoomScaleNormal="100" workbookViewId="0"/>
  </sheetViews>
  <sheetFormatPr defaultRowHeight="13.5"/>
  <cols>
    <col min="1" max="1" width="1.125" customWidth="1"/>
    <col min="2" max="2" width="7.5" customWidth="1"/>
    <col min="3" max="3" width="15" style="2" customWidth="1"/>
    <col min="4" max="4" width="4.875" bestFit="1" customWidth="1"/>
    <col min="5" max="5" width="12.5" customWidth="1"/>
    <col min="6" max="6" width="28.125" customWidth="1"/>
    <col min="7" max="7" width="9" customWidth="1"/>
    <col min="8" max="8" width="10.625" bestFit="1" customWidth="1"/>
    <col min="9" max="9" width="9" customWidth="1"/>
    <col min="10" max="10" width="11" bestFit="1" customWidth="1"/>
    <col min="11" max="12" width="7.5" customWidth="1"/>
    <col min="13" max="13" width="12.5" customWidth="1"/>
    <col min="14" max="14" width="0.875" customWidth="1"/>
  </cols>
  <sheetData>
    <row r="1" spans="2:15" ht="17.25">
      <c r="B1" s="6"/>
      <c r="K1" s="537" t="s">
        <v>567</v>
      </c>
      <c r="L1" s="538"/>
      <c r="M1" s="539"/>
    </row>
    <row r="2" spans="2:15" ht="17.25">
      <c r="B2" s="540" t="s">
        <v>314</v>
      </c>
      <c r="C2" s="541"/>
      <c r="D2" s="541"/>
      <c r="E2" s="541"/>
      <c r="F2" s="541"/>
      <c r="G2" s="541"/>
      <c r="H2" s="541"/>
      <c r="I2" s="541"/>
      <c r="J2" s="541"/>
      <c r="K2" s="541"/>
      <c r="L2" s="542"/>
      <c r="M2" s="542"/>
    </row>
    <row r="3" spans="2:15" ht="9" customHeight="1" thickBot="1">
      <c r="B3" s="7"/>
      <c r="C3" s="8"/>
      <c r="D3" s="9"/>
      <c r="E3" s="9"/>
      <c r="F3" s="9"/>
      <c r="G3" s="9"/>
      <c r="H3" s="9"/>
      <c r="I3" s="9"/>
      <c r="J3" s="9"/>
      <c r="K3" s="9"/>
      <c r="L3" s="9"/>
      <c r="M3" s="9"/>
    </row>
    <row r="4" spans="2:15" ht="20.100000000000001" customHeight="1">
      <c r="B4" s="10" t="s">
        <v>10</v>
      </c>
      <c r="C4" s="543" t="str">
        <f>'例＿様式１（表紙）'!E10</f>
        <v>●●第0000-0-0号</v>
      </c>
      <c r="D4" s="544"/>
      <c r="E4" s="544"/>
      <c r="F4" s="545"/>
      <c r="G4" s="545"/>
      <c r="H4" s="546" t="s">
        <v>108</v>
      </c>
      <c r="I4" s="547"/>
      <c r="J4" s="162" t="s">
        <v>163</v>
      </c>
      <c r="K4" s="54" t="s">
        <v>164</v>
      </c>
      <c r="L4" s="161">
        <v>0</v>
      </c>
      <c r="M4" s="55" t="s">
        <v>165</v>
      </c>
    </row>
    <row r="5" spans="2:15" ht="20.100000000000001" customHeight="1">
      <c r="B5" s="548" t="s">
        <v>12</v>
      </c>
      <c r="C5" s="550" t="str">
        <f>'例＿様式１（表紙）'!B11</f>
        <v>県道○○線　○○○○○○○○○工事</v>
      </c>
      <c r="D5" s="550"/>
      <c r="E5" s="550"/>
      <c r="F5" s="551"/>
      <c r="G5" s="551"/>
      <c r="H5" s="548" t="s">
        <v>11</v>
      </c>
      <c r="I5" s="554"/>
      <c r="J5" s="555" t="str">
        <f>'例＿様式１（表紙）'!K6</f>
        <v>○○○○○建設</v>
      </c>
      <c r="K5" s="555"/>
      <c r="L5" s="555"/>
      <c r="M5" s="556"/>
    </row>
    <row r="6" spans="2:15" ht="20.100000000000001" customHeight="1" thickBot="1">
      <c r="B6" s="549"/>
      <c r="C6" s="552"/>
      <c r="D6" s="552"/>
      <c r="E6" s="552"/>
      <c r="F6" s="553"/>
      <c r="G6" s="553"/>
      <c r="H6" s="557" t="s">
        <v>13</v>
      </c>
      <c r="I6" s="558"/>
      <c r="J6" s="559" t="str">
        <f>'例＿様式１（表紙）'!E44</f>
        <v>〇〇　〇〇</v>
      </c>
      <c r="K6" s="559"/>
      <c r="L6" s="559"/>
      <c r="M6" s="560"/>
    </row>
    <row r="7" spans="2:15" ht="19.5" customHeight="1"/>
    <row r="9" spans="2:15" ht="14.25" thickBot="1"/>
    <row r="10" spans="2:15" ht="18" customHeight="1">
      <c r="B10" s="562" t="s">
        <v>14</v>
      </c>
      <c r="C10" s="564" t="s">
        <v>15</v>
      </c>
      <c r="D10" s="566" t="s">
        <v>16</v>
      </c>
      <c r="E10" s="568" t="s">
        <v>17</v>
      </c>
      <c r="F10" s="568"/>
      <c r="G10" s="569"/>
      <c r="H10" s="569"/>
      <c r="I10" s="570" t="s">
        <v>18</v>
      </c>
      <c r="J10" s="571"/>
      <c r="K10" s="568" t="s">
        <v>307</v>
      </c>
      <c r="L10" s="568"/>
      <c r="M10" s="572"/>
    </row>
    <row r="11" spans="2:15" ht="18" customHeight="1" thickBot="1">
      <c r="B11" s="563"/>
      <c r="C11" s="565"/>
      <c r="D11" s="567"/>
      <c r="E11" s="573" t="s">
        <v>17</v>
      </c>
      <c r="F11" s="574"/>
      <c r="G11" s="11" t="s">
        <v>19</v>
      </c>
      <c r="H11" s="11" t="s">
        <v>20</v>
      </c>
      <c r="I11" s="12" t="s">
        <v>19</v>
      </c>
      <c r="J11" s="11" t="s">
        <v>20</v>
      </c>
      <c r="K11" s="254" t="s">
        <v>32</v>
      </c>
      <c r="L11" s="254" t="s">
        <v>30</v>
      </c>
      <c r="M11" s="255" t="s">
        <v>1</v>
      </c>
    </row>
    <row r="12" spans="2:15" ht="21" customHeight="1" thickTop="1">
      <c r="B12" s="561" t="s">
        <v>529</v>
      </c>
      <c r="C12" s="581" t="s">
        <v>2</v>
      </c>
      <c r="D12" s="584" t="s">
        <v>176</v>
      </c>
      <c r="E12" s="587" t="s">
        <v>212</v>
      </c>
      <c r="F12" s="588"/>
      <c r="G12" s="581" t="s">
        <v>558</v>
      </c>
      <c r="H12" s="91">
        <v>2</v>
      </c>
      <c r="I12" s="256" t="s">
        <v>591</v>
      </c>
      <c r="J12" s="589">
        <f>IF(AND(I12="",I13="",I14=""),"",IF(OR(I12="",I13="",I14=""),"全て選択してください。",IF(LEFT(I12)+LEFT(I13)+LEFT(I14)=1,LEFT(I12)*H12+LEFT(I13)*H13+LEFT(I14)*H14,"合計1件にしてください")))</f>
        <v>2</v>
      </c>
      <c r="K12" s="592"/>
      <c r="L12" s="575"/>
      <c r="M12" s="576"/>
    </row>
    <row r="13" spans="2:15" ht="21" customHeight="1">
      <c r="B13" s="561"/>
      <c r="C13" s="582"/>
      <c r="D13" s="585"/>
      <c r="E13" s="577" t="s">
        <v>559</v>
      </c>
      <c r="F13" s="578"/>
      <c r="G13" s="582"/>
      <c r="H13" s="92">
        <v>1</v>
      </c>
      <c r="I13" s="257" t="str">
        <f>様式３!$AD$10&amp;"件"</f>
        <v>0件</v>
      </c>
      <c r="J13" s="590"/>
      <c r="K13" s="593"/>
      <c r="L13" s="575"/>
      <c r="M13" s="576"/>
    </row>
    <row r="14" spans="2:15" ht="21" customHeight="1" thickBot="1">
      <c r="B14" s="561"/>
      <c r="C14" s="583"/>
      <c r="D14" s="586"/>
      <c r="E14" s="579" t="s">
        <v>206</v>
      </c>
      <c r="F14" s="580"/>
      <c r="G14" s="583"/>
      <c r="H14" s="85">
        <v>0</v>
      </c>
      <c r="I14" s="258" t="s">
        <v>347</v>
      </c>
      <c r="J14" s="591"/>
      <c r="K14" s="594"/>
      <c r="L14" s="575"/>
      <c r="M14" s="576"/>
    </row>
    <row r="15" spans="2:15" ht="21" customHeight="1" thickTop="1">
      <c r="B15" s="619" t="s">
        <v>528</v>
      </c>
      <c r="C15" s="59" t="s">
        <v>175</v>
      </c>
      <c r="D15" s="58" t="s">
        <v>43</v>
      </c>
      <c r="E15" s="622" t="s">
        <v>186</v>
      </c>
      <c r="F15" s="623"/>
      <c r="G15" s="623"/>
      <c r="H15" s="624"/>
      <c r="I15" s="625" t="s">
        <v>348</v>
      </c>
      <c r="J15" s="626"/>
      <c r="K15" s="60"/>
      <c r="L15" s="61"/>
      <c r="M15" s="62"/>
      <c r="O15" s="229" t="s">
        <v>397</v>
      </c>
    </row>
    <row r="16" spans="2:15" ht="24.95" customHeight="1">
      <c r="B16" s="620"/>
      <c r="C16" s="581" t="s">
        <v>39</v>
      </c>
      <c r="D16" s="584" t="s">
        <v>176</v>
      </c>
      <c r="E16" s="612" t="s">
        <v>570</v>
      </c>
      <c r="F16" s="93" t="s">
        <v>212</v>
      </c>
      <c r="G16" s="581" t="s">
        <v>558</v>
      </c>
      <c r="H16" s="94">
        <v>2</v>
      </c>
      <c r="I16" s="246" t="s">
        <v>347</v>
      </c>
      <c r="J16" s="589">
        <f>IF(AND(I16="",I17="",I18=""),"",IF(OR(I16="",I17="",I18=""),"全ての項目を選択してください。",IF(LEFT(I16)+LEFT(I17)+LEFT(I18)=1,LEFT(I16)*H16+LEFT(I17)*H17+LEFT(I18)*H18,"合計1件にしてください")))</f>
        <v>1</v>
      </c>
      <c r="K16" s="592"/>
      <c r="L16" s="595"/>
      <c r="M16" s="597"/>
    </row>
    <row r="17" spans="2:15" ht="24.95" customHeight="1">
      <c r="B17" s="620"/>
      <c r="C17" s="582"/>
      <c r="D17" s="585"/>
      <c r="E17" s="613"/>
      <c r="F17" s="95" t="s">
        <v>213</v>
      </c>
      <c r="G17" s="582"/>
      <c r="H17" s="96">
        <v>1</v>
      </c>
      <c r="I17" s="247" t="s">
        <v>591</v>
      </c>
      <c r="J17" s="590"/>
      <c r="K17" s="593"/>
      <c r="L17" s="575"/>
      <c r="M17" s="576"/>
    </row>
    <row r="18" spans="2:15" ht="24.95" customHeight="1">
      <c r="B18" s="620"/>
      <c r="C18" s="583"/>
      <c r="D18" s="586"/>
      <c r="E18" s="614"/>
      <c r="F18" s="259" t="s">
        <v>398</v>
      </c>
      <c r="G18" s="583"/>
      <c r="H18" s="85">
        <v>0</v>
      </c>
      <c r="I18" s="246" t="s">
        <v>347</v>
      </c>
      <c r="J18" s="591"/>
      <c r="K18" s="638"/>
      <c r="L18" s="596"/>
      <c r="M18" s="598"/>
    </row>
    <row r="19" spans="2:15" ht="21" customHeight="1">
      <c r="B19" s="620"/>
      <c r="C19" s="599" t="s">
        <v>365</v>
      </c>
      <c r="D19" s="601" t="s">
        <v>399</v>
      </c>
      <c r="E19" s="587" t="s">
        <v>179</v>
      </c>
      <c r="F19" s="603"/>
      <c r="G19" s="13" t="s">
        <v>22</v>
      </c>
      <c r="H19" s="76">
        <v>1</v>
      </c>
      <c r="I19" s="604" t="s">
        <v>21</v>
      </c>
      <c r="J19" s="606">
        <f>IF(I19="","",IF(I19=G19,H19,H20))</f>
        <v>1</v>
      </c>
      <c r="K19" s="608"/>
      <c r="L19" s="610"/>
      <c r="M19" s="615"/>
    </row>
    <row r="20" spans="2:15" ht="21" customHeight="1" thickBot="1">
      <c r="B20" s="621"/>
      <c r="C20" s="600"/>
      <c r="D20" s="602"/>
      <c r="E20" s="617" t="s">
        <v>180</v>
      </c>
      <c r="F20" s="618"/>
      <c r="G20" s="65" t="s">
        <v>24</v>
      </c>
      <c r="H20" s="77">
        <v>0</v>
      </c>
      <c r="I20" s="605"/>
      <c r="J20" s="607"/>
      <c r="K20" s="609"/>
      <c r="L20" s="611"/>
      <c r="M20" s="616"/>
    </row>
    <row r="21" spans="2:15" ht="27" customHeight="1" thickTop="1">
      <c r="B21" s="665" t="s">
        <v>185</v>
      </c>
      <c r="C21" s="646" t="s">
        <v>25</v>
      </c>
      <c r="D21" s="647" t="s">
        <v>26</v>
      </c>
      <c r="E21" s="648" t="s">
        <v>305</v>
      </c>
      <c r="F21" s="649"/>
      <c r="G21" s="66" t="s">
        <v>21</v>
      </c>
      <c r="H21" s="78">
        <v>1</v>
      </c>
      <c r="I21" s="650" t="s">
        <v>21</v>
      </c>
      <c r="J21" s="651">
        <f>IF(I21="","",IF(I21=G21,H21,H22))</f>
        <v>1</v>
      </c>
      <c r="K21" s="652"/>
      <c r="L21" s="653"/>
      <c r="M21" s="643"/>
    </row>
    <row r="22" spans="2:15" ht="21" customHeight="1">
      <c r="B22" s="666"/>
      <c r="C22" s="581"/>
      <c r="D22" s="628"/>
      <c r="E22" s="644" t="s">
        <v>183</v>
      </c>
      <c r="F22" s="645"/>
      <c r="G22" s="65" t="s">
        <v>23</v>
      </c>
      <c r="H22" s="79">
        <v>0</v>
      </c>
      <c r="I22" s="637"/>
      <c r="J22" s="634"/>
      <c r="K22" s="635"/>
      <c r="L22" s="639"/>
      <c r="M22" s="640"/>
    </row>
    <row r="23" spans="2:15" ht="27" customHeight="1">
      <c r="B23" s="666"/>
      <c r="C23" s="599" t="s">
        <v>178</v>
      </c>
      <c r="D23" s="627" t="s">
        <v>26</v>
      </c>
      <c r="E23" s="587" t="s">
        <v>400</v>
      </c>
      <c r="F23" s="603"/>
      <c r="G23" s="13" t="s">
        <v>22</v>
      </c>
      <c r="H23" s="76">
        <v>1</v>
      </c>
      <c r="I23" s="636" t="s">
        <v>21</v>
      </c>
      <c r="J23" s="606">
        <f>IF(I23="","",IF(I23=G23,H23,H24))</f>
        <v>1</v>
      </c>
      <c r="K23" s="608"/>
      <c r="L23" s="610"/>
      <c r="M23" s="615"/>
    </row>
    <row r="24" spans="2:15" ht="21" customHeight="1">
      <c r="B24" s="666"/>
      <c r="C24" s="599"/>
      <c r="D24" s="629"/>
      <c r="E24" s="641" t="s">
        <v>183</v>
      </c>
      <c r="F24" s="642"/>
      <c r="G24" s="64" t="s">
        <v>24</v>
      </c>
      <c r="H24" s="80">
        <v>0</v>
      </c>
      <c r="I24" s="637"/>
      <c r="J24" s="634"/>
      <c r="K24" s="635"/>
      <c r="L24" s="639"/>
      <c r="M24" s="640"/>
    </row>
    <row r="25" spans="2:15" ht="21" customHeight="1">
      <c r="B25" s="666"/>
      <c r="C25" s="599" t="s">
        <v>31</v>
      </c>
      <c r="D25" s="627" t="s">
        <v>26</v>
      </c>
      <c r="E25" s="587" t="s">
        <v>182</v>
      </c>
      <c r="F25" s="603"/>
      <c r="G25" s="13" t="s">
        <v>22</v>
      </c>
      <c r="H25" s="76">
        <v>1</v>
      </c>
      <c r="I25" s="636" t="s">
        <v>21</v>
      </c>
      <c r="J25" s="606">
        <f>IF(I25="","",IF(I25=G25,H25,H26))</f>
        <v>1</v>
      </c>
      <c r="K25" s="608"/>
      <c r="L25" s="610"/>
      <c r="M25" s="615"/>
    </row>
    <row r="26" spans="2:15" ht="21" customHeight="1">
      <c r="B26" s="666"/>
      <c r="C26" s="599"/>
      <c r="D26" s="629"/>
      <c r="E26" s="641" t="s">
        <v>181</v>
      </c>
      <c r="F26" s="642"/>
      <c r="G26" s="64" t="s">
        <v>24</v>
      </c>
      <c r="H26" s="80">
        <v>0</v>
      </c>
      <c r="I26" s="637"/>
      <c r="J26" s="634"/>
      <c r="K26" s="635"/>
      <c r="L26" s="639"/>
      <c r="M26" s="640"/>
    </row>
    <row r="27" spans="2:15" ht="24" customHeight="1">
      <c r="B27" s="666"/>
      <c r="C27" s="581" t="s">
        <v>401</v>
      </c>
      <c r="D27" s="627" t="s">
        <v>26</v>
      </c>
      <c r="E27" s="630" t="s">
        <v>402</v>
      </c>
      <c r="F27" s="631"/>
      <c r="G27" s="260" t="s">
        <v>403</v>
      </c>
      <c r="H27" s="261">
        <v>0.5</v>
      </c>
      <c r="I27" s="604" t="s">
        <v>404</v>
      </c>
      <c r="J27" s="606">
        <f>IF(OR(I27="",I29=""),"",IF(I27=G27,H27,H28)+IF(I29=G29,H29,H30))</f>
        <v>0.5</v>
      </c>
      <c r="K27" s="608"/>
      <c r="L27" s="610"/>
      <c r="M27" s="615"/>
      <c r="O27" s="229"/>
    </row>
    <row r="28" spans="2:15" ht="21" customHeight="1">
      <c r="B28" s="666"/>
      <c r="C28" s="582"/>
      <c r="D28" s="628"/>
      <c r="E28" s="632"/>
      <c r="F28" s="633"/>
      <c r="G28" s="262" t="s">
        <v>404</v>
      </c>
      <c r="H28" s="263">
        <v>0</v>
      </c>
      <c r="I28" s="605"/>
      <c r="J28" s="607"/>
      <c r="K28" s="635"/>
      <c r="L28" s="639"/>
      <c r="M28" s="640"/>
    </row>
    <row r="29" spans="2:15" ht="21" customHeight="1">
      <c r="B29" s="666"/>
      <c r="C29" s="582"/>
      <c r="D29" s="628"/>
      <c r="E29" s="668" t="s">
        <v>405</v>
      </c>
      <c r="F29" s="668"/>
      <c r="G29" s="264" t="s">
        <v>201</v>
      </c>
      <c r="H29" s="265">
        <v>0.5</v>
      </c>
      <c r="I29" s="604" t="s">
        <v>592</v>
      </c>
      <c r="J29" s="607"/>
      <c r="K29" s="608"/>
      <c r="L29" s="610"/>
      <c r="M29" s="615"/>
    </row>
    <row r="30" spans="2:15" ht="21" customHeight="1">
      <c r="B30" s="666"/>
      <c r="C30" s="583"/>
      <c r="D30" s="629"/>
      <c r="E30" s="669"/>
      <c r="F30" s="669"/>
      <c r="G30" s="266" t="s">
        <v>404</v>
      </c>
      <c r="H30" s="267">
        <v>0</v>
      </c>
      <c r="I30" s="605"/>
      <c r="J30" s="634"/>
      <c r="K30" s="635"/>
      <c r="L30" s="639"/>
      <c r="M30" s="640"/>
    </row>
    <row r="31" spans="2:15" ht="21" customHeight="1">
      <c r="B31" s="666"/>
      <c r="C31" s="582" t="s">
        <v>215</v>
      </c>
      <c r="D31" s="628" t="s">
        <v>26</v>
      </c>
      <c r="E31" s="587" t="s">
        <v>216</v>
      </c>
      <c r="F31" s="588"/>
      <c r="G31" s="101" t="s">
        <v>22</v>
      </c>
      <c r="H31" s="102">
        <v>1</v>
      </c>
      <c r="I31" s="636" t="s">
        <v>21</v>
      </c>
      <c r="J31" s="607">
        <f>IF(I31="","",IF(I31=G31,H31,H32))</f>
        <v>1</v>
      </c>
      <c r="K31" s="609"/>
      <c r="L31" s="611"/>
      <c r="M31" s="616"/>
    </row>
    <row r="32" spans="2:15" ht="21" customHeight="1" thickBot="1">
      <c r="B32" s="667"/>
      <c r="C32" s="659"/>
      <c r="D32" s="661"/>
      <c r="E32" s="617" t="s">
        <v>406</v>
      </c>
      <c r="F32" s="662"/>
      <c r="G32" s="99" t="s">
        <v>24</v>
      </c>
      <c r="H32" s="100">
        <v>0</v>
      </c>
      <c r="I32" s="663"/>
      <c r="J32" s="664"/>
      <c r="K32" s="654"/>
      <c r="L32" s="655"/>
      <c r="M32" s="656"/>
    </row>
    <row r="33" spans="1:13" ht="21" customHeight="1" thickTop="1">
      <c r="B33" s="657" t="s">
        <v>207</v>
      </c>
      <c r="C33" s="582" t="s">
        <v>407</v>
      </c>
      <c r="D33" s="660" t="s">
        <v>208</v>
      </c>
      <c r="E33" s="582" t="s">
        <v>408</v>
      </c>
      <c r="F33" s="97" t="s">
        <v>202</v>
      </c>
      <c r="G33" s="685" t="s">
        <v>308</v>
      </c>
      <c r="H33" s="98">
        <v>0</v>
      </c>
      <c r="I33" s="688" t="s">
        <v>593</v>
      </c>
      <c r="J33" s="607">
        <f>IF(I33="","",IF(I33=F33,H33,IF(I33=F34,H34,IF(I33=F35,H35,IF(I33=F36,H36)))))</f>
        <v>-2</v>
      </c>
      <c r="K33" s="609"/>
      <c r="L33" s="611"/>
      <c r="M33" s="616"/>
    </row>
    <row r="34" spans="1:13" ht="21" customHeight="1">
      <c r="B34" s="657"/>
      <c r="C34" s="582"/>
      <c r="D34" s="628"/>
      <c r="E34" s="582"/>
      <c r="F34" s="86" t="s">
        <v>366</v>
      </c>
      <c r="G34" s="686"/>
      <c r="H34" s="87">
        <v>-2</v>
      </c>
      <c r="I34" s="688"/>
      <c r="J34" s="607"/>
      <c r="K34" s="609"/>
      <c r="L34" s="611"/>
      <c r="M34" s="616"/>
    </row>
    <row r="35" spans="1:13" ht="21" customHeight="1">
      <c r="B35" s="657"/>
      <c r="C35" s="582"/>
      <c r="D35" s="628"/>
      <c r="E35" s="582"/>
      <c r="F35" s="86" t="s">
        <v>367</v>
      </c>
      <c r="G35" s="686"/>
      <c r="H35" s="87">
        <v>-4</v>
      </c>
      <c r="I35" s="688"/>
      <c r="J35" s="607"/>
      <c r="K35" s="609"/>
      <c r="L35" s="611"/>
      <c r="M35" s="616"/>
    </row>
    <row r="36" spans="1:13" ht="21" customHeight="1" thickBot="1">
      <c r="B36" s="658"/>
      <c r="C36" s="659"/>
      <c r="D36" s="661"/>
      <c r="E36" s="659"/>
      <c r="F36" s="88" t="s">
        <v>409</v>
      </c>
      <c r="G36" s="687"/>
      <c r="H36" s="89">
        <v>-6</v>
      </c>
      <c r="I36" s="689"/>
      <c r="J36" s="664"/>
      <c r="K36" s="654"/>
      <c r="L36" s="655"/>
      <c r="M36" s="656"/>
    </row>
    <row r="37" spans="1:13" ht="21" customHeight="1" thickTop="1">
      <c r="B37" s="670" t="s">
        <v>27</v>
      </c>
      <c r="C37" s="673" t="s">
        <v>28</v>
      </c>
      <c r="D37" s="674"/>
      <c r="E37" s="674"/>
      <c r="F37" s="674"/>
      <c r="G37" s="675"/>
      <c r="H37" s="81">
        <f>SUM(H12)</f>
        <v>2</v>
      </c>
      <c r="I37" s="14"/>
      <c r="J37" s="224">
        <f>IF(AND(J12=""),"",IF(OR(J12="",NOT(ISNUMBER(J12)),),"×",SUM(J12:J14)))</f>
        <v>2</v>
      </c>
      <c r="K37" s="20"/>
      <c r="L37" s="21"/>
      <c r="M37" s="22"/>
    </row>
    <row r="38" spans="1:13" ht="21" customHeight="1">
      <c r="B38" s="548"/>
      <c r="C38" s="401" t="s">
        <v>29</v>
      </c>
      <c r="D38" s="402"/>
      <c r="E38" s="402"/>
      <c r="F38" s="402"/>
      <c r="G38" s="403"/>
      <c r="H38" s="82">
        <f>SUM(H16,H19)</f>
        <v>3</v>
      </c>
      <c r="I38" s="15"/>
      <c r="J38" s="225">
        <f>IF(AND(I15="",J16="",J19=""),"",IF(OR(I15="",I15="×",J16="",NOT(ISNUMBER(J16)),J19=""),"×",SUM(J16:J20)))</f>
        <v>2</v>
      </c>
      <c r="K38" s="23"/>
      <c r="L38" s="24"/>
      <c r="M38" s="25"/>
    </row>
    <row r="39" spans="1:13" ht="21" customHeight="1">
      <c r="B39" s="671"/>
      <c r="C39" s="676" t="s">
        <v>193</v>
      </c>
      <c r="D39" s="677"/>
      <c r="E39" s="677"/>
      <c r="F39" s="677"/>
      <c r="G39" s="678"/>
      <c r="H39" s="83">
        <f>SUM(H21,H23,H25,H27,H29,H31)</f>
        <v>5</v>
      </c>
      <c r="I39" s="72"/>
      <c r="J39" s="226">
        <f>IF(AND(J21="",J23="",J25="",J27="",J31=""),"",IF(OR(J21="",J23="",J25="",J27="",J31=""),"×",SUM(J21:J32)))</f>
        <v>4.5</v>
      </c>
      <c r="K39" s="73"/>
      <c r="L39" s="74"/>
      <c r="M39" s="75"/>
    </row>
    <row r="40" spans="1:13" ht="21" customHeight="1" thickBot="1">
      <c r="B40" s="672"/>
      <c r="C40" s="679" t="s">
        <v>209</v>
      </c>
      <c r="D40" s="680"/>
      <c r="E40" s="680"/>
      <c r="F40" s="680"/>
      <c r="G40" s="681"/>
      <c r="H40" s="90">
        <f>SUM(H33)</f>
        <v>0</v>
      </c>
      <c r="I40" s="16"/>
      <c r="J40" s="227">
        <f>IF(AND(J33=""),"",IF(OR(J33=""),"×",SUM(J33)))</f>
        <v>-2</v>
      </c>
      <c r="K40" s="26"/>
      <c r="L40" s="27"/>
      <c r="M40" s="28"/>
    </row>
    <row r="41" spans="1:13" ht="21" customHeight="1" thickTop="1" thickBot="1">
      <c r="B41" s="17" t="s">
        <v>33</v>
      </c>
      <c r="C41" s="682" t="s">
        <v>410</v>
      </c>
      <c r="D41" s="683"/>
      <c r="E41" s="683"/>
      <c r="F41" s="683"/>
      <c r="G41" s="684"/>
      <c r="H41" s="84">
        <f>ROUND((SUM(H37:H40)*10/30),3)</f>
        <v>3.3330000000000002</v>
      </c>
      <c r="I41" s="18"/>
      <c r="J41" s="228">
        <f>IF(AND(J37="",J38="",J39="",J40=""),"",IF(OR(J37="×",J38="×",J39="×",J40="×",J37="",J38="",J39="",J40="",C4="",C5="",J4="",J5="",J6=""),"×",ROUND((SUM(J37:J40)*10/30),3)))</f>
        <v>2.1669999999999998</v>
      </c>
      <c r="K41" s="268"/>
      <c r="L41" s="29"/>
      <c r="M41" s="30"/>
    </row>
    <row r="42" spans="1:13" ht="9" customHeight="1" thickBot="1"/>
    <row r="43" spans="1:13" s="3" customFormat="1" ht="13.5" customHeight="1" thickTop="1">
      <c r="A43" s="53"/>
      <c r="B43" s="694" t="s">
        <v>245</v>
      </c>
      <c r="C43" s="695"/>
      <c r="D43" s="203"/>
      <c r="E43" s="203"/>
      <c r="F43" s="203"/>
      <c r="G43" s="203"/>
      <c r="H43" s="203"/>
      <c r="I43" s="203"/>
      <c r="J43" s="269"/>
      <c r="K43" s="696"/>
      <c r="L43" s="696"/>
      <c r="M43" s="697"/>
    </row>
    <row r="44" spans="1:13" s="3" customFormat="1" ht="13.5" customHeight="1">
      <c r="B44" s="159" t="s">
        <v>274</v>
      </c>
      <c r="C44" s="698" t="s">
        <v>411</v>
      </c>
      <c r="D44" s="698"/>
      <c r="E44" s="698"/>
      <c r="F44" s="698"/>
      <c r="G44" s="698"/>
      <c r="H44" s="698"/>
      <c r="I44" s="698"/>
      <c r="J44" s="270"/>
      <c r="K44" s="152"/>
      <c r="L44" s="152"/>
      <c r="M44" s="248"/>
    </row>
    <row r="45" spans="1:13" s="3" customFormat="1" ht="13.5" customHeight="1">
      <c r="B45" s="159" t="s">
        <v>298</v>
      </c>
      <c r="C45" s="271" t="s">
        <v>277</v>
      </c>
      <c r="D45" s="699" t="s">
        <v>412</v>
      </c>
      <c r="E45" s="699"/>
      <c r="F45" s="699"/>
      <c r="G45" s="272" t="s">
        <v>277</v>
      </c>
      <c r="H45" s="699" t="s">
        <v>413</v>
      </c>
      <c r="I45" s="699"/>
      <c r="J45" s="699"/>
      <c r="K45" s="699"/>
      <c r="L45" s="699"/>
      <c r="M45" s="700"/>
    </row>
    <row r="46" spans="1:13" ht="13.5" customHeight="1">
      <c r="B46" s="159" t="s">
        <v>303</v>
      </c>
      <c r="C46" s="701" t="s">
        <v>414</v>
      </c>
      <c r="D46" s="701"/>
      <c r="E46" s="701"/>
      <c r="F46" s="701"/>
      <c r="G46" s="701"/>
      <c r="H46" s="701"/>
      <c r="I46" s="701"/>
      <c r="J46" s="701"/>
      <c r="K46" s="701"/>
      <c r="L46" s="701"/>
      <c r="M46" s="702"/>
    </row>
    <row r="47" spans="1:13" ht="14.25" thickBot="1">
      <c r="B47" s="160" t="s">
        <v>415</v>
      </c>
      <c r="C47" s="690" t="s">
        <v>416</v>
      </c>
      <c r="D47" s="690"/>
      <c r="E47" s="690"/>
      <c r="F47" s="690"/>
      <c r="G47" s="690"/>
      <c r="H47" s="690"/>
      <c r="I47" s="690"/>
      <c r="J47" s="690"/>
      <c r="K47" s="690"/>
      <c r="L47" s="690"/>
      <c r="M47" s="691"/>
    </row>
    <row r="48" spans="1:13" ht="14.25" thickTop="1">
      <c r="B48" s="19"/>
      <c r="C48" s="692"/>
      <c r="D48" s="692"/>
      <c r="E48" s="692"/>
      <c r="F48" s="692"/>
      <c r="G48" s="692"/>
      <c r="H48" s="692"/>
      <c r="I48" s="692"/>
      <c r="J48" s="692"/>
      <c r="K48" s="692"/>
      <c r="L48" s="693"/>
      <c r="M48" s="693"/>
    </row>
    <row r="49" spans="1:13" s="3" customFormat="1" ht="13.5" customHeight="1">
      <c r="A49"/>
      <c r="B49" s="19"/>
      <c r="C49" s="692"/>
      <c r="D49" s="692"/>
      <c r="E49" s="692"/>
      <c r="F49" s="692"/>
      <c r="G49" s="692"/>
      <c r="H49" s="692"/>
      <c r="I49" s="692"/>
      <c r="J49" s="692"/>
      <c r="K49" s="692"/>
      <c r="L49" s="693"/>
      <c r="M49" s="693"/>
    </row>
    <row r="50" spans="1:13" s="3" customFormat="1" ht="13.5" customHeight="1">
      <c r="A50"/>
      <c r="B50" s="19"/>
      <c r="C50" s="53"/>
      <c r="D50" s="53"/>
      <c r="E50" s="53"/>
      <c r="F50" s="53"/>
      <c r="G50" s="53"/>
      <c r="H50" s="53"/>
      <c r="I50" s="53"/>
      <c r="J50" s="53"/>
      <c r="K50" s="53"/>
      <c r="L50" s="107"/>
      <c r="M50" s="107"/>
    </row>
    <row r="51" spans="1:13">
      <c r="B51" s="57" t="s">
        <v>173</v>
      </c>
      <c r="C51" s="273"/>
      <c r="D51" s="3"/>
      <c r="E51" s="3"/>
      <c r="F51" s="3"/>
      <c r="G51" s="3"/>
      <c r="H51" s="3"/>
      <c r="I51" s="3"/>
      <c r="J51" s="3"/>
      <c r="K51" s="3"/>
      <c r="L51" s="3"/>
    </row>
    <row r="52" spans="1:13">
      <c r="B52" s="3"/>
      <c r="C52" s="51" t="s">
        <v>110</v>
      </c>
      <c r="D52" s="3"/>
      <c r="E52" s="3"/>
      <c r="F52" s="3"/>
      <c r="G52" s="3"/>
      <c r="H52" s="3"/>
      <c r="I52" s="3"/>
      <c r="J52" s="3"/>
      <c r="K52" s="3"/>
      <c r="L52" s="3"/>
    </row>
    <row r="53" spans="1:13">
      <c r="B53" s="3"/>
      <c r="C53" s="51" t="s">
        <v>111</v>
      </c>
      <c r="D53" s="3"/>
      <c r="E53" s="3"/>
      <c r="F53" s="3"/>
      <c r="G53" s="3"/>
      <c r="H53" s="3"/>
      <c r="I53" s="3"/>
      <c r="J53" s="3"/>
      <c r="K53" s="3"/>
      <c r="L53" s="3"/>
    </row>
    <row r="54" spans="1:13">
      <c r="B54" s="3"/>
      <c r="C54" s="52" t="s">
        <v>107</v>
      </c>
      <c r="D54" s="3"/>
      <c r="E54" s="3"/>
      <c r="F54" s="3"/>
      <c r="G54" s="3"/>
      <c r="H54" s="3"/>
      <c r="I54" s="3"/>
      <c r="J54" s="3"/>
      <c r="K54" s="3"/>
      <c r="L54" s="3"/>
    </row>
    <row r="55" spans="1:13">
      <c r="B55" s="3"/>
      <c r="C55" s="52" t="s">
        <v>156</v>
      </c>
      <c r="D55" s="3"/>
      <c r="E55" s="3"/>
      <c r="F55" s="3"/>
      <c r="G55" s="3"/>
      <c r="H55" s="3"/>
      <c r="I55" s="3"/>
      <c r="J55" s="3"/>
      <c r="K55" s="3"/>
      <c r="L55" s="3"/>
    </row>
    <row r="56" spans="1:13">
      <c r="B56" s="3"/>
      <c r="C56" s="51" t="s">
        <v>112</v>
      </c>
      <c r="D56" s="3"/>
      <c r="E56" s="3"/>
      <c r="F56" s="3"/>
      <c r="G56" s="3"/>
      <c r="H56" s="3"/>
      <c r="I56" s="3"/>
      <c r="J56" s="3"/>
      <c r="K56" s="3"/>
      <c r="L56" s="3"/>
    </row>
    <row r="57" spans="1:13">
      <c r="B57" s="3"/>
      <c r="C57" s="51" t="s">
        <v>113</v>
      </c>
      <c r="D57" s="3"/>
      <c r="E57" s="3"/>
      <c r="F57" s="3"/>
      <c r="G57" s="3"/>
      <c r="H57" s="3"/>
      <c r="I57" s="3"/>
      <c r="J57" s="3"/>
      <c r="K57" s="3"/>
      <c r="L57" s="3"/>
    </row>
    <row r="58" spans="1:13">
      <c r="B58" s="3"/>
      <c r="C58" s="51" t="s">
        <v>114</v>
      </c>
      <c r="D58" s="3"/>
      <c r="E58" s="3"/>
      <c r="F58" s="3"/>
      <c r="G58" s="3"/>
      <c r="H58" s="3"/>
      <c r="I58" s="3"/>
      <c r="J58" s="3"/>
      <c r="K58" s="3"/>
      <c r="L58" s="3"/>
    </row>
    <row r="59" spans="1:13">
      <c r="B59" s="3"/>
      <c r="C59" s="51" t="s">
        <v>115</v>
      </c>
      <c r="D59" s="3"/>
      <c r="E59" s="3"/>
      <c r="F59" s="3"/>
      <c r="G59" s="3"/>
      <c r="H59" s="3"/>
      <c r="I59" s="3"/>
      <c r="J59" s="3"/>
      <c r="K59" s="3"/>
      <c r="L59" s="3"/>
    </row>
    <row r="60" spans="1:13">
      <c r="B60" s="3"/>
      <c r="C60" s="51" t="s">
        <v>116</v>
      </c>
      <c r="D60" s="3"/>
      <c r="E60" s="3"/>
      <c r="F60" s="3"/>
      <c r="G60" s="3"/>
      <c r="H60" s="3"/>
      <c r="I60" s="3"/>
      <c r="J60" s="3"/>
      <c r="K60" s="3"/>
      <c r="L60" s="3"/>
    </row>
    <row r="61" spans="1:13">
      <c r="B61" s="3"/>
      <c r="C61" s="51" t="s">
        <v>117</v>
      </c>
      <c r="D61" s="3"/>
      <c r="E61" s="3"/>
      <c r="F61" s="3"/>
      <c r="G61" s="3"/>
      <c r="H61" s="3"/>
      <c r="I61" s="3"/>
      <c r="J61" s="3"/>
      <c r="K61" s="3"/>
      <c r="L61" s="3"/>
    </row>
    <row r="62" spans="1:13">
      <c r="B62" s="3"/>
      <c r="C62" s="52" t="s">
        <v>107</v>
      </c>
      <c r="D62" s="3"/>
      <c r="E62" s="3"/>
      <c r="F62" s="3"/>
      <c r="G62" s="3"/>
      <c r="H62" s="3"/>
      <c r="I62" s="3"/>
      <c r="J62" s="3"/>
      <c r="K62" s="3"/>
      <c r="L62" s="3"/>
    </row>
    <row r="63" spans="1:13">
      <c r="B63" s="3"/>
      <c r="C63" s="52" t="s">
        <v>174</v>
      </c>
      <c r="D63" s="3"/>
      <c r="E63" s="3"/>
      <c r="F63" s="3"/>
      <c r="G63" s="3"/>
      <c r="H63" s="3"/>
      <c r="I63" s="3"/>
      <c r="J63" s="3"/>
      <c r="K63" s="3"/>
      <c r="L63" s="3"/>
    </row>
    <row r="64" spans="1:13">
      <c r="B64" s="3"/>
      <c r="C64" s="51" t="s">
        <v>118</v>
      </c>
      <c r="D64" s="3"/>
      <c r="E64" s="3"/>
      <c r="F64" s="3"/>
      <c r="G64" s="3"/>
      <c r="H64" s="3"/>
      <c r="I64" s="3"/>
      <c r="J64" s="3"/>
      <c r="K64" s="3"/>
      <c r="L64" s="3"/>
    </row>
    <row r="65" spans="2:12">
      <c r="B65" s="3"/>
      <c r="C65" s="51" t="s">
        <v>119</v>
      </c>
      <c r="D65" s="3"/>
      <c r="E65" s="3"/>
      <c r="F65" s="3"/>
      <c r="G65" s="3"/>
      <c r="H65" s="3"/>
      <c r="I65" s="3"/>
      <c r="J65" s="3"/>
      <c r="K65" s="3"/>
      <c r="L65" s="3"/>
    </row>
    <row r="66" spans="2:12">
      <c r="B66" s="3"/>
      <c r="C66" s="51" t="s">
        <v>120</v>
      </c>
      <c r="D66" s="3"/>
      <c r="E66" s="3"/>
      <c r="F66" s="3"/>
      <c r="G66" s="3"/>
      <c r="H66" s="3"/>
      <c r="I66" s="3"/>
      <c r="J66" s="3"/>
      <c r="K66" s="3"/>
      <c r="L66" s="3"/>
    </row>
    <row r="67" spans="2:12">
      <c r="B67" s="3"/>
      <c r="C67" s="51" t="s">
        <v>121</v>
      </c>
      <c r="D67" s="3"/>
      <c r="E67" s="3"/>
      <c r="F67" s="3"/>
      <c r="G67" s="3"/>
      <c r="H67" s="3"/>
      <c r="I67" s="3"/>
      <c r="J67" s="3"/>
      <c r="K67" s="3"/>
      <c r="L67" s="3"/>
    </row>
    <row r="68" spans="2:12">
      <c r="B68" s="3"/>
      <c r="C68" s="51" t="s">
        <v>122</v>
      </c>
      <c r="D68" s="3"/>
      <c r="E68" s="3"/>
      <c r="F68" s="3"/>
      <c r="G68" s="3"/>
      <c r="H68" s="3"/>
      <c r="I68" s="3"/>
      <c r="J68" s="3"/>
      <c r="K68" s="3"/>
      <c r="L68" s="3"/>
    </row>
    <row r="69" spans="2:12">
      <c r="B69" s="3"/>
      <c r="C69" s="51" t="s">
        <v>123</v>
      </c>
      <c r="D69" s="3"/>
      <c r="E69" s="3"/>
      <c r="F69" s="3"/>
      <c r="G69" s="3"/>
      <c r="H69" s="3"/>
      <c r="I69" s="3"/>
      <c r="J69" s="3"/>
      <c r="K69" s="3"/>
      <c r="L69" s="3"/>
    </row>
    <row r="70" spans="2:12">
      <c r="B70" s="3"/>
      <c r="C70" s="51" t="s">
        <v>124</v>
      </c>
      <c r="D70" s="3"/>
      <c r="E70" s="3"/>
      <c r="F70" s="3"/>
      <c r="G70" s="3"/>
      <c r="H70" s="3"/>
      <c r="I70" s="3"/>
      <c r="J70" s="3"/>
      <c r="K70" s="3"/>
      <c r="L70" s="3"/>
    </row>
    <row r="71" spans="2:12">
      <c r="B71" s="3"/>
      <c r="C71" s="52" t="s">
        <v>107</v>
      </c>
      <c r="D71" s="3"/>
      <c r="E71" s="3"/>
      <c r="F71" s="3"/>
      <c r="G71" s="3"/>
      <c r="H71" s="3"/>
      <c r="I71" s="3"/>
      <c r="J71" s="3"/>
      <c r="K71" s="3"/>
      <c r="L71" s="3"/>
    </row>
    <row r="72" spans="2:12">
      <c r="B72" s="3"/>
      <c r="C72" s="52" t="s">
        <v>157</v>
      </c>
      <c r="D72" s="3"/>
      <c r="E72" s="3"/>
      <c r="F72" s="3"/>
      <c r="G72" s="3"/>
      <c r="H72" s="3"/>
      <c r="I72" s="3"/>
      <c r="J72" s="3"/>
      <c r="K72" s="3"/>
      <c r="L72" s="3"/>
    </row>
    <row r="73" spans="2:12">
      <c r="B73" s="3"/>
      <c r="C73" s="51" t="s">
        <v>125</v>
      </c>
      <c r="D73" s="3"/>
      <c r="E73" s="3"/>
      <c r="F73" s="3"/>
      <c r="G73" s="3"/>
      <c r="H73" s="3"/>
      <c r="I73" s="3"/>
      <c r="J73" s="3"/>
      <c r="K73" s="3"/>
      <c r="L73" s="3"/>
    </row>
    <row r="74" spans="2:12">
      <c r="B74" s="3"/>
      <c r="C74" s="51" t="s">
        <v>126</v>
      </c>
      <c r="D74" s="3"/>
      <c r="E74" s="3"/>
      <c r="F74" s="3"/>
      <c r="G74" s="3"/>
      <c r="H74" s="3"/>
      <c r="I74" s="3"/>
      <c r="J74" s="3"/>
      <c r="K74" s="3"/>
      <c r="L74" s="3"/>
    </row>
    <row r="75" spans="2:12">
      <c r="B75" s="3"/>
      <c r="C75" s="51" t="s">
        <v>127</v>
      </c>
      <c r="D75" s="3"/>
      <c r="E75" s="3"/>
      <c r="F75" s="3"/>
      <c r="G75" s="3"/>
      <c r="H75" s="3"/>
      <c r="I75" s="3"/>
      <c r="J75" s="3"/>
      <c r="K75" s="3"/>
      <c r="L75" s="3"/>
    </row>
    <row r="76" spans="2:12">
      <c r="B76" s="3"/>
      <c r="C76" s="51" t="s">
        <v>128</v>
      </c>
      <c r="D76" s="3"/>
      <c r="E76" s="3"/>
      <c r="F76" s="3"/>
      <c r="G76" s="3"/>
      <c r="H76" s="3"/>
      <c r="I76" s="3"/>
      <c r="J76" s="3"/>
      <c r="K76" s="3"/>
      <c r="L76" s="3"/>
    </row>
    <row r="77" spans="2:12">
      <c r="B77" s="3"/>
      <c r="C77" s="51" t="s">
        <v>129</v>
      </c>
      <c r="D77" s="3"/>
      <c r="E77" s="3"/>
      <c r="F77" s="3"/>
      <c r="G77" s="3"/>
      <c r="H77" s="3"/>
      <c r="I77" s="3"/>
      <c r="J77" s="3"/>
      <c r="K77" s="3"/>
      <c r="L77" s="3"/>
    </row>
    <row r="78" spans="2:12">
      <c r="B78" s="3"/>
      <c r="C78" s="51" t="s">
        <v>130</v>
      </c>
      <c r="D78" s="3"/>
      <c r="E78" s="3"/>
      <c r="F78" s="3"/>
      <c r="G78" s="3"/>
      <c r="H78" s="3"/>
      <c r="I78" s="3"/>
      <c r="J78" s="3"/>
      <c r="K78" s="3"/>
      <c r="L78" s="3"/>
    </row>
    <row r="79" spans="2:12">
      <c r="B79" s="3"/>
      <c r="C79" s="51" t="s">
        <v>131</v>
      </c>
      <c r="D79" s="3"/>
      <c r="E79" s="3"/>
      <c r="F79" s="3"/>
      <c r="G79" s="3"/>
      <c r="H79" s="3"/>
      <c r="I79" s="3"/>
      <c r="J79" s="3"/>
      <c r="K79" s="3"/>
      <c r="L79" s="3"/>
    </row>
    <row r="80" spans="2:12">
      <c r="B80" s="3"/>
      <c r="C80" s="51" t="s">
        <v>132</v>
      </c>
      <c r="D80" s="3"/>
      <c r="E80" s="3"/>
      <c r="F80" s="3"/>
      <c r="G80" s="3"/>
      <c r="H80" s="3"/>
      <c r="I80" s="3"/>
      <c r="J80" s="3"/>
      <c r="K80" s="3"/>
      <c r="L80" s="3"/>
    </row>
    <row r="81" spans="2:12">
      <c r="B81" s="3"/>
      <c r="C81" s="51" t="s">
        <v>133</v>
      </c>
      <c r="D81" s="3"/>
      <c r="E81" s="3"/>
      <c r="F81" s="3"/>
      <c r="G81" s="3"/>
      <c r="H81" s="3"/>
      <c r="I81" s="3"/>
      <c r="J81" s="3"/>
      <c r="K81" s="3"/>
      <c r="L81" s="3"/>
    </row>
    <row r="82" spans="2:12">
      <c r="B82" s="3"/>
      <c r="C82" s="52" t="s">
        <v>107</v>
      </c>
      <c r="D82" s="3"/>
      <c r="E82" s="3"/>
      <c r="F82" s="3"/>
      <c r="G82" s="3"/>
      <c r="H82" s="3"/>
      <c r="I82" s="3"/>
      <c r="J82" s="3"/>
      <c r="K82" s="3"/>
      <c r="L82" s="3"/>
    </row>
    <row r="83" spans="2:12">
      <c r="B83" s="3"/>
      <c r="C83" s="52" t="s">
        <v>158</v>
      </c>
      <c r="D83" s="3"/>
      <c r="E83" s="3"/>
      <c r="F83" s="3"/>
      <c r="G83" s="3"/>
      <c r="H83" s="3"/>
      <c r="I83" s="3"/>
      <c r="J83" s="3"/>
      <c r="K83" s="3"/>
      <c r="L83" s="3"/>
    </row>
    <row r="84" spans="2:12">
      <c r="B84" s="3"/>
      <c r="C84" s="51" t="s">
        <v>134</v>
      </c>
      <c r="D84" s="3"/>
      <c r="E84" s="3"/>
      <c r="F84" s="3"/>
      <c r="G84" s="3"/>
      <c r="H84" s="3"/>
      <c r="I84" s="3"/>
      <c r="J84" s="3"/>
      <c r="K84" s="3"/>
      <c r="L84" s="3"/>
    </row>
    <row r="85" spans="2:12">
      <c r="B85" s="3"/>
      <c r="C85" s="51" t="s">
        <v>135</v>
      </c>
      <c r="D85" s="3"/>
      <c r="E85" s="3"/>
      <c r="F85" s="3"/>
      <c r="G85" s="3"/>
      <c r="H85" s="3"/>
      <c r="I85" s="3"/>
      <c r="J85" s="3"/>
      <c r="K85" s="3"/>
      <c r="L85" s="3"/>
    </row>
    <row r="86" spans="2:12">
      <c r="B86" s="3"/>
      <c r="C86" s="51" t="s">
        <v>136</v>
      </c>
      <c r="D86" s="3"/>
      <c r="E86" s="3"/>
      <c r="F86" s="3"/>
      <c r="G86" s="3"/>
      <c r="H86" s="3"/>
      <c r="I86" s="3"/>
      <c r="J86" s="3"/>
      <c r="K86" s="3"/>
      <c r="L86" s="3"/>
    </row>
    <row r="87" spans="2:12">
      <c r="B87" s="3"/>
      <c r="C87" s="52" t="s">
        <v>107</v>
      </c>
      <c r="D87" s="3"/>
      <c r="E87" s="3"/>
      <c r="F87" s="3"/>
      <c r="G87" s="3"/>
      <c r="H87" s="3"/>
      <c r="I87" s="3"/>
      <c r="J87" s="3"/>
      <c r="K87" s="3"/>
      <c r="L87" s="3"/>
    </row>
    <row r="88" spans="2:12">
      <c r="B88" s="3"/>
      <c r="C88" s="52" t="s">
        <v>159</v>
      </c>
      <c r="D88" s="3"/>
      <c r="E88" s="3"/>
      <c r="F88" s="3"/>
      <c r="G88" s="3"/>
      <c r="H88" s="3"/>
      <c r="I88" s="3"/>
      <c r="J88" s="3"/>
      <c r="K88" s="3"/>
      <c r="L88" s="3"/>
    </row>
    <row r="89" spans="2:12">
      <c r="B89" s="3"/>
      <c r="C89" s="51" t="s">
        <v>137</v>
      </c>
      <c r="D89" s="3"/>
      <c r="E89" s="3"/>
      <c r="F89" s="3"/>
      <c r="G89" s="3"/>
      <c r="H89" s="3"/>
      <c r="I89" s="3"/>
      <c r="J89" s="3"/>
      <c r="K89" s="3"/>
      <c r="L89" s="3"/>
    </row>
    <row r="90" spans="2:12">
      <c r="B90" s="3"/>
      <c r="C90" s="51" t="s">
        <v>138</v>
      </c>
      <c r="D90" s="3"/>
      <c r="E90" s="3"/>
      <c r="F90" s="3"/>
      <c r="G90" s="3"/>
      <c r="H90" s="3"/>
      <c r="I90" s="3"/>
      <c r="J90" s="3"/>
      <c r="K90" s="3"/>
      <c r="L90" s="3"/>
    </row>
    <row r="91" spans="2:12">
      <c r="B91" s="3"/>
      <c r="C91" s="51" t="s">
        <v>139</v>
      </c>
      <c r="D91" s="3"/>
      <c r="E91" s="3"/>
      <c r="F91" s="3"/>
      <c r="G91" s="3"/>
      <c r="H91" s="3"/>
      <c r="I91" s="3"/>
      <c r="J91" s="3"/>
      <c r="K91" s="3"/>
      <c r="L91" s="3"/>
    </row>
    <row r="92" spans="2:12">
      <c r="B92" s="3"/>
      <c r="C92" s="51" t="s">
        <v>140</v>
      </c>
      <c r="D92" s="3"/>
      <c r="E92" s="3"/>
      <c r="F92" s="3"/>
      <c r="G92" s="3"/>
      <c r="H92" s="3"/>
      <c r="I92" s="3"/>
      <c r="J92" s="3"/>
      <c r="K92" s="3"/>
      <c r="L92" s="3"/>
    </row>
    <row r="93" spans="2:12">
      <c r="B93" s="3"/>
      <c r="C93" s="52" t="s">
        <v>107</v>
      </c>
      <c r="D93" s="3"/>
      <c r="E93" s="3"/>
      <c r="F93" s="3"/>
      <c r="G93" s="3"/>
      <c r="H93" s="3"/>
      <c r="I93" s="3"/>
      <c r="J93" s="3"/>
      <c r="K93" s="3"/>
      <c r="L93" s="3"/>
    </row>
    <row r="94" spans="2:12">
      <c r="B94" s="3"/>
      <c r="C94" s="52" t="s">
        <v>160</v>
      </c>
      <c r="D94" s="3"/>
      <c r="E94" s="3"/>
      <c r="F94" s="3"/>
      <c r="G94" s="3"/>
      <c r="H94" s="3"/>
      <c r="I94" s="3"/>
      <c r="J94" s="3"/>
      <c r="K94" s="3"/>
      <c r="L94" s="3"/>
    </row>
    <row r="95" spans="2:12">
      <c r="B95" s="3"/>
      <c r="C95" s="51" t="s">
        <v>142</v>
      </c>
      <c r="D95" s="3"/>
      <c r="E95" s="3"/>
      <c r="F95" s="3"/>
      <c r="G95" s="3"/>
      <c r="H95" s="3"/>
      <c r="I95" s="3"/>
      <c r="J95" s="3"/>
      <c r="K95" s="3"/>
      <c r="L95" s="3"/>
    </row>
    <row r="96" spans="2:12">
      <c r="B96" s="3"/>
      <c r="C96" s="51" t="s">
        <v>141</v>
      </c>
      <c r="D96" s="3"/>
      <c r="E96" s="3"/>
      <c r="F96" s="3"/>
      <c r="G96" s="3"/>
      <c r="H96" s="3"/>
      <c r="I96" s="3"/>
      <c r="J96" s="3"/>
      <c r="K96" s="3"/>
      <c r="L96" s="3"/>
    </row>
    <row r="97" spans="2:12">
      <c r="B97" s="3"/>
      <c r="C97" s="51" t="s">
        <v>143</v>
      </c>
      <c r="D97" s="3"/>
      <c r="E97" s="3"/>
      <c r="F97" s="3"/>
      <c r="G97" s="3"/>
      <c r="H97" s="3"/>
      <c r="I97" s="3"/>
      <c r="J97" s="3"/>
      <c r="K97" s="3"/>
      <c r="L97" s="3"/>
    </row>
    <row r="98" spans="2:12">
      <c r="B98" s="3"/>
      <c r="C98" s="51" t="s">
        <v>144</v>
      </c>
      <c r="D98" s="3"/>
      <c r="E98" s="3"/>
      <c r="F98" s="3"/>
      <c r="G98" s="3"/>
      <c r="H98" s="3"/>
      <c r="I98" s="3"/>
      <c r="J98" s="3"/>
      <c r="K98" s="3"/>
      <c r="L98" s="3"/>
    </row>
    <row r="99" spans="2:12">
      <c r="B99" s="3"/>
      <c r="C99" s="51" t="s">
        <v>145</v>
      </c>
      <c r="D99" s="3"/>
      <c r="E99" s="3"/>
      <c r="F99" s="3"/>
      <c r="G99" s="3"/>
      <c r="H99" s="3"/>
      <c r="I99" s="3"/>
      <c r="J99" s="3"/>
      <c r="K99" s="3"/>
      <c r="L99" s="3"/>
    </row>
    <row r="100" spans="2:12">
      <c r="B100" s="3"/>
      <c r="C100" s="52" t="s">
        <v>107</v>
      </c>
      <c r="D100" s="3"/>
      <c r="E100" s="3"/>
      <c r="F100" s="3"/>
      <c r="G100" s="3"/>
      <c r="H100" s="3"/>
      <c r="I100" s="3"/>
      <c r="J100" s="3"/>
      <c r="K100" s="3"/>
      <c r="L100" s="3"/>
    </row>
    <row r="101" spans="2:12">
      <c r="B101" s="3"/>
      <c r="C101" s="52" t="s">
        <v>161</v>
      </c>
      <c r="D101" s="3"/>
      <c r="E101" s="3"/>
      <c r="F101" s="3"/>
      <c r="G101" s="3"/>
      <c r="H101" s="3"/>
      <c r="I101" s="3"/>
      <c r="J101" s="3"/>
      <c r="K101" s="3"/>
      <c r="L101" s="3"/>
    </row>
    <row r="102" spans="2:12">
      <c r="B102" s="3"/>
      <c r="C102" s="51" t="s">
        <v>146</v>
      </c>
      <c r="D102" s="3"/>
      <c r="E102" s="3"/>
      <c r="F102" s="3"/>
      <c r="G102" s="3"/>
      <c r="H102" s="3"/>
      <c r="I102" s="3"/>
      <c r="J102" s="3"/>
      <c r="K102" s="3"/>
      <c r="L102" s="3"/>
    </row>
    <row r="103" spans="2:12">
      <c r="B103" s="3"/>
      <c r="C103" s="51" t="s">
        <v>147</v>
      </c>
      <c r="D103" s="3"/>
      <c r="E103" s="3"/>
      <c r="F103" s="3"/>
      <c r="G103" s="3"/>
      <c r="H103" s="3"/>
      <c r="I103" s="3"/>
      <c r="J103" s="3"/>
      <c r="K103" s="3"/>
      <c r="L103" s="3"/>
    </row>
    <row r="104" spans="2:12">
      <c r="B104" s="3"/>
      <c r="C104" s="51" t="s">
        <v>148</v>
      </c>
      <c r="D104" s="3"/>
      <c r="E104" s="3"/>
      <c r="F104" s="3"/>
      <c r="G104" s="3"/>
      <c r="H104" s="3"/>
      <c r="I104" s="3"/>
      <c r="J104" s="3"/>
      <c r="K104" s="3"/>
      <c r="L104" s="3"/>
    </row>
    <row r="105" spans="2:12">
      <c r="B105" s="3"/>
      <c r="C105" s="51" t="s">
        <v>149</v>
      </c>
      <c r="D105" s="3"/>
      <c r="E105" s="3"/>
      <c r="F105" s="3"/>
      <c r="G105" s="3"/>
      <c r="H105" s="3"/>
      <c r="I105" s="3"/>
      <c r="J105" s="3"/>
      <c r="K105" s="3"/>
      <c r="L105" s="3"/>
    </row>
    <row r="106" spans="2:12">
      <c r="B106" s="3"/>
      <c r="C106" s="52" t="s">
        <v>107</v>
      </c>
      <c r="D106" s="3"/>
      <c r="E106" s="3"/>
      <c r="F106" s="3"/>
      <c r="G106" s="3"/>
      <c r="H106" s="3"/>
      <c r="I106" s="3"/>
      <c r="J106" s="3"/>
      <c r="K106" s="3"/>
      <c r="L106" s="3"/>
    </row>
    <row r="107" spans="2:12">
      <c r="B107" s="3"/>
      <c r="C107" s="52" t="s">
        <v>162</v>
      </c>
      <c r="D107" s="3"/>
      <c r="E107" s="3"/>
      <c r="F107" s="3"/>
      <c r="G107" s="3"/>
      <c r="H107" s="3"/>
      <c r="I107" s="3"/>
      <c r="J107" s="3"/>
      <c r="K107" s="3"/>
      <c r="L107" s="3"/>
    </row>
    <row r="108" spans="2:12">
      <c r="B108" s="3"/>
      <c r="C108" s="51" t="s">
        <v>150</v>
      </c>
      <c r="D108" s="3"/>
      <c r="E108" s="3"/>
      <c r="F108" s="3"/>
      <c r="G108" s="3"/>
      <c r="H108" s="3"/>
      <c r="I108" s="3"/>
      <c r="J108" s="3"/>
      <c r="K108" s="3"/>
      <c r="L108" s="3"/>
    </row>
    <row r="109" spans="2:12">
      <c r="B109" s="3"/>
      <c r="C109" s="51" t="s">
        <v>151</v>
      </c>
      <c r="D109" s="3"/>
      <c r="E109" s="3"/>
      <c r="F109" s="3"/>
      <c r="G109" s="3"/>
      <c r="H109" s="3"/>
      <c r="I109" s="3"/>
      <c r="J109" s="3"/>
      <c r="K109" s="3"/>
      <c r="L109" s="3"/>
    </row>
    <row r="110" spans="2:12">
      <c r="B110" s="3"/>
      <c r="C110" s="51" t="s">
        <v>152</v>
      </c>
      <c r="D110" s="3"/>
      <c r="E110" s="3"/>
      <c r="F110" s="3"/>
      <c r="G110" s="3"/>
      <c r="H110" s="3"/>
      <c r="I110" s="3"/>
      <c r="J110" s="3"/>
      <c r="K110" s="3"/>
      <c r="L110" s="3"/>
    </row>
    <row r="111" spans="2:12">
      <c r="B111" s="3"/>
      <c r="C111" s="51" t="s">
        <v>153</v>
      </c>
      <c r="D111" s="3"/>
      <c r="E111" s="3"/>
      <c r="F111" s="3"/>
      <c r="G111" s="3"/>
      <c r="H111" s="3"/>
      <c r="I111" s="3"/>
      <c r="J111" s="3"/>
      <c r="K111" s="3"/>
      <c r="L111" s="3"/>
    </row>
    <row r="112" spans="2:12">
      <c r="B112" s="3"/>
      <c r="C112" s="51" t="s">
        <v>154</v>
      </c>
      <c r="D112" s="3"/>
      <c r="E112" s="3"/>
      <c r="F112" s="3"/>
      <c r="G112" s="3"/>
      <c r="H112" s="3"/>
      <c r="I112" s="3"/>
      <c r="J112" s="3"/>
      <c r="K112" s="3"/>
      <c r="L112" s="3"/>
    </row>
    <row r="113" spans="2:12">
      <c r="B113" s="3"/>
      <c r="C113" s="51" t="s">
        <v>155</v>
      </c>
      <c r="D113" s="3"/>
      <c r="E113" s="3"/>
      <c r="F113" s="3"/>
      <c r="G113" s="3"/>
      <c r="H113" s="3"/>
      <c r="I113" s="3"/>
      <c r="J113" s="3"/>
      <c r="K113" s="3"/>
      <c r="L113" s="3"/>
    </row>
    <row r="114" spans="2:12">
      <c r="B114" s="3"/>
      <c r="C114" s="51" t="s">
        <v>109</v>
      </c>
      <c r="D114" s="3"/>
      <c r="E114" s="3"/>
      <c r="F114" s="3"/>
      <c r="G114" s="3"/>
      <c r="H114" s="3"/>
      <c r="I114" s="3"/>
      <c r="J114" s="3"/>
      <c r="K114" s="3"/>
      <c r="L114" s="3"/>
    </row>
    <row r="115" spans="2:12">
      <c r="B115" s="3"/>
      <c r="C115" s="51" t="s">
        <v>106</v>
      </c>
      <c r="D115" s="3"/>
      <c r="E115" s="3"/>
      <c r="F115" s="3"/>
      <c r="G115" s="3"/>
      <c r="H115" s="3"/>
      <c r="I115" s="3"/>
      <c r="J115" s="3"/>
      <c r="K115" s="3"/>
      <c r="L115" s="3"/>
    </row>
  </sheetData>
  <sheetProtection selectLockedCells="1"/>
  <protectedRanges>
    <protectedRange sqref="C5:G6" name="範囲2_1_2"/>
    <protectedRange sqref="J5:J6" name="範囲3_3"/>
    <protectedRange sqref="L4" name="範囲3_2_3"/>
    <protectedRange sqref="J4" name="範囲3_1_3"/>
    <protectedRange sqref="I21:I26" name="範囲1_1_1_1"/>
    <protectedRange sqref="I31:I32" name="範囲1_1_1"/>
    <protectedRange sqref="C4:G4" name="範囲2_1"/>
    <protectedRange sqref="I16:I18" name="範囲1_1_2_1_4_1_1_1"/>
    <protectedRange sqref="I33:I36" name="範囲1_1_2_1"/>
    <protectedRange sqref="I12:I14" name="範囲1_1_1_3_2_1"/>
    <protectedRange sqref="I15" name="範囲1_1_4_1"/>
    <protectedRange sqref="I19:I20" name="範囲1_1_1_3_4"/>
    <protectedRange sqref="I27:I30" name="範囲1_1_1_4_1"/>
  </protectedRanges>
  <mergeCells count="123">
    <mergeCell ref="C46:M46"/>
    <mergeCell ref="C47:M47"/>
    <mergeCell ref="C48:M48"/>
    <mergeCell ref="C49:M49"/>
    <mergeCell ref="C41:G41"/>
    <mergeCell ref="B43:C43"/>
    <mergeCell ref="K43:M43"/>
    <mergeCell ref="C44:I44"/>
    <mergeCell ref="D45:F45"/>
    <mergeCell ref="H45:M45"/>
    <mergeCell ref="B37:B40"/>
    <mergeCell ref="C37:G37"/>
    <mergeCell ref="C38:G38"/>
    <mergeCell ref="C39:G39"/>
    <mergeCell ref="C40:G40"/>
    <mergeCell ref="L31:L32"/>
    <mergeCell ref="M31:M32"/>
    <mergeCell ref="E32:F32"/>
    <mergeCell ref="B33:B36"/>
    <mergeCell ref="C33:C36"/>
    <mergeCell ref="D33:D36"/>
    <mergeCell ref="E33:E36"/>
    <mergeCell ref="G33:G36"/>
    <mergeCell ref="I33:I36"/>
    <mergeCell ref="J33:J36"/>
    <mergeCell ref="C31:C32"/>
    <mergeCell ref="D31:D32"/>
    <mergeCell ref="E31:F31"/>
    <mergeCell ref="I31:I32"/>
    <mergeCell ref="J31:J32"/>
    <mergeCell ref="K31:K32"/>
    <mergeCell ref="B21:B32"/>
    <mergeCell ref="M27:M28"/>
    <mergeCell ref="E29:F30"/>
    <mergeCell ref="M29:M30"/>
    <mergeCell ref="E26:F26"/>
    <mergeCell ref="K33:K36"/>
    <mergeCell ref="L33:L36"/>
    <mergeCell ref="M33:M36"/>
    <mergeCell ref="C25:C26"/>
    <mergeCell ref="D25:D26"/>
    <mergeCell ref="E25:F25"/>
    <mergeCell ref="I25:I26"/>
    <mergeCell ref="J25:J26"/>
    <mergeCell ref="K25:K26"/>
    <mergeCell ref="L25:L26"/>
    <mergeCell ref="M25:M26"/>
    <mergeCell ref="E23:F23"/>
    <mergeCell ref="I23:I24"/>
    <mergeCell ref="J23:J24"/>
    <mergeCell ref="K23:K24"/>
    <mergeCell ref="L23:L24"/>
    <mergeCell ref="C27:C30"/>
    <mergeCell ref="D27:D30"/>
    <mergeCell ref="E27:F28"/>
    <mergeCell ref="I27:I28"/>
    <mergeCell ref="J27:J30"/>
    <mergeCell ref="K27:K28"/>
    <mergeCell ref="L27:L28"/>
    <mergeCell ref="I29:I30"/>
    <mergeCell ref="K29:K30"/>
    <mergeCell ref="L29:L30"/>
    <mergeCell ref="M23:M24"/>
    <mergeCell ref="E24:F24"/>
    <mergeCell ref="L21:L22"/>
    <mergeCell ref="M21:M22"/>
    <mergeCell ref="E22:F22"/>
    <mergeCell ref="C23:C24"/>
    <mergeCell ref="D23:D24"/>
    <mergeCell ref="E16:E18"/>
    <mergeCell ref="G16:G18"/>
    <mergeCell ref="J16:J18"/>
    <mergeCell ref="K16:K18"/>
    <mergeCell ref="L16:L18"/>
    <mergeCell ref="M16:M18"/>
    <mergeCell ref="L19:L20"/>
    <mergeCell ref="M19:M20"/>
    <mergeCell ref="E20:F20"/>
    <mergeCell ref="C21:C22"/>
    <mergeCell ref="D21:D22"/>
    <mergeCell ref="E21:F21"/>
    <mergeCell ref="I21:I22"/>
    <mergeCell ref="J21:J22"/>
    <mergeCell ref="K21:K22"/>
    <mergeCell ref="C19:C20"/>
    <mergeCell ref="D19:D20"/>
    <mergeCell ref="K12:K14"/>
    <mergeCell ref="L12:L14"/>
    <mergeCell ref="M12:M14"/>
    <mergeCell ref="E13:F13"/>
    <mergeCell ref="E14:F14"/>
    <mergeCell ref="E15:H15"/>
    <mergeCell ref="I15:J15"/>
    <mergeCell ref="B12:B14"/>
    <mergeCell ref="C12:C14"/>
    <mergeCell ref="D12:D14"/>
    <mergeCell ref="E12:F12"/>
    <mergeCell ref="G12:G14"/>
    <mergeCell ref="J12:J14"/>
    <mergeCell ref="B15:B20"/>
    <mergeCell ref="C16:C18"/>
    <mergeCell ref="D16:D18"/>
    <mergeCell ref="E19:F19"/>
    <mergeCell ref="I19:I20"/>
    <mergeCell ref="J19:J20"/>
    <mergeCell ref="K19:K20"/>
    <mergeCell ref="B10:B11"/>
    <mergeCell ref="C10:C11"/>
    <mergeCell ref="D10:D11"/>
    <mergeCell ref="E10:H10"/>
    <mergeCell ref="I10:J10"/>
    <mergeCell ref="K10:M10"/>
    <mergeCell ref="E11:F11"/>
    <mergeCell ref="K1:M1"/>
    <mergeCell ref="B2:M2"/>
    <mergeCell ref="C4:G4"/>
    <mergeCell ref="H4:I4"/>
    <mergeCell ref="B5:B6"/>
    <mergeCell ref="C5:G6"/>
    <mergeCell ref="H5:I5"/>
    <mergeCell ref="J5:M5"/>
    <mergeCell ref="H6:I6"/>
    <mergeCell ref="J6:M6"/>
  </mergeCells>
  <phoneticPr fontId="2"/>
  <conditionalFormatting sqref="I15 J37:J41">
    <cfRule type="cellIs" dxfId="38" priority="3" stopIfTrue="1" operator="equal">
      <formula>"×"</formula>
    </cfRule>
  </conditionalFormatting>
  <conditionalFormatting sqref="I19:I20">
    <cfRule type="expression" dxfId="37" priority="1">
      <formula>#REF!="×"</formula>
    </cfRule>
  </conditionalFormatting>
  <conditionalFormatting sqref="I16:J18 J19:J20">
    <cfRule type="expression" dxfId="36" priority="2">
      <formula>$I$15="×"</formula>
    </cfRule>
  </conditionalFormatting>
  <conditionalFormatting sqref="J16:J18 J12:J14">
    <cfRule type="expression" dxfId="35" priority="4" stopIfTrue="1">
      <formula>NOT(ISNUMBER($J12))</formula>
    </cfRule>
  </conditionalFormatting>
  <dataValidations count="10">
    <dataValidation type="list" allowBlank="1" showErrorMessage="1" error="リストより選択してください" sqref="I16:I18" xr:uid="{1B14BD51-5E18-496C-8AE0-928904232E74}">
      <formula1>"2件,1件,0件"</formula1>
    </dataValidation>
    <dataValidation type="list" allowBlank="1" showInputMessage="1" showErrorMessage="1" sqref="I12:I14" xr:uid="{982B5DC3-0655-458A-8BE0-FDBB7BB7115E}">
      <formula1>"1件,0件"</formula1>
    </dataValidation>
    <dataValidation type="list" allowBlank="1" showInputMessage="1" showErrorMessage="1" sqref="I32" xr:uid="{253324B0-79B4-4963-ADAA-D0088DBF23EE}">
      <formula1>$G32:$G37</formula1>
    </dataValidation>
    <dataValidation type="list" allowBlank="1" showInputMessage="1" showErrorMessage="1" sqref="I33:I36" xr:uid="{60EC9A01-7957-47F2-BC8A-A3ABF4FFE877}">
      <formula1>"不履行なし,1項目,2項目,3項目以上"</formula1>
    </dataValidation>
    <dataValidation type="list" allowBlank="1" showInputMessage="1" showErrorMessage="1" sqref="I15:J15" xr:uid="{96C6661B-A696-46B1-BD84-EB065C511735}">
      <formula1>"配置予定技術者,専任補助者,×"</formula1>
    </dataValidation>
    <dataValidation type="list" allowBlank="1" showInputMessage="1" showErrorMessage="1" sqref="I26" xr:uid="{14828E45-524F-4847-A399-F509F8A1FFAF}">
      <formula1>$G26:$G26</formula1>
    </dataValidation>
    <dataValidation type="list" allowBlank="1" showInputMessage="1" showErrorMessage="1" sqref="J4" xr:uid="{5F3B301A-8A5C-4902-A1B1-A74FCAC08DCA}">
      <formula1>$C$51:$C$115</formula1>
    </dataValidation>
    <dataValidation type="whole" allowBlank="1" showInputMessage="1" showErrorMessage="1" sqref="L4" xr:uid="{65D081FC-3279-455B-854F-EE9037535CDD}">
      <formula1>0</formula1>
      <formula2>999999</formula2>
    </dataValidation>
    <dataValidation type="list" allowBlank="1" showInputMessage="1" showErrorMessage="1" sqref="I31 I19:I25" xr:uid="{43304583-BB89-46C3-A1C1-6FBF08801582}">
      <formula1>$G19:$G20</formula1>
    </dataValidation>
    <dataValidation type="list" allowBlank="1" showInputMessage="1" showErrorMessage="1" sqref="I27:I30" xr:uid="{4922D275-CCA1-4118-9AFC-E23567560409}">
      <formula1>$G$27:$G$28</formula1>
    </dataValidation>
  </dataValidations>
  <printOptions horizontalCentered="1" verticalCentered="1"/>
  <pageMargins left="0.59055118110236227" right="0.19685039370078741" top="0.39370078740157483" bottom="0.39370078740157483" header="0" footer="0"/>
  <pageSetup paperSize="9" scale="70" orientation="portrait" horizontalDpi="1200" verticalDpi="1200"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33420-B50A-4EEB-867E-1303978F21E6}">
  <sheetPr codeName="Sheet12">
    <tabColor rgb="FF7030A0"/>
  </sheetPr>
  <dimension ref="A1:AT98"/>
  <sheetViews>
    <sheetView view="pageBreakPreview" zoomScale="60" zoomScaleNormal="100" workbookViewId="0">
      <selection activeCell="Y4" sqref="Y4:AE4"/>
    </sheetView>
  </sheetViews>
  <sheetFormatPr defaultColWidth="9" defaultRowHeight="13.5"/>
  <cols>
    <col min="1" max="1" width="6.625" style="44" customWidth="1"/>
    <col min="2" max="3" width="3.625" style="44" customWidth="1"/>
    <col min="4" max="4" width="12.625" style="44" customWidth="1"/>
    <col min="5" max="5" width="2.125" style="44" customWidth="1"/>
    <col min="6" max="6" width="9.625" style="44" customWidth="1"/>
    <col min="7" max="7" width="15.625" style="44" customWidth="1"/>
    <col min="8" max="8" width="2.125" style="44" customWidth="1"/>
    <col min="9" max="9" width="14.125" style="44" customWidth="1"/>
    <col min="10" max="10" width="2.125" style="44" customWidth="1"/>
    <col min="11" max="12" width="3.625" style="44" customWidth="1"/>
    <col min="13" max="13" width="12.625" style="44" customWidth="1"/>
    <col min="14" max="14" width="3.625" style="44" customWidth="1"/>
    <col min="15" max="15" width="5.125" style="44" customWidth="1"/>
    <col min="16" max="16" width="2.125" style="44" customWidth="1"/>
    <col min="17" max="17" width="3.625" style="44" customWidth="1"/>
    <col min="18" max="18" width="5.125" style="44" customWidth="1"/>
    <col min="19" max="19" width="9.625" style="44" customWidth="1"/>
    <col min="20" max="21" width="3.625" style="44" customWidth="1"/>
    <col min="22" max="22" width="7" style="44" customWidth="1"/>
    <col min="23" max="27" width="3.625" style="44" customWidth="1"/>
    <col min="28" max="29" width="9.625" style="44" customWidth="1"/>
    <col min="30" max="32" width="3.625" style="44" customWidth="1"/>
    <col min="33" max="33" width="9" style="44"/>
    <col min="34" max="34" width="20.625" style="44" customWidth="1"/>
    <col min="35" max="16384" width="9" style="44"/>
  </cols>
  <sheetData>
    <row r="1" spans="1:33" ht="15" customHeight="1">
      <c r="X1" s="707" t="s">
        <v>561</v>
      </c>
      <c r="Y1" s="707"/>
      <c r="Z1" s="707"/>
      <c r="AA1" s="707"/>
      <c r="AB1" s="707"/>
      <c r="AC1" s="707"/>
      <c r="AD1" s="707"/>
      <c r="AE1" s="708"/>
    </row>
    <row r="2" spans="1:33" ht="21" customHeight="1">
      <c r="A2" s="703" t="s">
        <v>0</v>
      </c>
      <c r="B2" s="703"/>
      <c r="C2" s="703"/>
      <c r="D2" s="703"/>
      <c r="E2" s="703"/>
      <c r="F2" s="703"/>
      <c r="G2" s="703"/>
      <c r="H2" s="703"/>
      <c r="I2" s="703"/>
      <c r="J2" s="703"/>
      <c r="K2" s="703"/>
      <c r="L2" s="703"/>
      <c r="M2" s="703"/>
      <c r="N2" s="703"/>
      <c r="O2" s="703"/>
      <c r="P2" s="703"/>
      <c r="Q2" s="703"/>
      <c r="R2" s="703"/>
      <c r="S2" s="703"/>
      <c r="T2" s="703"/>
      <c r="U2" s="703"/>
      <c r="V2" s="703"/>
      <c r="W2" s="703"/>
      <c r="X2" s="703"/>
      <c r="Y2" s="703"/>
      <c r="Z2" s="703"/>
      <c r="AA2" s="703"/>
      <c r="AB2" s="703"/>
      <c r="AC2" s="703"/>
      <c r="AD2" s="703"/>
      <c r="AE2" s="703"/>
    </row>
    <row r="3" spans="1:33" ht="15" customHeight="1">
      <c r="U3" s="704" t="s">
        <v>221</v>
      </c>
      <c r="V3" s="704"/>
      <c r="W3" s="704"/>
      <c r="X3" s="104" t="s">
        <v>229</v>
      </c>
      <c r="Y3" s="705" t="str">
        <f>'例＿様式１（表紙）'!K6</f>
        <v>○○○○○建設</v>
      </c>
      <c r="Z3" s="705"/>
      <c r="AA3" s="705"/>
      <c r="AB3" s="705"/>
      <c r="AC3" s="705"/>
      <c r="AD3" s="705"/>
      <c r="AE3" s="705"/>
    </row>
    <row r="4" spans="1:33" ht="15" customHeight="1">
      <c r="U4" s="704" t="s">
        <v>12</v>
      </c>
      <c r="V4" s="704"/>
      <c r="W4" s="704"/>
      <c r="X4" s="104" t="s">
        <v>229</v>
      </c>
      <c r="Y4" s="706" t="str">
        <f>'例＿様式１（表紙）'!B11</f>
        <v>県道○○線　○○○○○○○○○工事</v>
      </c>
      <c r="Z4" s="706"/>
      <c r="AA4" s="706"/>
      <c r="AB4" s="706"/>
      <c r="AC4" s="706"/>
      <c r="AD4" s="706"/>
      <c r="AE4" s="706"/>
    </row>
    <row r="5" spans="1:33" ht="15" customHeight="1">
      <c r="A5" s="342"/>
      <c r="B5" s="715"/>
      <c r="C5" s="715"/>
      <c r="D5" s="715"/>
      <c r="F5" s="716"/>
      <c r="G5" s="716"/>
      <c r="H5" s="716"/>
      <c r="I5" s="716"/>
      <c r="K5" s="104"/>
      <c r="L5" s="104"/>
    </row>
    <row r="6" spans="1:33" ht="21" customHeight="1">
      <c r="A6" s="717" t="s">
        <v>240</v>
      </c>
      <c r="B6" s="717"/>
      <c r="C6" s="717"/>
      <c r="D6" s="717"/>
      <c r="E6" s="717"/>
      <c r="F6" s="717"/>
      <c r="G6" s="718" t="str">
        <f>"対象期間："&amp;TEXT(IF(AND(MONTH(様式４!R30)&gt;=1,MONTH(様式４!R30)&lt;=6),EOMONTH(様式４!R30,-9*12),EOMONTH(様式４!R30,-8*12)),"[$-ja-JP-x-gannen]ggge")&amp;"年度～"&amp;TEXT(IF(AND(MONTH(様式４!R30)&gt;=1,MONTH(様式４!R30)&lt;=6),EOMONTH(様式４!R30,-2*12),EOMONTH(様式４!R30,-1*12)),"[$-ja-JP-x-gannen]ggge")&amp;"年度"</f>
        <v>対象期間：平成30年度～令和7年度</v>
      </c>
      <c r="H6" s="718"/>
      <c r="I6" s="718"/>
      <c r="J6" s="718"/>
      <c r="K6" s="718"/>
      <c r="L6" s="718"/>
      <c r="M6" s="331" t="s">
        <v>344</v>
      </c>
      <c r="N6" s="332"/>
      <c r="O6" s="332"/>
      <c r="P6" s="332"/>
      <c r="Q6" s="332"/>
      <c r="R6" s="332"/>
      <c r="S6" s="719"/>
      <c r="T6" s="719"/>
      <c r="U6" s="719"/>
    </row>
    <row r="7" spans="1:33" ht="3" customHeight="1" thickBot="1">
      <c r="A7" s="114"/>
      <c r="B7" s="114"/>
      <c r="C7" s="114"/>
      <c r="D7" s="114"/>
    </row>
    <row r="8" spans="1:33" ht="15" customHeight="1" thickTop="1">
      <c r="A8" s="720" t="s">
        <v>530</v>
      </c>
      <c r="B8" s="709" t="s">
        <v>531</v>
      </c>
      <c r="C8" s="710"/>
      <c r="D8" s="711"/>
      <c r="E8" s="109"/>
      <c r="F8" s="710" t="s">
        <v>230</v>
      </c>
      <c r="G8" s="710"/>
      <c r="H8" s="710"/>
      <c r="I8" s="710"/>
      <c r="J8" s="181"/>
      <c r="K8" s="709" t="s">
        <v>594</v>
      </c>
      <c r="L8" s="710"/>
      <c r="M8" s="711"/>
      <c r="N8" s="709" t="s">
        <v>231</v>
      </c>
      <c r="O8" s="710"/>
      <c r="P8" s="710"/>
      <c r="Q8" s="710"/>
      <c r="R8" s="711"/>
      <c r="S8" s="709" t="s">
        <v>241</v>
      </c>
      <c r="T8" s="710"/>
      <c r="U8" s="711"/>
      <c r="V8" s="709" t="s">
        <v>532</v>
      </c>
      <c r="W8" s="710"/>
      <c r="X8" s="711"/>
      <c r="Y8" s="709" t="s">
        <v>242</v>
      </c>
      <c r="Z8" s="711"/>
      <c r="AA8" s="104"/>
      <c r="AB8" s="722" t="s">
        <v>212</v>
      </c>
      <c r="AC8" s="723"/>
      <c r="AD8" s="726">
        <f>COUNTIF(Y10,"&gt;=80")</f>
        <v>1</v>
      </c>
      <c r="AE8" s="727"/>
      <c r="AG8" s="716"/>
    </row>
    <row r="9" spans="1:33" ht="15" customHeight="1">
      <c r="A9" s="721"/>
      <c r="B9" s="712"/>
      <c r="C9" s="713"/>
      <c r="D9" s="714"/>
      <c r="E9" s="110" t="s">
        <v>232</v>
      </c>
      <c r="F9" s="713" t="s">
        <v>370</v>
      </c>
      <c r="G9" s="713"/>
      <c r="H9" s="713"/>
      <c r="I9" s="713"/>
      <c r="J9" s="182" t="s">
        <v>233</v>
      </c>
      <c r="K9" s="712"/>
      <c r="L9" s="713"/>
      <c r="M9" s="714"/>
      <c r="N9" s="712"/>
      <c r="O9" s="713"/>
      <c r="P9" s="713"/>
      <c r="Q9" s="713"/>
      <c r="R9" s="714"/>
      <c r="S9" s="712"/>
      <c r="T9" s="713"/>
      <c r="U9" s="714"/>
      <c r="V9" s="712"/>
      <c r="W9" s="713"/>
      <c r="X9" s="714"/>
      <c r="Y9" s="712"/>
      <c r="Z9" s="714"/>
      <c r="AA9" s="156"/>
      <c r="AB9" s="724"/>
      <c r="AC9" s="725"/>
      <c r="AD9" s="728"/>
      <c r="AE9" s="729"/>
      <c r="AG9" s="716"/>
    </row>
    <row r="10" spans="1:33" ht="15" customHeight="1">
      <c r="A10" s="730" t="s">
        <v>597</v>
      </c>
      <c r="B10" s="732" t="s">
        <v>368</v>
      </c>
      <c r="C10" s="733"/>
      <c r="D10" s="734"/>
      <c r="E10" s="111"/>
      <c r="F10" s="733" t="s">
        <v>598</v>
      </c>
      <c r="G10" s="733"/>
      <c r="H10" s="733"/>
      <c r="I10" s="733"/>
      <c r="J10" s="129"/>
      <c r="K10" s="1033" t="s">
        <v>391</v>
      </c>
      <c r="L10" s="1034"/>
      <c r="M10" s="1035"/>
      <c r="N10" s="735" t="s">
        <v>243</v>
      </c>
      <c r="O10" s="736"/>
      <c r="P10" s="736"/>
      <c r="Q10" s="736"/>
      <c r="R10" s="737"/>
      <c r="S10" s="743" t="s">
        <v>390</v>
      </c>
      <c r="T10" s="744"/>
      <c r="U10" s="745"/>
      <c r="V10" s="1033" t="s">
        <v>599</v>
      </c>
      <c r="W10" s="1034"/>
      <c r="X10" s="1035"/>
      <c r="Y10" s="755">
        <v>81</v>
      </c>
      <c r="Z10" s="756"/>
      <c r="AA10" s="155"/>
      <c r="AB10" s="724" t="s">
        <v>214</v>
      </c>
      <c r="AC10" s="725"/>
      <c r="AD10" s="728">
        <f>COUNTIFS(Y10,"&gt;=70",Y10,"&lt;80")</f>
        <v>0</v>
      </c>
      <c r="AE10" s="729"/>
      <c r="AG10" s="716"/>
    </row>
    <row r="11" spans="1:33" ht="15" customHeight="1">
      <c r="A11" s="731"/>
      <c r="B11" s="738"/>
      <c r="C11" s="739"/>
      <c r="D11" s="740"/>
      <c r="E11" s="112" t="s">
        <v>237</v>
      </c>
      <c r="F11" s="739" t="s">
        <v>600</v>
      </c>
      <c r="G11" s="739"/>
      <c r="H11" s="739"/>
      <c r="I11" s="739"/>
      <c r="J11" s="137" t="s">
        <v>233</v>
      </c>
      <c r="K11" s="1036"/>
      <c r="L11" s="1037"/>
      <c r="M11" s="1038"/>
      <c r="N11" s="741" t="str">
        <f t="shared" ref="N11" si="0">IF(N10=$D$56,"（出資比率","")</f>
        <v>（出資比率</v>
      </c>
      <c r="O11" s="742"/>
      <c r="P11" s="742"/>
      <c r="Q11" s="208">
        <v>20</v>
      </c>
      <c r="R11" s="127" t="str">
        <f t="shared" ref="R11" si="1">IF(N11="","","％）")</f>
        <v>％）</v>
      </c>
      <c r="S11" s="746"/>
      <c r="T11" s="747"/>
      <c r="U11" s="748"/>
      <c r="V11" s="1036"/>
      <c r="W11" s="1037"/>
      <c r="X11" s="1038"/>
      <c r="Y11" s="757"/>
      <c r="Z11" s="758"/>
      <c r="AB11" s="724"/>
      <c r="AC11" s="725"/>
      <c r="AD11" s="728"/>
      <c r="AE11" s="729"/>
      <c r="AG11" s="716"/>
    </row>
    <row r="12" spans="1:33" ht="6" customHeight="1" thickBot="1">
      <c r="A12" s="330"/>
      <c r="B12" s="330"/>
      <c r="C12" s="330"/>
      <c r="D12" s="330"/>
      <c r="AB12" s="775" t="s">
        <v>569</v>
      </c>
      <c r="AC12" s="776"/>
      <c r="AD12" s="770">
        <f>1-AD8-AD10</f>
        <v>0</v>
      </c>
      <c r="AE12" s="771"/>
    </row>
    <row r="13" spans="1:33" ht="9" customHeight="1" thickTop="1">
      <c r="A13" s="762" t="s">
        <v>245</v>
      </c>
      <c r="B13" s="763"/>
      <c r="C13" s="117"/>
      <c r="D13" s="117"/>
      <c r="E13" s="117"/>
      <c r="F13" s="117"/>
      <c r="G13" s="117"/>
      <c r="H13" s="117"/>
      <c r="I13" s="117"/>
      <c r="J13" s="117"/>
      <c r="K13" s="117"/>
      <c r="L13" s="117"/>
      <c r="M13" s="295"/>
      <c r="AB13" s="775"/>
      <c r="AC13" s="776"/>
      <c r="AD13" s="772"/>
      <c r="AE13" s="771"/>
    </row>
    <row r="14" spans="1:33" ht="12.6" customHeight="1">
      <c r="A14" s="764"/>
      <c r="B14" s="701"/>
      <c r="C14" s="118"/>
      <c r="D14" s="118"/>
      <c r="E14" s="118"/>
      <c r="F14" s="118"/>
      <c r="G14" s="118"/>
      <c r="H14" s="118"/>
      <c r="I14" s="118"/>
      <c r="J14" s="118"/>
      <c r="K14" s="118"/>
      <c r="L14" s="118"/>
      <c r="M14" s="158"/>
      <c r="AB14" s="775"/>
      <c r="AC14" s="776"/>
      <c r="AD14" s="772"/>
      <c r="AE14" s="771"/>
    </row>
    <row r="15" spans="1:33" ht="5.0999999999999996" customHeight="1" thickBot="1">
      <c r="A15" s="333"/>
      <c r="B15" s="118"/>
      <c r="C15" s="118"/>
      <c r="D15" s="118"/>
      <c r="E15" s="118"/>
      <c r="F15" s="118"/>
      <c r="G15" s="118"/>
      <c r="H15" s="118"/>
      <c r="I15" s="118"/>
      <c r="J15" s="118"/>
      <c r="K15" s="118"/>
      <c r="L15" s="118"/>
      <c r="M15" s="158"/>
      <c r="AB15" s="777"/>
      <c r="AC15" s="778"/>
      <c r="AD15" s="773"/>
      <c r="AE15" s="774"/>
    </row>
    <row r="16" spans="1:33" ht="6.95" customHeight="1" thickTop="1">
      <c r="A16" s="765" t="s">
        <v>171</v>
      </c>
      <c r="B16" s="698" t="s">
        <v>533</v>
      </c>
      <c r="C16" s="698"/>
      <c r="D16" s="698"/>
      <c r="E16" s="698"/>
      <c r="F16" s="698"/>
      <c r="G16" s="698"/>
      <c r="H16" s="698"/>
      <c r="I16" s="698"/>
      <c r="J16" s="698"/>
      <c r="K16" s="698"/>
      <c r="L16" s="698"/>
      <c r="M16" s="759"/>
      <c r="AE16" s="118"/>
    </row>
    <row r="17" spans="1:46" ht="6" customHeight="1">
      <c r="A17" s="765"/>
      <c r="B17" s="698"/>
      <c r="C17" s="698"/>
      <c r="D17" s="698"/>
      <c r="E17" s="698"/>
      <c r="F17" s="698"/>
      <c r="G17" s="698"/>
      <c r="H17" s="698"/>
      <c r="I17" s="698"/>
      <c r="J17" s="698"/>
      <c r="K17" s="698"/>
      <c r="L17" s="698"/>
      <c r="M17" s="759"/>
      <c r="AE17" s="118"/>
    </row>
    <row r="18" spans="1:46" ht="15" customHeight="1">
      <c r="A18" s="334"/>
      <c r="B18" s="699" t="s">
        <v>595</v>
      </c>
      <c r="C18" s="699"/>
      <c r="D18" s="699"/>
      <c r="E18" s="699"/>
      <c r="F18" s="699"/>
      <c r="G18" s="699"/>
      <c r="H18" s="699"/>
      <c r="I18" s="699"/>
      <c r="J18" s="699"/>
      <c r="K18" s="699"/>
      <c r="L18" s="699"/>
      <c r="M18" s="700"/>
      <c r="N18" s="335"/>
      <c r="O18" s="335"/>
      <c r="P18" s="35"/>
      <c r="Q18" s="336"/>
      <c r="AE18" s="118"/>
    </row>
    <row r="19" spans="1:46" ht="15" customHeight="1">
      <c r="A19" s="334" t="s">
        <v>166</v>
      </c>
      <c r="B19" s="698" t="s">
        <v>534</v>
      </c>
      <c r="C19" s="698"/>
      <c r="D19" s="698"/>
      <c r="E19" s="698"/>
      <c r="F19" s="698"/>
      <c r="G19" s="698"/>
      <c r="H19" s="698"/>
      <c r="I19" s="698"/>
      <c r="J19" s="698"/>
      <c r="K19" s="698"/>
      <c r="L19" s="698"/>
      <c r="M19" s="759"/>
      <c r="N19" s="335"/>
      <c r="O19" s="335"/>
      <c r="Q19" s="337"/>
      <c r="AE19" s="118"/>
    </row>
    <row r="20" spans="1:46" ht="15" customHeight="1">
      <c r="A20" s="334"/>
      <c r="B20" s="698" t="s">
        <v>535</v>
      </c>
      <c r="C20" s="698"/>
      <c r="D20" s="698"/>
      <c r="E20" s="698"/>
      <c r="F20" s="698"/>
      <c r="G20" s="698"/>
      <c r="H20" s="698"/>
      <c r="I20" s="698"/>
      <c r="J20" s="698"/>
      <c r="K20" s="698"/>
      <c r="L20" s="698"/>
      <c r="M20" s="759"/>
      <c r="N20" s="143"/>
      <c r="O20" s="143"/>
      <c r="Q20" s="337"/>
      <c r="AE20" s="118"/>
    </row>
    <row r="21" spans="1:46" ht="15" customHeight="1">
      <c r="A21" s="334" t="s">
        <v>536</v>
      </c>
      <c r="B21" s="698" t="s">
        <v>537</v>
      </c>
      <c r="C21" s="698"/>
      <c r="D21" s="698"/>
      <c r="E21" s="698"/>
      <c r="F21" s="698"/>
      <c r="G21" s="698"/>
      <c r="H21" s="698"/>
      <c r="I21" s="698"/>
      <c r="J21" s="698"/>
      <c r="K21" s="698"/>
      <c r="L21" s="698"/>
      <c r="M21" s="759"/>
      <c r="N21" s="143"/>
      <c r="O21" s="143"/>
      <c r="Q21" s="337"/>
      <c r="AE21" s="118"/>
    </row>
    <row r="22" spans="1:46" ht="15" customHeight="1">
      <c r="A22" s="334"/>
      <c r="B22" s="698" t="s">
        <v>538</v>
      </c>
      <c r="C22" s="698"/>
      <c r="D22" s="698"/>
      <c r="E22" s="698"/>
      <c r="F22" s="698"/>
      <c r="G22" s="698"/>
      <c r="H22" s="698"/>
      <c r="I22" s="698"/>
      <c r="J22" s="698"/>
      <c r="K22" s="698"/>
      <c r="L22" s="698"/>
      <c r="M22" s="759"/>
      <c r="N22" s="143"/>
      <c r="O22" s="143"/>
      <c r="Q22" s="337"/>
      <c r="AE22" s="118"/>
    </row>
    <row r="23" spans="1:46" ht="15" customHeight="1">
      <c r="A23" s="334" t="s">
        <v>539</v>
      </c>
      <c r="B23" s="760" t="s">
        <v>596</v>
      </c>
      <c r="C23" s="760"/>
      <c r="D23" s="760"/>
      <c r="E23" s="760"/>
      <c r="F23" s="760"/>
      <c r="G23" s="760"/>
      <c r="H23" s="760"/>
      <c r="I23" s="760"/>
      <c r="J23" s="760"/>
      <c r="K23" s="760"/>
      <c r="L23" s="760"/>
      <c r="M23" s="761"/>
      <c r="N23" s="143"/>
      <c r="O23" s="143"/>
      <c r="Q23" s="337"/>
      <c r="S23" s="348"/>
      <c r="AE23" s="118"/>
      <c r="AH23" s="338"/>
      <c r="AI23" s="698"/>
      <c r="AJ23" s="698"/>
      <c r="AK23" s="698"/>
      <c r="AL23" s="698"/>
      <c r="AM23" s="698"/>
      <c r="AN23" s="698"/>
      <c r="AO23" s="698"/>
      <c r="AP23" s="698"/>
      <c r="AQ23" s="698"/>
      <c r="AR23" s="698"/>
      <c r="AS23" s="698"/>
    </row>
    <row r="24" spans="1:46" ht="15" customHeight="1">
      <c r="A24" s="334"/>
      <c r="B24" s="698"/>
      <c r="C24" s="698"/>
      <c r="D24" s="698"/>
      <c r="E24" s="698"/>
      <c r="F24" s="698"/>
      <c r="G24" s="698"/>
      <c r="H24" s="698"/>
      <c r="I24" s="698"/>
      <c r="J24" s="698"/>
      <c r="K24" s="698"/>
      <c r="L24" s="698"/>
      <c r="M24" s="759"/>
      <c r="N24" s="143"/>
      <c r="O24" s="143"/>
      <c r="Q24" s="337"/>
      <c r="AE24" s="118"/>
      <c r="AH24" s="338"/>
      <c r="AI24" s="698"/>
      <c r="AJ24" s="698"/>
      <c r="AK24" s="698"/>
      <c r="AL24" s="698"/>
      <c r="AM24" s="698"/>
      <c r="AN24" s="698"/>
      <c r="AO24" s="698"/>
      <c r="AP24" s="698"/>
      <c r="AQ24" s="698"/>
      <c r="AR24" s="698"/>
      <c r="AS24" s="698"/>
    </row>
    <row r="25" spans="1:46" ht="15" customHeight="1">
      <c r="A25" s="334" t="s">
        <v>540</v>
      </c>
      <c r="B25" s="698" t="s">
        <v>541</v>
      </c>
      <c r="C25" s="698"/>
      <c r="D25" s="698"/>
      <c r="E25" s="698"/>
      <c r="F25" s="698"/>
      <c r="G25" s="698"/>
      <c r="H25" s="698"/>
      <c r="I25" s="698"/>
      <c r="J25" s="698"/>
      <c r="K25" s="698"/>
      <c r="L25" s="698"/>
      <c r="M25" s="759"/>
      <c r="N25" s="143"/>
      <c r="O25" s="143"/>
      <c r="Q25" s="337"/>
      <c r="AE25" s="118"/>
      <c r="AH25" s="338"/>
      <c r="AI25" s="698"/>
      <c r="AJ25" s="698"/>
      <c r="AK25" s="698"/>
      <c r="AL25" s="698"/>
      <c r="AM25" s="698"/>
      <c r="AN25" s="698"/>
      <c r="AO25" s="698"/>
      <c r="AP25" s="698"/>
      <c r="AQ25" s="698"/>
      <c r="AR25" s="698"/>
      <c r="AS25" s="698"/>
    </row>
    <row r="26" spans="1:46" ht="15" customHeight="1" thickBot="1">
      <c r="A26" s="349"/>
      <c r="B26" s="766" t="s">
        <v>616</v>
      </c>
      <c r="C26" s="766"/>
      <c r="D26" s="766"/>
      <c r="E26" s="766"/>
      <c r="F26" s="766"/>
      <c r="G26" s="766"/>
      <c r="H26" s="766"/>
      <c r="I26" s="766"/>
      <c r="J26" s="766"/>
      <c r="K26" s="766"/>
      <c r="L26" s="766"/>
      <c r="M26" s="767"/>
      <c r="AE26" s="118"/>
      <c r="AT26" s="190"/>
    </row>
    <row r="27" spans="1:46" ht="15" customHeight="1" thickTop="1">
      <c r="A27" s="338"/>
      <c r="B27" s="698"/>
      <c r="C27" s="698"/>
      <c r="D27" s="698"/>
      <c r="E27" s="698"/>
      <c r="F27" s="698"/>
      <c r="G27" s="698"/>
      <c r="H27" s="698"/>
      <c r="I27" s="698"/>
      <c r="J27" s="698"/>
      <c r="K27" s="698"/>
      <c r="L27" s="698"/>
      <c r="M27" s="698"/>
      <c r="N27" s="147"/>
      <c r="O27" s="147"/>
      <c r="P27" s="147"/>
      <c r="AE27" s="118"/>
    </row>
    <row r="28" spans="1:46" ht="6" customHeight="1">
      <c r="A28" s="768"/>
      <c r="B28" s="698"/>
      <c r="C28" s="698"/>
      <c r="D28" s="698"/>
      <c r="E28" s="698"/>
      <c r="F28" s="698"/>
      <c r="G28" s="698"/>
      <c r="H28" s="698"/>
      <c r="I28" s="698"/>
      <c r="J28" s="698"/>
      <c r="K28" s="698"/>
      <c r="L28" s="698"/>
      <c r="M28" s="698"/>
      <c r="N28" s="147"/>
      <c r="O28" s="147"/>
      <c r="P28" s="147"/>
      <c r="AE28" s="118"/>
    </row>
    <row r="29" spans="1:46" ht="3" customHeight="1">
      <c r="A29" s="768"/>
      <c r="B29" s="698"/>
      <c r="C29" s="698"/>
      <c r="D29" s="698"/>
      <c r="E29" s="698"/>
      <c r="F29" s="698"/>
      <c r="G29" s="698"/>
      <c r="H29" s="698"/>
      <c r="I29" s="698"/>
      <c r="J29" s="698"/>
      <c r="K29" s="698"/>
      <c r="L29" s="698"/>
      <c r="M29" s="698"/>
      <c r="N29" s="147"/>
      <c r="O29" s="147"/>
      <c r="P29" s="147"/>
      <c r="AE29" s="339"/>
    </row>
    <row r="30" spans="1:46" ht="6" customHeight="1">
      <c r="A30" s="768"/>
      <c r="B30" s="698"/>
      <c r="C30" s="698"/>
      <c r="D30" s="698"/>
      <c r="E30" s="698"/>
      <c r="F30" s="698"/>
      <c r="G30" s="698"/>
      <c r="H30" s="698"/>
      <c r="I30" s="698"/>
      <c r="J30" s="698"/>
      <c r="K30" s="698"/>
      <c r="L30" s="698"/>
      <c r="M30" s="698"/>
      <c r="N30" s="147"/>
      <c r="O30" s="147"/>
      <c r="P30" s="147"/>
      <c r="AE30" s="339"/>
    </row>
    <row r="31" spans="1:46" ht="9" customHeight="1">
      <c r="A31" s="147"/>
      <c r="B31" s="147"/>
      <c r="C31" s="147"/>
      <c r="D31" s="147"/>
      <c r="E31" s="147"/>
      <c r="F31" s="147"/>
      <c r="G31" s="147"/>
      <c r="H31" s="147"/>
      <c r="I31" s="147"/>
      <c r="J31" s="147"/>
      <c r="K31" s="147"/>
      <c r="L31" s="147"/>
      <c r="M31" s="147"/>
      <c r="N31" s="147"/>
      <c r="O31" s="147"/>
      <c r="P31" s="147"/>
      <c r="R31" s="340"/>
      <c r="S31" s="339"/>
      <c r="T31" s="339"/>
      <c r="U31" s="339"/>
      <c r="V31" s="339"/>
      <c r="W31" s="339"/>
      <c r="X31" s="339"/>
      <c r="Y31" s="339"/>
      <c r="Z31" s="339"/>
      <c r="AA31" s="339"/>
      <c r="AB31" s="339"/>
      <c r="AC31" s="339"/>
      <c r="AD31" s="339"/>
      <c r="AE31" s="339"/>
    </row>
    <row r="32" spans="1:46" ht="15" customHeight="1">
      <c r="A32" s="147"/>
      <c r="B32" s="147"/>
      <c r="C32" s="147"/>
      <c r="D32" s="147"/>
      <c r="E32" s="147"/>
      <c r="F32" s="147"/>
      <c r="G32" s="147"/>
      <c r="H32" s="147"/>
      <c r="I32" s="147"/>
      <c r="J32" s="147"/>
      <c r="K32" s="147"/>
      <c r="L32" s="147"/>
      <c r="M32" s="147"/>
      <c r="N32" s="147"/>
      <c r="O32" s="147"/>
      <c r="P32" s="147"/>
      <c r="R32" s="340"/>
      <c r="S32" s="769"/>
      <c r="T32" s="769"/>
      <c r="U32" s="769"/>
      <c r="V32" s="769"/>
      <c r="W32" s="769"/>
      <c r="X32" s="769"/>
      <c r="Y32" s="769"/>
      <c r="Z32" s="769"/>
      <c r="AA32" s="769"/>
      <c r="AB32" s="769"/>
      <c r="AC32" s="769"/>
      <c r="AD32" s="769"/>
      <c r="AE32" s="769"/>
    </row>
    <row r="33" spans="1:31" ht="15" customHeight="1">
      <c r="A33" s="147"/>
      <c r="B33" s="147"/>
      <c r="C33" s="147"/>
      <c r="D33" s="147"/>
      <c r="E33" s="147"/>
      <c r="F33" s="147"/>
      <c r="G33" s="147"/>
      <c r="H33" s="147"/>
      <c r="I33" s="147"/>
      <c r="J33" s="147"/>
      <c r="K33" s="147"/>
      <c r="L33" s="147"/>
      <c r="M33" s="147"/>
      <c r="N33" s="147"/>
      <c r="O33" s="147"/>
      <c r="P33" s="147"/>
    </row>
    <row r="34" spans="1:31" ht="15" customHeight="1">
      <c r="A34" s="147"/>
      <c r="B34" s="147"/>
      <c r="C34" s="147"/>
      <c r="D34" s="147"/>
      <c r="E34" s="147"/>
      <c r="F34" s="147"/>
      <c r="G34" s="147"/>
      <c r="H34" s="147"/>
      <c r="I34" s="147"/>
      <c r="J34" s="147"/>
      <c r="K34" s="147"/>
      <c r="L34" s="147"/>
      <c r="M34" s="147"/>
      <c r="N34" s="147"/>
      <c r="O34" s="147"/>
      <c r="P34" s="147"/>
      <c r="R34" s="338"/>
      <c r="S34" s="701"/>
      <c r="T34" s="701"/>
      <c r="U34" s="701"/>
      <c r="V34" s="701"/>
      <c r="W34" s="701"/>
      <c r="X34" s="701"/>
      <c r="Y34" s="701"/>
      <c r="Z34" s="701"/>
      <c r="AA34" s="701"/>
      <c r="AB34" s="701"/>
      <c r="AC34" s="701"/>
      <c r="AD34" s="701"/>
      <c r="AE34" s="701"/>
    </row>
    <row r="35" spans="1:31" ht="15" customHeight="1">
      <c r="A35" s="147"/>
      <c r="B35" s="147"/>
      <c r="C35" s="147"/>
      <c r="D35" s="147"/>
      <c r="E35" s="147"/>
      <c r="F35" s="147"/>
      <c r="G35" s="147"/>
      <c r="H35" s="147"/>
      <c r="I35" s="147"/>
      <c r="J35" s="147"/>
      <c r="K35" s="147"/>
      <c r="L35" s="147"/>
      <c r="M35" s="147"/>
      <c r="N35" s="147"/>
      <c r="O35" s="147"/>
      <c r="P35" s="147"/>
      <c r="R35" s="338"/>
      <c r="S35" s="701"/>
      <c r="T35" s="701"/>
      <c r="U35" s="701"/>
      <c r="V35" s="701"/>
      <c r="W35" s="701"/>
      <c r="X35" s="701"/>
      <c r="Y35" s="701"/>
      <c r="Z35" s="701"/>
      <c r="AA35" s="701"/>
      <c r="AB35" s="701"/>
      <c r="AC35" s="701"/>
      <c r="AD35" s="701"/>
      <c r="AE35" s="701"/>
    </row>
    <row r="36" spans="1:31" ht="15" customHeight="1">
      <c r="A36" s="147"/>
      <c r="B36" s="147"/>
      <c r="C36" s="147"/>
      <c r="D36" s="147"/>
      <c r="E36" s="147"/>
      <c r="F36" s="147"/>
      <c r="G36" s="147"/>
      <c r="H36" s="147"/>
      <c r="I36" s="147"/>
      <c r="J36" s="147"/>
      <c r="K36" s="147"/>
      <c r="L36" s="147"/>
      <c r="M36" s="147"/>
      <c r="N36" s="147"/>
      <c r="O36" s="147"/>
      <c r="P36" s="147"/>
      <c r="R36" s="338"/>
      <c r="S36" s="701"/>
      <c r="T36" s="701"/>
      <c r="U36" s="701"/>
      <c r="V36" s="701"/>
      <c r="W36" s="701"/>
      <c r="X36" s="701"/>
      <c r="Y36" s="701"/>
      <c r="Z36" s="701"/>
      <c r="AA36" s="701"/>
      <c r="AB36" s="701"/>
      <c r="AC36" s="701"/>
      <c r="AD36" s="701"/>
      <c r="AE36" s="701"/>
    </row>
    <row r="37" spans="1:31" ht="15" customHeight="1">
      <c r="A37" s="147"/>
      <c r="B37" s="147"/>
      <c r="C37" s="147"/>
      <c r="D37" s="147"/>
      <c r="E37" s="147"/>
      <c r="F37" s="147"/>
      <c r="G37" s="147"/>
      <c r="H37" s="147"/>
      <c r="I37" s="147"/>
      <c r="J37" s="147"/>
      <c r="K37" s="147"/>
      <c r="L37" s="147"/>
      <c r="M37" s="147"/>
      <c r="N37" s="147"/>
      <c r="O37" s="147"/>
      <c r="P37" s="147"/>
    </row>
    <row r="38" spans="1:31" ht="15" customHeight="1">
      <c r="A38" s="147"/>
      <c r="B38" s="147"/>
      <c r="C38" s="147"/>
      <c r="D38" s="147"/>
      <c r="E38" s="147"/>
      <c r="F38" s="147"/>
      <c r="G38" s="147"/>
      <c r="H38" s="147"/>
      <c r="I38" s="147"/>
      <c r="J38" s="147"/>
      <c r="K38" s="147"/>
      <c r="L38" s="147"/>
      <c r="M38" s="147"/>
      <c r="N38" s="147"/>
      <c r="O38" s="147"/>
      <c r="P38" s="147"/>
    </row>
    <row r="39" spans="1:31" ht="15" customHeight="1">
      <c r="A39" s="147"/>
      <c r="B39" s="147"/>
      <c r="C39" s="147"/>
      <c r="D39" s="147"/>
      <c r="E39" s="147"/>
      <c r="F39" s="147"/>
      <c r="G39" s="147"/>
      <c r="H39" s="147"/>
      <c r="I39" s="147"/>
      <c r="J39" s="147"/>
      <c r="K39" s="147"/>
      <c r="L39" s="147"/>
      <c r="M39" s="147"/>
      <c r="N39" s="147"/>
      <c r="O39" s="147"/>
      <c r="P39" s="147"/>
    </row>
    <row r="40" spans="1:31" ht="15" customHeight="1">
      <c r="A40" s="147"/>
      <c r="B40" s="147"/>
      <c r="C40" s="147"/>
      <c r="D40" s="147"/>
      <c r="E40" s="147"/>
      <c r="F40" s="147"/>
      <c r="G40" s="147"/>
      <c r="H40" s="147"/>
      <c r="I40" s="147"/>
      <c r="J40" s="147"/>
      <c r="K40" s="147"/>
      <c r="L40" s="147"/>
      <c r="M40" s="147"/>
      <c r="N40" s="147"/>
      <c r="O40" s="147"/>
      <c r="P40" s="147"/>
      <c r="Q40" s="147"/>
      <c r="R40" s="147"/>
      <c r="S40" s="147"/>
      <c r="T40" s="147"/>
      <c r="U40" s="147"/>
      <c r="V40" s="150"/>
      <c r="W40" s="319"/>
      <c r="X40" s="319"/>
      <c r="Y40" s="319"/>
      <c r="Z40" s="319"/>
      <c r="AA40" s="319"/>
    </row>
    <row r="41" spans="1:31" ht="15" customHeight="1">
      <c r="A41" s="147"/>
      <c r="B41" s="147"/>
      <c r="C41" s="147"/>
      <c r="D41" s="147"/>
      <c r="E41" s="147"/>
      <c r="F41" s="147"/>
      <c r="G41" s="147"/>
      <c r="H41" s="147"/>
      <c r="I41" s="147"/>
      <c r="J41" s="147"/>
      <c r="K41" s="147"/>
      <c r="L41" s="147"/>
      <c r="M41" s="147"/>
      <c r="N41" s="147"/>
      <c r="O41" s="147"/>
      <c r="P41" s="147"/>
      <c r="Q41" s="147"/>
      <c r="R41" s="147"/>
      <c r="S41" s="147"/>
      <c r="T41" s="147"/>
      <c r="U41" s="147"/>
      <c r="V41" s="143"/>
      <c r="W41" s="319"/>
      <c r="X41" s="319"/>
      <c r="Y41" s="319"/>
      <c r="Z41" s="319"/>
      <c r="AA41" s="319"/>
    </row>
    <row r="42" spans="1:31" ht="15" customHeight="1"/>
    <row r="43" spans="1:31" ht="15" customHeight="1"/>
    <row r="44" spans="1:31" ht="15" customHeight="1">
      <c r="A44" t="s">
        <v>246</v>
      </c>
      <c r="B44"/>
      <c r="C44"/>
      <c r="D44"/>
    </row>
    <row r="45" spans="1:31" ht="15" customHeight="1">
      <c r="A45"/>
      <c r="B45" t="s">
        <v>448</v>
      </c>
      <c r="C45"/>
      <c r="D45"/>
    </row>
    <row r="46" spans="1:31">
      <c r="B46" s="35" t="s">
        <v>544</v>
      </c>
      <c r="C46" s="35"/>
    </row>
    <row r="47" spans="1:31">
      <c r="D47" s="44" t="s">
        <v>597</v>
      </c>
    </row>
    <row r="48" spans="1:31">
      <c r="D48" s="44" t="s">
        <v>5</v>
      </c>
    </row>
    <row r="49" spans="1:6">
      <c r="A49" s="35"/>
      <c r="B49" s="35" t="s">
        <v>10</v>
      </c>
      <c r="C49" s="35"/>
      <c r="D49" s="35"/>
      <c r="E49" s="35"/>
      <c r="F49" s="35"/>
    </row>
    <row r="50" spans="1:6">
      <c r="A50" s="35"/>
      <c r="B50" s="35"/>
      <c r="C50" s="35"/>
      <c r="D50" s="35" t="s">
        <v>597</v>
      </c>
      <c r="E50" s="35" t="s">
        <v>5</v>
      </c>
    </row>
    <row r="51" spans="1:6">
      <c r="A51" s="35"/>
      <c r="B51" s="35"/>
      <c r="C51" s="35"/>
      <c r="D51" s="35"/>
      <c r="E51" s="35"/>
    </row>
    <row r="52" spans="1:6">
      <c r="A52" s="35"/>
      <c r="B52" s="35"/>
      <c r="C52" s="35"/>
      <c r="D52" s="35"/>
      <c r="E52" s="35"/>
    </row>
    <row r="53" spans="1:6">
      <c r="A53" s="35"/>
      <c r="B53" s="35"/>
      <c r="C53" s="35"/>
      <c r="D53" s="35"/>
      <c r="E53" s="35"/>
    </row>
    <row r="54" spans="1:6">
      <c r="A54"/>
      <c r="B54" t="s">
        <v>231</v>
      </c>
      <c r="C54"/>
      <c r="D54"/>
    </row>
    <row r="55" spans="1:6">
      <c r="A55"/>
      <c r="B55"/>
      <c r="C55"/>
      <c r="D55" t="s">
        <v>236</v>
      </c>
    </row>
    <row r="56" spans="1:6">
      <c r="A56"/>
      <c r="B56"/>
      <c r="C56"/>
      <c r="D56" t="s">
        <v>243</v>
      </c>
    </row>
    <row r="57" spans="1:6">
      <c r="A57"/>
      <c r="B57" t="s">
        <v>241</v>
      </c>
      <c r="C57"/>
      <c r="D57"/>
    </row>
    <row r="58" spans="1:6" ht="40.5">
      <c r="A58"/>
      <c r="B58"/>
      <c r="C58"/>
      <c r="D58" s="122" t="s">
        <v>390</v>
      </c>
    </row>
    <row r="59" spans="1:6">
      <c r="A59"/>
      <c r="B59"/>
      <c r="C59"/>
      <c r="D59" t="s">
        <v>247</v>
      </c>
    </row>
    <row r="60" spans="1:6">
      <c r="A60"/>
      <c r="B60"/>
      <c r="C60"/>
      <c r="D60" t="s">
        <v>248</v>
      </c>
    </row>
    <row r="61" spans="1:6">
      <c r="A61"/>
      <c r="B61"/>
      <c r="C61"/>
      <c r="D61" t="s">
        <v>249</v>
      </c>
    </row>
    <row r="62" spans="1:6">
      <c r="A62"/>
      <c r="B62"/>
      <c r="C62"/>
      <c r="D62" t="s">
        <v>250</v>
      </c>
    </row>
    <row r="63" spans="1:6">
      <c r="A63"/>
      <c r="B63"/>
      <c r="C63"/>
      <c r="D63" s="123" t="s">
        <v>545</v>
      </c>
    </row>
    <row r="64" spans="1:6">
      <c r="A64"/>
      <c r="B64" t="s">
        <v>50</v>
      </c>
      <c r="C64"/>
      <c r="D64"/>
    </row>
    <row r="65" spans="1:7">
      <c r="A65"/>
      <c r="B65"/>
      <c r="C65"/>
      <c r="D65">
        <v>120</v>
      </c>
    </row>
    <row r="66" spans="1:7">
      <c r="A66"/>
      <c r="B66"/>
      <c r="C66"/>
      <c r="D66">
        <v>90</v>
      </c>
    </row>
    <row r="67" spans="1:7">
      <c r="A67"/>
      <c r="B67"/>
      <c r="C67"/>
      <c r="D67">
        <v>60</v>
      </c>
    </row>
    <row r="68" spans="1:7">
      <c r="A68"/>
      <c r="B68"/>
      <c r="C68"/>
      <c r="D68">
        <v>30</v>
      </c>
    </row>
    <row r="69" spans="1:7">
      <c r="A69"/>
      <c r="B69"/>
      <c r="C69"/>
      <c r="D69">
        <v>0</v>
      </c>
    </row>
    <row r="70" spans="1:7">
      <c r="A70"/>
      <c r="B70"/>
      <c r="C70"/>
      <c r="D70">
        <v>-20</v>
      </c>
    </row>
    <row r="71" spans="1:7">
      <c r="A71"/>
      <c r="B71"/>
      <c r="C71"/>
      <c r="D71">
        <v>-40</v>
      </c>
    </row>
    <row r="72" spans="1:7">
      <c r="B72" s="35" t="s">
        <v>273</v>
      </c>
    </row>
    <row r="73" spans="1:7">
      <c r="D73" s="44" t="s">
        <v>219</v>
      </c>
      <c r="F73" s="44" t="s">
        <v>219</v>
      </c>
    </row>
    <row r="74" spans="1:7">
      <c r="D74" s="35" t="s">
        <v>368</v>
      </c>
      <c r="F74" s="44" t="s">
        <v>369</v>
      </c>
    </row>
    <row r="75" spans="1:7">
      <c r="F75" t="s">
        <v>368</v>
      </c>
    </row>
    <row r="76" spans="1:7">
      <c r="F76"/>
    </row>
    <row r="79" spans="1:7">
      <c r="A79"/>
      <c r="B79" t="s">
        <v>546</v>
      </c>
      <c r="C79"/>
      <c r="D79"/>
    </row>
    <row r="80" spans="1:7" ht="27">
      <c r="A80"/>
      <c r="B80"/>
      <c r="C80"/>
      <c r="D80" s="107" t="s">
        <v>547</v>
      </c>
      <c r="G80" s="44" t="s">
        <v>548</v>
      </c>
    </row>
    <row r="81" spans="1:7" ht="27">
      <c r="A81"/>
      <c r="B81"/>
      <c r="C81"/>
      <c r="D81" s="107" t="s">
        <v>244</v>
      </c>
      <c r="G81" s="44" t="s">
        <v>530</v>
      </c>
    </row>
    <row r="82" spans="1:7">
      <c r="A82"/>
      <c r="B82"/>
      <c r="C82"/>
      <c r="D82"/>
    </row>
    <row r="83" spans="1:7">
      <c r="A83"/>
      <c r="B83"/>
      <c r="C83"/>
      <c r="D83"/>
    </row>
    <row r="84" spans="1:7">
      <c r="A84"/>
      <c r="B84"/>
      <c r="C84"/>
      <c r="D84" t="s">
        <v>542</v>
      </c>
    </row>
    <row r="85" spans="1:7">
      <c r="A85"/>
      <c r="B85"/>
      <c r="C85"/>
      <c r="D85" t="s">
        <v>549</v>
      </c>
    </row>
    <row r="86" spans="1:7">
      <c r="A86"/>
      <c r="B86"/>
      <c r="C86"/>
      <c r="D86" t="s">
        <v>550</v>
      </c>
    </row>
    <row r="87" spans="1:7">
      <c r="A87"/>
      <c r="B87"/>
      <c r="C87"/>
      <c r="D87" s="123" t="s">
        <v>545</v>
      </c>
    </row>
    <row r="88" spans="1:7">
      <c r="A88"/>
      <c r="B88"/>
      <c r="C88"/>
      <c r="D88" t="s">
        <v>551</v>
      </c>
    </row>
    <row r="89" spans="1:7">
      <c r="A89"/>
      <c r="B89"/>
      <c r="C89"/>
      <c r="D89" t="s">
        <v>552</v>
      </c>
    </row>
    <row r="90" spans="1:7">
      <c r="A90"/>
      <c r="B90"/>
      <c r="C90"/>
      <c r="D90" t="s">
        <v>553</v>
      </c>
    </row>
    <row r="91" spans="1:7">
      <c r="A91"/>
      <c r="B91"/>
      <c r="C91"/>
      <c r="D91" t="s">
        <v>554</v>
      </c>
    </row>
    <row r="92" spans="1:7">
      <c r="A92"/>
      <c r="B92"/>
      <c r="C92"/>
      <c r="D92" t="s">
        <v>543</v>
      </c>
    </row>
    <row r="93" spans="1:7">
      <c r="A93"/>
      <c r="B93"/>
      <c r="C93"/>
      <c r="D93" s="123" t="s">
        <v>545</v>
      </c>
    </row>
    <row r="94" spans="1:7">
      <c r="A94"/>
      <c r="B94"/>
      <c r="C94"/>
      <c r="D94" s="123"/>
    </row>
    <row r="95" spans="1:7">
      <c r="B95" s="35"/>
      <c r="D95" s="341" t="s">
        <v>555</v>
      </c>
    </row>
    <row r="96" spans="1:7" ht="13.5" customHeight="1">
      <c r="D96" t="s">
        <v>556</v>
      </c>
    </row>
    <row r="97" spans="4:6">
      <c r="D97" t="s">
        <v>557</v>
      </c>
    </row>
    <row r="98" spans="4:6">
      <c r="D98" s="341"/>
      <c r="F98"/>
    </row>
  </sheetData>
  <mergeCells count="61">
    <mergeCell ref="X1:AE1"/>
    <mergeCell ref="A2:AE2"/>
    <mergeCell ref="U3:W3"/>
    <mergeCell ref="Y3:AE3"/>
    <mergeCell ref="U4:W4"/>
    <mergeCell ref="Y4:AE4"/>
    <mergeCell ref="B5:D5"/>
    <mergeCell ref="F5:I5"/>
    <mergeCell ref="A6:F6"/>
    <mergeCell ref="G6:L6"/>
    <mergeCell ref="S6:U6"/>
    <mergeCell ref="V8:X9"/>
    <mergeCell ref="Y8:Z9"/>
    <mergeCell ref="AB8:AC9"/>
    <mergeCell ref="AD8:AE9"/>
    <mergeCell ref="AG8:AG9"/>
    <mergeCell ref="F9:I9"/>
    <mergeCell ref="A10:A11"/>
    <mergeCell ref="B10:D10"/>
    <mergeCell ref="F10:I10"/>
    <mergeCell ref="S8:U9"/>
    <mergeCell ref="A8:A9"/>
    <mergeCell ref="B8:D9"/>
    <mergeCell ref="F8:I8"/>
    <mergeCell ref="K8:M9"/>
    <mergeCell ref="N8:R9"/>
    <mergeCell ref="AG10:AG11"/>
    <mergeCell ref="B11:D11"/>
    <mergeCell ref="F11:I11"/>
    <mergeCell ref="N11:P11"/>
    <mergeCell ref="AB12:AC15"/>
    <mergeCell ref="AD12:AE15"/>
    <mergeCell ref="A13:B14"/>
    <mergeCell ref="N10:R10"/>
    <mergeCell ref="S10:U11"/>
    <mergeCell ref="V10:X11"/>
    <mergeCell ref="Y10:Z11"/>
    <mergeCell ref="AB10:AC11"/>
    <mergeCell ref="AD10:AE11"/>
    <mergeCell ref="A16:A17"/>
    <mergeCell ref="B16:M17"/>
    <mergeCell ref="B18:M18"/>
    <mergeCell ref="B19:M19"/>
    <mergeCell ref="B20:M20"/>
    <mergeCell ref="AI23:AS23"/>
    <mergeCell ref="B24:M24"/>
    <mergeCell ref="AI24:AS24"/>
    <mergeCell ref="B25:M25"/>
    <mergeCell ref="AI25:AS25"/>
    <mergeCell ref="A28:A30"/>
    <mergeCell ref="B28:M30"/>
    <mergeCell ref="S32:AE32"/>
    <mergeCell ref="S34:AE34"/>
    <mergeCell ref="B22:M22"/>
    <mergeCell ref="B23:M23"/>
    <mergeCell ref="S35:AE35"/>
    <mergeCell ref="S36:AE36"/>
    <mergeCell ref="K10:M11"/>
    <mergeCell ref="B26:M26"/>
    <mergeCell ref="B27:M27"/>
    <mergeCell ref="B21:M21"/>
  </mergeCells>
  <phoneticPr fontId="2"/>
  <conditionalFormatting sqref="B11">
    <cfRule type="expression" dxfId="34" priority="3">
      <formula>OR($B10=$F$73,$B10=$F$74,$B10="")</formula>
    </cfRule>
  </conditionalFormatting>
  <conditionalFormatting sqref="B10:K10 N10:Z11 B11:J11">
    <cfRule type="expression" dxfId="33" priority="1">
      <formula>IF($A10=0,OFFSET($A10,-1,0),$A10)=$D$48</formula>
    </cfRule>
  </conditionalFormatting>
  <conditionalFormatting sqref="Q11">
    <cfRule type="expression" dxfId="32" priority="2">
      <formula>OR($N10=$D$55,$N10="")</formula>
    </cfRule>
  </conditionalFormatting>
  <dataValidations count="4">
    <dataValidation type="list" allowBlank="1" showInputMessage="1" showErrorMessage="1" sqref="N10:R10" xr:uid="{C236F479-CEC9-42A1-B18B-8385B9C9A617}">
      <formula1>$D$55:$D$56</formula1>
    </dataValidation>
    <dataValidation type="list" allowBlank="1" showInputMessage="1" showErrorMessage="1" sqref="S10" xr:uid="{DBA1A7A5-966C-4880-9C55-C46AA8C4DCE5}">
      <formula1>$D$58:$D$63</formula1>
    </dataValidation>
    <dataValidation type="list" allowBlank="1" showInputMessage="1" showErrorMessage="1" sqref="A10:A11" xr:uid="{02F5B00C-1854-40DB-AB6F-5A1EA8CB280A}">
      <formula1>$D$50:$E$50</formula1>
    </dataValidation>
    <dataValidation type="list" allowBlank="1" showInputMessage="1" showErrorMessage="1" sqref="B10:D10" xr:uid="{0F8D0BD6-4CE1-4107-B6F7-B52613AC089D}">
      <formula1>$F$73:$F$75</formula1>
    </dataValidation>
  </dataValidations>
  <pageMargins left="0.70866141732283472" right="0.70866141732283472" top="0.74803149606299213" bottom="0.74803149606299213" header="0.31496062992125984" footer="0.31496062992125984"/>
  <pageSetup paperSize="9" scale="72" orientation="landscape" cellComments="asDisplayed" r:id="rId1"/>
  <rowBreaks count="1" manualBreakCount="1">
    <brk id="41" max="24" man="1"/>
  </rowBreaks>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2C0F1-82F8-4261-AAA9-73052949E3BB}">
  <sheetPr codeName="Sheet13">
    <tabColor rgb="FF7030A0"/>
    <pageSetUpPr fitToPage="1"/>
  </sheetPr>
  <dimension ref="A1:BG191"/>
  <sheetViews>
    <sheetView showGridLines="0" view="pageBreakPreview" topLeftCell="A50" zoomScale="60" zoomScaleNormal="100" workbookViewId="0">
      <selection activeCell="BB86" sqref="BB86"/>
    </sheetView>
  </sheetViews>
  <sheetFormatPr defaultColWidth="9" defaultRowHeight="13.5"/>
  <cols>
    <col min="1" max="1" width="5.125" style="44" customWidth="1"/>
    <col min="2" max="2" width="2.125" style="44" customWidth="1"/>
    <col min="3" max="3" width="15.625" style="44" customWidth="1"/>
    <col min="4" max="4" width="2.125" style="44" customWidth="1"/>
    <col min="5" max="5" width="5.125" style="44" customWidth="1"/>
    <col min="6" max="6" width="2.125" style="44" customWidth="1"/>
    <col min="7" max="7" width="3.625" style="44" customWidth="1"/>
    <col min="8" max="8" width="6.625" style="44" customWidth="1"/>
    <col min="9" max="11" width="2.125" style="44" customWidth="1"/>
    <col min="12" max="12" width="6.625" style="44" customWidth="1"/>
    <col min="13" max="13" width="2.125" style="44" customWidth="1"/>
    <col min="14" max="14" width="8.125" style="44" customWidth="1"/>
    <col min="15" max="16" width="3.625" style="44" customWidth="1"/>
    <col min="17" max="17" width="2.125" style="44" customWidth="1"/>
    <col min="18" max="18" width="3.625" style="44" customWidth="1"/>
    <col min="19" max="19" width="2.125" style="44" customWidth="1"/>
    <col min="20" max="20" width="3.625" style="44" customWidth="1"/>
    <col min="21" max="21" width="6.625" style="44" customWidth="1"/>
    <col min="22" max="22" width="2.125" style="44" customWidth="1"/>
    <col min="23" max="23" width="3.625" style="44" customWidth="1"/>
    <col min="24" max="24" width="2.125" style="44" customWidth="1"/>
    <col min="25" max="25" width="5.125" style="44" customWidth="1"/>
    <col min="26" max="26" width="2.125" style="44" customWidth="1"/>
    <col min="27" max="28" width="3.625" style="44" customWidth="1"/>
    <col min="29" max="29" width="6.625" style="44" customWidth="1"/>
    <col min="30" max="31" width="3.625" style="44" customWidth="1"/>
    <col min="32" max="32" width="2" style="44" customWidth="1"/>
    <col min="33" max="39" width="3.625" style="44" customWidth="1"/>
    <col min="40" max="40" width="5.125" style="44" customWidth="1"/>
    <col min="41" max="41" width="6.625" style="44" customWidth="1"/>
    <col min="42" max="42" width="3.625" style="44" customWidth="1"/>
    <col min="43" max="43" width="5.125" style="44" customWidth="1"/>
    <col min="44" max="44" width="8.125" style="44" customWidth="1"/>
    <col min="45" max="46" width="3.625" style="44" customWidth="1"/>
    <col min="47" max="48" width="5.625" style="44" customWidth="1"/>
    <col min="49" max="49" width="12.625" style="44" customWidth="1"/>
    <col min="50" max="50" width="16.125" style="44" customWidth="1"/>
    <col min="51" max="51" width="6.625" style="150" customWidth="1"/>
    <col min="52" max="56" width="6.625" style="44" customWidth="1"/>
    <col min="57" max="58" width="9" style="44" customWidth="1"/>
    <col min="59" max="16384" width="9" style="44"/>
  </cols>
  <sheetData>
    <row r="1" spans="1:51" ht="15" customHeight="1">
      <c r="AL1" s="124"/>
      <c r="AM1" s="707" t="s">
        <v>563</v>
      </c>
      <c r="AN1" s="707"/>
      <c r="AO1" s="707"/>
      <c r="AP1" s="707"/>
      <c r="AQ1" s="707"/>
      <c r="AR1" s="707"/>
      <c r="AS1" s="707"/>
      <c r="AT1" s="708"/>
    </row>
    <row r="2" spans="1:51" ht="21" customHeight="1">
      <c r="A2" s="703" t="s">
        <v>252</v>
      </c>
      <c r="B2" s="703"/>
      <c r="C2" s="703"/>
      <c r="D2" s="703"/>
      <c r="E2" s="703"/>
      <c r="F2" s="703"/>
      <c r="G2" s="703"/>
      <c r="H2" s="703"/>
      <c r="I2" s="703"/>
      <c r="J2" s="703"/>
      <c r="K2" s="703"/>
      <c r="L2" s="703"/>
      <c r="M2" s="703"/>
      <c r="N2" s="703"/>
      <c r="O2" s="703"/>
      <c r="P2" s="703"/>
      <c r="Q2" s="703"/>
      <c r="R2" s="703"/>
      <c r="S2" s="703"/>
      <c r="T2" s="703"/>
      <c r="U2" s="703"/>
      <c r="V2" s="703"/>
      <c r="W2" s="703"/>
      <c r="X2" s="703"/>
      <c r="Y2" s="703"/>
      <c r="Z2" s="703"/>
      <c r="AA2" s="703"/>
      <c r="AB2" s="703"/>
      <c r="AC2" s="703"/>
      <c r="AD2" s="703"/>
      <c r="AE2" s="703"/>
      <c r="AF2" s="703"/>
      <c r="AG2" s="703"/>
      <c r="AH2" s="703"/>
      <c r="AI2" s="703"/>
      <c r="AJ2" s="703"/>
      <c r="AK2" s="703"/>
      <c r="AL2" s="703"/>
      <c r="AM2" s="703"/>
      <c r="AN2" s="703"/>
      <c r="AO2" s="703"/>
      <c r="AP2" s="703"/>
      <c r="AQ2" s="703"/>
      <c r="AR2" s="703"/>
      <c r="AS2" s="703"/>
      <c r="AT2" s="703"/>
    </row>
    <row r="3" spans="1:51" ht="15" customHeight="1">
      <c r="G3" s="786"/>
      <c r="H3" s="786"/>
      <c r="I3" s="786"/>
      <c r="J3" s="786"/>
      <c r="K3" s="786"/>
      <c r="L3" s="786"/>
      <c r="M3" s="786"/>
      <c r="N3" s="786"/>
      <c r="O3" s="786"/>
      <c r="P3" s="786"/>
      <c r="Q3" s="786"/>
      <c r="R3" s="786"/>
      <c r="AG3" s="704" t="s">
        <v>253</v>
      </c>
      <c r="AH3" s="704"/>
      <c r="AI3" s="704"/>
      <c r="AJ3" s="704"/>
      <c r="AK3" s="104" t="s">
        <v>229</v>
      </c>
      <c r="AL3" s="705" t="str">
        <f>'例＿様式１（表紙）'!K6</f>
        <v>○○○○○建設</v>
      </c>
      <c r="AM3" s="705"/>
      <c r="AN3" s="705"/>
      <c r="AO3" s="705"/>
      <c r="AP3" s="705"/>
      <c r="AQ3" s="705"/>
      <c r="AR3" s="705"/>
      <c r="AS3" s="705"/>
      <c r="AT3" s="705"/>
    </row>
    <row r="4" spans="1:51" ht="15" customHeight="1">
      <c r="G4" s="786"/>
      <c r="H4" s="786"/>
      <c r="I4" s="786"/>
      <c r="J4" s="786"/>
      <c r="K4" s="786"/>
      <c r="L4" s="786"/>
      <c r="M4" s="786"/>
      <c r="N4" s="786"/>
      <c r="O4" s="786"/>
      <c r="P4" s="786"/>
      <c r="Q4" s="786"/>
      <c r="R4" s="786"/>
      <c r="AG4" s="704" t="s">
        <v>230</v>
      </c>
      <c r="AH4" s="704"/>
      <c r="AI4" s="704"/>
      <c r="AJ4" s="704"/>
      <c r="AK4" s="104" t="s">
        <v>229</v>
      </c>
      <c r="AL4" s="706" t="str">
        <f>'例＿様式１（表紙）'!B11</f>
        <v>県道○○線　○○○○○○○○○工事</v>
      </c>
      <c r="AM4" s="706"/>
      <c r="AN4" s="706"/>
      <c r="AO4" s="706"/>
      <c r="AP4" s="706"/>
      <c r="AQ4" s="706"/>
      <c r="AR4" s="706"/>
      <c r="AS4" s="706"/>
      <c r="AT4" s="706"/>
      <c r="AY4" s="44"/>
    </row>
    <row r="5" spans="1:51" ht="21" customHeight="1">
      <c r="A5" s="804" t="s">
        <v>417</v>
      </c>
      <c r="B5" s="804"/>
      <c r="C5" s="804"/>
      <c r="D5" s="804"/>
      <c r="E5" s="804"/>
      <c r="F5" s="804"/>
      <c r="O5" s="108"/>
      <c r="P5" s="108"/>
      <c r="Q5" s="805" t="s">
        <v>418</v>
      </c>
      <c r="R5" s="805"/>
      <c r="S5" s="805"/>
      <c r="T5" s="805"/>
      <c r="U5" s="805"/>
      <c r="V5" s="805"/>
      <c r="W5" s="805"/>
      <c r="X5" s="806" t="s">
        <v>419</v>
      </c>
      <c r="Y5" s="806"/>
      <c r="Z5" s="806"/>
      <c r="AA5" s="806"/>
      <c r="AB5" s="806"/>
      <c r="AC5" s="806"/>
      <c r="AD5" s="806"/>
      <c r="AE5" s="806"/>
      <c r="AF5" s="806"/>
      <c r="AG5" s="806"/>
      <c r="AH5" s="806"/>
      <c r="AI5" s="806"/>
      <c r="AJ5" s="806"/>
      <c r="AK5" s="806"/>
      <c r="AL5" s="274"/>
      <c r="AM5" s="275"/>
      <c r="AN5" s="275"/>
      <c r="AO5" s="275"/>
      <c r="AP5" s="275"/>
      <c r="AQ5" s="275"/>
      <c r="AR5" s="275"/>
      <c r="AS5" s="275"/>
      <c r="AT5" s="275"/>
    </row>
    <row r="6" spans="1:51" ht="3" customHeight="1">
      <c r="A6" s="126"/>
      <c r="B6" s="108"/>
      <c r="C6" s="108"/>
      <c r="D6" s="108"/>
      <c r="E6" s="108"/>
      <c r="F6" s="108"/>
      <c r="G6" s="108"/>
      <c r="H6" s="108"/>
      <c r="I6" s="108"/>
      <c r="J6" s="108"/>
      <c r="K6" s="120"/>
      <c r="L6" s="120"/>
      <c r="M6" s="120"/>
      <c r="N6" s="120"/>
      <c r="O6" s="120"/>
      <c r="P6" s="120"/>
      <c r="Q6" s="120"/>
      <c r="R6" s="120"/>
      <c r="S6" s="120"/>
      <c r="T6" s="120"/>
      <c r="U6" s="125"/>
      <c r="V6" s="120"/>
      <c r="W6" s="120"/>
      <c r="X6" s="806"/>
      <c r="Y6" s="807"/>
      <c r="Z6" s="807"/>
      <c r="AA6" s="807"/>
      <c r="AB6" s="807"/>
      <c r="AC6" s="807"/>
      <c r="AD6" s="807"/>
      <c r="AE6" s="807"/>
      <c r="AF6" s="807"/>
      <c r="AG6" s="807"/>
      <c r="AH6" s="807"/>
      <c r="AI6" s="807"/>
      <c r="AJ6" s="807"/>
      <c r="AK6" s="807"/>
      <c r="AL6" s="274"/>
    </row>
    <row r="7" spans="1:51" ht="15" customHeight="1">
      <c r="A7" s="720" t="s">
        <v>420</v>
      </c>
      <c r="B7" s="109"/>
      <c r="C7" s="252" t="s">
        <v>254</v>
      </c>
      <c r="D7" s="252" t="s">
        <v>237</v>
      </c>
      <c r="E7" s="252" t="s">
        <v>421</v>
      </c>
      <c r="F7" s="105" t="s">
        <v>238</v>
      </c>
      <c r="G7" s="808" t="s">
        <v>422</v>
      </c>
      <c r="H7" s="809"/>
      <c r="I7" s="809"/>
      <c r="J7" s="809"/>
      <c r="K7" s="809"/>
      <c r="L7" s="809"/>
      <c r="M7" s="809"/>
      <c r="N7" s="809"/>
      <c r="O7" s="810"/>
      <c r="Y7" s="720" t="s">
        <v>420</v>
      </c>
      <c r="Z7" s="210"/>
      <c r="AA7" s="811" t="s">
        <v>423</v>
      </c>
      <c r="AB7" s="811"/>
      <c r="AC7" s="811"/>
      <c r="AD7" s="811"/>
      <c r="AE7" s="811"/>
      <c r="AF7" s="131"/>
      <c r="AG7" s="709" t="s">
        <v>375</v>
      </c>
      <c r="AH7" s="710"/>
      <c r="AI7" s="710"/>
      <c r="AJ7" s="710"/>
      <c r="AK7" s="710"/>
      <c r="AL7" s="710"/>
      <c r="AM7" s="710"/>
      <c r="AN7" s="710"/>
      <c r="AO7" s="710"/>
      <c r="AP7" s="710"/>
      <c r="AQ7" s="710"/>
      <c r="AR7" s="710"/>
      <c r="AS7" s="711"/>
      <c r="AT7" s="276"/>
    </row>
    <row r="8" spans="1:51" ht="15" customHeight="1" thickBot="1">
      <c r="A8" s="721"/>
      <c r="B8" s="110" t="s">
        <v>237</v>
      </c>
      <c r="C8" s="191" t="s">
        <v>256</v>
      </c>
      <c r="D8" s="191" t="s">
        <v>229</v>
      </c>
      <c r="E8" s="191" t="s">
        <v>345</v>
      </c>
      <c r="F8" s="106" t="s">
        <v>238</v>
      </c>
      <c r="G8" s="812" t="s">
        <v>425</v>
      </c>
      <c r="H8" s="813"/>
      <c r="I8" s="813"/>
      <c r="J8" s="813"/>
      <c r="K8" s="813"/>
      <c r="L8" s="813"/>
      <c r="M8" s="813"/>
      <c r="N8" s="813"/>
      <c r="O8" s="814"/>
      <c r="U8" s="35"/>
      <c r="Y8" s="721"/>
      <c r="Z8" s="211" t="s">
        <v>232</v>
      </c>
      <c r="AA8" s="742" t="s">
        <v>426</v>
      </c>
      <c r="AB8" s="742"/>
      <c r="AC8" s="742"/>
      <c r="AD8" s="742"/>
      <c r="AE8" s="742"/>
      <c r="AF8" s="137" t="s">
        <v>233</v>
      </c>
      <c r="AG8" s="712" t="s">
        <v>427</v>
      </c>
      <c r="AH8" s="713"/>
      <c r="AI8" s="713"/>
      <c r="AJ8" s="713"/>
      <c r="AK8" s="713"/>
      <c r="AL8" s="713"/>
      <c r="AM8" s="713"/>
      <c r="AN8" s="713"/>
      <c r="AO8" s="713"/>
      <c r="AP8" s="713"/>
      <c r="AQ8" s="713"/>
      <c r="AR8" s="713"/>
      <c r="AS8" s="714"/>
      <c r="AT8" s="276"/>
      <c r="AV8" s="35" t="s">
        <v>424</v>
      </c>
    </row>
    <row r="9" spans="1:51" ht="15" customHeight="1">
      <c r="A9" s="788" t="s">
        <v>40</v>
      </c>
      <c r="B9" s="109"/>
      <c r="C9" s="350" t="s">
        <v>605</v>
      </c>
      <c r="D9" s="210"/>
      <c r="E9" s="253" t="s">
        <v>458</v>
      </c>
      <c r="F9" s="105"/>
      <c r="G9" s="789" t="s">
        <v>644</v>
      </c>
      <c r="H9" s="790"/>
      <c r="I9" s="790"/>
      <c r="J9" s="790"/>
      <c r="K9" s="790"/>
      <c r="L9" s="790"/>
      <c r="M9" s="790"/>
      <c r="N9" s="790"/>
      <c r="O9" s="791"/>
      <c r="R9" s="795" t="s">
        <v>428</v>
      </c>
      <c r="S9" s="796"/>
      <c r="T9" s="796"/>
      <c r="U9" s="797"/>
      <c r="Y9" s="800" t="s">
        <v>40</v>
      </c>
      <c r="Z9" s="104"/>
      <c r="AA9" s="802" t="s">
        <v>609</v>
      </c>
      <c r="AB9" s="802"/>
      <c r="AC9" s="802"/>
      <c r="AD9" s="802"/>
      <c r="AE9" s="802"/>
      <c r="AF9" s="105"/>
      <c r="AG9" s="789" t="s">
        <v>372</v>
      </c>
      <c r="AH9" s="790"/>
      <c r="AI9" s="790"/>
      <c r="AJ9" s="790"/>
      <c r="AK9" s="790"/>
      <c r="AL9" s="790"/>
      <c r="AM9" s="790"/>
      <c r="AN9" s="790"/>
      <c r="AO9" s="790"/>
      <c r="AP9" s="790"/>
      <c r="AQ9" s="790"/>
      <c r="AR9" s="790"/>
      <c r="AS9" s="791"/>
      <c r="AT9" s="278"/>
      <c r="AV9" s="787">
        <v>1</v>
      </c>
      <c r="AW9" s="787" t="str">
        <f>IF(OR(A9="○",A9=""),IF(OR(E9="女性",AND(E9="男性",AND(E10&lt;40,NOT(E10=0))),AND(E9="",AND(E10&lt;40,NOT(E10=0)))),"○","×"),IF(A9="工場製作","対象外",""))</f>
        <v>○</v>
      </c>
    </row>
    <row r="10" spans="1:51" ht="15" customHeight="1">
      <c r="A10" s="731"/>
      <c r="B10" s="110" t="s">
        <v>237</v>
      </c>
      <c r="C10" s="352">
        <v>34977</v>
      </c>
      <c r="D10" s="211" t="s">
        <v>229</v>
      </c>
      <c r="E10" s="279">
        <f>IF(NOT(C10=""),DATEDIF(C10,$R$30,"Y"),"")</f>
        <v>29</v>
      </c>
      <c r="F10" s="106" t="s">
        <v>238</v>
      </c>
      <c r="G10" s="792"/>
      <c r="H10" s="793"/>
      <c r="I10" s="793"/>
      <c r="J10" s="793"/>
      <c r="K10" s="793"/>
      <c r="L10" s="793"/>
      <c r="M10" s="793"/>
      <c r="N10" s="793"/>
      <c r="O10" s="794"/>
      <c r="R10" s="798"/>
      <c r="S10" s="713"/>
      <c r="T10" s="713"/>
      <c r="U10" s="799"/>
      <c r="Y10" s="801"/>
      <c r="Z10" s="150" t="s">
        <v>237</v>
      </c>
      <c r="AA10" s="803">
        <v>27456</v>
      </c>
      <c r="AB10" s="803"/>
      <c r="AC10" s="803"/>
      <c r="AD10" s="803"/>
      <c r="AE10" s="803"/>
      <c r="AF10" s="157" t="s">
        <v>238</v>
      </c>
      <c r="AG10" s="792"/>
      <c r="AH10" s="793"/>
      <c r="AI10" s="793"/>
      <c r="AJ10" s="793"/>
      <c r="AK10" s="793"/>
      <c r="AL10" s="793"/>
      <c r="AM10" s="793"/>
      <c r="AN10" s="793"/>
      <c r="AO10" s="793"/>
      <c r="AP10" s="793"/>
      <c r="AQ10" s="793"/>
      <c r="AR10" s="793"/>
      <c r="AS10" s="794"/>
      <c r="AT10" s="278"/>
      <c r="AV10" s="787"/>
      <c r="AW10" s="787"/>
    </row>
    <row r="11" spans="1:51" ht="15" customHeight="1">
      <c r="A11" s="788" t="s">
        <v>40</v>
      </c>
      <c r="B11" s="109"/>
      <c r="C11" s="350" t="s">
        <v>606</v>
      </c>
      <c r="D11" s="210" t="s">
        <v>237</v>
      </c>
      <c r="E11" s="253" t="s">
        <v>459</v>
      </c>
      <c r="F11" s="105" t="s">
        <v>238</v>
      </c>
      <c r="G11" s="789" t="s">
        <v>373</v>
      </c>
      <c r="H11" s="790"/>
      <c r="I11" s="790"/>
      <c r="J11" s="790"/>
      <c r="K11" s="790"/>
      <c r="L11" s="790"/>
      <c r="M11" s="790"/>
      <c r="N11" s="790"/>
      <c r="O11" s="791"/>
      <c r="R11" s="815" t="s">
        <v>608</v>
      </c>
      <c r="S11" s="790"/>
      <c r="T11" s="790"/>
      <c r="U11" s="816"/>
      <c r="Y11" s="800" t="s">
        <v>40</v>
      </c>
      <c r="Z11" s="280"/>
      <c r="AA11" s="802" t="s">
        <v>610</v>
      </c>
      <c r="AB11" s="802"/>
      <c r="AC11" s="802"/>
      <c r="AD11" s="802"/>
      <c r="AE11" s="802"/>
      <c r="AF11" s="105"/>
      <c r="AG11" s="789" t="s">
        <v>373</v>
      </c>
      <c r="AH11" s="790"/>
      <c r="AI11" s="790"/>
      <c r="AJ11" s="790"/>
      <c r="AK11" s="790"/>
      <c r="AL11" s="790"/>
      <c r="AM11" s="790"/>
      <c r="AN11" s="790"/>
      <c r="AO11" s="790"/>
      <c r="AP11" s="790"/>
      <c r="AQ11" s="790"/>
      <c r="AR11" s="790"/>
      <c r="AS11" s="791"/>
      <c r="AT11" s="278"/>
      <c r="AV11" s="787">
        <v>2</v>
      </c>
      <c r="AW11" s="787" t="str">
        <f>IF(OR(A11="○",A11=""),IF(OR(E11="女性",AND(E11="男性",AND(E12&lt;40,NOT(E12=0))),AND(E11="",AND(E12&lt;40,NOT(E12=0)))),"○","×"),IF(A11="工場製作","対象外",""))</f>
        <v>○</v>
      </c>
    </row>
    <row r="12" spans="1:51" ht="15" customHeight="1" thickBot="1">
      <c r="A12" s="731"/>
      <c r="B12" s="110" t="s">
        <v>237</v>
      </c>
      <c r="C12" s="352">
        <v>30807</v>
      </c>
      <c r="D12" s="211" t="s">
        <v>229</v>
      </c>
      <c r="E12" s="279">
        <f>IF(NOT(C12=""),DATEDIF(C12,$R$30,"Y"),"")</f>
        <v>41</v>
      </c>
      <c r="F12" s="106" t="s">
        <v>238</v>
      </c>
      <c r="G12" s="792"/>
      <c r="H12" s="793"/>
      <c r="I12" s="793"/>
      <c r="J12" s="793"/>
      <c r="K12" s="793"/>
      <c r="L12" s="793"/>
      <c r="M12" s="793"/>
      <c r="N12" s="793"/>
      <c r="O12" s="794"/>
      <c r="R12" s="817"/>
      <c r="S12" s="818"/>
      <c r="T12" s="818"/>
      <c r="U12" s="819"/>
      <c r="Y12" s="801"/>
      <c r="Z12" s="238" t="s">
        <v>237</v>
      </c>
      <c r="AA12" s="803">
        <v>27154</v>
      </c>
      <c r="AB12" s="803"/>
      <c r="AC12" s="803"/>
      <c r="AD12" s="803"/>
      <c r="AE12" s="803"/>
      <c r="AF12" s="106" t="s">
        <v>238</v>
      </c>
      <c r="AG12" s="792"/>
      <c r="AH12" s="793"/>
      <c r="AI12" s="793"/>
      <c r="AJ12" s="793"/>
      <c r="AK12" s="793"/>
      <c r="AL12" s="793"/>
      <c r="AM12" s="793"/>
      <c r="AN12" s="793"/>
      <c r="AO12" s="793"/>
      <c r="AP12" s="793"/>
      <c r="AQ12" s="793"/>
      <c r="AR12" s="793"/>
      <c r="AS12" s="794"/>
      <c r="AT12" s="278"/>
      <c r="AV12" s="787"/>
      <c r="AW12" s="787"/>
    </row>
    <row r="13" spans="1:51" ht="15" customHeight="1">
      <c r="A13" s="788" t="s">
        <v>41</v>
      </c>
      <c r="B13" s="109"/>
      <c r="C13" s="350" t="s">
        <v>607</v>
      </c>
      <c r="D13" s="210" t="s">
        <v>237</v>
      </c>
      <c r="E13" s="253"/>
      <c r="F13" s="105" t="s">
        <v>238</v>
      </c>
      <c r="G13" s="789"/>
      <c r="H13" s="790"/>
      <c r="I13" s="790"/>
      <c r="J13" s="790"/>
      <c r="K13" s="790"/>
      <c r="L13" s="790"/>
      <c r="M13" s="790"/>
      <c r="N13" s="790"/>
      <c r="O13" s="791"/>
      <c r="Y13" s="800" t="s">
        <v>5</v>
      </c>
      <c r="Z13" s="280"/>
      <c r="AA13" s="802"/>
      <c r="AB13" s="802"/>
      <c r="AC13" s="802"/>
      <c r="AD13" s="802"/>
      <c r="AE13" s="802"/>
      <c r="AF13" s="105"/>
      <c r="AG13" s="789"/>
      <c r="AH13" s="790"/>
      <c r="AI13" s="790"/>
      <c r="AJ13" s="790"/>
      <c r="AK13" s="790"/>
      <c r="AL13" s="790"/>
      <c r="AM13" s="790"/>
      <c r="AN13" s="790"/>
      <c r="AO13" s="790"/>
      <c r="AP13" s="790"/>
      <c r="AQ13" s="790"/>
      <c r="AR13" s="790"/>
      <c r="AS13" s="791"/>
      <c r="AT13" s="278"/>
      <c r="AV13" s="787">
        <v>3</v>
      </c>
      <c r="AW13" s="787" t="str">
        <f>IF(OR(A13="○",A13=""),IF(OR(E13="女性",AND(E13="男性",AND(E14&lt;40,NOT(E14=0))),AND(E13="",AND(E14&lt;40,NOT(E14=0)))),"○","×"),IF(A13="工場製作","対象外",""))</f>
        <v>対象外</v>
      </c>
    </row>
    <row r="14" spans="1:51" ht="15" customHeight="1">
      <c r="A14" s="731"/>
      <c r="B14" s="110" t="s">
        <v>237</v>
      </c>
      <c r="C14" s="352"/>
      <c r="D14" s="211" t="s">
        <v>229</v>
      </c>
      <c r="E14" s="279" t="str">
        <f>IF(NOT(C14=""),DATEDIF(C14,$R$30,"Y"),"")</f>
        <v/>
      </c>
      <c r="F14" s="106" t="s">
        <v>238</v>
      </c>
      <c r="G14" s="792"/>
      <c r="H14" s="793"/>
      <c r="I14" s="793"/>
      <c r="J14" s="793"/>
      <c r="K14" s="793"/>
      <c r="L14" s="793"/>
      <c r="M14" s="793"/>
      <c r="N14" s="793"/>
      <c r="O14" s="794"/>
      <c r="Y14" s="801"/>
      <c r="Z14" s="238" t="s">
        <v>237</v>
      </c>
      <c r="AA14" s="803"/>
      <c r="AB14" s="803"/>
      <c r="AC14" s="803"/>
      <c r="AD14" s="803"/>
      <c r="AE14" s="803"/>
      <c r="AF14" s="106" t="s">
        <v>238</v>
      </c>
      <c r="AG14" s="792"/>
      <c r="AH14" s="793"/>
      <c r="AI14" s="793"/>
      <c r="AJ14" s="793"/>
      <c r="AK14" s="793"/>
      <c r="AL14" s="793"/>
      <c r="AM14" s="793"/>
      <c r="AN14" s="793"/>
      <c r="AO14" s="793"/>
      <c r="AP14" s="793"/>
      <c r="AQ14" s="793"/>
      <c r="AR14" s="793"/>
      <c r="AS14" s="794"/>
      <c r="AT14" s="278"/>
      <c r="AV14" s="787"/>
      <c r="AW14" s="787"/>
    </row>
    <row r="15" spans="1:51" ht="3" customHeight="1">
      <c r="A15" s="126"/>
      <c r="B15" s="126"/>
      <c r="C15" s="126" t="s">
        <v>560</v>
      </c>
      <c r="D15" s="126"/>
      <c r="E15" s="126"/>
      <c r="F15" s="126"/>
      <c r="G15" s="126"/>
      <c r="H15" s="126"/>
      <c r="I15" s="126"/>
      <c r="J15" s="126"/>
      <c r="P15" s="121"/>
    </row>
    <row r="16" spans="1:51" ht="9.9499999999999993" customHeight="1">
      <c r="W16" s="104"/>
      <c r="X16" s="104"/>
      <c r="Y16" s="104"/>
      <c r="Z16" s="104"/>
    </row>
    <row r="17" spans="1:59" ht="21" customHeight="1">
      <c r="A17" s="717" t="s">
        <v>240</v>
      </c>
      <c r="B17" s="717"/>
      <c r="C17" s="717"/>
      <c r="D17" s="717"/>
      <c r="E17" s="717"/>
      <c r="F17" s="113"/>
      <c r="G17" s="113"/>
      <c r="H17" s="835" t="str">
        <f>様式３!G6</f>
        <v>対象期間：平成30年度～令和7年度</v>
      </c>
      <c r="I17" s="835"/>
      <c r="J17" s="835"/>
      <c r="K17" s="835"/>
      <c r="L17" s="835"/>
      <c r="M17" s="835"/>
      <c r="N17" s="835"/>
      <c r="O17" s="835"/>
      <c r="P17" s="835"/>
      <c r="Q17" s="836" t="s">
        <v>344</v>
      </c>
      <c r="R17" s="836"/>
      <c r="S17" s="836"/>
      <c r="T17" s="836"/>
      <c r="U17" s="283"/>
      <c r="W17" s="120"/>
      <c r="X17" s="120"/>
      <c r="Y17" s="120"/>
      <c r="Z17" s="120"/>
      <c r="AA17" s="120"/>
      <c r="AB17" s="120"/>
      <c r="AC17" s="120"/>
      <c r="AD17" s="120"/>
      <c r="AE17" s="120"/>
      <c r="AF17" s="120"/>
      <c r="AG17" s="120"/>
      <c r="AH17" s="120"/>
      <c r="AI17" s="120"/>
      <c r="AJ17" s="120"/>
      <c r="AK17" s="120"/>
      <c r="AL17" s="120"/>
      <c r="AW17" s="720" t="s">
        <v>564</v>
      </c>
      <c r="AX17" s="720" t="s">
        <v>257</v>
      </c>
      <c r="AY17" s="780" t="s">
        <v>39</v>
      </c>
      <c r="AZ17" s="781"/>
      <c r="BA17" s="781"/>
      <c r="BB17" s="782"/>
      <c r="BC17" s="720" t="s">
        <v>565</v>
      </c>
      <c r="BD17" s="720" t="s">
        <v>566</v>
      </c>
    </row>
    <row r="18" spans="1:59" ht="3" customHeight="1">
      <c r="A18" s="114"/>
      <c r="B18" s="114"/>
      <c r="C18" s="114"/>
      <c r="D18" s="114"/>
      <c r="E18" s="114"/>
      <c r="F18" s="119"/>
      <c r="G18" s="119"/>
      <c r="H18" s="119"/>
      <c r="I18" s="119"/>
      <c r="J18" s="119"/>
      <c r="AW18" s="779"/>
      <c r="AX18" s="779"/>
      <c r="AY18" s="783"/>
      <c r="AZ18" s="784"/>
      <c r="BA18" s="784"/>
      <c r="BB18" s="785"/>
      <c r="BC18" s="779"/>
      <c r="BD18" s="779"/>
    </row>
    <row r="19" spans="1:59" ht="15" customHeight="1">
      <c r="A19" s="720" t="s">
        <v>34</v>
      </c>
      <c r="B19" s="109"/>
      <c r="C19" s="210" t="s">
        <v>254</v>
      </c>
      <c r="D19" s="105"/>
      <c r="E19" s="720" t="s">
        <v>530</v>
      </c>
      <c r="F19" s="709" t="s">
        <v>255</v>
      </c>
      <c r="G19" s="710"/>
      <c r="H19" s="710"/>
      <c r="I19" s="710"/>
      <c r="J19" s="711"/>
      <c r="K19" s="109"/>
      <c r="L19" s="710" t="s">
        <v>230</v>
      </c>
      <c r="M19" s="710"/>
      <c r="N19" s="710"/>
      <c r="O19" s="710"/>
      <c r="P19" s="710"/>
      <c r="Q19" s="710"/>
      <c r="R19" s="710"/>
      <c r="S19" s="710"/>
      <c r="T19" s="710"/>
      <c r="U19" s="710"/>
      <c r="V19" s="181"/>
      <c r="W19" s="709" t="s">
        <v>430</v>
      </c>
      <c r="X19" s="710"/>
      <c r="Y19" s="710"/>
      <c r="Z19" s="710"/>
      <c r="AA19" s="711"/>
      <c r="AB19" s="709" t="s">
        <v>231</v>
      </c>
      <c r="AC19" s="710"/>
      <c r="AD19" s="710"/>
      <c r="AE19" s="710"/>
      <c r="AF19" s="711"/>
      <c r="AG19" s="820" t="s">
        <v>205</v>
      </c>
      <c r="AH19" s="821"/>
      <c r="AI19" s="821"/>
      <c r="AJ19" s="821"/>
      <c r="AK19" s="822"/>
      <c r="AL19" s="820" t="s">
        <v>4</v>
      </c>
      <c r="AM19" s="821"/>
      <c r="AN19" s="821"/>
      <c r="AO19" s="822"/>
      <c r="AP19" s="709" t="s">
        <v>7</v>
      </c>
      <c r="AQ19" s="710"/>
      <c r="AR19" s="711"/>
      <c r="AS19" s="709" t="s">
        <v>242</v>
      </c>
      <c r="AT19" s="711"/>
      <c r="AW19" s="779"/>
      <c r="AX19" s="779"/>
      <c r="AY19" s="346" t="s">
        <v>262</v>
      </c>
      <c r="AZ19" s="136"/>
      <c r="BA19" s="287">
        <v>80</v>
      </c>
      <c r="BB19" s="135">
        <v>70</v>
      </c>
      <c r="BC19" s="779"/>
      <c r="BD19" s="779"/>
    </row>
    <row r="20" spans="1:59" ht="15" customHeight="1">
      <c r="A20" s="721"/>
      <c r="B20" s="110" t="s">
        <v>232</v>
      </c>
      <c r="C20" s="211" t="s">
        <v>256</v>
      </c>
      <c r="D20" s="106" t="s">
        <v>233</v>
      </c>
      <c r="E20" s="721"/>
      <c r="F20" s="712"/>
      <c r="G20" s="713"/>
      <c r="H20" s="713"/>
      <c r="I20" s="713"/>
      <c r="J20" s="714"/>
      <c r="K20" s="110" t="s">
        <v>232</v>
      </c>
      <c r="L20" s="713" t="s">
        <v>370</v>
      </c>
      <c r="M20" s="713"/>
      <c r="N20" s="713"/>
      <c r="O20" s="713"/>
      <c r="P20" s="713"/>
      <c r="Q20" s="713"/>
      <c r="R20" s="713"/>
      <c r="S20" s="713"/>
      <c r="T20" s="713"/>
      <c r="U20" s="713"/>
      <c r="V20" s="106" t="s">
        <v>233</v>
      </c>
      <c r="W20" s="712"/>
      <c r="X20" s="713"/>
      <c r="Y20" s="713"/>
      <c r="Z20" s="713"/>
      <c r="AA20" s="714"/>
      <c r="AB20" s="712"/>
      <c r="AC20" s="713"/>
      <c r="AD20" s="713"/>
      <c r="AE20" s="713"/>
      <c r="AF20" s="714"/>
      <c r="AG20" s="820" t="s">
        <v>433</v>
      </c>
      <c r="AH20" s="821"/>
      <c r="AI20" s="821"/>
      <c r="AJ20" s="821"/>
      <c r="AK20" s="821"/>
      <c r="AL20" s="821"/>
      <c r="AM20" s="821"/>
      <c r="AN20" s="821"/>
      <c r="AO20" s="822"/>
      <c r="AP20" s="712"/>
      <c r="AQ20" s="713"/>
      <c r="AR20" s="714"/>
      <c r="AS20" s="712"/>
      <c r="AT20" s="714"/>
      <c r="AW20" s="721"/>
      <c r="AX20" s="721"/>
      <c r="AY20" s="132" t="s">
        <v>263</v>
      </c>
      <c r="AZ20" s="133">
        <v>80</v>
      </c>
      <c r="BA20" s="286">
        <v>70</v>
      </c>
      <c r="BB20" s="134">
        <v>0</v>
      </c>
      <c r="BC20" s="721"/>
      <c r="BD20" s="721"/>
    </row>
    <row r="21" spans="1:59" ht="15" customHeight="1">
      <c r="A21" s="788" t="s">
        <v>40</v>
      </c>
      <c r="B21" s="111"/>
      <c r="C21" s="281" t="str">
        <f>IF($R$11=$C$57,IF(Y9=$C$105,AA9,""),IF(A9=$C$63,C9,""))</f>
        <v>〇×　▲□</v>
      </c>
      <c r="D21" s="129"/>
      <c r="E21" s="788" t="s">
        <v>21</v>
      </c>
      <c r="F21" s="732" t="s">
        <v>219</v>
      </c>
      <c r="G21" s="733"/>
      <c r="H21" s="733"/>
      <c r="I21" s="733"/>
      <c r="J21" s="734"/>
      <c r="K21" s="111"/>
      <c r="L21" s="733" t="s">
        <v>614</v>
      </c>
      <c r="M21" s="733"/>
      <c r="N21" s="733"/>
      <c r="O21" s="733"/>
      <c r="P21" s="733"/>
      <c r="Q21" s="733"/>
      <c r="R21" s="733"/>
      <c r="S21" s="733"/>
      <c r="T21" s="733"/>
      <c r="U21" s="733"/>
      <c r="V21" s="129"/>
      <c r="W21" s="130"/>
      <c r="X21" s="1042">
        <v>45224</v>
      </c>
      <c r="Y21" s="1042"/>
      <c r="Z21" s="1042"/>
      <c r="AA21" s="1043"/>
      <c r="AB21" s="755" t="s">
        <v>236</v>
      </c>
      <c r="AC21" s="839"/>
      <c r="AD21" s="839"/>
      <c r="AE21" s="839"/>
      <c r="AF21" s="756"/>
      <c r="AG21" s="829" t="s">
        <v>390</v>
      </c>
      <c r="AH21" s="830"/>
      <c r="AI21" s="830"/>
      <c r="AJ21" s="830"/>
      <c r="AK21" s="831"/>
      <c r="AL21" s="832" t="s">
        <v>371</v>
      </c>
      <c r="AM21" s="833"/>
      <c r="AN21" s="833"/>
      <c r="AO21" s="834"/>
      <c r="AP21" s="1033">
        <v>45382</v>
      </c>
      <c r="AQ21" s="1034"/>
      <c r="AR21" s="1035"/>
      <c r="AS21" s="755">
        <v>79</v>
      </c>
      <c r="AT21" s="756"/>
      <c r="AW21" s="720" t="str">
        <f>IF(BD22=$BG$22,"○","-")</f>
        <v>○</v>
      </c>
      <c r="AX21" s="128"/>
      <c r="AY21" s="153" t="s">
        <v>264</v>
      </c>
      <c r="AZ21" s="344">
        <f>COUNTIF(AS21,"&gt;=80")</f>
        <v>0</v>
      </c>
      <c r="BA21" s="345">
        <f>COUNTIFS(AS21,"&gt;=70",AS21,"&lt;80")</f>
        <v>1</v>
      </c>
      <c r="BB21" s="345">
        <f>COUNTIFS(AS21,"&lt;70")</f>
        <v>0</v>
      </c>
      <c r="BC21" s="205"/>
      <c r="BD21" s="115"/>
    </row>
    <row r="22" spans="1:59" ht="15" customHeight="1">
      <c r="A22" s="730"/>
      <c r="B22" s="111"/>
      <c r="C22" s="282">
        <f>IF($R$11=$C$57,IF(Y9=$C$105,AA10,""),IF(A9=$C$63,C10,""))</f>
        <v>27456</v>
      </c>
      <c r="D22" s="129"/>
      <c r="E22" s="731"/>
      <c r="F22" s="738"/>
      <c r="G22" s="739"/>
      <c r="H22" s="739"/>
      <c r="I22" s="739"/>
      <c r="J22" s="740"/>
      <c r="K22" s="112" t="s">
        <v>237</v>
      </c>
      <c r="L22" s="1039" t="str">
        <f>IF(AND(F21&lt;&gt;$E$92,F21&lt;&gt;""),"※記載不要","")</f>
        <v>※記載不要</v>
      </c>
      <c r="M22" s="1039"/>
      <c r="N22" s="1039"/>
      <c r="O22" s="1039"/>
      <c r="P22" s="1039"/>
      <c r="Q22" s="1039"/>
      <c r="R22" s="1039"/>
      <c r="S22" s="1039"/>
      <c r="T22" s="1039"/>
      <c r="U22" s="1039"/>
      <c r="V22" s="137" t="s">
        <v>238</v>
      </c>
      <c r="W22" s="112" t="s">
        <v>239</v>
      </c>
      <c r="X22" s="1040">
        <v>45376</v>
      </c>
      <c r="Y22" s="1040"/>
      <c r="Z22" s="1040"/>
      <c r="AA22" s="1041"/>
      <c r="AB22" s="741" t="str">
        <f>IF(AB21=$C$72,"（出資比率","")</f>
        <v/>
      </c>
      <c r="AC22" s="742"/>
      <c r="AD22" s="208"/>
      <c r="AE22" s="742" t="str">
        <f>IF(AB22="","","％）")</f>
        <v/>
      </c>
      <c r="AF22" s="840"/>
      <c r="AG22" s="843"/>
      <c r="AH22" s="844"/>
      <c r="AI22" s="844"/>
      <c r="AJ22" s="844"/>
      <c r="AK22" s="844"/>
      <c r="AL22" s="844"/>
      <c r="AM22" s="844"/>
      <c r="AN22" s="844"/>
      <c r="AO22" s="845"/>
      <c r="AP22" s="1036"/>
      <c r="AQ22" s="1037"/>
      <c r="AR22" s="1038"/>
      <c r="AS22" s="757"/>
      <c r="AT22" s="758"/>
      <c r="AW22" s="721"/>
      <c r="AX22" s="132" t="str">
        <f>C21</f>
        <v>〇×　▲□</v>
      </c>
      <c r="AY22" s="154" t="s">
        <v>434</v>
      </c>
      <c r="AZ22" s="288">
        <f>2*AZ21</f>
        <v>0</v>
      </c>
      <c r="BA22" s="289">
        <f>1*BA21</f>
        <v>1</v>
      </c>
      <c r="BB22" s="289">
        <f>0*BB21</f>
        <v>0</v>
      </c>
      <c r="BC22" s="206">
        <f>IF(T39="○",1,0)</f>
        <v>1</v>
      </c>
      <c r="BD22" s="290">
        <f>IF(AX22="","-",IF(A21=$C$64,"-",SUM(AZ22,BA22,BB22,BC22)))</f>
        <v>2</v>
      </c>
      <c r="BF22" s="787" t="s">
        <v>265</v>
      </c>
      <c r="BG22" s="846">
        <f>MIN(BD22,BD24,BD26)</f>
        <v>2</v>
      </c>
    </row>
    <row r="23" spans="1:59" ht="15" customHeight="1">
      <c r="A23" s="788"/>
      <c r="B23" s="130"/>
      <c r="C23" s="281" t="str">
        <f>IF($R$11=$C$57,IF(Y11=$C$105,AA11,""),IF(A11=$C$63,C11,""))</f>
        <v>□★　〇▽</v>
      </c>
      <c r="D23" s="131"/>
      <c r="E23" s="788" t="s">
        <v>21</v>
      </c>
      <c r="F23" s="732" t="s">
        <v>368</v>
      </c>
      <c r="G23" s="733"/>
      <c r="H23" s="733"/>
      <c r="I23" s="733"/>
      <c r="J23" s="734"/>
      <c r="K23" s="111"/>
      <c r="L23" s="733" t="s">
        <v>612</v>
      </c>
      <c r="M23" s="733"/>
      <c r="N23" s="733"/>
      <c r="O23" s="733"/>
      <c r="P23" s="733"/>
      <c r="Q23" s="733"/>
      <c r="R23" s="733"/>
      <c r="S23" s="733"/>
      <c r="T23" s="733"/>
      <c r="U23" s="733"/>
      <c r="V23" s="129"/>
      <c r="W23" s="130"/>
      <c r="X23" s="1042">
        <v>43588</v>
      </c>
      <c r="Y23" s="1042"/>
      <c r="Z23" s="1042"/>
      <c r="AA23" s="1043"/>
      <c r="AB23" s="755" t="s">
        <v>243</v>
      </c>
      <c r="AC23" s="839"/>
      <c r="AD23" s="839"/>
      <c r="AE23" s="839"/>
      <c r="AF23" s="756"/>
      <c r="AG23" s="832" t="s">
        <v>390</v>
      </c>
      <c r="AH23" s="833"/>
      <c r="AI23" s="833"/>
      <c r="AJ23" s="833"/>
      <c r="AK23" s="834"/>
      <c r="AL23" s="832" t="s">
        <v>456</v>
      </c>
      <c r="AM23" s="833"/>
      <c r="AN23" s="833"/>
      <c r="AO23" s="834"/>
      <c r="AP23" s="1033">
        <v>44235</v>
      </c>
      <c r="AQ23" s="1034"/>
      <c r="AR23" s="1035"/>
      <c r="AS23" s="755">
        <v>85</v>
      </c>
      <c r="AT23" s="756"/>
      <c r="AW23" s="720" t="str">
        <f>IF(BD24=$BG$22,"○","-")</f>
        <v>-</v>
      </c>
      <c r="AX23" s="128"/>
      <c r="AY23" s="153" t="s">
        <v>264</v>
      </c>
      <c r="AZ23" s="344">
        <f>COUNTIF(AS23,"&gt;=80")</f>
        <v>1</v>
      </c>
      <c r="BA23" s="345">
        <f>COUNTIFS(AS23,"&gt;=70",AS23,"&lt;80")</f>
        <v>0</v>
      </c>
      <c r="BB23" s="345">
        <f>COUNTIFS(AS23,"&lt;70")</f>
        <v>0</v>
      </c>
      <c r="BC23" s="205"/>
      <c r="BD23" s="115"/>
      <c r="BF23" s="787"/>
      <c r="BG23" s="846"/>
    </row>
    <row r="24" spans="1:59" ht="15" customHeight="1">
      <c r="A24" s="730"/>
      <c r="B24" s="111"/>
      <c r="C24" s="282">
        <f>IF($R$11=$C$57,IF(Y11=$C$105,AA12,""),IF(A11=$C$63,C12,""))</f>
        <v>27154</v>
      </c>
      <c r="D24" s="129"/>
      <c r="E24" s="731"/>
      <c r="F24" s="738" t="s">
        <v>611</v>
      </c>
      <c r="G24" s="739"/>
      <c r="H24" s="739"/>
      <c r="I24" s="739"/>
      <c r="J24" s="740"/>
      <c r="K24" s="112" t="s">
        <v>237</v>
      </c>
      <c r="L24" s="739" t="s">
        <v>613</v>
      </c>
      <c r="M24" s="739"/>
      <c r="N24" s="739"/>
      <c r="O24" s="739"/>
      <c r="P24" s="739"/>
      <c r="Q24" s="739"/>
      <c r="R24" s="739"/>
      <c r="S24" s="739"/>
      <c r="T24" s="739"/>
      <c r="U24" s="739"/>
      <c r="V24" s="137" t="s">
        <v>238</v>
      </c>
      <c r="W24" s="112" t="s">
        <v>239</v>
      </c>
      <c r="X24" s="1040">
        <v>44227</v>
      </c>
      <c r="Y24" s="1040"/>
      <c r="Z24" s="1040"/>
      <c r="AA24" s="1041"/>
      <c r="AB24" s="741" t="str">
        <f>IF(AB23=$C$72,"（出資比率","")</f>
        <v>（出資比率</v>
      </c>
      <c r="AC24" s="742"/>
      <c r="AD24" s="208">
        <v>30</v>
      </c>
      <c r="AE24" s="742" t="str">
        <f t="shared" ref="AE24" si="0">IF(AB24="","","％）")</f>
        <v>％）</v>
      </c>
      <c r="AF24" s="840"/>
      <c r="AG24" s="843" t="s">
        <v>615</v>
      </c>
      <c r="AH24" s="844"/>
      <c r="AI24" s="844"/>
      <c r="AJ24" s="844"/>
      <c r="AK24" s="844"/>
      <c r="AL24" s="844"/>
      <c r="AM24" s="844"/>
      <c r="AN24" s="844"/>
      <c r="AO24" s="845"/>
      <c r="AP24" s="1036"/>
      <c r="AQ24" s="1037"/>
      <c r="AR24" s="1038"/>
      <c r="AS24" s="757"/>
      <c r="AT24" s="758"/>
      <c r="AW24" s="721"/>
      <c r="AX24" s="132" t="str">
        <f>C23</f>
        <v>□★　〇▽</v>
      </c>
      <c r="AY24" s="154" t="s">
        <v>434</v>
      </c>
      <c r="AZ24" s="288">
        <f>2*AZ23</f>
        <v>2</v>
      </c>
      <c r="BA24" s="289">
        <f>1*BA23</f>
        <v>0</v>
      </c>
      <c r="BB24" s="289">
        <f>0*BB23</f>
        <v>0</v>
      </c>
      <c r="BC24" s="206">
        <f>IF(T41="○",1,0)</f>
        <v>1</v>
      </c>
      <c r="BD24" s="290">
        <f>IF(AX24="","-",IF(A23=$C$64,"-",SUM(AZ24,BA24,BB24,BC24)))</f>
        <v>3</v>
      </c>
    </row>
    <row r="25" spans="1:59" ht="15" customHeight="1">
      <c r="A25" s="788"/>
      <c r="B25" s="130"/>
      <c r="C25" s="281" t="str">
        <f>IF($R$11=$C$57,IF(Y13=$C$105,AA13,""),IF(A13=$C$63,C13,""))</f>
        <v/>
      </c>
      <c r="D25" s="131"/>
      <c r="E25" s="788" t="s">
        <v>23</v>
      </c>
      <c r="F25" s="732"/>
      <c r="G25" s="733"/>
      <c r="H25" s="733"/>
      <c r="I25" s="733"/>
      <c r="J25" s="734"/>
      <c r="K25" s="130"/>
      <c r="L25" s="733"/>
      <c r="M25" s="733"/>
      <c r="N25" s="733"/>
      <c r="O25" s="733"/>
      <c r="P25" s="733"/>
      <c r="Q25" s="733"/>
      <c r="R25" s="733"/>
      <c r="S25" s="733"/>
      <c r="T25" s="733"/>
      <c r="U25" s="733"/>
      <c r="V25" s="131"/>
      <c r="W25" s="130"/>
      <c r="X25" s="1042"/>
      <c r="Y25" s="1042"/>
      <c r="Z25" s="1042"/>
      <c r="AA25" s="1043"/>
      <c r="AB25" s="755"/>
      <c r="AC25" s="839"/>
      <c r="AD25" s="839"/>
      <c r="AE25" s="839"/>
      <c r="AF25" s="756"/>
      <c r="AG25" s="832"/>
      <c r="AH25" s="833"/>
      <c r="AI25" s="833"/>
      <c r="AJ25" s="833"/>
      <c r="AK25" s="834"/>
      <c r="AL25" s="832"/>
      <c r="AM25" s="833"/>
      <c r="AN25" s="833"/>
      <c r="AO25" s="834"/>
      <c r="AP25" s="1033"/>
      <c r="AQ25" s="1034"/>
      <c r="AR25" s="1035"/>
      <c r="AS25" s="755"/>
      <c r="AT25" s="756"/>
      <c r="AV25" s="343"/>
      <c r="AW25" s="720" t="str">
        <f>IF(BD26=$BG$22,"○","-")</f>
        <v>-</v>
      </c>
      <c r="AX25" s="128"/>
      <c r="AY25" s="153" t="s">
        <v>264</v>
      </c>
      <c r="AZ25" s="344">
        <f>COUNTIF(AS25,"&gt;=80")</f>
        <v>0</v>
      </c>
      <c r="BA25" s="345">
        <f>COUNTIFS(AS25,"&gt;=70",AS25,"&lt;80")</f>
        <v>0</v>
      </c>
      <c r="BB25" s="345">
        <f>COUNTIFS(AS25,"&lt;70")</f>
        <v>0</v>
      </c>
      <c r="BC25" s="205"/>
      <c r="BD25" s="115"/>
    </row>
    <row r="26" spans="1:59" ht="15" customHeight="1">
      <c r="A26" s="731"/>
      <c r="B26" s="112"/>
      <c r="C26" s="282" t="str">
        <f>IF($R$11=$C$57,IF(Y13=$C$105,AA14,""),IF(A13=$C$63,C14,""))</f>
        <v/>
      </c>
      <c r="D26" s="137"/>
      <c r="E26" s="731"/>
      <c r="F26" s="738"/>
      <c r="G26" s="739"/>
      <c r="H26" s="739"/>
      <c r="I26" s="739"/>
      <c r="J26" s="740"/>
      <c r="K26" s="112" t="s">
        <v>237</v>
      </c>
      <c r="L26" s="739" t="str">
        <f>IF(AND(F25&lt;&gt;$E$92,F25&lt;&gt;""),"※記載不要","")</f>
        <v/>
      </c>
      <c r="M26" s="739"/>
      <c r="N26" s="739"/>
      <c r="O26" s="739"/>
      <c r="P26" s="739"/>
      <c r="Q26" s="739"/>
      <c r="R26" s="739"/>
      <c r="S26" s="739"/>
      <c r="T26" s="739"/>
      <c r="U26" s="739"/>
      <c r="V26" s="137" t="s">
        <v>238</v>
      </c>
      <c r="W26" s="112" t="s">
        <v>239</v>
      </c>
      <c r="X26" s="1040"/>
      <c r="Y26" s="1040"/>
      <c r="Z26" s="1040"/>
      <c r="AA26" s="1041"/>
      <c r="AB26" s="741" t="str">
        <f t="shared" ref="AB26" si="1">IF(AB25=$C$72,"（出資比率","")</f>
        <v/>
      </c>
      <c r="AC26" s="742"/>
      <c r="AD26" s="208"/>
      <c r="AE26" s="742" t="str">
        <f t="shared" ref="AE26" si="2">IF(AB26="","","％）")</f>
        <v/>
      </c>
      <c r="AF26" s="840"/>
      <c r="AG26" s="843"/>
      <c r="AH26" s="844"/>
      <c r="AI26" s="844"/>
      <c r="AJ26" s="844"/>
      <c r="AK26" s="844"/>
      <c r="AL26" s="844"/>
      <c r="AM26" s="844"/>
      <c r="AN26" s="844"/>
      <c r="AO26" s="845"/>
      <c r="AP26" s="1036"/>
      <c r="AQ26" s="1037"/>
      <c r="AR26" s="1038"/>
      <c r="AS26" s="757"/>
      <c r="AT26" s="758"/>
      <c r="AW26" s="721"/>
      <c r="AX26" s="132" t="str">
        <f>C25</f>
        <v/>
      </c>
      <c r="AY26" s="154" t="s">
        <v>434</v>
      </c>
      <c r="AZ26" s="288">
        <f>2*AZ25</f>
        <v>0</v>
      </c>
      <c r="BA26" s="289">
        <f>1*BA25</f>
        <v>0</v>
      </c>
      <c r="BB26" s="289">
        <f>0*BB25</f>
        <v>0</v>
      </c>
      <c r="BC26" s="206">
        <f>IF(T43="○",1,0)</f>
        <v>0</v>
      </c>
      <c r="BD26" s="290" t="str">
        <f>IF(AX26="","-",IF(A25=$C$64,"-",SUM(AZ26,BA26,BB26,BC26)))</f>
        <v>-</v>
      </c>
    </row>
    <row r="27" spans="1:59" ht="6" customHeight="1" thickBot="1"/>
    <row r="28" spans="1:59" ht="9" customHeight="1" thickTop="1">
      <c r="Y28" s="920" t="s">
        <v>620</v>
      </c>
      <c r="Z28" s="921"/>
      <c r="AA28" s="921"/>
      <c r="AB28" s="922"/>
      <c r="AC28" s="848" t="s">
        <v>212</v>
      </c>
      <c r="AD28" s="848"/>
      <c r="AE28" s="848"/>
      <c r="AF28" s="848"/>
      <c r="AG28" s="848"/>
      <c r="AH28" s="849"/>
      <c r="AI28" s="853">
        <f>IF($A$21=$C$63,AZ21,IF($A$23=$C$63,AZ23,IF($A$25=$C$63,AZ25,0)))</f>
        <v>0</v>
      </c>
      <c r="AJ28" s="854"/>
      <c r="AS28" s="291"/>
      <c r="AT28" s="291"/>
    </row>
    <row r="29" spans="1:59" ht="6" customHeight="1">
      <c r="A29" s="717" t="s">
        <v>435</v>
      </c>
      <c r="B29" s="717"/>
      <c r="C29" s="717"/>
      <c r="D29" s="717"/>
      <c r="E29" s="717"/>
      <c r="F29" s="717"/>
      <c r="G29" s="717"/>
      <c r="H29" s="717"/>
      <c r="I29" s="717"/>
      <c r="J29" s="717"/>
      <c r="K29" s="717"/>
      <c r="Y29" s="923"/>
      <c r="Z29" s="716"/>
      <c r="AA29" s="716"/>
      <c r="AB29" s="924"/>
      <c r="AC29" s="851"/>
      <c r="AD29" s="851"/>
      <c r="AE29" s="851"/>
      <c r="AF29" s="851"/>
      <c r="AG29" s="851"/>
      <c r="AH29" s="852"/>
      <c r="AI29" s="855"/>
      <c r="AJ29" s="856"/>
      <c r="AS29" s="291"/>
      <c r="AT29" s="291"/>
    </row>
    <row r="30" spans="1:59" ht="15" customHeight="1">
      <c r="A30" s="717"/>
      <c r="B30" s="717"/>
      <c r="C30" s="717"/>
      <c r="D30" s="717"/>
      <c r="E30" s="717"/>
      <c r="F30" s="717"/>
      <c r="G30" s="717"/>
      <c r="H30" s="717"/>
      <c r="I30" s="717"/>
      <c r="J30" s="717"/>
      <c r="K30" s="717"/>
      <c r="L30" s="857" t="s">
        <v>334</v>
      </c>
      <c r="M30" s="857"/>
      <c r="N30" s="857"/>
      <c r="O30" s="857"/>
      <c r="P30" s="857"/>
      <c r="Q30" s="195" t="s">
        <v>335</v>
      </c>
      <c r="R30" s="858">
        <v>45931</v>
      </c>
      <c r="S30" s="858"/>
      <c r="T30" s="858"/>
      <c r="U30" s="858"/>
      <c r="V30" s="858"/>
      <c r="W30" s="120"/>
      <c r="X30" s="120"/>
      <c r="Y30" s="923"/>
      <c r="Z30" s="716"/>
      <c r="AA30" s="716"/>
      <c r="AB30" s="924"/>
      <c r="AC30" s="860" t="s">
        <v>214</v>
      </c>
      <c r="AD30" s="860"/>
      <c r="AE30" s="860"/>
      <c r="AF30" s="860"/>
      <c r="AG30" s="860"/>
      <c r="AH30" s="861"/>
      <c r="AI30" s="862">
        <f>IF($A$21=$C$63,BA21,IF($A$23=$C$63,BA23,IF($A$25=$C$63,BA25,0)))</f>
        <v>1</v>
      </c>
      <c r="AJ30" s="863"/>
      <c r="AS30" s="291"/>
      <c r="AT30" s="291"/>
    </row>
    <row r="31" spans="1:59" ht="3" customHeight="1">
      <c r="A31" s="114"/>
      <c r="B31" s="114"/>
      <c r="C31" s="114"/>
      <c r="D31" s="114"/>
      <c r="E31" s="119"/>
      <c r="F31" s="119"/>
      <c r="G31" s="119"/>
      <c r="H31" s="119"/>
      <c r="I31" s="119"/>
      <c r="J31" s="119"/>
      <c r="Y31" s="923"/>
      <c r="Z31" s="716"/>
      <c r="AA31" s="716"/>
      <c r="AB31" s="924"/>
      <c r="AC31" s="933" t="s">
        <v>436</v>
      </c>
      <c r="AD31" s="933"/>
      <c r="AE31" s="933"/>
      <c r="AF31" s="933"/>
      <c r="AG31" s="933"/>
      <c r="AH31" s="934"/>
      <c r="AI31" s="928">
        <f>1-AI28-AI30</f>
        <v>0</v>
      </c>
      <c r="AJ31" s="929"/>
      <c r="AS31" s="291"/>
      <c r="AT31" s="291"/>
    </row>
    <row r="32" spans="1:59" ht="12" customHeight="1" thickBot="1">
      <c r="A32" s="720" t="s">
        <v>34</v>
      </c>
      <c r="B32" s="138"/>
      <c r="C32" s="139"/>
      <c r="D32" s="140"/>
      <c r="E32" s="870" t="s">
        <v>279</v>
      </c>
      <c r="F32" s="871"/>
      <c r="G32" s="871"/>
      <c r="H32" s="871"/>
      <c r="I32" s="871"/>
      <c r="J32" s="871"/>
      <c r="K32" s="871"/>
      <c r="L32" s="871"/>
      <c r="M32" s="871"/>
      <c r="N32" s="871"/>
      <c r="O32" s="871"/>
      <c r="P32" s="871"/>
      <c r="Q32" s="871"/>
      <c r="R32" s="871"/>
      <c r="S32" s="871"/>
      <c r="T32" s="871"/>
      <c r="U32" s="871"/>
      <c r="V32" s="872"/>
      <c r="W32" s="141"/>
      <c r="Y32" s="923"/>
      <c r="Z32" s="716"/>
      <c r="AA32" s="716"/>
      <c r="AB32" s="924"/>
      <c r="AC32" s="936"/>
      <c r="AD32" s="936"/>
      <c r="AE32" s="936"/>
      <c r="AF32" s="936"/>
      <c r="AG32" s="936"/>
      <c r="AH32" s="937"/>
      <c r="AI32" s="930"/>
      <c r="AJ32" s="931"/>
      <c r="AS32" s="291"/>
      <c r="AT32" s="291"/>
    </row>
    <row r="33" spans="1:56" ht="3" customHeight="1" thickTop="1">
      <c r="A33" s="779"/>
      <c r="B33" s="111"/>
      <c r="C33" s="142"/>
      <c r="D33" s="143"/>
      <c r="E33" s="873"/>
      <c r="F33" s="874"/>
      <c r="G33" s="874"/>
      <c r="H33" s="874"/>
      <c r="I33" s="874"/>
      <c r="J33" s="874"/>
      <c r="K33" s="874"/>
      <c r="L33" s="874"/>
      <c r="M33" s="874"/>
      <c r="N33" s="874"/>
      <c r="O33" s="874"/>
      <c r="P33" s="874"/>
      <c r="Q33" s="874"/>
      <c r="R33" s="874"/>
      <c r="S33" s="874"/>
      <c r="T33" s="874"/>
      <c r="U33" s="874"/>
      <c r="V33" s="875"/>
      <c r="W33" s="141"/>
      <c r="X33" s="144"/>
      <c r="Y33" s="923"/>
      <c r="Z33" s="716"/>
      <c r="AA33" s="716"/>
      <c r="AB33" s="716"/>
      <c r="AC33" s="355"/>
      <c r="AS33" s="291"/>
      <c r="AT33" s="291"/>
    </row>
    <row r="34" spans="1:56" ht="12" customHeight="1" thickBot="1">
      <c r="A34" s="779"/>
      <c r="B34" s="111"/>
      <c r="C34" s="876" t="s">
        <v>266</v>
      </c>
      <c r="D34" s="143"/>
      <c r="E34" s="877" t="s">
        <v>329</v>
      </c>
      <c r="F34" s="878"/>
      <c r="G34" s="879"/>
      <c r="H34" s="883" t="s">
        <v>330</v>
      </c>
      <c r="I34" s="884"/>
      <c r="J34" s="885"/>
      <c r="K34" s="883" t="s">
        <v>331</v>
      </c>
      <c r="L34" s="884"/>
      <c r="M34" s="885"/>
      <c r="N34" s="883" t="s">
        <v>332</v>
      </c>
      <c r="O34" s="885"/>
      <c r="P34" s="883" t="s">
        <v>333</v>
      </c>
      <c r="Q34" s="884"/>
      <c r="R34" s="884"/>
      <c r="S34" s="885"/>
      <c r="T34" s="883" t="s">
        <v>177</v>
      </c>
      <c r="U34" s="884"/>
      <c r="V34" s="885"/>
      <c r="W34" s="145"/>
      <c r="X34" s="144"/>
      <c r="Y34" s="925"/>
      <c r="Z34" s="926"/>
      <c r="AA34" s="926"/>
      <c r="AB34" s="926"/>
      <c r="AC34" s="354"/>
      <c r="AS34" s="291"/>
      <c r="AT34" s="291"/>
    </row>
    <row r="35" spans="1:56" ht="3" customHeight="1" thickTop="1">
      <c r="A35" s="779"/>
      <c r="B35" s="111"/>
      <c r="C35" s="876"/>
      <c r="D35" s="143"/>
      <c r="E35" s="880"/>
      <c r="F35" s="881"/>
      <c r="G35" s="882"/>
      <c r="H35" s="886"/>
      <c r="I35" s="887"/>
      <c r="J35" s="888"/>
      <c r="K35" s="886"/>
      <c r="L35" s="887"/>
      <c r="M35" s="888"/>
      <c r="N35" s="886"/>
      <c r="O35" s="888"/>
      <c r="P35" s="886"/>
      <c r="Q35" s="887"/>
      <c r="R35" s="887"/>
      <c r="S35" s="888"/>
      <c r="T35" s="886"/>
      <c r="U35" s="887"/>
      <c r="V35" s="888"/>
      <c r="W35" s="145"/>
      <c r="X35" s="146"/>
      <c r="Y35" s="144"/>
      <c r="Z35" s="144"/>
      <c r="AL35" s="104"/>
      <c r="AM35" s="104"/>
      <c r="AN35" s="104"/>
      <c r="AO35" s="104"/>
      <c r="AP35" s="104"/>
      <c r="AQ35" s="104"/>
      <c r="AR35" s="104"/>
      <c r="AS35" s="104"/>
      <c r="AT35" s="104"/>
    </row>
    <row r="36" spans="1:56" ht="12" customHeight="1">
      <c r="A36" s="779"/>
      <c r="B36" s="111"/>
      <c r="C36" s="142"/>
      <c r="D36" s="143"/>
      <c r="E36" s="892">
        <f>E38-1</f>
        <v>2024</v>
      </c>
      <c r="F36" s="893"/>
      <c r="G36" s="894"/>
      <c r="H36" s="895">
        <f>E36-1</f>
        <v>2023</v>
      </c>
      <c r="I36" s="896"/>
      <c r="J36" s="897"/>
      <c r="K36" s="895">
        <f>H36-1</f>
        <v>2022</v>
      </c>
      <c r="L36" s="896"/>
      <c r="M36" s="897"/>
      <c r="N36" s="895">
        <f>K36-1</f>
        <v>2021</v>
      </c>
      <c r="O36" s="897"/>
      <c r="P36" s="895">
        <f>N36-1</f>
        <v>2020</v>
      </c>
      <c r="Q36" s="896"/>
      <c r="R36" s="896"/>
      <c r="S36" s="897"/>
      <c r="T36" s="886"/>
      <c r="U36" s="887"/>
      <c r="V36" s="888"/>
      <c r="W36" s="145"/>
      <c r="X36" s="146"/>
      <c r="Y36" s="144"/>
      <c r="Z36" s="144"/>
      <c r="AA36" s="147"/>
      <c r="AH36" s="104"/>
      <c r="AI36" s="148"/>
      <c r="AJ36" s="148"/>
      <c r="AL36" s="104"/>
      <c r="AM36" s="104"/>
      <c r="AN36" s="104"/>
      <c r="AO36" s="104"/>
      <c r="AP36" s="104"/>
      <c r="AQ36" s="104"/>
      <c r="AR36" s="104"/>
      <c r="AS36" s="104"/>
      <c r="AT36" s="104"/>
    </row>
    <row r="37" spans="1:56" ht="3" customHeight="1" thickBot="1">
      <c r="A37" s="779"/>
      <c r="B37" s="864" t="s">
        <v>237</v>
      </c>
      <c r="C37" s="865" t="s">
        <v>256</v>
      </c>
      <c r="D37" s="866" t="s">
        <v>238</v>
      </c>
      <c r="E37" s="895"/>
      <c r="F37" s="896"/>
      <c r="G37" s="897"/>
      <c r="H37" s="895"/>
      <c r="I37" s="896"/>
      <c r="J37" s="897"/>
      <c r="K37" s="895"/>
      <c r="L37" s="896"/>
      <c r="M37" s="897"/>
      <c r="N37" s="895"/>
      <c r="O37" s="897"/>
      <c r="P37" s="895"/>
      <c r="Q37" s="896"/>
      <c r="R37" s="896"/>
      <c r="S37" s="897"/>
      <c r="T37" s="886"/>
      <c r="U37" s="887"/>
      <c r="V37" s="888"/>
      <c r="W37" s="145"/>
      <c r="X37" s="146"/>
      <c r="AL37" s="104"/>
      <c r="AM37" s="104"/>
      <c r="AN37" s="104"/>
      <c r="AO37" s="104"/>
      <c r="AP37" s="104"/>
      <c r="AQ37" s="104"/>
      <c r="AR37" s="104"/>
      <c r="AS37" s="104"/>
      <c r="AT37" s="104"/>
    </row>
    <row r="38" spans="1:56" ht="15" customHeight="1" thickTop="1">
      <c r="A38" s="721"/>
      <c r="B38" s="741"/>
      <c r="C38" s="742"/>
      <c r="D38" s="840"/>
      <c r="E38" s="867">
        <f>YEAR(EDATE(R30,-3))</f>
        <v>2025</v>
      </c>
      <c r="F38" s="868"/>
      <c r="G38" s="869"/>
      <c r="H38" s="867">
        <f>$E$38</f>
        <v>2025</v>
      </c>
      <c r="I38" s="868"/>
      <c r="J38" s="869"/>
      <c r="K38" s="867">
        <f>$E$38</f>
        <v>2025</v>
      </c>
      <c r="L38" s="868"/>
      <c r="M38" s="869"/>
      <c r="N38" s="867">
        <f>$E$38</f>
        <v>2025</v>
      </c>
      <c r="O38" s="869"/>
      <c r="P38" s="867">
        <f>$E$38</f>
        <v>2025</v>
      </c>
      <c r="Q38" s="868"/>
      <c r="R38" s="868"/>
      <c r="S38" s="869"/>
      <c r="T38" s="889"/>
      <c r="U38" s="890"/>
      <c r="V38" s="891"/>
      <c r="W38" s="145"/>
      <c r="X38" s="146"/>
      <c r="Y38" s="917" t="s">
        <v>245</v>
      </c>
      <c r="Z38" s="918"/>
      <c r="AA38" s="918"/>
      <c r="AB38" s="918"/>
      <c r="AC38" s="918"/>
      <c r="AD38" s="918"/>
      <c r="AE38" s="918"/>
      <c r="AF38" s="918"/>
      <c r="AG38" s="918"/>
      <c r="AH38" s="918"/>
      <c r="AI38" s="918"/>
      <c r="AJ38" s="918"/>
      <c r="AK38" s="918"/>
      <c r="AL38" s="918"/>
      <c r="AM38" s="918"/>
      <c r="AN38" s="918"/>
      <c r="AO38" s="918"/>
      <c r="AP38" s="918"/>
      <c r="AQ38" s="918"/>
      <c r="AR38" s="918"/>
      <c r="AS38" s="918"/>
      <c r="AT38" s="919"/>
      <c r="AY38"/>
      <c r="AZ38"/>
      <c r="BA38"/>
      <c r="BB38"/>
      <c r="BC38"/>
      <c r="BD38" s="293"/>
    </row>
    <row r="39" spans="1:56" ht="15" customHeight="1">
      <c r="A39" s="898" t="str">
        <f>IF(A21="","",$C$113)</f>
        <v>○</v>
      </c>
      <c r="B39" s="130"/>
      <c r="C39" s="294" t="str">
        <f t="shared" ref="C39:C44" si="3">IF(C21="","",C21)</f>
        <v>〇×　▲□</v>
      </c>
      <c r="D39" s="131"/>
      <c r="E39" s="755"/>
      <c r="F39" s="839"/>
      <c r="G39" s="756"/>
      <c r="H39" s="755"/>
      <c r="I39" s="839"/>
      <c r="J39" s="756"/>
      <c r="K39" s="755">
        <v>60</v>
      </c>
      <c r="L39" s="839"/>
      <c r="M39" s="756"/>
      <c r="N39" s="755"/>
      <c r="O39" s="756"/>
      <c r="P39" s="755"/>
      <c r="Q39" s="839"/>
      <c r="R39" s="839"/>
      <c r="S39" s="756"/>
      <c r="T39" s="901" t="str">
        <f>IF($E$32=$C$86,IF(A39=$C$64,"",IF(E39&lt;$E$63,IF(H39&lt;$H$63,IF(K39&lt;$K$63,IF(N39&lt;$N$63,IF(P39&lt;$P$63,"×","○"),"○"),"○"),"○"),"○")),IF(A39=$C$64,"",IF(E39&lt;$E$64,"×","○")))</f>
        <v>○</v>
      </c>
      <c r="U39" s="902"/>
      <c r="V39" s="903"/>
      <c r="W39" s="141"/>
      <c r="X39" s="144"/>
      <c r="Y39" s="353" t="s">
        <v>437</v>
      </c>
      <c r="Z39" s="296"/>
      <c r="AA39" s="909" t="s">
        <v>438</v>
      </c>
      <c r="AB39" s="909"/>
      <c r="AC39" s="909"/>
      <c r="AD39" s="909"/>
      <c r="AE39" s="909"/>
      <c r="AF39" s="909"/>
      <c r="AG39" s="909"/>
      <c r="AH39" s="909"/>
      <c r="AI39" s="909"/>
      <c r="AJ39" s="909"/>
      <c r="AK39" s="909"/>
      <c r="AL39" s="909"/>
      <c r="AM39" s="909"/>
      <c r="AN39" s="909"/>
      <c r="AO39" s="909"/>
      <c r="AP39" s="909"/>
      <c r="AQ39" s="909"/>
      <c r="AR39" s="909"/>
      <c r="AS39" s="909"/>
      <c r="AT39" s="910"/>
      <c r="AX39" s="35"/>
      <c r="AY39"/>
      <c r="AZ39"/>
      <c r="BA39"/>
      <c r="BB39"/>
      <c r="BC39" s="35"/>
      <c r="BD39" s="35"/>
    </row>
    <row r="40" spans="1:56" ht="15" customHeight="1">
      <c r="A40" s="899"/>
      <c r="B40" s="111" t="s">
        <v>237</v>
      </c>
      <c r="C40" s="285">
        <f t="shared" si="3"/>
        <v>27456</v>
      </c>
      <c r="D40" s="129" t="s">
        <v>238</v>
      </c>
      <c r="E40" s="757"/>
      <c r="F40" s="900"/>
      <c r="G40" s="758"/>
      <c r="H40" s="757"/>
      <c r="I40" s="900"/>
      <c r="J40" s="758"/>
      <c r="K40" s="757"/>
      <c r="L40" s="900"/>
      <c r="M40" s="758"/>
      <c r="N40" s="757"/>
      <c r="O40" s="758"/>
      <c r="P40" s="757"/>
      <c r="Q40" s="900"/>
      <c r="R40" s="900"/>
      <c r="S40" s="758"/>
      <c r="T40" s="904"/>
      <c r="U40" s="905"/>
      <c r="V40" s="906"/>
      <c r="W40" s="141"/>
      <c r="X40" s="144"/>
      <c r="Y40" s="353"/>
      <c r="Z40" s="296"/>
      <c r="AA40" s="909" t="s">
        <v>439</v>
      </c>
      <c r="AB40" s="909"/>
      <c r="AC40" s="909"/>
      <c r="AD40" s="909"/>
      <c r="AE40" s="909"/>
      <c r="AF40" s="909"/>
      <c r="AG40" s="909"/>
      <c r="AH40" s="909"/>
      <c r="AI40" s="909"/>
      <c r="AJ40" s="909"/>
      <c r="AK40" s="909"/>
      <c r="AL40" s="909"/>
      <c r="AM40" s="909"/>
      <c r="AN40" s="909"/>
      <c r="AO40" s="909"/>
      <c r="AP40" s="909"/>
      <c r="AQ40" s="909"/>
      <c r="AR40" s="909"/>
      <c r="AS40" s="909"/>
      <c r="AT40" s="910"/>
      <c r="AX40"/>
      <c r="AY40"/>
      <c r="AZ40"/>
      <c r="BA40"/>
      <c r="BB40"/>
      <c r="BC40" s="35"/>
      <c r="BD40" s="35"/>
    </row>
    <row r="41" spans="1:56" ht="15" customHeight="1">
      <c r="A41" s="898" t="str">
        <f>IF(A23="","",$C$113)</f>
        <v/>
      </c>
      <c r="B41" s="130"/>
      <c r="C41" s="294" t="str">
        <f t="shared" si="3"/>
        <v>□★　〇▽</v>
      </c>
      <c r="D41" s="131"/>
      <c r="E41" s="755">
        <v>20</v>
      </c>
      <c r="F41" s="839"/>
      <c r="G41" s="756"/>
      <c r="H41" s="755"/>
      <c r="I41" s="839"/>
      <c r="J41" s="756"/>
      <c r="K41" s="755"/>
      <c r="L41" s="839"/>
      <c r="M41" s="756"/>
      <c r="N41" s="755"/>
      <c r="O41" s="756"/>
      <c r="P41" s="755"/>
      <c r="Q41" s="839"/>
      <c r="R41" s="839"/>
      <c r="S41" s="756"/>
      <c r="T41" s="901" t="str">
        <f>IF($E$32=$C$86,IF(A41=$C$64,"",IF(E41&lt;$E$63,IF(H41&lt;$H$63,IF(K41&lt;$K$63,IF(N41&lt;$N$63,IF(P41&lt;$P$63,"×","○"),"○"),"○"),"○"),"○")),IF(A41=$C$64,"",IF(E41&lt;$E$64,"×","○")))</f>
        <v>○</v>
      </c>
      <c r="U41" s="902"/>
      <c r="V41" s="903"/>
      <c r="W41" s="141"/>
      <c r="X41" s="144"/>
      <c r="Y41" s="299"/>
      <c r="Z41" s="297"/>
      <c r="AA41" s="909" t="s">
        <v>440</v>
      </c>
      <c r="AB41" s="909"/>
      <c r="AC41" s="909"/>
      <c r="AD41" s="909"/>
      <c r="AE41" s="909"/>
      <c r="AF41" s="909"/>
      <c r="AG41" s="909"/>
      <c r="AH41" s="909"/>
      <c r="AI41" s="909"/>
      <c r="AJ41" s="909"/>
      <c r="AK41" s="909"/>
      <c r="AL41" s="909"/>
      <c r="AM41" s="909"/>
      <c r="AN41" s="909"/>
      <c r="AO41" s="909"/>
      <c r="AP41" s="909"/>
      <c r="AQ41" s="909"/>
      <c r="AR41" s="909"/>
      <c r="AS41" s="909"/>
      <c r="AT41" s="910"/>
    </row>
    <row r="42" spans="1:56" ht="15" customHeight="1">
      <c r="A42" s="899"/>
      <c r="B42" s="111" t="s">
        <v>237</v>
      </c>
      <c r="C42" s="285">
        <f t="shared" si="3"/>
        <v>27154</v>
      </c>
      <c r="D42" s="129" t="s">
        <v>238</v>
      </c>
      <c r="E42" s="757"/>
      <c r="F42" s="900"/>
      <c r="G42" s="758"/>
      <c r="H42" s="757"/>
      <c r="I42" s="900"/>
      <c r="J42" s="758"/>
      <c r="K42" s="757"/>
      <c r="L42" s="900"/>
      <c r="M42" s="758"/>
      <c r="N42" s="757"/>
      <c r="O42" s="758"/>
      <c r="P42" s="757"/>
      <c r="Q42" s="900"/>
      <c r="R42" s="900"/>
      <c r="S42" s="758"/>
      <c r="T42" s="904"/>
      <c r="U42" s="905"/>
      <c r="V42" s="906"/>
      <c r="W42" s="141"/>
      <c r="X42" s="144"/>
      <c r="Y42" s="299" t="s">
        <v>166</v>
      </c>
      <c r="Z42" s="297"/>
      <c r="AA42" s="907" t="s">
        <v>442</v>
      </c>
      <c r="AB42" s="907"/>
      <c r="AC42" s="907"/>
      <c r="AD42" s="907"/>
      <c r="AE42" s="907"/>
      <c r="AF42" s="907"/>
      <c r="AG42" s="907"/>
      <c r="AH42" s="907"/>
      <c r="AI42" s="907"/>
      <c r="AJ42" s="907"/>
      <c r="AK42" s="907"/>
      <c r="AL42" s="907"/>
      <c r="AM42" s="907"/>
      <c r="AN42" s="907"/>
      <c r="AO42" s="907"/>
      <c r="AP42" s="907"/>
      <c r="AQ42" s="907"/>
      <c r="AR42" s="907"/>
      <c r="AS42" s="907"/>
      <c r="AT42" s="908"/>
    </row>
    <row r="43" spans="1:56" ht="15" customHeight="1">
      <c r="A43" s="898" t="str">
        <f>IF(A25="","",$C$113)</f>
        <v/>
      </c>
      <c r="B43" s="130"/>
      <c r="C43" s="294" t="str">
        <f t="shared" si="3"/>
        <v/>
      </c>
      <c r="D43" s="131"/>
      <c r="E43" s="755"/>
      <c r="F43" s="839"/>
      <c r="G43" s="756"/>
      <c r="H43" s="755"/>
      <c r="I43" s="839"/>
      <c r="J43" s="756"/>
      <c r="K43" s="755"/>
      <c r="L43" s="839"/>
      <c r="M43" s="756"/>
      <c r="N43" s="755"/>
      <c r="O43" s="756"/>
      <c r="P43" s="755"/>
      <c r="Q43" s="839"/>
      <c r="R43" s="839"/>
      <c r="S43" s="756"/>
      <c r="T43" s="901" t="str">
        <f>IF($E$32=$C$86,IF(A43=$C$64,"",IF(E43&lt;$E$63,IF(H43&lt;$H$63,IF(K43&lt;$K$63,IF(N43&lt;$N$63,IF(P43&lt;$P$63,"×","○"),"○"),"○"),"○"),"○")),IF(A43=$C$64,"",IF(E43&lt;$E$64,"×","○")))</f>
        <v>×</v>
      </c>
      <c r="U43" s="902"/>
      <c r="V43" s="903"/>
      <c r="W43" s="141"/>
      <c r="X43" s="144"/>
      <c r="Y43" s="299"/>
      <c r="Z43" s="297"/>
      <c r="AA43" s="907" t="s">
        <v>444</v>
      </c>
      <c r="AB43" s="907"/>
      <c r="AC43" s="907"/>
      <c r="AD43" s="907"/>
      <c r="AE43" s="907"/>
      <c r="AF43" s="907"/>
      <c r="AG43" s="907"/>
      <c r="AH43" s="907"/>
      <c r="AI43" s="907"/>
      <c r="AJ43" s="907"/>
      <c r="AK43" s="907"/>
      <c r="AL43" s="907"/>
      <c r="AM43" s="907"/>
      <c r="AN43" s="907"/>
      <c r="AO43" s="907"/>
      <c r="AP43" s="907"/>
      <c r="AQ43" s="907"/>
      <c r="AR43" s="907"/>
      <c r="AS43" s="907"/>
      <c r="AT43" s="908"/>
    </row>
    <row r="44" spans="1:56" ht="15" customHeight="1">
      <c r="A44" s="899"/>
      <c r="B44" s="112" t="s">
        <v>237</v>
      </c>
      <c r="C44" s="298" t="str">
        <f t="shared" si="3"/>
        <v/>
      </c>
      <c r="D44" s="137" t="s">
        <v>238</v>
      </c>
      <c r="E44" s="757"/>
      <c r="F44" s="900"/>
      <c r="G44" s="758"/>
      <c r="H44" s="757"/>
      <c r="I44" s="900"/>
      <c r="J44" s="758"/>
      <c r="K44" s="757"/>
      <c r="L44" s="900"/>
      <c r="M44" s="758"/>
      <c r="N44" s="757"/>
      <c r="O44" s="758"/>
      <c r="P44" s="757"/>
      <c r="Q44" s="900"/>
      <c r="R44" s="900"/>
      <c r="S44" s="758"/>
      <c r="T44" s="904"/>
      <c r="U44" s="905"/>
      <c r="V44" s="906"/>
      <c r="W44" s="141"/>
      <c r="X44" s="144"/>
      <c r="Y44" s="299" t="s">
        <v>167</v>
      </c>
      <c r="Z44" s="297"/>
      <c r="AA44" s="907" t="s">
        <v>619</v>
      </c>
      <c r="AB44" s="907"/>
      <c r="AC44" s="907"/>
      <c r="AD44" s="907"/>
      <c r="AE44" s="907"/>
      <c r="AF44" s="907"/>
      <c r="AG44" s="907"/>
      <c r="AH44" s="907"/>
      <c r="AI44" s="907"/>
      <c r="AJ44" s="907"/>
      <c r="AK44" s="907"/>
      <c r="AL44" s="907"/>
      <c r="AM44" s="907"/>
      <c r="AN44" s="907"/>
      <c r="AO44" s="907"/>
      <c r="AP44" s="907"/>
      <c r="AQ44" s="907"/>
      <c r="AR44" s="907"/>
      <c r="AS44" s="907"/>
      <c r="AT44" s="908"/>
    </row>
    <row r="45" spans="1:56" ht="15" customHeight="1">
      <c r="A45" s="911" t="s">
        <v>441</v>
      </c>
      <c r="B45" s="911"/>
      <c r="C45" s="911"/>
      <c r="D45" s="911"/>
      <c r="E45" s="911"/>
      <c r="F45" s="911"/>
      <c r="G45" s="911"/>
      <c r="H45" s="911"/>
      <c r="I45" s="911"/>
      <c r="J45" s="911"/>
      <c r="K45" s="911"/>
      <c r="L45" s="911"/>
      <c r="M45" s="911"/>
      <c r="N45" s="911"/>
      <c r="O45" s="911"/>
      <c r="P45" s="911"/>
      <c r="Q45" s="911"/>
      <c r="R45" s="911"/>
      <c r="S45" s="911"/>
      <c r="T45" s="911"/>
      <c r="U45" s="911"/>
      <c r="V45" s="911"/>
      <c r="W45" s="911"/>
      <c r="Y45" s="299" t="s">
        <v>168</v>
      </c>
      <c r="Z45" s="297"/>
      <c r="AA45" s="907" t="s">
        <v>617</v>
      </c>
      <c r="AB45" s="907"/>
      <c r="AC45" s="907"/>
      <c r="AD45" s="907"/>
      <c r="AE45" s="907"/>
      <c r="AF45" s="907"/>
      <c r="AG45" s="907"/>
      <c r="AH45" s="907"/>
      <c r="AI45" s="907"/>
      <c r="AJ45" s="907"/>
      <c r="AK45" s="907"/>
      <c r="AL45" s="907"/>
      <c r="AM45" s="907"/>
      <c r="AN45" s="907"/>
      <c r="AO45" s="907"/>
      <c r="AP45" s="907"/>
      <c r="AQ45" s="907"/>
      <c r="AR45" s="907"/>
      <c r="AS45" s="907"/>
      <c r="AT45" s="908"/>
    </row>
    <row r="46" spans="1:56" ht="15" customHeight="1" thickBot="1">
      <c r="A46" s="911" t="s">
        <v>443</v>
      </c>
      <c r="B46" s="911"/>
      <c r="C46" s="911"/>
      <c r="D46" s="911"/>
      <c r="E46" s="911"/>
      <c r="F46" s="911"/>
      <c r="G46" s="911"/>
      <c r="H46" s="911"/>
      <c r="I46" s="911"/>
      <c r="J46" s="911"/>
      <c r="K46" s="911"/>
      <c r="L46" s="911"/>
      <c r="M46" s="911"/>
      <c r="N46" s="911"/>
      <c r="O46" s="911"/>
      <c r="P46" s="911"/>
      <c r="Q46" s="911"/>
      <c r="R46" s="911"/>
      <c r="S46" s="911"/>
      <c r="T46" s="911"/>
      <c r="U46" s="911"/>
      <c r="V46" s="911"/>
      <c r="W46" s="911"/>
      <c r="Y46" s="302"/>
      <c r="Z46" s="303"/>
      <c r="AA46" s="915" t="s">
        <v>618</v>
      </c>
      <c r="AB46" s="915"/>
      <c r="AC46" s="915"/>
      <c r="AD46" s="915"/>
      <c r="AE46" s="915"/>
      <c r="AF46" s="915"/>
      <c r="AG46" s="915"/>
      <c r="AH46" s="915"/>
      <c r="AI46" s="915"/>
      <c r="AJ46" s="915"/>
      <c r="AK46" s="915"/>
      <c r="AL46" s="915"/>
      <c r="AM46" s="915"/>
      <c r="AN46" s="915"/>
      <c r="AO46" s="915"/>
      <c r="AP46" s="915"/>
      <c r="AQ46" s="915"/>
      <c r="AR46" s="915"/>
      <c r="AS46" s="915"/>
      <c r="AT46" s="916"/>
    </row>
    <row r="47" spans="1:56" ht="15" customHeight="1" thickTop="1">
      <c r="A47" s="118"/>
      <c r="B47" s="118"/>
      <c r="C47" s="118"/>
      <c r="D47" s="118"/>
      <c r="E47" s="118"/>
      <c r="F47" s="118"/>
      <c r="G47" s="118"/>
      <c r="H47" s="118"/>
      <c r="I47" s="118"/>
      <c r="J47" s="118"/>
      <c r="K47" s="118"/>
      <c r="L47" s="118"/>
      <c r="M47" s="118"/>
      <c r="N47" s="301"/>
      <c r="O47" s="118"/>
      <c r="P47" s="118"/>
      <c r="Q47" s="118"/>
      <c r="R47" s="118"/>
      <c r="S47" s="118"/>
      <c r="T47" s="118"/>
      <c r="U47" s="118"/>
      <c r="V47" s="118"/>
      <c r="W47" s="118"/>
      <c r="X47" s="118"/>
    </row>
    <row r="48" spans="1:56" ht="15" customHeight="1">
      <c r="A48" s="304"/>
      <c r="B48" s="305"/>
      <c r="C48" s="305"/>
      <c r="D48" s="305"/>
      <c r="E48" s="305"/>
      <c r="F48" s="305"/>
      <c r="G48" s="305"/>
      <c r="H48" s="305"/>
      <c r="I48" s="305"/>
      <c r="J48" s="305"/>
      <c r="K48" s="305"/>
      <c r="L48" s="305"/>
      <c r="M48" s="305"/>
      <c r="N48" s="305"/>
      <c r="O48" s="306"/>
      <c r="P48" s="306"/>
      <c r="Q48" s="306"/>
      <c r="R48" s="306"/>
      <c r="S48" s="306"/>
      <c r="T48" s="306"/>
      <c r="U48" s="306"/>
      <c r="V48" s="306"/>
      <c r="W48" s="306"/>
      <c r="X48" s="306"/>
      <c r="Y48" s="152"/>
      <c r="Z48" s="152"/>
      <c r="AA48" s="118"/>
      <c r="AB48" s="118"/>
      <c r="AC48" s="118"/>
      <c r="AD48" s="118"/>
      <c r="AE48" s="118"/>
      <c r="AF48" s="118"/>
      <c r="AG48" s="118"/>
      <c r="AH48" s="118"/>
      <c r="AI48" s="118"/>
      <c r="AJ48" s="118"/>
      <c r="AK48" s="306"/>
      <c r="AL48" s="306"/>
      <c r="AM48" s="306"/>
      <c r="AN48" s="306"/>
      <c r="AO48" s="306"/>
      <c r="AP48" s="306"/>
      <c r="AQ48" s="306"/>
      <c r="AR48" s="306"/>
      <c r="AS48" s="306"/>
      <c r="AT48" s="306"/>
      <c r="AY48"/>
      <c r="AZ48" s="35"/>
      <c r="BA48"/>
      <c r="BB48"/>
      <c r="BC48" s="35"/>
      <c r="BD48" s="35"/>
    </row>
    <row r="49" spans="1:56" ht="15" customHeight="1">
      <c r="Y49" s="118"/>
      <c r="Z49" s="118"/>
      <c r="AA49" s="118"/>
      <c r="AB49" s="118"/>
      <c r="AC49" s="118"/>
      <c r="AD49" s="118"/>
      <c r="AE49" s="118"/>
      <c r="AF49" s="118"/>
      <c r="AG49" s="118"/>
      <c r="AH49" s="118"/>
      <c r="AI49" s="118"/>
      <c r="AJ49" s="118"/>
      <c r="AY49"/>
      <c r="AZ49" s="35"/>
      <c r="BA49"/>
      <c r="BB49"/>
      <c r="BC49" s="35"/>
      <c r="BD49" s="35"/>
    </row>
    <row r="50" spans="1:56" ht="15" customHeight="1">
      <c r="A50" s="118"/>
      <c r="B50" s="118"/>
      <c r="C50" s="118"/>
      <c r="D50" s="118"/>
      <c r="E50" s="118"/>
      <c r="F50" s="118"/>
      <c r="G50" s="118"/>
      <c r="H50" s="118"/>
      <c r="I50" s="118"/>
      <c r="J50" s="118"/>
      <c r="K50" s="118"/>
      <c r="L50" s="118"/>
      <c r="M50" s="118"/>
      <c r="N50" s="118"/>
      <c r="O50" s="118"/>
      <c r="P50" s="118"/>
      <c r="Q50" s="118"/>
      <c r="R50" s="118"/>
      <c r="S50" s="118"/>
      <c r="T50" s="118"/>
      <c r="U50" s="118"/>
      <c r="V50" s="118"/>
      <c r="W50" s="118"/>
      <c r="X50" s="118"/>
      <c r="Y50" s="35"/>
      <c r="Z50" s="35"/>
      <c r="AA50" s="35"/>
      <c r="AB50" s="35"/>
      <c r="AC50" s="35"/>
      <c r="AD50" s="35"/>
      <c r="AE50" s="35"/>
      <c r="AF50" s="35"/>
      <c r="AG50" s="35"/>
      <c r="AH50" s="35"/>
      <c r="AI50" s="35"/>
      <c r="AJ50" s="35"/>
      <c r="AY50"/>
      <c r="AZ50" s="35"/>
      <c r="BA50"/>
      <c r="BB50"/>
      <c r="BC50" s="35"/>
      <c r="BD50" s="35"/>
    </row>
    <row r="51" spans="1:56" ht="15" customHeight="1">
      <c r="A51" s="118"/>
      <c r="B51" s="118"/>
      <c r="C51" s="118"/>
      <c r="D51" s="118"/>
      <c r="E51" s="118"/>
      <c r="F51" s="118"/>
      <c r="G51" s="118"/>
      <c r="H51" s="118"/>
      <c r="I51" s="118"/>
      <c r="J51" s="118"/>
      <c r="K51" s="118"/>
      <c r="L51" s="118"/>
      <c r="M51" s="118"/>
      <c r="N51" s="118"/>
      <c r="O51" s="118"/>
      <c r="P51" s="118"/>
      <c r="Q51" s="118"/>
      <c r="R51" s="118"/>
      <c r="S51" s="118"/>
      <c r="T51" s="118"/>
      <c r="U51" s="118"/>
      <c r="V51" s="118"/>
      <c r="W51" s="118"/>
      <c r="X51" s="118"/>
      <c r="Y51" s="35"/>
      <c r="Z51" s="35"/>
      <c r="AA51" s="35"/>
      <c r="AB51" s="35"/>
      <c r="AC51" s="35"/>
      <c r="AD51" s="35"/>
      <c r="AE51" s="35"/>
      <c r="AF51" s="35"/>
      <c r="AG51" s="35"/>
      <c r="AH51" s="35"/>
      <c r="AI51" s="35"/>
      <c r="AJ51" s="35"/>
      <c r="AK51" s="152"/>
      <c r="AL51" s="152"/>
      <c r="AM51" s="152"/>
      <c r="AN51" s="118"/>
      <c r="AO51" s="118"/>
      <c r="AP51" s="118"/>
      <c r="AQ51" s="118"/>
      <c r="AR51" s="118"/>
      <c r="AS51" s="118"/>
      <c r="AT51" s="118"/>
      <c r="AY51" s="35"/>
      <c r="AZ51" s="35"/>
      <c r="BA51" s="35"/>
      <c r="BB51" s="35"/>
      <c r="BC51" s="35"/>
      <c r="BD51" s="35"/>
    </row>
    <row r="52" spans="1:56" ht="15" customHeight="1">
      <c r="B52" s="118"/>
      <c r="C52" s="118"/>
      <c r="D52" s="118"/>
      <c r="E52" s="118"/>
      <c r="F52" s="118"/>
      <c r="G52" s="118"/>
      <c r="H52" s="118"/>
      <c r="I52" s="118"/>
      <c r="J52" s="118"/>
      <c r="K52" s="118"/>
      <c r="L52" s="118"/>
      <c r="M52" s="118"/>
      <c r="N52" s="307"/>
      <c r="O52" s="118"/>
      <c r="P52" s="118"/>
      <c r="Q52" s="118"/>
      <c r="R52" s="118"/>
      <c r="S52" s="152"/>
      <c r="T52" s="152"/>
      <c r="U52" s="152"/>
      <c r="V52" s="152"/>
      <c r="W52" s="152"/>
      <c r="X52" s="152"/>
      <c r="Y52" s="35"/>
      <c r="Z52" s="35"/>
      <c r="AA52" s="35"/>
      <c r="AB52" s="35"/>
      <c r="AC52" s="35"/>
      <c r="AD52" s="35"/>
      <c r="AE52" s="35"/>
      <c r="AF52" s="35"/>
      <c r="AG52" s="35"/>
      <c r="AH52" s="35"/>
      <c r="AI52" s="35"/>
      <c r="AJ52" s="35"/>
      <c r="AK52" s="118"/>
      <c r="AL52" s="118"/>
      <c r="AM52" s="118"/>
      <c r="AN52" s="118"/>
      <c r="AO52" s="118"/>
      <c r="AP52" s="118"/>
      <c r="AQ52" s="118"/>
      <c r="AR52" s="118"/>
      <c r="AS52" s="118"/>
      <c r="AT52" s="118"/>
      <c r="AY52" s="308"/>
      <c r="AZ52" s="35"/>
      <c r="BA52" s="35"/>
      <c r="BB52" s="35"/>
      <c r="BC52" s="35"/>
      <c r="BD52" s="35"/>
    </row>
    <row r="53" spans="1:56" ht="15" customHeight="1">
      <c r="A53" s="118"/>
      <c r="B53" s="118"/>
      <c r="C53" s="118"/>
      <c r="D53" s="118"/>
      <c r="E53" s="118"/>
      <c r="F53" s="118"/>
      <c r="G53" s="118"/>
      <c r="H53" s="118"/>
      <c r="I53" s="118"/>
      <c r="J53" s="118"/>
      <c r="K53" s="118"/>
      <c r="L53" s="118"/>
      <c r="M53" s="118"/>
      <c r="N53" s="118"/>
      <c r="O53" s="118"/>
      <c r="P53" s="118"/>
      <c r="Q53" s="118"/>
      <c r="R53" s="118"/>
      <c r="S53" s="118"/>
      <c r="T53" s="118"/>
      <c r="U53" s="118"/>
      <c r="V53" s="118"/>
      <c r="W53" s="118"/>
      <c r="X53" s="118"/>
      <c r="Y53" s="35"/>
      <c r="Z53" s="35"/>
      <c r="AA53" s="35"/>
      <c r="AB53" s="35"/>
      <c r="AC53" s="35"/>
      <c r="AD53" s="35"/>
      <c r="AE53" s="35"/>
      <c r="AF53" s="35"/>
      <c r="AG53" s="35"/>
      <c r="AH53" s="35"/>
      <c r="AI53" s="35"/>
      <c r="AJ53" s="35"/>
      <c r="AK53" s="118"/>
      <c r="AL53" s="118"/>
      <c r="AM53" s="118"/>
      <c r="AN53" s="118"/>
      <c r="AO53" s="118"/>
      <c r="AP53" s="118"/>
      <c r="AQ53" s="118"/>
      <c r="AR53" s="118"/>
      <c r="AS53" s="118"/>
      <c r="AT53" s="118"/>
      <c r="AY53"/>
      <c r="AZ53" s="35"/>
      <c r="BA53" s="35"/>
      <c r="BB53" s="35"/>
      <c r="BC53" s="35"/>
      <c r="BD53" s="35"/>
    </row>
    <row r="54" spans="1:56">
      <c r="S54" s="35"/>
      <c r="T54" s="35"/>
      <c r="U54" s="35"/>
      <c r="V54" s="35"/>
      <c r="W54" s="35"/>
      <c r="X54" s="35"/>
      <c r="Y54" s="35"/>
      <c r="Z54" s="35"/>
      <c r="AA54" s="35"/>
      <c r="AB54" s="35"/>
      <c r="AC54" s="35"/>
      <c r="AD54" s="35"/>
      <c r="AE54" s="35"/>
      <c r="AF54" s="35"/>
      <c r="AG54" s="35"/>
      <c r="AH54" s="35"/>
      <c r="AI54" s="35"/>
      <c r="AJ54" s="35"/>
      <c r="AK54" s="35"/>
      <c r="AL54" s="35"/>
      <c r="AM54" s="35"/>
      <c r="AY54"/>
      <c r="AZ54" s="35"/>
      <c r="BA54" s="35"/>
      <c r="BB54" s="35"/>
      <c r="BC54" s="35"/>
      <c r="BD54" s="35"/>
    </row>
    <row r="55" spans="1:56" ht="13.5" customHeight="1">
      <c r="A55" s="35" t="s">
        <v>246</v>
      </c>
      <c r="S55" s="35"/>
      <c r="T55" s="35"/>
      <c r="U55" s="35"/>
      <c r="V55" s="35"/>
      <c r="W55" s="35"/>
      <c r="X55" s="35"/>
      <c r="Y55" s="35"/>
      <c r="Z55" s="35"/>
      <c r="AA55" s="35"/>
      <c r="AB55" s="35"/>
      <c r="AC55" s="35"/>
      <c r="AD55" s="35"/>
      <c r="AE55" s="35"/>
      <c r="AF55" s="35"/>
      <c r="AG55" s="35"/>
      <c r="AH55" s="35"/>
      <c r="AI55" s="35"/>
      <c r="AJ55" s="35"/>
      <c r="AK55" s="35"/>
      <c r="AL55" s="35"/>
      <c r="AM55" s="35"/>
      <c r="AY55"/>
      <c r="AZ55" s="35"/>
      <c r="BA55" s="35"/>
      <c r="BB55" s="35"/>
      <c r="BC55" s="35"/>
      <c r="BD55" s="35"/>
    </row>
    <row r="56" spans="1:56" ht="13.5" customHeight="1">
      <c r="B56" s="35" t="s">
        <v>261</v>
      </c>
      <c r="S56" s="35"/>
      <c r="T56" s="35"/>
      <c r="U56" s="35"/>
      <c r="V56" s="35"/>
      <c r="W56" s="35"/>
      <c r="X56" s="35"/>
      <c r="Y56" s="35"/>
      <c r="Z56" s="35"/>
      <c r="AA56" s="35"/>
      <c r="AB56" s="35"/>
      <c r="AC56" s="35"/>
      <c r="AD56" s="35"/>
      <c r="AE56" s="35"/>
      <c r="AF56" s="35"/>
      <c r="AG56" s="35"/>
      <c r="AH56" s="35"/>
      <c r="AI56" s="35"/>
      <c r="AJ56" s="35"/>
      <c r="AK56" s="35"/>
      <c r="AL56" s="35"/>
      <c r="AM56" s="35"/>
      <c r="AY56"/>
      <c r="AZ56" s="35"/>
      <c r="BA56" s="35"/>
      <c r="BB56" s="35"/>
      <c r="BC56" s="35"/>
      <c r="BD56" s="35"/>
    </row>
    <row r="57" spans="1:56" ht="13.5" customHeight="1">
      <c r="C57" s="35" t="s">
        <v>445</v>
      </c>
      <c r="P57" s="35"/>
      <c r="Q57" s="35"/>
      <c r="R57" s="35"/>
      <c r="S57" s="44" t="s">
        <v>446</v>
      </c>
      <c r="T57" s="35"/>
      <c r="U57" s="35"/>
      <c r="V57" s="35"/>
      <c r="W57" s="35"/>
      <c r="X57" s="35"/>
      <c r="Y57" s="35"/>
      <c r="Z57" s="35"/>
      <c r="AA57" s="927"/>
      <c r="AB57" s="927"/>
      <c r="AC57" s="35"/>
      <c r="AD57" s="35"/>
      <c r="AE57" s="35"/>
      <c r="AF57" s="35"/>
      <c r="AG57" s="35"/>
      <c r="AH57" s="35"/>
      <c r="AI57" s="35"/>
      <c r="AJ57" s="35"/>
      <c r="AK57" s="35"/>
      <c r="AL57" s="35"/>
      <c r="AM57" s="35"/>
      <c r="AN57" s="35"/>
      <c r="AO57" s="35"/>
      <c r="AP57" s="35"/>
      <c r="AQ57" s="35"/>
      <c r="AR57" s="35"/>
      <c r="AS57" s="35"/>
      <c r="AT57" s="35"/>
      <c r="AY57" s="35"/>
      <c r="AZ57" s="35"/>
      <c r="BA57" s="35"/>
      <c r="BB57" s="35"/>
      <c r="BC57" s="35"/>
      <c r="BD57" s="35"/>
    </row>
    <row r="58" spans="1:56" ht="13.5" customHeight="1">
      <c r="C58" s="35" t="s">
        <v>447</v>
      </c>
      <c r="P58" s="35"/>
      <c r="Q58" s="35"/>
      <c r="R58" s="35"/>
      <c r="S58" s="35"/>
      <c r="T58" s="35"/>
      <c r="U58" s="35"/>
      <c r="V58" s="35"/>
      <c r="W58" s="35"/>
      <c r="X58" s="35"/>
      <c r="AC58" s="716"/>
      <c r="AD58" s="716"/>
      <c r="AE58" s="716"/>
      <c r="AF58" s="104"/>
      <c r="AK58" s="35"/>
      <c r="AL58" s="35"/>
      <c r="AM58" s="35"/>
      <c r="AN58" s="35"/>
      <c r="AO58" s="35"/>
      <c r="AP58" s="35"/>
      <c r="AQ58" s="35"/>
      <c r="AR58" s="35"/>
      <c r="AS58" s="35"/>
      <c r="AT58" s="35"/>
      <c r="AY58" s="35"/>
      <c r="AZ58" s="35"/>
      <c r="BA58" s="35"/>
      <c r="BB58" s="35"/>
      <c r="BC58" s="35"/>
      <c r="BD58" s="35"/>
    </row>
    <row r="59" spans="1:56" ht="13.5" customHeight="1">
      <c r="C59" s="35"/>
      <c r="P59" s="35"/>
      <c r="Q59" s="35"/>
      <c r="R59" s="35"/>
      <c r="S59" s="35"/>
      <c r="T59" s="35"/>
      <c r="U59" s="35"/>
      <c r="V59" s="35"/>
      <c r="W59" s="35"/>
      <c r="X59" s="35"/>
      <c r="AA59" s="121"/>
      <c r="AC59" s="716"/>
      <c r="AD59" s="716"/>
      <c r="AE59" s="716"/>
      <c r="AF59" s="104"/>
      <c r="AK59" s="35"/>
      <c r="AL59" s="35"/>
      <c r="AM59" s="35"/>
      <c r="AN59" s="35"/>
      <c r="AO59" s="35"/>
      <c r="AP59" s="35"/>
      <c r="AQ59" s="35"/>
      <c r="AR59" s="35"/>
      <c r="AS59" s="35"/>
      <c r="AT59" s="35"/>
    </row>
    <row r="60" spans="1:56" ht="13.5" customHeight="1">
      <c r="B60" s="35" t="s">
        <v>448</v>
      </c>
      <c r="P60" s="35"/>
      <c r="Q60" s="35"/>
      <c r="R60" s="35"/>
      <c r="S60" s="35"/>
      <c r="T60" s="35"/>
      <c r="U60" s="35"/>
      <c r="V60" s="35"/>
      <c r="W60" s="35"/>
      <c r="X60" s="35"/>
      <c r="AA60" s="716"/>
      <c r="AB60" s="716"/>
      <c r="AC60" s="716"/>
      <c r="AD60" s="716"/>
      <c r="AE60" s="716"/>
      <c r="AF60" s="104"/>
      <c r="AK60" s="35"/>
      <c r="AL60" s="35"/>
      <c r="AM60" s="35"/>
      <c r="AN60" s="35"/>
      <c r="AO60" s="35"/>
      <c r="AP60" s="35"/>
      <c r="AQ60" s="35"/>
      <c r="AR60" s="35"/>
      <c r="AS60" s="35"/>
      <c r="AT60" s="35"/>
    </row>
    <row r="61" spans="1:56" ht="13.5" customHeight="1">
      <c r="A61" s="107"/>
      <c r="B61"/>
      <c r="C61"/>
      <c r="E61" s="35"/>
      <c r="P61" s="35"/>
      <c r="Q61" s="35"/>
      <c r="R61" s="35"/>
      <c r="S61" s="35"/>
      <c r="T61" s="35"/>
      <c r="U61" s="35"/>
      <c r="V61" s="35"/>
      <c r="W61" s="35"/>
      <c r="X61" s="35"/>
      <c r="AA61" s="104"/>
      <c r="AB61" s="104"/>
      <c r="AC61" s="104"/>
      <c r="AD61" s="104"/>
      <c r="AE61" s="104"/>
      <c r="AF61" s="104"/>
      <c r="AK61" s="35"/>
      <c r="AL61" s="35"/>
      <c r="AM61" s="35"/>
      <c r="AN61" s="35"/>
      <c r="AO61" s="35"/>
      <c r="AP61" s="35"/>
      <c r="AQ61" s="35"/>
      <c r="AR61" s="35"/>
      <c r="AS61" s="35"/>
      <c r="AT61" s="35"/>
    </row>
    <row r="62" spans="1:56" ht="13.5" customHeight="1">
      <c r="A62"/>
      <c r="B62" t="s">
        <v>272</v>
      </c>
      <c r="C62"/>
      <c r="E62" s="912" t="s">
        <v>267</v>
      </c>
      <c r="F62" s="914"/>
      <c r="G62" s="251"/>
      <c r="H62" s="912" t="s">
        <v>268</v>
      </c>
      <c r="I62" s="913"/>
      <c r="J62" s="914"/>
      <c r="K62" s="912" t="s">
        <v>269</v>
      </c>
      <c r="L62" s="913"/>
      <c r="M62" s="914"/>
      <c r="N62" s="912" t="s">
        <v>270</v>
      </c>
      <c r="O62" s="914"/>
      <c r="P62" s="912" t="s">
        <v>271</v>
      </c>
      <c r="Q62" s="913"/>
      <c r="R62" s="913"/>
      <c r="S62" s="914"/>
      <c r="T62" s="146"/>
      <c r="AA62" s="716"/>
      <c r="AB62" s="716"/>
      <c r="AC62" s="716"/>
      <c r="AD62" s="716"/>
      <c r="AE62" s="716"/>
      <c r="AF62" s="104"/>
    </row>
    <row r="63" spans="1:56" ht="13.5" customHeight="1">
      <c r="A63"/>
      <c r="B63"/>
      <c r="C63" t="s">
        <v>251</v>
      </c>
      <c r="E63" s="820">
        <v>20</v>
      </c>
      <c r="F63" s="822"/>
      <c r="G63" s="250"/>
      <c r="H63" s="912">
        <v>40</v>
      </c>
      <c r="I63" s="913"/>
      <c r="J63" s="914"/>
      <c r="K63" s="912">
        <v>60</v>
      </c>
      <c r="L63" s="913"/>
      <c r="M63" s="914"/>
      <c r="N63" s="912">
        <v>80</v>
      </c>
      <c r="O63" s="914"/>
      <c r="P63" s="912">
        <v>100</v>
      </c>
      <c r="Q63" s="913"/>
      <c r="R63" s="913"/>
      <c r="S63" s="914"/>
      <c r="T63" s="164" t="s">
        <v>449</v>
      </c>
    </row>
    <row r="64" spans="1:56" ht="13.5" customHeight="1">
      <c r="A64"/>
      <c r="B64"/>
      <c r="C64" t="s">
        <v>41</v>
      </c>
      <c r="E64" s="820">
        <v>50</v>
      </c>
      <c r="F64" s="822"/>
      <c r="G64" s="104"/>
      <c r="H64" s="35" t="s">
        <v>450</v>
      </c>
      <c r="AY64" s="44"/>
    </row>
    <row r="65" spans="1:56" ht="13.5" customHeight="1">
      <c r="A65"/>
      <c r="B65"/>
      <c r="C65" t="s">
        <v>5</v>
      </c>
      <c r="AY65" s="44"/>
    </row>
    <row r="66" spans="1:56" ht="13.5" customHeight="1">
      <c r="A66"/>
      <c r="B66"/>
      <c r="C66"/>
      <c r="AA66" s="716"/>
      <c r="AB66" s="716"/>
      <c r="AC66" s="716"/>
      <c r="AD66" s="716"/>
      <c r="AE66" s="716"/>
      <c r="AF66" s="104"/>
      <c r="AY66" s="44"/>
    </row>
    <row r="67" spans="1:56" ht="13.5" customHeight="1">
      <c r="B67" s="35" t="s">
        <v>429</v>
      </c>
      <c r="AY67" s="44"/>
    </row>
    <row r="68" spans="1:56" ht="13.5" customHeight="1">
      <c r="C68" s="44" t="s">
        <v>22</v>
      </c>
      <c r="D68" s="35" t="s">
        <v>24</v>
      </c>
      <c r="AY68" s="44"/>
    </row>
    <row r="69" spans="1:56" ht="13.5" customHeight="1">
      <c r="D69" s="35"/>
      <c r="AY69" s="44"/>
    </row>
    <row r="70" spans="1:56" ht="13.5" customHeight="1">
      <c r="A70"/>
      <c r="B70" t="s">
        <v>231</v>
      </c>
      <c r="C70"/>
      <c r="AY70" s="44"/>
    </row>
    <row r="71" spans="1:56" ht="13.5" customHeight="1">
      <c r="A71"/>
      <c r="B71"/>
      <c r="C71" t="s">
        <v>236</v>
      </c>
      <c r="AY71" s="44"/>
    </row>
    <row r="72" spans="1:56" ht="13.5" customHeight="1">
      <c r="A72"/>
      <c r="B72"/>
      <c r="C72" t="s">
        <v>243</v>
      </c>
      <c r="AY72" s="44"/>
    </row>
    <row r="73" spans="1:56" ht="13.5" customHeight="1">
      <c r="A73"/>
      <c r="B73" t="s">
        <v>241</v>
      </c>
      <c r="C73"/>
      <c r="AY73" s="44"/>
    </row>
    <row r="74" spans="1:56" ht="13.5" customHeight="1">
      <c r="A74"/>
      <c r="B74"/>
      <c r="C74" s="308" t="s">
        <v>390</v>
      </c>
      <c r="D74" s="35" t="s">
        <v>451</v>
      </c>
      <c r="AY74" s="44"/>
      <c r="AZ74" t="s">
        <v>451</v>
      </c>
      <c r="BA74" t="s">
        <v>452</v>
      </c>
      <c r="BB74" t="s">
        <v>453</v>
      </c>
      <c r="BC74" t="s">
        <v>454</v>
      </c>
      <c r="BD74" t="s">
        <v>455</v>
      </c>
    </row>
    <row r="75" spans="1:56" ht="13.5" customHeight="1">
      <c r="A75"/>
      <c r="B75"/>
      <c r="C75" t="s">
        <v>247</v>
      </c>
      <c r="D75" s="35" t="s">
        <v>452</v>
      </c>
      <c r="AY75" s="44"/>
      <c r="AZ75" t="s">
        <v>504</v>
      </c>
      <c r="BA75" t="s">
        <v>505</v>
      </c>
      <c r="BB75" t="s">
        <v>505</v>
      </c>
      <c r="BC75" t="s">
        <v>505</v>
      </c>
      <c r="BD75" s="35" t="s">
        <v>506</v>
      </c>
    </row>
    <row r="76" spans="1:56" ht="13.5" customHeight="1">
      <c r="A76"/>
      <c r="B76"/>
      <c r="C76" t="s">
        <v>248</v>
      </c>
      <c r="D76" s="35" t="s">
        <v>453</v>
      </c>
      <c r="AY76" s="44"/>
      <c r="AZ76" t="s">
        <v>507</v>
      </c>
      <c r="BA76" t="s">
        <v>507</v>
      </c>
      <c r="BB76" t="s">
        <v>507</v>
      </c>
      <c r="BC76" t="s">
        <v>507</v>
      </c>
      <c r="BD76" s="35" t="s">
        <v>508</v>
      </c>
    </row>
    <row r="77" spans="1:56" ht="13.5" customHeight="1">
      <c r="A77"/>
      <c r="B77"/>
      <c r="C77" t="s">
        <v>249</v>
      </c>
      <c r="D77" s="35" t="s">
        <v>454</v>
      </c>
      <c r="AY77" s="44"/>
      <c r="AZ77" t="s">
        <v>479</v>
      </c>
      <c r="BA77" t="s">
        <v>479</v>
      </c>
      <c r="BB77" t="s">
        <v>479</v>
      </c>
      <c r="BC77" t="s">
        <v>485</v>
      </c>
      <c r="BD77" s="35" t="s">
        <v>509</v>
      </c>
    </row>
    <row r="78" spans="1:56" ht="13.5" customHeight="1">
      <c r="A78"/>
      <c r="B78"/>
      <c r="C78" t="s">
        <v>250</v>
      </c>
      <c r="D78" s="35" t="s">
        <v>455</v>
      </c>
      <c r="AY78" s="44"/>
      <c r="AZ78" t="s">
        <v>510</v>
      </c>
      <c r="BA78" t="s">
        <v>510</v>
      </c>
      <c r="BB78" t="s">
        <v>510</v>
      </c>
      <c r="BC78" t="s">
        <v>511</v>
      </c>
      <c r="BD78" s="35" t="s">
        <v>512</v>
      </c>
    </row>
    <row r="79" spans="1:56" ht="13.5" customHeight="1">
      <c r="A79"/>
      <c r="B79"/>
      <c r="C79" s="123"/>
      <c r="AY79" s="44"/>
      <c r="AZ79" t="s">
        <v>513</v>
      </c>
      <c r="BA79" t="s">
        <v>513</v>
      </c>
      <c r="BB79" t="s">
        <v>513</v>
      </c>
      <c r="BC79" t="s">
        <v>514</v>
      </c>
      <c r="BD79" s="35" t="s">
        <v>515</v>
      </c>
    </row>
    <row r="80" spans="1:56" ht="13.5" customHeight="1">
      <c r="A80"/>
      <c r="B80" t="s">
        <v>4</v>
      </c>
      <c r="C80"/>
      <c r="AY80" s="44"/>
      <c r="AZ80" t="s">
        <v>516</v>
      </c>
      <c r="BA80" t="s">
        <v>517</v>
      </c>
      <c r="BB80" t="s">
        <v>516</v>
      </c>
      <c r="BC80" t="s">
        <v>518</v>
      </c>
      <c r="BD80" s="35" t="s">
        <v>519</v>
      </c>
    </row>
    <row r="81" spans="1:56" ht="13.5" customHeight="1">
      <c r="A81"/>
      <c r="B81"/>
      <c r="C81" t="s">
        <v>371</v>
      </c>
      <c r="AY81" s="44"/>
      <c r="AZ81" t="s">
        <v>520</v>
      </c>
      <c r="BA81" s="35"/>
      <c r="BB81" t="s">
        <v>520</v>
      </c>
      <c r="BC81" t="s">
        <v>642</v>
      </c>
      <c r="BD81" s="35" t="s">
        <v>521</v>
      </c>
    </row>
    <row r="82" spans="1:56" ht="13.5" customHeight="1">
      <c r="A82"/>
      <c r="B82"/>
      <c r="C82" t="s">
        <v>261</v>
      </c>
      <c r="AY82" s="44"/>
      <c r="AZ82" t="s">
        <v>522</v>
      </c>
      <c r="BA82" s="35"/>
      <c r="BB82" t="s">
        <v>645</v>
      </c>
      <c r="BC82"/>
      <c r="BD82" s="35" t="s">
        <v>646</v>
      </c>
    </row>
    <row r="83" spans="1:56" ht="13.5" customHeight="1">
      <c r="A83"/>
      <c r="B83"/>
      <c r="C83" t="s">
        <v>456</v>
      </c>
      <c r="AY83" s="44"/>
      <c r="AZ83" t="s">
        <v>517</v>
      </c>
      <c r="BA83" s="35"/>
      <c r="BB83" t="s">
        <v>517</v>
      </c>
      <c r="BC83"/>
      <c r="BD83" s="35" t="s">
        <v>646</v>
      </c>
    </row>
    <row r="84" spans="1:56" ht="13.5" customHeight="1">
      <c r="A84"/>
      <c r="B84"/>
      <c r="C84" s="123"/>
      <c r="AY84" s="44"/>
      <c r="AZ84" t="s">
        <v>523</v>
      </c>
      <c r="BA84" s="35"/>
      <c r="BB84" t="s">
        <v>523</v>
      </c>
      <c r="BC84"/>
      <c r="BD84" s="35"/>
    </row>
    <row r="85" spans="1:56" ht="13.5" customHeight="1">
      <c r="B85" s="35" t="s">
        <v>278</v>
      </c>
      <c r="AY85" s="44"/>
      <c r="AZ85" t="s">
        <v>524</v>
      </c>
      <c r="BA85" s="35"/>
      <c r="BB85" t="s">
        <v>524</v>
      </c>
      <c r="BC85"/>
      <c r="BD85" s="35"/>
    </row>
    <row r="86" spans="1:56" ht="13.5" customHeight="1">
      <c r="C86" s="35" t="s">
        <v>279</v>
      </c>
      <c r="AY86" s="44"/>
      <c r="AZ86" t="s">
        <v>525</v>
      </c>
      <c r="BA86" s="35"/>
      <c r="BB86" t="s">
        <v>647</v>
      </c>
      <c r="BC86"/>
      <c r="BD86" s="35"/>
    </row>
    <row r="87" spans="1:56" ht="13.5" customHeight="1">
      <c r="C87" s="35" t="s">
        <v>280</v>
      </c>
      <c r="D87" s="35"/>
      <c r="E87" s="35"/>
      <c r="AY87" s="44"/>
    </row>
    <row r="88" spans="1:56" ht="13.5" customHeight="1">
      <c r="AY88" s="44"/>
    </row>
    <row r="89" spans="1:56" ht="13.5" customHeight="1">
      <c r="B89" s="35" t="s">
        <v>273</v>
      </c>
      <c r="AY89" s="44"/>
    </row>
    <row r="90" spans="1:56" ht="13.5" customHeight="1">
      <c r="C90" s="44" t="s">
        <v>219</v>
      </c>
      <c r="E90" s="35" t="s">
        <v>219</v>
      </c>
      <c r="AY90" s="44"/>
    </row>
    <row r="91" spans="1:56" ht="13.5" customHeight="1">
      <c r="C91" s="44" t="s">
        <v>457</v>
      </c>
      <c r="E91" s="35" t="s">
        <v>369</v>
      </c>
      <c r="AY91" s="44"/>
    </row>
    <row r="92" spans="1:56" ht="13.5" customHeight="1">
      <c r="E92" s="35" t="s">
        <v>368</v>
      </c>
      <c r="AY92" s="44"/>
    </row>
    <row r="93" spans="1:56" ht="13.5" customHeight="1">
      <c r="AY93" s="44"/>
    </row>
    <row r="94" spans="1:56" ht="13.5" customHeight="1">
      <c r="B94" s="35" t="s">
        <v>421</v>
      </c>
      <c r="AY94" s="44"/>
    </row>
    <row r="95" spans="1:56" ht="13.5" customHeight="1">
      <c r="C95" s="44" t="s">
        <v>458</v>
      </c>
      <c r="AY95" s="44"/>
    </row>
    <row r="96" spans="1:56" ht="13.5" customHeight="1">
      <c r="C96" s="44" t="s">
        <v>459</v>
      </c>
      <c r="AY96" s="44"/>
    </row>
    <row r="97" spans="2:51" ht="13.5" customHeight="1">
      <c r="AY97" s="44"/>
    </row>
    <row r="98" spans="2:51" ht="13.5" customHeight="1">
      <c r="B98" s="35" t="s">
        <v>427</v>
      </c>
      <c r="AY98" s="44"/>
    </row>
    <row r="99" spans="2:51" ht="13.5" customHeight="1">
      <c r="C99" s="35" t="s">
        <v>644</v>
      </c>
      <c r="AY99" s="44"/>
    </row>
    <row r="100" spans="2:51" ht="13.5" customHeight="1">
      <c r="C100" s="35" t="s">
        <v>373</v>
      </c>
      <c r="AY100" s="44"/>
    </row>
    <row r="101" spans="2:51" ht="13.5" customHeight="1">
      <c r="C101" s="35" t="s">
        <v>374</v>
      </c>
      <c r="AY101" s="44"/>
    </row>
    <row r="102" spans="2:51" ht="13.5" customHeight="1">
      <c r="C102" s="35" t="s">
        <v>460</v>
      </c>
      <c r="AY102" s="44"/>
    </row>
    <row r="103" spans="2:51" ht="13.5" customHeight="1">
      <c r="AY103" s="44"/>
    </row>
    <row r="104" spans="2:51" ht="13.5" customHeight="1">
      <c r="B104" s="249" t="s">
        <v>461</v>
      </c>
      <c r="AY104" s="44"/>
    </row>
    <row r="105" spans="2:51" ht="13.5" customHeight="1">
      <c r="C105" s="44" t="s">
        <v>251</v>
      </c>
      <c r="AY105" s="44"/>
    </row>
    <row r="106" spans="2:51" ht="13.5" customHeight="1">
      <c r="C106" s="44" t="s">
        <v>5</v>
      </c>
      <c r="AY106" s="44"/>
    </row>
    <row r="107" spans="2:51" ht="13.5" customHeight="1">
      <c r="AY107" s="44"/>
    </row>
    <row r="108" spans="2:51" ht="13.5" customHeight="1">
      <c r="B108" s="249" t="s">
        <v>376</v>
      </c>
      <c r="AY108" s="44"/>
    </row>
    <row r="109" spans="2:51" ht="13.5" customHeight="1">
      <c r="C109" s="35" t="s">
        <v>431</v>
      </c>
      <c r="AY109" s="44"/>
    </row>
    <row r="110" spans="2:51" ht="13.5" customHeight="1">
      <c r="AY110" s="44"/>
    </row>
    <row r="111" spans="2:51" ht="13.5" customHeight="1">
      <c r="AY111" s="44"/>
    </row>
    <row r="112" spans="2:51" ht="13.5" customHeight="1">
      <c r="B112" s="35" t="s">
        <v>272</v>
      </c>
      <c r="C112" s="35"/>
      <c r="AY112" s="44"/>
    </row>
    <row r="113" spans="3:51" ht="13.5" customHeight="1">
      <c r="C113" s="44" t="s">
        <v>40</v>
      </c>
      <c r="AY113" s="44"/>
    </row>
    <row r="114" spans="3:51" ht="13.5" customHeight="1">
      <c r="AY114" s="44"/>
    </row>
    <row r="115" spans="3:51" ht="13.5" customHeight="1">
      <c r="AY115" s="44"/>
    </row>
    <row r="116" spans="3:51" ht="13.5" customHeight="1">
      <c r="AY116" s="44"/>
    </row>
    <row r="117" spans="3:51" ht="13.5" customHeight="1">
      <c r="AY117" s="44"/>
    </row>
    <row r="118" spans="3:51" ht="13.5" customHeight="1">
      <c r="AY118" s="44"/>
    </row>
    <row r="119" spans="3:51" ht="13.5" customHeight="1">
      <c r="AY119" s="44"/>
    </row>
    <row r="120" spans="3:51" ht="13.5" customHeight="1">
      <c r="AY120" s="44"/>
    </row>
    <row r="121" spans="3:51" ht="13.5" customHeight="1">
      <c r="AY121" s="44"/>
    </row>
    <row r="122" spans="3:51" ht="13.5" customHeight="1">
      <c r="AY122" s="44"/>
    </row>
    <row r="123" spans="3:51" ht="13.5" customHeight="1">
      <c r="AY123" s="44"/>
    </row>
    <row r="124" spans="3:51" ht="13.5" customHeight="1">
      <c r="AY124" s="44"/>
    </row>
    <row r="125" spans="3:51" ht="13.5" customHeight="1">
      <c r="AY125" s="44"/>
    </row>
    <row r="126" spans="3:51" ht="13.5" customHeight="1">
      <c r="AY126" s="44"/>
    </row>
    <row r="127" spans="3:51" ht="13.5" customHeight="1">
      <c r="AY127" s="44"/>
    </row>
    <row r="128" spans="3:51" ht="13.5" customHeight="1">
      <c r="AY128" s="44"/>
    </row>
    <row r="129" spans="51:51" ht="13.5" customHeight="1">
      <c r="AY129" s="44"/>
    </row>
    <row r="130" spans="51:51" ht="13.5" customHeight="1">
      <c r="AY130" s="44"/>
    </row>
    <row r="131" spans="51:51" ht="13.5" customHeight="1">
      <c r="AY131" s="44"/>
    </row>
    <row r="132" spans="51:51" ht="13.5" customHeight="1">
      <c r="AY132" s="44"/>
    </row>
    <row r="133" spans="51:51" ht="13.5" customHeight="1">
      <c r="AY133" s="44"/>
    </row>
    <row r="134" spans="51:51" ht="13.5" customHeight="1">
      <c r="AY134" s="44"/>
    </row>
    <row r="135" spans="51:51" ht="13.5" customHeight="1">
      <c r="AY135" s="44"/>
    </row>
    <row r="136" spans="51:51" ht="13.5" customHeight="1">
      <c r="AY136" s="44"/>
    </row>
    <row r="137" spans="51:51" ht="13.5" customHeight="1">
      <c r="AY137" s="44"/>
    </row>
    <row r="138" spans="51:51" ht="13.5" customHeight="1">
      <c r="AY138" s="44"/>
    </row>
    <row r="139" spans="51:51" ht="13.5" customHeight="1">
      <c r="AY139" s="44"/>
    </row>
    <row r="140" spans="51:51" ht="13.5" customHeight="1">
      <c r="AY140" s="44"/>
    </row>
    <row r="141" spans="51:51" ht="13.5" customHeight="1">
      <c r="AY141" s="44"/>
    </row>
    <row r="142" spans="51:51" ht="13.5" customHeight="1">
      <c r="AY142" s="44"/>
    </row>
    <row r="143" spans="51:51" ht="13.5" customHeight="1">
      <c r="AY143" s="44"/>
    </row>
    <row r="144" spans="51:51" ht="13.5" customHeight="1">
      <c r="AY144" s="44"/>
    </row>
    <row r="145" spans="51:51" ht="13.5" customHeight="1">
      <c r="AY145" s="44"/>
    </row>
    <row r="146" spans="51:51" ht="13.5" customHeight="1">
      <c r="AY146" s="44"/>
    </row>
    <row r="147" spans="51:51" ht="13.5" customHeight="1">
      <c r="AY147" s="44"/>
    </row>
    <row r="148" spans="51:51" ht="13.5" customHeight="1">
      <c r="AY148" s="44"/>
    </row>
    <row r="149" spans="51:51" ht="13.5" customHeight="1">
      <c r="AY149" s="44"/>
    </row>
    <row r="150" spans="51:51" ht="13.5" customHeight="1">
      <c r="AY150" s="44"/>
    </row>
    <row r="151" spans="51:51" ht="13.5" customHeight="1">
      <c r="AY151" s="44"/>
    </row>
    <row r="152" spans="51:51" ht="13.5" customHeight="1">
      <c r="AY152" s="44"/>
    </row>
    <row r="153" spans="51:51" ht="13.5" customHeight="1">
      <c r="AY153" s="44"/>
    </row>
    <row r="154" spans="51:51" ht="13.5" customHeight="1">
      <c r="AY154" s="44"/>
    </row>
    <row r="155" spans="51:51" ht="13.5" customHeight="1">
      <c r="AY155" s="44"/>
    </row>
    <row r="156" spans="51:51" ht="13.5" customHeight="1">
      <c r="AY156" s="44"/>
    </row>
    <row r="157" spans="51:51" ht="13.5" customHeight="1">
      <c r="AY157" s="44"/>
    </row>
    <row r="158" spans="51:51" ht="13.5" customHeight="1">
      <c r="AY158" s="44"/>
    </row>
    <row r="159" spans="51:51" ht="13.5" customHeight="1">
      <c r="AY159" s="44"/>
    </row>
    <row r="160" spans="51:51" ht="13.5" customHeight="1">
      <c r="AY160" s="44"/>
    </row>
    <row r="161" spans="51:51" ht="13.5" customHeight="1">
      <c r="AY161" s="44"/>
    </row>
    <row r="162" spans="51:51" ht="13.5" customHeight="1">
      <c r="AY162" s="44"/>
    </row>
    <row r="163" spans="51:51" ht="13.5" customHeight="1">
      <c r="AY163" s="44"/>
    </row>
    <row r="164" spans="51:51" ht="13.5" customHeight="1">
      <c r="AY164" s="44"/>
    </row>
    <row r="165" spans="51:51" ht="13.5" customHeight="1">
      <c r="AY165" s="44"/>
    </row>
    <row r="166" spans="51:51" ht="13.5" customHeight="1">
      <c r="AY166" s="44"/>
    </row>
    <row r="167" spans="51:51" ht="13.5" customHeight="1">
      <c r="AY167" s="44"/>
    </row>
    <row r="168" spans="51:51" ht="13.5" customHeight="1">
      <c r="AY168" s="44"/>
    </row>
    <row r="169" spans="51:51" ht="13.5" customHeight="1">
      <c r="AY169" s="44"/>
    </row>
    <row r="170" spans="51:51" ht="13.5" customHeight="1">
      <c r="AY170" s="44"/>
    </row>
    <row r="171" spans="51:51" ht="13.5" customHeight="1">
      <c r="AY171" s="44"/>
    </row>
    <row r="172" spans="51:51" ht="13.5" customHeight="1">
      <c r="AY172" s="44"/>
    </row>
    <row r="173" spans="51:51" ht="13.5" customHeight="1">
      <c r="AY173" s="44"/>
    </row>
    <row r="174" spans="51:51" ht="13.5" customHeight="1">
      <c r="AY174" s="44"/>
    </row>
    <row r="175" spans="51:51" ht="13.5" customHeight="1">
      <c r="AY175" s="44"/>
    </row>
    <row r="176" spans="51:51" ht="13.5" customHeight="1">
      <c r="AY176" s="44"/>
    </row>
    <row r="177" spans="51:51" ht="13.5" customHeight="1">
      <c r="AY177" s="44"/>
    </row>
    <row r="178" spans="51:51" ht="13.5" customHeight="1">
      <c r="AY178" s="44"/>
    </row>
    <row r="179" spans="51:51" ht="13.5" customHeight="1">
      <c r="AY179" s="44"/>
    </row>
    <row r="180" spans="51:51" ht="13.5" customHeight="1">
      <c r="AY180" s="44"/>
    </row>
    <row r="181" spans="51:51" ht="13.5" customHeight="1">
      <c r="AY181" s="44"/>
    </row>
    <row r="182" spans="51:51" ht="13.5" customHeight="1">
      <c r="AY182" s="44"/>
    </row>
    <row r="183" spans="51:51" ht="13.5" customHeight="1">
      <c r="AY183" s="44"/>
    </row>
    <row r="184" spans="51:51" ht="13.5" customHeight="1">
      <c r="AY184" s="44"/>
    </row>
    <row r="185" spans="51:51" ht="13.5" customHeight="1">
      <c r="AY185" s="44"/>
    </row>
    <row r="186" spans="51:51" ht="13.5" customHeight="1">
      <c r="AY186" s="44"/>
    </row>
    <row r="187" spans="51:51" ht="13.5" customHeight="1">
      <c r="AY187" s="44"/>
    </row>
    <row r="188" spans="51:51" ht="13.5" customHeight="1">
      <c r="AY188" s="44"/>
    </row>
    <row r="189" spans="51:51" ht="13.5" customHeight="1">
      <c r="AY189" s="44"/>
    </row>
    <row r="190" spans="51:51" ht="13.5" customHeight="1">
      <c r="AY190" s="44"/>
    </row>
    <row r="191" spans="51:51" ht="13.5" customHeight="1">
      <c r="AY191" s="44"/>
    </row>
  </sheetData>
  <mergeCells count="202">
    <mergeCell ref="Y38:AT38"/>
    <mergeCell ref="AA39:AT39"/>
    <mergeCell ref="Y28:AB34"/>
    <mergeCell ref="E64:F64"/>
    <mergeCell ref="AA66:AB66"/>
    <mergeCell ref="AC66:AE66"/>
    <mergeCell ref="AA40:AT40"/>
    <mergeCell ref="AA41:AT41"/>
    <mergeCell ref="AA46:AT46"/>
    <mergeCell ref="AA62:AB62"/>
    <mergeCell ref="AC62:AE62"/>
    <mergeCell ref="E63:F63"/>
    <mergeCell ref="H63:J63"/>
    <mergeCell ref="K63:M63"/>
    <mergeCell ref="N63:O63"/>
    <mergeCell ref="P63:S63"/>
    <mergeCell ref="AA57:AB57"/>
    <mergeCell ref="AC58:AE58"/>
    <mergeCell ref="AC59:AE59"/>
    <mergeCell ref="AA60:AB60"/>
    <mergeCell ref="AC60:AE60"/>
    <mergeCell ref="E62:F62"/>
    <mergeCell ref="H62:J62"/>
    <mergeCell ref="K62:M62"/>
    <mergeCell ref="N62:O62"/>
    <mergeCell ref="P62:S62"/>
    <mergeCell ref="AA44:AT44"/>
    <mergeCell ref="A45:W45"/>
    <mergeCell ref="AA45:AT45"/>
    <mergeCell ref="A46:W46"/>
    <mergeCell ref="AA42:AT42"/>
    <mergeCell ref="A43:A44"/>
    <mergeCell ref="E43:G44"/>
    <mergeCell ref="H43:J44"/>
    <mergeCell ref="K43:M44"/>
    <mergeCell ref="N43:O44"/>
    <mergeCell ref="P43:S44"/>
    <mergeCell ref="T43:V44"/>
    <mergeCell ref="AA43:AT43"/>
    <mergeCell ref="P36:S37"/>
    <mergeCell ref="B37:B38"/>
    <mergeCell ref="C37:C38"/>
    <mergeCell ref="D37:D38"/>
    <mergeCell ref="E38:G38"/>
    <mergeCell ref="H38:J38"/>
    <mergeCell ref="T39:V40"/>
    <mergeCell ref="A41:A42"/>
    <mergeCell ref="E41:G42"/>
    <mergeCell ref="H41:J42"/>
    <mergeCell ref="K41:M42"/>
    <mergeCell ref="N41:O42"/>
    <mergeCell ref="P41:S42"/>
    <mergeCell ref="T41:V42"/>
    <mergeCell ref="K38:M38"/>
    <mergeCell ref="N38:O38"/>
    <mergeCell ref="P38:S38"/>
    <mergeCell ref="A39:A40"/>
    <mergeCell ref="E39:G40"/>
    <mergeCell ref="H39:J40"/>
    <mergeCell ref="K39:M40"/>
    <mergeCell ref="N39:O40"/>
    <mergeCell ref="P39:S40"/>
    <mergeCell ref="AC28:AH29"/>
    <mergeCell ref="AI28:AJ29"/>
    <mergeCell ref="A29:K30"/>
    <mergeCell ref="L30:P30"/>
    <mergeCell ref="R30:V30"/>
    <mergeCell ref="AC30:AH30"/>
    <mergeCell ref="AI30:AJ30"/>
    <mergeCell ref="AC31:AH32"/>
    <mergeCell ref="A25:A26"/>
    <mergeCell ref="E25:E26"/>
    <mergeCell ref="AI31:AJ32"/>
    <mergeCell ref="A32:A38"/>
    <mergeCell ref="E32:V33"/>
    <mergeCell ref="C34:C35"/>
    <mergeCell ref="E34:G35"/>
    <mergeCell ref="H34:J35"/>
    <mergeCell ref="K34:M35"/>
    <mergeCell ref="N34:O35"/>
    <mergeCell ref="P34:S35"/>
    <mergeCell ref="T34:V38"/>
    <mergeCell ref="E36:G37"/>
    <mergeCell ref="H36:J37"/>
    <mergeCell ref="K36:M37"/>
    <mergeCell ref="N36:O37"/>
    <mergeCell ref="AG25:AK25"/>
    <mergeCell ref="AL25:AO25"/>
    <mergeCell ref="AP25:AR26"/>
    <mergeCell ref="AS25:AT26"/>
    <mergeCell ref="AW25:AW26"/>
    <mergeCell ref="F26:J26"/>
    <mergeCell ref="L26:U26"/>
    <mergeCell ref="X26:AA26"/>
    <mergeCell ref="AB26:AC26"/>
    <mergeCell ref="AE26:AF26"/>
    <mergeCell ref="F25:J25"/>
    <mergeCell ref="L25:U25"/>
    <mergeCell ref="X25:AA25"/>
    <mergeCell ref="AB25:AF25"/>
    <mergeCell ref="AG26:AO26"/>
    <mergeCell ref="BF22:BF23"/>
    <mergeCell ref="BG22:BG23"/>
    <mergeCell ref="A23:A24"/>
    <mergeCell ref="E23:E24"/>
    <mergeCell ref="F23:J23"/>
    <mergeCell ref="L23:U23"/>
    <mergeCell ref="X23:AA23"/>
    <mergeCell ref="AB23:AF23"/>
    <mergeCell ref="AG23:AK23"/>
    <mergeCell ref="A21:A22"/>
    <mergeCell ref="E21:E22"/>
    <mergeCell ref="AL23:AO23"/>
    <mergeCell ref="AP23:AR24"/>
    <mergeCell ref="AS23:AT24"/>
    <mergeCell ref="AW23:AW24"/>
    <mergeCell ref="F24:J24"/>
    <mergeCell ref="L24:U24"/>
    <mergeCell ref="X24:AA24"/>
    <mergeCell ref="AB24:AC24"/>
    <mergeCell ref="AE24:AF24"/>
    <mergeCell ref="AG24:AO24"/>
    <mergeCell ref="AG21:AK21"/>
    <mergeCell ref="AL21:AO21"/>
    <mergeCell ref="AP21:AR22"/>
    <mergeCell ref="AS21:AT22"/>
    <mergeCell ref="AW21:AW22"/>
    <mergeCell ref="F22:J22"/>
    <mergeCell ref="L22:U22"/>
    <mergeCell ref="X22:AA22"/>
    <mergeCell ref="AB22:AC22"/>
    <mergeCell ref="AE22:AF22"/>
    <mergeCell ref="F21:J21"/>
    <mergeCell ref="L21:U21"/>
    <mergeCell ref="X21:AA21"/>
    <mergeCell ref="AB21:AF21"/>
    <mergeCell ref="AG22:AO22"/>
    <mergeCell ref="BD17:BD20"/>
    <mergeCell ref="A19:A20"/>
    <mergeCell ref="E19:E20"/>
    <mergeCell ref="F19:J20"/>
    <mergeCell ref="L19:U19"/>
    <mergeCell ref="W19:AA20"/>
    <mergeCell ref="AB19:AF20"/>
    <mergeCell ref="AG19:AK19"/>
    <mergeCell ref="AL19:AO19"/>
    <mergeCell ref="A17:E17"/>
    <mergeCell ref="H17:P17"/>
    <mergeCell ref="Q17:T17"/>
    <mergeCell ref="AW17:AW20"/>
    <mergeCell ref="AX17:AX20"/>
    <mergeCell ref="AY17:BB18"/>
    <mergeCell ref="AP19:AR20"/>
    <mergeCell ref="AS19:AT20"/>
    <mergeCell ref="L20:U20"/>
    <mergeCell ref="AG20:AO20"/>
    <mergeCell ref="A13:A14"/>
    <mergeCell ref="G13:O14"/>
    <mergeCell ref="Y13:Y14"/>
    <mergeCell ref="AA13:AE13"/>
    <mergeCell ref="AG13:AS14"/>
    <mergeCell ref="AV13:AV14"/>
    <mergeCell ref="AW13:AW14"/>
    <mergeCell ref="AA14:AE14"/>
    <mergeCell ref="BC17:BC20"/>
    <mergeCell ref="AV9:AV10"/>
    <mergeCell ref="AW9:AW10"/>
    <mergeCell ref="AA10:AE10"/>
    <mergeCell ref="A11:A12"/>
    <mergeCell ref="G11:O12"/>
    <mergeCell ref="R11:U12"/>
    <mergeCell ref="Y11:Y12"/>
    <mergeCell ref="AA11:AE11"/>
    <mergeCell ref="AG11:AS12"/>
    <mergeCell ref="AV11:AV12"/>
    <mergeCell ref="AW11:AW12"/>
    <mergeCell ref="AA12:AE12"/>
    <mergeCell ref="A9:A10"/>
    <mergeCell ref="G9:O10"/>
    <mergeCell ref="R9:U10"/>
    <mergeCell ref="Y9:Y10"/>
    <mergeCell ref="AA9:AE9"/>
    <mergeCell ref="AG9:AS10"/>
    <mergeCell ref="AM1:AT1"/>
    <mergeCell ref="A2:AT2"/>
    <mergeCell ref="G3:R3"/>
    <mergeCell ref="AG3:AJ3"/>
    <mergeCell ref="AL3:AT3"/>
    <mergeCell ref="G4:R4"/>
    <mergeCell ref="AG4:AJ4"/>
    <mergeCell ref="AL4:AT4"/>
    <mergeCell ref="AG8:AS8"/>
    <mergeCell ref="A5:F5"/>
    <mergeCell ref="Q5:W5"/>
    <mergeCell ref="X5:AK6"/>
    <mergeCell ref="A7:A8"/>
    <mergeCell ref="G7:O7"/>
    <mergeCell ref="Y7:Y8"/>
    <mergeCell ref="AA7:AE7"/>
    <mergeCell ref="AG7:AS7"/>
    <mergeCell ref="G8:O8"/>
    <mergeCell ref="AA8:AE8"/>
  </mergeCells>
  <phoneticPr fontId="2"/>
  <conditionalFormatting sqref="A21:E26">
    <cfRule type="expression" dxfId="31" priority="20">
      <formula>IF($R$11="しない",OR(IF($A9=0,OFFSET($A9,-1,0),$A9)="該当なし",IF($A9=0,OFFSET($A9,-1,0),$A9)="工場製作"),IF($Y9=0,OFFSET($Y9,-1,0),$Y9)="該当なし")</formula>
    </cfRule>
  </conditionalFormatting>
  <conditionalFormatting sqref="A39:V44">
    <cfRule type="expression" dxfId="30" priority="19">
      <formula>IF($R$11="しない",OR(IF($A9=0,OFFSET($A9,-1,0),$A9)="該当なし",IF($A9=0,OFFSET($A9,-1,0),$A9)="工場製作"),IF($Y9=0,OFFSET($Y9,-1,0),$Y9)="該当なし")</formula>
    </cfRule>
  </conditionalFormatting>
  <conditionalFormatting sqref="B9:B14 D9:O14">
    <cfRule type="expression" dxfId="29" priority="11">
      <formula>IF($A9=0,OFFSET($A9,-1,0),$A9)=$C$65</formula>
    </cfRule>
  </conditionalFormatting>
  <conditionalFormatting sqref="B10">
    <cfRule type="expression" dxfId="28" priority="12">
      <formula>IF($A$9=0,OFFSET($A$9,-1,0),$A$9)=$C$64</formula>
    </cfRule>
  </conditionalFormatting>
  <conditionalFormatting sqref="B12">
    <cfRule type="expression" dxfId="27" priority="14">
      <formula>IF($A$11=0,OFFSET($A$11,-1,0),$A$11)=$C$64</formula>
    </cfRule>
  </conditionalFormatting>
  <conditionalFormatting sqref="B14">
    <cfRule type="expression" dxfId="26" priority="16">
      <formula>IF($A$13=0,OFFSET($A$13,-1,0),$A$13)=$C$64</formula>
    </cfRule>
  </conditionalFormatting>
  <conditionalFormatting sqref="C9:C14">
    <cfRule type="expression" dxfId="25" priority="7">
      <formula>IF($A9=0,OFFSET($A9,-1,0),$A9)=$C$83</formula>
    </cfRule>
  </conditionalFormatting>
  <conditionalFormatting sqref="C10">
    <cfRule type="expression" dxfId="24" priority="8">
      <formula>IF($A$9=0,OFFSET($A$9,-1,0),$A$9)=$C$82</formula>
    </cfRule>
  </conditionalFormatting>
  <conditionalFormatting sqref="C12">
    <cfRule type="expression" dxfId="23" priority="9">
      <formula>IF($A$11=0,OFFSET($A$11,-1,0),$A$11)=$C$82</formula>
    </cfRule>
  </conditionalFormatting>
  <conditionalFormatting sqref="C14">
    <cfRule type="expression" dxfId="22" priority="10">
      <formula>IF($A$13=0,OFFSET($A$13,-1,0),$A$13)=$C$82</formula>
    </cfRule>
  </conditionalFormatting>
  <conditionalFormatting sqref="D9:O10">
    <cfRule type="expression" dxfId="21" priority="13">
      <formula>IF($A$9=0,OFFSET($A$9,-1,0),$A$9)=$C$64</formula>
    </cfRule>
  </conditionalFormatting>
  <conditionalFormatting sqref="D11:O12">
    <cfRule type="expression" dxfId="20" priority="15">
      <formula>IF($A$11=0,OFFSET($A$11,-1,0),$A$11)=$C$64</formula>
    </cfRule>
  </conditionalFormatting>
  <conditionalFormatting sqref="D13:O14">
    <cfRule type="expression" dxfId="19" priority="17">
      <formula>IF($A$13=0,OFFSET($A$13,-1,0),$A$13)=$C$64</formula>
    </cfRule>
  </conditionalFormatting>
  <conditionalFormatting sqref="F22 F24 F26">
    <cfRule type="expression" dxfId="18" priority="22">
      <formula>OR($F21=$E$90,$F21=$E$91,$F21="")</formula>
    </cfRule>
  </conditionalFormatting>
  <conditionalFormatting sqref="F21:K21 V21:W21 AB21:AO24 AS21:AT24 F22:W22 F23:K24 V23:W24 F25:AT26">
    <cfRule type="expression" dxfId="17" priority="21">
      <formula>IF($E21=0,OFFSET($E21,-1,0),$E21)="なし"</formula>
    </cfRule>
  </conditionalFormatting>
  <conditionalFormatting sqref="L21:U21">
    <cfRule type="expression" dxfId="16" priority="3">
      <formula>IF($E21=0,OFFSET($E21,-1,0),$E21)=$D$86</formula>
    </cfRule>
  </conditionalFormatting>
  <conditionalFormatting sqref="L23:U24">
    <cfRule type="expression" dxfId="15" priority="4">
      <formula>IF($E23=0,OFFSET($E23,-1,0),$E23)=$D$86</formula>
    </cfRule>
  </conditionalFormatting>
  <conditionalFormatting sqref="X5 R9:U12">
    <cfRule type="expression" dxfId="14" priority="26">
      <formula>OR($AW$9="×",$AW$11="×",$AW$13="×",AND($AW$9="",$AW$11="",$AW$13=""))</formula>
    </cfRule>
  </conditionalFormatting>
  <conditionalFormatting sqref="X21:AA24">
    <cfRule type="expression" dxfId="13" priority="2">
      <formula>IF($E21=0,OFFSET($E21,-1,0),$E21)=$D$86</formula>
    </cfRule>
  </conditionalFormatting>
  <conditionalFormatting sqref="X7:AS8 X9:Z12 AF9:AS12 X13:AS14">
    <cfRule type="expression" dxfId="12" priority="24">
      <formula>$R$11=$C$58</formula>
    </cfRule>
  </conditionalFormatting>
  <conditionalFormatting sqref="Z9:Z12 AF9:AS12 Z13:AS14">
    <cfRule type="expression" dxfId="11" priority="25">
      <formula>IF($Y9=0,OFFSET($Y9,-1,0),$Y9)=$C$106</formula>
    </cfRule>
  </conditionalFormatting>
  <conditionalFormatting sqref="AA9:AE12">
    <cfRule type="expression" dxfId="10" priority="5">
      <formula>IF($Y9=0,OFFSET($Y9,-1,0),$Y9)=$C$124</formula>
    </cfRule>
    <cfRule type="expression" dxfId="9" priority="6">
      <formula>$R$11=$C$76</formula>
    </cfRule>
  </conditionalFormatting>
  <conditionalFormatting sqref="AD22 AD24 AD26">
    <cfRule type="expression" dxfId="8" priority="23">
      <formula>OR($AB21=$C$71,$AB21="")</formula>
    </cfRule>
  </conditionalFormatting>
  <conditionalFormatting sqref="AG22:AO22 AG24:AO24 AG26:AO26">
    <cfRule type="expression" dxfId="7" priority="18">
      <formula>OR($AL21=$C$81,$AL21=$C$82,$AL21="")</formula>
    </cfRule>
  </conditionalFormatting>
  <conditionalFormatting sqref="AP21:AR24">
    <cfRule type="expression" dxfId="6" priority="1">
      <formula>IF($E21=0,OFFSET($E21,-1,0),$E21)=$D$86</formula>
    </cfRule>
  </conditionalFormatting>
  <dataValidations count="14">
    <dataValidation type="list" allowBlank="1" showInputMessage="1" showErrorMessage="1" sqref="AG21:AK21 AG23:AK23 AG25:AK25" xr:uid="{2D36C377-8C43-44FA-A78D-DC535B27F3E2}">
      <formula1>$C$74:$C$78</formula1>
    </dataValidation>
    <dataValidation type="list" allowBlank="1" showInputMessage="1" showErrorMessage="1" sqref="A21:A26" xr:uid="{9BADD970-CBFE-4387-A720-6F50F09F39D7}">
      <formula1>$C$113:$C$114</formula1>
    </dataValidation>
    <dataValidation type="list" allowBlank="1" showInputMessage="1" showErrorMessage="1" sqref="F21:J21 F25:J25 F23:J23" xr:uid="{F9C22AC7-0EEC-4FC2-AAFF-12C2CA301DC0}">
      <formula1>$E$90:$E$92</formula1>
    </dataValidation>
    <dataValidation type="list" allowBlank="1" showInputMessage="1" showErrorMessage="1" sqref="E32" xr:uid="{EC5AA823-E484-4899-86C0-735DEF237C48}">
      <formula1>$C$86:$C$87</formula1>
    </dataValidation>
    <dataValidation type="list" allowBlank="1" showInputMessage="1" showErrorMessage="1" sqref="E21:E25" xr:uid="{9D20D2CD-FF0A-4553-9150-7E13367BE08D}">
      <formula1>$C$68:$D$68</formula1>
    </dataValidation>
    <dataValidation type="list" allowBlank="1" showInputMessage="1" showErrorMessage="1" sqref="R11:U12" xr:uid="{7142D026-31F6-4387-B09E-FE9ECE74128E}">
      <formula1>$C$57:$C$58</formula1>
    </dataValidation>
    <dataValidation type="list" allowBlank="1" showInputMessage="1" showErrorMessage="1" sqref="AB21 AB23 AB25" xr:uid="{A47D1296-C398-4AD3-9315-202A08F7F04D}">
      <formula1>$C$71:$C$72</formula1>
    </dataValidation>
    <dataValidation type="date" allowBlank="1" showInputMessage="1" showErrorMessage="1" sqref="AA14 C12 C14 C10 AA10 AA12" xr:uid="{D775AB15-23CC-4304-B129-BD25111CF166}">
      <formula1>1</formula1>
      <formula2>2958190</formula2>
    </dataValidation>
    <dataValidation type="list" allowBlank="1" showInputMessage="1" showErrorMessage="1" sqref="E13 E9 E11" xr:uid="{C9E0731A-CBA0-4524-8F28-5B383FA33F81}">
      <formula1>$C$95:$C$97</formula1>
    </dataValidation>
    <dataValidation type="list" allowBlank="1" showInputMessage="1" showErrorMessage="1" sqref="G13 AG13 AG11 AG9 G9 G11" xr:uid="{6D720065-B4B1-4CE5-88BE-B79730477116}">
      <formula1>$C$99:$C$102</formula1>
    </dataValidation>
    <dataValidation type="list" allowBlank="1" showInputMessage="1" showErrorMessage="1" sqref="AL21 AL23 AL25" xr:uid="{021D0DC7-65A3-4187-9DA0-C176309F7DEA}">
      <formula1>$C$81:$C$84</formula1>
    </dataValidation>
    <dataValidation type="list" showInputMessage="1" showErrorMessage="1" sqref="A9:A14" xr:uid="{A00A0356-3B6A-42DC-98D4-D13E23682436}">
      <formula1>$C$63:$C$65</formula1>
    </dataValidation>
    <dataValidation type="list" allowBlank="1" showInputMessage="1" showErrorMessage="1" sqref="Y9:Z9 Y11 Y13" xr:uid="{B5DE2C8C-741A-444A-99EA-A8FCD962D035}">
      <formula1>$C$105:$C$106</formula1>
    </dataValidation>
    <dataValidation type="list" allowBlank="1" showInputMessage="1" showErrorMessage="1" sqref="AG22:AO22 AG26:AO26 AG24:AO24" xr:uid="{7B69DAFA-E33A-4C66-BED7-902E61DCD8BD}">
      <formula1>INDIRECT(INDEX($C$74:$D$78,MATCH($AG21,$C$74:$C$78,0),2))</formula1>
    </dataValidation>
  </dataValidations>
  <pageMargins left="0.7" right="0.7" top="0.75" bottom="0.75" header="0.3" footer="0.3"/>
  <pageSetup paperSize="9" scale="70" orientation="landscape" horizontalDpi="1200" verticalDpi="1200"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C201B-1BBA-41CB-9E2D-566D67A08511}">
  <sheetPr codeName="Sheet14">
    <tabColor rgb="FF7030A0"/>
    <pageSetUpPr fitToPage="1"/>
  </sheetPr>
  <dimension ref="A1:BS209"/>
  <sheetViews>
    <sheetView showGridLines="0" view="pageBreakPreview" topLeftCell="A34" zoomScale="60" zoomScaleNormal="85" workbookViewId="0">
      <selection activeCell="BA68" sqref="BA68"/>
    </sheetView>
  </sheetViews>
  <sheetFormatPr defaultColWidth="9" defaultRowHeight="13.5"/>
  <cols>
    <col min="1" max="1" width="5.125" style="44" customWidth="1"/>
    <col min="2" max="2" width="2.125" style="44" customWidth="1"/>
    <col min="3" max="3" width="12.625" style="44" customWidth="1"/>
    <col min="4" max="4" width="2.125" style="44" customWidth="1"/>
    <col min="5" max="5" width="5.125" style="44" customWidth="1"/>
    <col min="6" max="6" width="2.125" style="44" customWidth="1"/>
    <col min="7" max="7" width="3.625" style="44" customWidth="1"/>
    <col min="8" max="8" width="6.625" style="44" customWidth="1"/>
    <col min="9" max="11" width="2.125" style="44" customWidth="1"/>
    <col min="12" max="12" width="6.625" style="44" customWidth="1"/>
    <col min="13" max="13" width="2.125" style="44" customWidth="1"/>
    <col min="14" max="14" width="8.125" style="44" customWidth="1"/>
    <col min="15" max="16" width="3.625" style="44" customWidth="1"/>
    <col min="17" max="17" width="2.125" style="44" customWidth="1"/>
    <col min="18" max="18" width="3.625" style="44" customWidth="1"/>
    <col min="19" max="19" width="2.125" style="44" customWidth="1"/>
    <col min="20" max="20" width="3.625" style="44" customWidth="1"/>
    <col min="21" max="21" width="6.625" style="44" customWidth="1"/>
    <col min="22" max="22" width="2.125" style="44" customWidth="1"/>
    <col min="23" max="23" width="3.625" style="44" customWidth="1"/>
    <col min="24" max="24" width="2.125" style="44" customWidth="1"/>
    <col min="25" max="26" width="5.125" style="44" customWidth="1"/>
    <col min="27" max="27" width="3.625" style="44" customWidth="1"/>
    <col min="28" max="28" width="6.625" style="44" customWidth="1"/>
    <col min="29" max="30" width="3.625" style="44" customWidth="1"/>
    <col min="31" max="31" width="7" style="44" customWidth="1"/>
    <col min="32" max="32" width="4.5" style="44" customWidth="1"/>
    <col min="33" max="37" width="3.625" style="44" customWidth="1"/>
    <col min="38" max="38" width="5.125" style="44" customWidth="1"/>
    <col min="39" max="39" width="6.625" style="44" customWidth="1"/>
    <col min="40" max="40" width="3.625" style="44" customWidth="1"/>
    <col min="41" max="41" width="5.125" style="44" customWidth="1"/>
    <col min="42" max="42" width="8.125" style="44" customWidth="1"/>
    <col min="43" max="44" width="3.625" style="44" customWidth="1"/>
    <col min="45" max="45" width="5.625" style="44" customWidth="1"/>
    <col min="46" max="47" width="9" style="44" customWidth="1"/>
    <col min="48" max="48" width="12.375" style="44" customWidth="1"/>
    <col min="49" max="49" width="14.5" style="44" customWidth="1"/>
    <col min="50" max="50" width="11.875" style="44" customWidth="1"/>
    <col min="51" max="51" width="9" style="150" customWidth="1"/>
    <col min="52" max="59" width="9" style="44" customWidth="1"/>
    <col min="60" max="60" width="9" style="44"/>
    <col min="61" max="61" width="12.625" style="44" bestFit="1" customWidth="1"/>
    <col min="62" max="62" width="19.125" style="44" bestFit="1" customWidth="1"/>
    <col min="63" max="16384" width="9" style="44"/>
  </cols>
  <sheetData>
    <row r="1" spans="1:51" ht="15" customHeight="1">
      <c r="AL1" s="707" t="s">
        <v>562</v>
      </c>
      <c r="AM1" s="707"/>
      <c r="AN1" s="707"/>
      <c r="AO1" s="707"/>
      <c r="AP1" s="707"/>
      <c r="AQ1" s="707"/>
      <c r="AR1" s="707"/>
      <c r="AS1" s="707"/>
      <c r="AT1" s="708"/>
    </row>
    <row r="2" spans="1:51" ht="21" customHeight="1">
      <c r="A2" s="703" t="s">
        <v>574</v>
      </c>
      <c r="B2" s="703"/>
      <c r="C2" s="703"/>
      <c r="D2" s="703"/>
      <c r="E2" s="703"/>
      <c r="F2" s="703"/>
      <c r="G2" s="703"/>
      <c r="H2" s="703"/>
      <c r="I2" s="703"/>
      <c r="J2" s="703"/>
      <c r="K2" s="703"/>
      <c r="L2" s="703"/>
      <c r="M2" s="703"/>
      <c r="N2" s="703"/>
      <c r="O2" s="703"/>
      <c r="P2" s="703"/>
      <c r="Q2" s="703"/>
      <c r="R2" s="703"/>
      <c r="S2" s="703"/>
      <c r="T2" s="703"/>
      <c r="U2" s="703"/>
      <c r="V2" s="703"/>
      <c r="W2" s="703"/>
      <c r="X2" s="703"/>
      <c r="Y2" s="703"/>
      <c r="Z2" s="703"/>
      <c r="AA2" s="703"/>
      <c r="AB2" s="703"/>
      <c r="AC2" s="703"/>
      <c r="AD2" s="703"/>
      <c r="AE2" s="703"/>
      <c r="AF2" s="703"/>
      <c r="AG2" s="703"/>
      <c r="AH2" s="703"/>
      <c r="AI2" s="703"/>
      <c r="AJ2" s="703"/>
      <c r="AK2" s="703"/>
      <c r="AL2" s="703"/>
      <c r="AM2" s="703"/>
      <c r="AN2" s="703"/>
      <c r="AO2" s="703"/>
      <c r="AP2" s="703"/>
      <c r="AQ2" s="703"/>
      <c r="AR2" s="703"/>
      <c r="AS2" s="703"/>
      <c r="AT2" s="703"/>
    </row>
    <row r="3" spans="1:51" ht="15" customHeight="1">
      <c r="G3" s="786"/>
      <c r="H3" s="786"/>
      <c r="I3" s="786"/>
      <c r="J3" s="786"/>
      <c r="K3" s="786"/>
      <c r="L3" s="786"/>
      <c r="M3" s="786"/>
      <c r="N3" s="786"/>
      <c r="O3" s="786"/>
      <c r="P3" s="786"/>
      <c r="Q3" s="786"/>
      <c r="R3" s="786"/>
      <c r="AG3" s="704" t="s">
        <v>253</v>
      </c>
      <c r="AH3" s="704"/>
      <c r="AI3" s="704"/>
      <c r="AJ3" s="704"/>
      <c r="AK3" s="104" t="s">
        <v>229</v>
      </c>
      <c r="AL3" s="705" t="str">
        <f>例＿様式３!Y3</f>
        <v>○○○○○建設</v>
      </c>
      <c r="AM3" s="705"/>
      <c r="AN3" s="705"/>
      <c r="AO3" s="705"/>
      <c r="AP3" s="705"/>
      <c r="AQ3" s="705"/>
      <c r="AR3" s="705"/>
      <c r="AS3" s="705"/>
      <c r="AT3" s="705"/>
    </row>
    <row r="4" spans="1:51" ht="15" customHeight="1">
      <c r="G4" s="786"/>
      <c r="H4" s="786"/>
      <c r="I4" s="786"/>
      <c r="J4" s="786"/>
      <c r="K4" s="786"/>
      <c r="L4" s="786"/>
      <c r="M4" s="786"/>
      <c r="N4" s="786"/>
      <c r="O4" s="786"/>
      <c r="P4" s="786"/>
      <c r="Q4" s="786"/>
      <c r="R4" s="786"/>
      <c r="AG4" s="704" t="s">
        <v>230</v>
      </c>
      <c r="AH4" s="704"/>
      <c r="AI4" s="704"/>
      <c r="AJ4" s="704"/>
      <c r="AK4" s="104" t="s">
        <v>229</v>
      </c>
      <c r="AL4" s="706" t="str">
        <f>例＿様式３!Y4</f>
        <v>県道○○線　○○○○○○○○○工事</v>
      </c>
      <c r="AM4" s="706"/>
      <c r="AN4" s="706"/>
      <c r="AO4" s="706"/>
      <c r="AP4" s="706"/>
      <c r="AQ4" s="706"/>
      <c r="AR4" s="706"/>
      <c r="AS4" s="706"/>
      <c r="AT4" s="706"/>
      <c r="AY4" s="44"/>
    </row>
    <row r="5" spans="1:51" ht="21" customHeight="1">
      <c r="A5" s="804" t="s">
        <v>417</v>
      </c>
      <c r="B5" s="804"/>
      <c r="C5" s="804"/>
      <c r="D5" s="804"/>
      <c r="E5" s="804"/>
      <c r="F5" s="804"/>
      <c r="O5" s="108"/>
      <c r="P5" s="108"/>
      <c r="Q5" s="108"/>
      <c r="R5" s="108"/>
      <c r="S5" s="108"/>
      <c r="T5" s="108"/>
      <c r="U5" s="108"/>
      <c r="V5" s="108"/>
      <c r="W5" s="108"/>
      <c r="X5" s="274"/>
      <c r="Y5" s="274"/>
      <c r="Z5" s="274"/>
      <c r="AA5" s="274"/>
      <c r="AB5" s="274"/>
      <c r="AC5" s="274"/>
      <c r="AD5" s="274"/>
      <c r="AE5" s="274"/>
      <c r="AF5" s="274"/>
      <c r="AG5" s="274"/>
      <c r="AH5" s="274"/>
      <c r="AI5" s="274"/>
      <c r="AJ5" s="274"/>
      <c r="AK5" s="274"/>
      <c r="AL5" s="274"/>
      <c r="AM5" s="275"/>
      <c r="AN5" s="275"/>
      <c r="AO5" s="275"/>
      <c r="AP5" s="275"/>
      <c r="AQ5" s="275"/>
      <c r="AR5" s="275"/>
      <c r="AS5" s="275"/>
      <c r="AT5" s="275"/>
    </row>
    <row r="6" spans="1:51" ht="3" customHeight="1">
      <c r="A6" s="126"/>
      <c r="B6" s="108"/>
      <c r="C6" s="108"/>
      <c r="D6" s="108"/>
      <c r="E6" s="108"/>
      <c r="F6" s="108"/>
      <c r="G6" s="108"/>
      <c r="H6" s="108"/>
      <c r="I6" s="108"/>
      <c r="J6" s="108"/>
      <c r="K6" s="120"/>
      <c r="L6" s="120"/>
      <c r="M6" s="120"/>
      <c r="N6" s="120"/>
      <c r="O6" s="120"/>
      <c r="P6" s="120"/>
      <c r="Q6" s="120"/>
      <c r="R6" s="120"/>
      <c r="S6" s="120"/>
      <c r="T6" s="120"/>
      <c r="U6" s="125"/>
      <c r="V6" s="120"/>
      <c r="W6" s="120"/>
      <c r="X6" s="274"/>
      <c r="Y6" s="274"/>
      <c r="Z6" s="274"/>
      <c r="AA6" s="274"/>
      <c r="AB6" s="274"/>
      <c r="AC6" s="274"/>
      <c r="AD6" s="274"/>
      <c r="AE6" s="274"/>
      <c r="AF6" s="274"/>
      <c r="AG6" s="274"/>
      <c r="AH6" s="274"/>
      <c r="AI6" s="274"/>
      <c r="AJ6" s="274"/>
      <c r="AK6" s="274"/>
      <c r="AL6" s="274"/>
    </row>
    <row r="7" spans="1:51" ht="15" customHeight="1">
      <c r="A7" s="720" t="s">
        <v>420</v>
      </c>
      <c r="B7" s="109"/>
      <c r="C7" s="252" t="s">
        <v>254</v>
      </c>
      <c r="D7" s="252" t="s">
        <v>237</v>
      </c>
      <c r="E7" s="252" t="s">
        <v>421</v>
      </c>
      <c r="F7" s="105" t="s">
        <v>238</v>
      </c>
      <c r="G7" s="808" t="s">
        <v>422</v>
      </c>
      <c r="H7" s="809"/>
      <c r="I7" s="809"/>
      <c r="J7" s="809"/>
      <c r="K7" s="809"/>
      <c r="L7" s="809"/>
      <c r="M7" s="809"/>
      <c r="N7" s="809"/>
      <c r="O7" s="810"/>
      <c r="Z7" s="104"/>
      <c r="AA7" s="150"/>
      <c r="AB7" s="150"/>
      <c r="AC7" s="150"/>
      <c r="AD7" s="150"/>
      <c r="AE7" s="150"/>
      <c r="AF7" s="143"/>
      <c r="AT7" s="276"/>
      <c r="AV7" s="35"/>
    </row>
    <row r="8" spans="1:51" ht="15" customHeight="1">
      <c r="A8" s="721"/>
      <c r="B8" s="110" t="s">
        <v>237</v>
      </c>
      <c r="C8" s="191" t="s">
        <v>256</v>
      </c>
      <c r="D8" s="191" t="s">
        <v>229</v>
      </c>
      <c r="E8" s="191" t="s">
        <v>345</v>
      </c>
      <c r="F8" s="106" t="s">
        <v>238</v>
      </c>
      <c r="G8" s="812" t="s">
        <v>425</v>
      </c>
      <c r="H8" s="813"/>
      <c r="I8" s="813"/>
      <c r="J8" s="813"/>
      <c r="K8" s="813"/>
      <c r="L8" s="813"/>
      <c r="M8" s="813"/>
      <c r="N8" s="813"/>
      <c r="O8" s="814"/>
      <c r="U8" s="35"/>
      <c r="Z8" s="104"/>
      <c r="AA8" s="150"/>
      <c r="AB8" s="150"/>
      <c r="AC8" s="150"/>
      <c r="AD8" s="150"/>
      <c r="AE8" s="150"/>
      <c r="AF8" s="143"/>
      <c r="AT8" s="276"/>
      <c r="AV8" s="716"/>
      <c r="AW8" s="716"/>
    </row>
    <row r="9" spans="1:51" ht="15" customHeight="1">
      <c r="A9" s="898" t="str">
        <f>例＿様式４!A9</f>
        <v>○</v>
      </c>
      <c r="B9" s="109"/>
      <c r="C9" s="356" t="str">
        <f>IF($A9="該当なし","",IF(LEN(TRIM(例＿様式４!C9))=0,"",例＿様式４!C9))</f>
        <v>●●　〇〇</v>
      </c>
      <c r="D9" s="252"/>
      <c r="E9" s="356" t="str">
        <f>IF($A9="該当なし","",IF(LEN(TRIM(例＿様式４!E9))=0,"",例＿様式４!E9))</f>
        <v>男性</v>
      </c>
      <c r="F9" s="105"/>
      <c r="G9" s="960" t="str">
        <f>IF(A9="該当なし","",IF(LEN(TRIM(例＿様式４!G9))=0,"",例＿様式４!G9))</f>
        <v>有：１級施工管理技士</v>
      </c>
      <c r="H9" s="961"/>
      <c r="I9" s="961"/>
      <c r="J9" s="961"/>
      <c r="K9" s="961"/>
      <c r="L9" s="961"/>
      <c r="M9" s="961"/>
      <c r="N9" s="961"/>
      <c r="O9" s="962"/>
      <c r="Z9" s="104"/>
      <c r="AA9" s="150"/>
      <c r="AB9" s="150"/>
      <c r="AC9" s="150"/>
      <c r="AD9" s="150"/>
      <c r="AE9" s="150"/>
      <c r="AF9" s="104"/>
      <c r="AG9" s="150"/>
      <c r="AH9" s="150"/>
      <c r="AI9" s="150"/>
      <c r="AJ9" s="150"/>
      <c r="AK9" s="150"/>
      <c r="AL9" s="150"/>
      <c r="AM9" s="150"/>
      <c r="AN9" s="150"/>
      <c r="AO9" s="150"/>
      <c r="AP9" s="150"/>
      <c r="AQ9" s="150"/>
      <c r="AR9" s="150"/>
      <c r="AS9" s="150"/>
      <c r="AT9" s="278"/>
      <c r="AV9" s="716"/>
      <c r="AW9" s="716"/>
    </row>
    <row r="10" spans="1:51" ht="15" customHeight="1">
      <c r="A10" s="899"/>
      <c r="B10" s="110" t="s">
        <v>237</v>
      </c>
      <c r="C10" s="309">
        <f>IF($A9="該当なし","",IF(LEN(TRIM(例＿様式４!C10))=0,"",例＿様式４!C10))</f>
        <v>34977</v>
      </c>
      <c r="D10" s="191" t="s">
        <v>229</v>
      </c>
      <c r="E10" s="310">
        <f>IF($A9="該当なし","",IF(LEN(TRIM(例＿様式４!E10))=0,"",例＿様式４!E10))</f>
        <v>29</v>
      </c>
      <c r="F10" s="106" t="s">
        <v>238</v>
      </c>
      <c r="G10" s="963"/>
      <c r="H10" s="964"/>
      <c r="I10" s="964"/>
      <c r="J10" s="964"/>
      <c r="K10" s="964"/>
      <c r="L10" s="964"/>
      <c r="M10" s="964"/>
      <c r="N10" s="964"/>
      <c r="O10" s="965"/>
      <c r="Z10" s="150"/>
      <c r="AA10" s="359"/>
      <c r="AB10" s="359"/>
      <c r="AC10" s="359"/>
      <c r="AD10" s="359"/>
      <c r="AE10" s="359"/>
      <c r="AF10" s="104"/>
      <c r="AG10" s="150"/>
      <c r="AH10" s="150"/>
      <c r="AI10" s="150"/>
      <c r="AJ10" s="150"/>
      <c r="AK10" s="150"/>
      <c r="AL10" s="150"/>
      <c r="AM10" s="150"/>
      <c r="AN10" s="150"/>
      <c r="AO10" s="150"/>
      <c r="AP10" s="150"/>
      <c r="AQ10" s="150"/>
      <c r="AR10" s="150"/>
      <c r="AS10" s="150"/>
      <c r="AT10" s="278"/>
      <c r="AV10" s="716"/>
      <c r="AW10" s="716"/>
    </row>
    <row r="11" spans="1:51" ht="15" customHeight="1">
      <c r="A11" s="898" t="str">
        <f>例＿様式４!A11</f>
        <v>○</v>
      </c>
      <c r="B11" s="109"/>
      <c r="C11" s="356" t="str">
        <f>IF($A11="該当なし","",IF(LEN(TRIM(例＿様式４!C11))=0,"",例＿様式４!C11))</f>
        <v>△△　▲▲</v>
      </c>
      <c r="D11" s="252"/>
      <c r="E11" s="356" t="str">
        <f>IF($A11="該当なし","",IF(LEN(TRIM(例＿様式４!E11))=0,"",例＿様式４!E11))</f>
        <v>女性</v>
      </c>
      <c r="F11" s="105"/>
      <c r="G11" s="960" t="str">
        <f>IF(A11="該当なし","",IF(LEN(TRIM(例＿様式４!G11))=0,"",例＿様式４!G11))</f>
        <v>有：２級施工管理技士</v>
      </c>
      <c r="H11" s="961"/>
      <c r="I11" s="961"/>
      <c r="J11" s="961"/>
      <c r="K11" s="961"/>
      <c r="L11" s="961"/>
      <c r="M11" s="961"/>
      <c r="N11" s="961"/>
      <c r="O11" s="962"/>
      <c r="AA11" s="150"/>
      <c r="AB11" s="150"/>
      <c r="AC11" s="150"/>
      <c r="AD11" s="150"/>
      <c r="AE11" s="150"/>
      <c r="AF11" s="104"/>
      <c r="AG11" s="150"/>
      <c r="AH11" s="150"/>
      <c r="AI11" s="150"/>
      <c r="AJ11" s="150"/>
      <c r="AK11" s="150"/>
      <c r="AL11" s="150"/>
      <c r="AM11" s="150"/>
      <c r="AN11" s="150"/>
      <c r="AO11" s="150"/>
      <c r="AP11" s="150"/>
      <c r="AQ11" s="150"/>
      <c r="AR11" s="150"/>
      <c r="AS11" s="150"/>
      <c r="AT11" s="278"/>
      <c r="AV11" s="716"/>
      <c r="AW11" s="716"/>
    </row>
    <row r="12" spans="1:51" ht="15" customHeight="1">
      <c r="A12" s="899"/>
      <c r="B12" s="110" t="s">
        <v>237</v>
      </c>
      <c r="C12" s="309">
        <f>IF($A11="該当なし","",IF(LEN(TRIM(例＿様式４!C12))=0,"",例＿様式４!C12))</f>
        <v>30807</v>
      </c>
      <c r="D12" s="191" t="s">
        <v>229</v>
      </c>
      <c r="E12" s="310">
        <f>IF($A11="該当なし","",IF(LEN(TRIM(例＿様式４!E12))=0,"",例＿様式４!E12))</f>
        <v>41</v>
      </c>
      <c r="F12" s="106" t="s">
        <v>238</v>
      </c>
      <c r="G12" s="963"/>
      <c r="H12" s="964"/>
      <c r="I12" s="964"/>
      <c r="J12" s="964"/>
      <c r="K12" s="964"/>
      <c r="L12" s="964"/>
      <c r="M12" s="964"/>
      <c r="N12" s="964"/>
      <c r="O12" s="965"/>
      <c r="Z12" s="150"/>
      <c r="AA12" s="359"/>
      <c r="AB12" s="359"/>
      <c r="AC12" s="359"/>
      <c r="AD12" s="359"/>
      <c r="AE12" s="359"/>
      <c r="AF12" s="104"/>
      <c r="AG12" s="150"/>
      <c r="AH12" s="150"/>
      <c r="AI12" s="150"/>
      <c r="AJ12" s="150"/>
      <c r="AK12" s="150"/>
      <c r="AL12" s="150"/>
      <c r="AM12" s="150"/>
      <c r="AN12" s="150"/>
      <c r="AO12" s="150"/>
      <c r="AP12" s="150"/>
      <c r="AQ12" s="150"/>
      <c r="AR12" s="150"/>
      <c r="AS12" s="150"/>
      <c r="AT12" s="278"/>
      <c r="AV12" s="716"/>
      <c r="AW12" s="716"/>
    </row>
    <row r="13" spans="1:51" ht="15" customHeight="1">
      <c r="A13" s="898" t="str">
        <f>例＿様式４!A13</f>
        <v>工場製作</v>
      </c>
      <c r="B13" s="109"/>
      <c r="C13" s="356" t="str">
        <f>IF($A13="該当なし","",IF(LEN(TRIM(例＿様式４!C13))=0,"",例＿様式４!C13))</f>
        <v>□□　□□</v>
      </c>
      <c r="D13" s="252"/>
      <c r="E13" s="356" t="str">
        <f>IF($A13="該当なし","",IF(LEN(TRIM(例＿様式４!E13))=0,"",例＿様式４!E13))</f>
        <v/>
      </c>
      <c r="F13" s="105"/>
      <c r="G13" s="960" t="str">
        <f>IF(A13="該当なし","",IF(LEN(TRIM(例＿様式４!G13))=0,"",例＿様式４!G13))</f>
        <v/>
      </c>
      <c r="H13" s="961"/>
      <c r="I13" s="961"/>
      <c r="J13" s="961"/>
      <c r="K13" s="961"/>
      <c r="L13" s="961"/>
      <c r="M13" s="961"/>
      <c r="N13" s="961"/>
      <c r="O13" s="962"/>
      <c r="AA13" s="150"/>
      <c r="AB13" s="150"/>
      <c r="AC13" s="150"/>
      <c r="AD13" s="150"/>
      <c r="AE13" s="150"/>
      <c r="AF13" s="104"/>
      <c r="AG13" s="150"/>
      <c r="AH13" s="150"/>
      <c r="AI13" s="150"/>
      <c r="AJ13" s="150"/>
      <c r="AK13" s="150"/>
      <c r="AL13" s="150"/>
      <c r="AM13" s="150"/>
      <c r="AN13" s="150"/>
      <c r="AO13" s="150"/>
      <c r="AP13" s="150"/>
      <c r="AQ13" s="150"/>
      <c r="AR13" s="150"/>
      <c r="AS13" s="150"/>
      <c r="AT13" s="278"/>
      <c r="AV13" s="716"/>
      <c r="AW13" s="716"/>
    </row>
    <row r="14" spans="1:51" ht="15" customHeight="1">
      <c r="A14" s="899"/>
      <c r="B14" s="110" t="s">
        <v>237</v>
      </c>
      <c r="C14" s="282" t="str">
        <f>IF($A13="該当なし","",IF(LEN(TRIM(例＿様式４!C14))=0,"",例＿様式４!C14))</f>
        <v/>
      </c>
      <c r="D14" s="191" t="s">
        <v>229</v>
      </c>
      <c r="E14" s="311" t="str">
        <f>IF($A13="該当なし","",IF(LEN(TRIM(例＿様式４!E14))=0,"",例＿様式４!E14))</f>
        <v/>
      </c>
      <c r="F14" s="106" t="s">
        <v>238</v>
      </c>
      <c r="G14" s="963"/>
      <c r="H14" s="964"/>
      <c r="I14" s="964"/>
      <c r="J14" s="964"/>
      <c r="K14" s="964"/>
      <c r="L14" s="964"/>
      <c r="M14" s="964"/>
      <c r="N14" s="964"/>
      <c r="O14" s="965"/>
      <c r="Z14" s="150"/>
      <c r="AA14" s="359"/>
      <c r="AB14" s="359"/>
      <c r="AC14" s="359"/>
      <c r="AD14" s="359"/>
      <c r="AE14" s="359"/>
      <c r="AF14" s="104"/>
      <c r="AG14" s="150"/>
      <c r="AH14" s="150"/>
      <c r="AI14" s="150"/>
      <c r="AJ14" s="150"/>
      <c r="AK14" s="150"/>
      <c r="AL14" s="150"/>
      <c r="AM14" s="150"/>
      <c r="AN14" s="150"/>
      <c r="AO14" s="150"/>
      <c r="AP14" s="150"/>
      <c r="AQ14" s="150"/>
      <c r="AR14" s="150"/>
      <c r="AS14" s="150"/>
      <c r="AT14" s="278"/>
    </row>
    <row r="15" spans="1:51" ht="3" customHeight="1">
      <c r="A15" s="126"/>
      <c r="B15" s="126"/>
      <c r="C15" s="126"/>
      <c r="D15" s="126"/>
      <c r="E15" s="126"/>
      <c r="F15" s="126"/>
      <c r="G15" s="126"/>
      <c r="H15" s="126"/>
      <c r="I15" s="126"/>
      <c r="J15" s="126"/>
      <c r="P15" s="121"/>
    </row>
    <row r="16" spans="1:51" ht="18" customHeight="1">
      <c r="A16" s="312"/>
      <c r="B16" s="312"/>
      <c r="H16" s="120"/>
      <c r="I16" s="120"/>
      <c r="J16" s="120"/>
      <c r="K16" s="120"/>
      <c r="L16" s="120"/>
      <c r="M16" s="120"/>
      <c r="N16" s="120"/>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row>
    <row r="17" spans="1:66" ht="15" customHeight="1">
      <c r="A17" s="983" t="s">
        <v>462</v>
      </c>
      <c r="B17" s="983"/>
      <c r="C17" s="983"/>
      <c r="D17" s="983"/>
      <c r="E17" s="983"/>
      <c r="F17" s="983"/>
      <c r="G17" s="108"/>
      <c r="H17" s="984" t="str">
        <f>"対象期間："&amp;TEXT(IF(AND(MONTH(例＿様式４!R30)&gt;=1,MONTH(例＿様式４!R30)&lt;=3),EOMONTH(例＿様式４!R30,-9*12),EOMONTH(例＿様式４!R30,-8*12)),"[$-ja-JP-x-gannen]ggge")&amp;"年度～入札参加申込期限日"</f>
        <v>対象期間：平成29年度～入札参加申込期限日</v>
      </c>
      <c r="I17" s="984"/>
      <c r="J17" s="984"/>
      <c r="K17" s="984"/>
      <c r="L17" s="984"/>
      <c r="M17" s="984"/>
      <c r="N17" s="984"/>
      <c r="O17" s="984"/>
      <c r="P17" s="984"/>
      <c r="Q17" s="984"/>
      <c r="R17" s="984"/>
      <c r="S17" s="984"/>
      <c r="T17" s="984"/>
      <c r="U17" s="985" t="s">
        <v>633</v>
      </c>
      <c r="V17" s="985"/>
      <c r="W17" s="985"/>
      <c r="X17" s="985"/>
      <c r="Y17" s="985"/>
      <c r="Z17" s="985"/>
      <c r="AA17" s="985"/>
      <c r="AB17" s="985"/>
      <c r="AC17" s="985"/>
      <c r="AD17" s="985"/>
      <c r="AE17" s="985"/>
      <c r="AF17" s="985"/>
      <c r="AG17" s="985"/>
      <c r="AH17" s="985"/>
      <c r="AI17" s="314"/>
      <c r="AJ17" s="314"/>
      <c r="AK17" s="314"/>
      <c r="AL17" s="314"/>
      <c r="AM17" s="314"/>
      <c r="AN17" s="314"/>
      <c r="AO17" s="314"/>
      <c r="AP17" s="314"/>
      <c r="AQ17" s="314"/>
      <c r="AR17" s="314"/>
      <c r="AS17" s="314"/>
      <c r="AT17" s="314"/>
    </row>
    <row r="18" spans="1:66" ht="12" customHeight="1">
      <c r="A18" s="720" t="s">
        <v>272</v>
      </c>
      <c r="B18" s="716" t="s">
        <v>254</v>
      </c>
      <c r="C18" s="716"/>
      <c r="D18" s="716"/>
      <c r="E18" s="709" t="s">
        <v>463</v>
      </c>
      <c r="F18" s="711"/>
      <c r="G18" s="709" t="s">
        <v>464</v>
      </c>
      <c r="H18" s="711"/>
      <c r="I18" s="709" t="s">
        <v>465</v>
      </c>
      <c r="J18" s="710"/>
      <c r="K18" s="710"/>
      <c r="L18" s="710"/>
      <c r="M18" s="710"/>
      <c r="N18" s="710"/>
      <c r="O18" s="710"/>
      <c r="P18" s="710"/>
      <c r="Q18" s="710"/>
      <c r="R18" s="710"/>
      <c r="S18" s="710"/>
      <c r="T18" s="710"/>
      <c r="U18" s="710"/>
      <c r="V18" s="710"/>
      <c r="W18" s="710"/>
      <c r="X18" s="710"/>
      <c r="Y18" s="710"/>
      <c r="Z18" s="710"/>
      <c r="AA18" s="710"/>
      <c r="AB18" s="710"/>
      <c r="AC18" s="710"/>
      <c r="AD18" s="710"/>
      <c r="AE18" s="710"/>
      <c r="AF18" s="710"/>
      <c r="AG18" s="710"/>
      <c r="AH18" s="711"/>
      <c r="AS18" s="314"/>
      <c r="AT18" s="314"/>
      <c r="AV18" s="787" t="s">
        <v>432</v>
      </c>
      <c r="AW18" s="787" t="s">
        <v>257</v>
      </c>
      <c r="AX18" s="787" t="s">
        <v>466</v>
      </c>
      <c r="AY18" s="787" t="s">
        <v>467</v>
      </c>
      <c r="AZ18" s="787" t="s">
        <v>275</v>
      </c>
    </row>
    <row r="19" spans="1:66" ht="3" customHeight="1">
      <c r="A19" s="779"/>
      <c r="B19" s="716"/>
      <c r="C19" s="716"/>
      <c r="D19" s="716"/>
      <c r="E19" s="986"/>
      <c r="F19" s="924"/>
      <c r="G19" s="986"/>
      <c r="H19" s="924"/>
      <c r="I19" s="712"/>
      <c r="J19" s="713"/>
      <c r="K19" s="713"/>
      <c r="L19" s="713"/>
      <c r="M19" s="713"/>
      <c r="N19" s="713"/>
      <c r="O19" s="713"/>
      <c r="P19" s="713"/>
      <c r="Q19" s="713"/>
      <c r="R19" s="713"/>
      <c r="S19" s="713"/>
      <c r="T19" s="713"/>
      <c r="U19" s="713"/>
      <c r="V19" s="713"/>
      <c r="W19" s="713"/>
      <c r="X19" s="713"/>
      <c r="Y19" s="713"/>
      <c r="Z19" s="713"/>
      <c r="AA19" s="713"/>
      <c r="AB19" s="713"/>
      <c r="AC19" s="713"/>
      <c r="AD19" s="713"/>
      <c r="AE19" s="713"/>
      <c r="AF19" s="713"/>
      <c r="AG19" s="713"/>
      <c r="AH19" s="714"/>
      <c r="AP19" s="315"/>
      <c r="AV19" s="787"/>
      <c r="AW19" s="787"/>
      <c r="AX19" s="787"/>
      <c r="AY19" s="787"/>
      <c r="AZ19" s="787"/>
    </row>
    <row r="20" spans="1:66" ht="15" customHeight="1">
      <c r="A20" s="721"/>
      <c r="B20" s="211" t="s">
        <v>232</v>
      </c>
      <c r="C20" s="211" t="s">
        <v>256</v>
      </c>
      <c r="D20" s="211" t="s">
        <v>233</v>
      </c>
      <c r="E20" s="712"/>
      <c r="F20" s="714"/>
      <c r="G20" s="712"/>
      <c r="H20" s="714"/>
      <c r="I20" s="821" t="s">
        <v>468</v>
      </c>
      <c r="J20" s="821"/>
      <c r="K20" s="821"/>
      <c r="L20" s="821"/>
      <c r="M20" s="821"/>
      <c r="N20" s="822"/>
      <c r="O20" s="820" t="s">
        <v>469</v>
      </c>
      <c r="P20" s="821"/>
      <c r="Q20" s="821"/>
      <c r="R20" s="821"/>
      <c r="S20" s="821"/>
      <c r="T20" s="821"/>
      <c r="U20" s="821"/>
      <c r="V20" s="821"/>
      <c r="W20" s="821"/>
      <c r="X20" s="821"/>
      <c r="Y20" s="821"/>
      <c r="Z20" s="821"/>
      <c r="AA20" s="821"/>
      <c r="AB20" s="821"/>
      <c r="AC20" s="821"/>
      <c r="AD20" s="822"/>
      <c r="AE20" s="787" t="s">
        <v>470</v>
      </c>
      <c r="AF20" s="787"/>
      <c r="AG20" s="787"/>
      <c r="AH20" s="787"/>
      <c r="AL20" s="151"/>
      <c r="AM20" s="164"/>
      <c r="AN20" s="164"/>
      <c r="AO20" s="164"/>
      <c r="AS20" s="315"/>
      <c r="AT20" s="315"/>
      <c r="AV20" s="787"/>
      <c r="AW20" s="787"/>
      <c r="AX20" s="787"/>
      <c r="AY20" s="787"/>
      <c r="AZ20" s="787"/>
    </row>
    <row r="21" spans="1:66" ht="15" customHeight="1">
      <c r="A21" s="898" t="str">
        <f>IF(+AV21="○","○","")</f>
        <v/>
      </c>
      <c r="B21" s="111"/>
      <c r="C21" s="281" t="str">
        <f>IF(C9="","",IF(OR(A9=例＿様式４!$C$82,A9=例＿様式４!$C$83),"",C9))</f>
        <v>●●　〇〇</v>
      </c>
      <c r="D21" s="129"/>
      <c r="E21" s="960" t="str">
        <f>IF(OR(A9="工場製作",A9="該当なし"),"",IF(E10&lt;40,"若手",IF(E9="女性","女性","×")))</f>
        <v>若手</v>
      </c>
      <c r="F21" s="962"/>
      <c r="G21" s="968" t="s">
        <v>21</v>
      </c>
      <c r="H21" s="969"/>
      <c r="I21" s="972" t="s">
        <v>526</v>
      </c>
      <c r="J21" s="973"/>
      <c r="K21" s="973"/>
      <c r="L21" s="973"/>
      <c r="M21" s="973"/>
      <c r="N21" s="974"/>
      <c r="O21" s="755" t="s">
        <v>485</v>
      </c>
      <c r="P21" s="839"/>
      <c r="Q21" s="839"/>
      <c r="R21" s="839"/>
      <c r="S21" s="839"/>
      <c r="T21" s="756"/>
      <c r="U21" s="978" t="str">
        <f>IF(OR(I21=$BI$32,I21=$BK$32,O21=$BM$33,O21=$BM$35,O21=$BM$36,O21=$BM$37,O21=$BM$38,O21=$BM$39,O21=$BM$43,),$BQ$54,"")</f>
        <v>※記載不要</v>
      </c>
      <c r="V21" s="978"/>
      <c r="W21" s="978"/>
      <c r="X21" s="978"/>
      <c r="Y21" s="978"/>
      <c r="Z21" s="978"/>
      <c r="AA21" s="978"/>
      <c r="AB21" s="978"/>
      <c r="AC21" s="978"/>
      <c r="AD21" s="978"/>
      <c r="AE21" s="979" t="s">
        <v>602</v>
      </c>
      <c r="AF21" s="981">
        <v>30</v>
      </c>
      <c r="AG21" s="956" t="s">
        <v>604</v>
      </c>
      <c r="AH21" s="957"/>
      <c r="AL21" s="147"/>
      <c r="AM21" s="147"/>
      <c r="AN21" s="147"/>
      <c r="AO21" s="147"/>
      <c r="AP21" s="278"/>
      <c r="AQ21" s="278"/>
      <c r="AR21" s="278"/>
      <c r="AS21" s="315"/>
      <c r="AT21" s="315"/>
      <c r="AV21" s="720" t="str">
        <f>IF(AZ21=$AZ$27,"○","")</f>
        <v/>
      </c>
      <c r="AW21" s="966" t="str">
        <f>IF(OR(A9="○",A9="工場製作"),C9,"")</f>
        <v>●●　〇〇</v>
      </c>
      <c r="AX21" s="720" t="str">
        <f>IF(OR(A9="工場製作",A9="該当なし",A9=""),"-",IF(OR(E9="女性",E10&lt;40),"○","×"))</f>
        <v>○</v>
      </c>
      <c r="AY21" s="720" t="str">
        <f>IF(OR(A9="工場製作",A9="該当なし",A9=""),"-",IF(G21="あり","○","×"))</f>
        <v>○</v>
      </c>
      <c r="AZ21" s="720">
        <f>IF(A9="工場製作","対象外",IF(OR(A9="該当なし",A9=""),"",COUNTIF(AX21:AY22,"○")*0.5))</f>
        <v>1</v>
      </c>
    </row>
    <row r="22" spans="1:66" ht="15" customHeight="1">
      <c r="A22" s="899"/>
      <c r="B22" s="112" t="s">
        <v>237</v>
      </c>
      <c r="C22" s="285">
        <f>IF(C10="","",IF(OR(A9=例＿様式４!$C$82,A9=例＿様式４!$C$83),"",C10))</f>
        <v>34977</v>
      </c>
      <c r="D22" s="137" t="s">
        <v>238</v>
      </c>
      <c r="E22" s="963"/>
      <c r="F22" s="965"/>
      <c r="G22" s="970"/>
      <c r="H22" s="971"/>
      <c r="I22" s="975"/>
      <c r="J22" s="976"/>
      <c r="K22" s="976"/>
      <c r="L22" s="976"/>
      <c r="M22" s="976"/>
      <c r="N22" s="977"/>
      <c r="O22" s="757"/>
      <c r="P22" s="900"/>
      <c r="Q22" s="900"/>
      <c r="R22" s="900"/>
      <c r="S22" s="900"/>
      <c r="T22" s="758"/>
      <c r="U22" s="978"/>
      <c r="V22" s="978"/>
      <c r="W22" s="978"/>
      <c r="X22" s="978"/>
      <c r="Y22" s="978"/>
      <c r="Z22" s="978"/>
      <c r="AA22" s="978"/>
      <c r="AB22" s="978"/>
      <c r="AC22" s="978"/>
      <c r="AD22" s="978"/>
      <c r="AE22" s="980"/>
      <c r="AF22" s="982"/>
      <c r="AG22" s="958"/>
      <c r="AH22" s="959"/>
      <c r="AL22" s="147"/>
      <c r="AM22" s="147"/>
      <c r="AN22" s="147"/>
      <c r="AO22" s="147"/>
      <c r="AP22" s="278"/>
      <c r="AQ22" s="278"/>
      <c r="AR22" s="278"/>
      <c r="AS22" s="316"/>
      <c r="AT22" s="316"/>
      <c r="AV22" s="721"/>
      <c r="AW22" s="967"/>
      <c r="AX22" s="721"/>
      <c r="AY22" s="721"/>
      <c r="AZ22" s="721"/>
    </row>
    <row r="23" spans="1:66" ht="15" customHeight="1">
      <c r="A23" s="898" t="str">
        <f>IF(A21="○","",+AV23)</f>
        <v>○</v>
      </c>
      <c r="B23" s="111"/>
      <c r="C23" s="294" t="str">
        <f>IF(C11="","",IF(OR(A11=例＿様式４!$C$82,A11=例＿様式４!$C$83),"",C11))</f>
        <v>△△　▲▲</v>
      </c>
      <c r="D23" s="129"/>
      <c r="E23" s="960" t="str">
        <f>IF(OR(A11="工場製作",A11="該当なし"),"",IF(E12&lt;40,"若手",IF(E11="女性","女性","×")))</f>
        <v>女性</v>
      </c>
      <c r="F23" s="962"/>
      <c r="G23" s="968" t="s">
        <v>23</v>
      </c>
      <c r="H23" s="969"/>
      <c r="I23" s="972"/>
      <c r="J23" s="973"/>
      <c r="K23" s="973"/>
      <c r="L23" s="973"/>
      <c r="M23" s="973"/>
      <c r="N23" s="974"/>
      <c r="O23" s="755"/>
      <c r="P23" s="839"/>
      <c r="Q23" s="839"/>
      <c r="R23" s="839"/>
      <c r="S23" s="839"/>
      <c r="T23" s="756"/>
      <c r="U23" s="978" t="str">
        <f>IF(OR(I23=$BI$32,I23=$BK$32,O23=$BM$33,O23=$BM$35,O23=$BM$36,O23=$BM$37,O23=$BM$38,O23=$BM$39,O23=$BM$43,),$BQ$54,"")</f>
        <v/>
      </c>
      <c r="V23" s="978"/>
      <c r="W23" s="978"/>
      <c r="X23" s="978"/>
      <c r="Y23" s="978"/>
      <c r="Z23" s="978"/>
      <c r="AA23" s="978"/>
      <c r="AB23" s="978"/>
      <c r="AC23" s="978"/>
      <c r="AD23" s="978"/>
      <c r="AE23" s="979"/>
      <c r="AF23" s="981"/>
      <c r="AG23" s="956" t="s">
        <v>604</v>
      </c>
      <c r="AH23" s="957"/>
      <c r="AJ23" s="709" t="s">
        <v>402</v>
      </c>
      <c r="AK23" s="710"/>
      <c r="AL23" s="710"/>
      <c r="AM23" s="711"/>
      <c r="AN23" s="709" t="s">
        <v>471</v>
      </c>
      <c r="AO23" s="710"/>
      <c r="AP23" s="711"/>
      <c r="AQ23" s="155"/>
      <c r="AS23" s="316"/>
      <c r="AT23" s="316"/>
      <c r="AV23" s="720" t="str">
        <f>IF(AZ23=$AZ$27,"○","")</f>
        <v>○</v>
      </c>
      <c r="AW23" s="966" t="str">
        <f>IF(OR(A11="○",A11="工場製作"),C11,"")</f>
        <v>△△　▲▲</v>
      </c>
      <c r="AX23" s="720" t="str">
        <f>IF(OR(A11="工場製作",A11="該当なし",A11=""),"-",IF(OR(E11="女性",E12&lt;40),"○","×"))</f>
        <v>○</v>
      </c>
      <c r="AY23" s="720" t="str">
        <f>IF(OR(A11="工場製作",A11="該当なし",A11=""),"-",IF(G23="あり","○","×"))</f>
        <v>×</v>
      </c>
      <c r="AZ23" s="720">
        <f>IF(A11="工場製作","対象外",IF(OR(A11="該当なし",A11=""),"",COUNTIF(AX23:AY24,"○")*0.5))</f>
        <v>0.5</v>
      </c>
    </row>
    <row r="24" spans="1:66" ht="15" customHeight="1">
      <c r="A24" s="899"/>
      <c r="B24" s="112" t="s">
        <v>237</v>
      </c>
      <c r="C24" s="298">
        <f>IF(C12="","",IF(OR(A11=例＿様式４!$C$82,A11=例＿様式４!$C$83),"",C12))</f>
        <v>30807</v>
      </c>
      <c r="D24" s="137" t="s">
        <v>238</v>
      </c>
      <c r="E24" s="963"/>
      <c r="F24" s="965"/>
      <c r="G24" s="970"/>
      <c r="H24" s="971"/>
      <c r="I24" s="975"/>
      <c r="J24" s="976"/>
      <c r="K24" s="976"/>
      <c r="L24" s="976"/>
      <c r="M24" s="976"/>
      <c r="N24" s="977"/>
      <c r="O24" s="757"/>
      <c r="P24" s="900"/>
      <c r="Q24" s="900"/>
      <c r="R24" s="900"/>
      <c r="S24" s="900"/>
      <c r="T24" s="758"/>
      <c r="U24" s="978"/>
      <c r="V24" s="978"/>
      <c r="W24" s="978"/>
      <c r="X24" s="978"/>
      <c r="Y24" s="978"/>
      <c r="Z24" s="978"/>
      <c r="AA24" s="978"/>
      <c r="AB24" s="978"/>
      <c r="AC24" s="978"/>
      <c r="AD24" s="978"/>
      <c r="AE24" s="980"/>
      <c r="AF24" s="982"/>
      <c r="AG24" s="958"/>
      <c r="AH24" s="959"/>
      <c r="AJ24" s="712"/>
      <c r="AK24" s="713"/>
      <c r="AL24" s="713"/>
      <c r="AM24" s="714"/>
      <c r="AN24" s="712"/>
      <c r="AO24" s="713"/>
      <c r="AP24" s="714"/>
      <c r="AQ24" s="155"/>
      <c r="AS24" s="316"/>
      <c r="AT24" s="316"/>
      <c r="AV24" s="721"/>
      <c r="AW24" s="967"/>
      <c r="AX24" s="721"/>
      <c r="AY24" s="721"/>
      <c r="AZ24" s="721"/>
    </row>
    <row r="25" spans="1:66" ht="15" customHeight="1">
      <c r="A25" s="898" t="str">
        <f>IF(A21="○","",IF(A23="○","",+AV25))</f>
        <v/>
      </c>
      <c r="B25" s="111"/>
      <c r="C25" s="281" t="str">
        <f>IF(C13="","",IF(OR(A13=例＿様式４!$C$82,A13=例＿様式４!$C$83),"",C13))</f>
        <v>□□　□□</v>
      </c>
      <c r="D25" s="129"/>
      <c r="E25" s="960" t="str">
        <f>IF(OR(A13="工場製作",A13="該当なし"),"",IF(E14&lt;40,"若手",IF(E13="女性","女性","×")))</f>
        <v/>
      </c>
      <c r="F25" s="962"/>
      <c r="G25" s="968" t="s">
        <v>23</v>
      </c>
      <c r="H25" s="969"/>
      <c r="I25" s="972"/>
      <c r="J25" s="973"/>
      <c r="K25" s="973"/>
      <c r="L25" s="973"/>
      <c r="M25" s="973"/>
      <c r="N25" s="974"/>
      <c r="O25" s="755"/>
      <c r="P25" s="839"/>
      <c r="Q25" s="839"/>
      <c r="R25" s="839"/>
      <c r="S25" s="839"/>
      <c r="T25" s="756"/>
      <c r="U25" s="978" t="str">
        <f>IF(OR(I25=$BI$32,I25=$BK$32,O25=$BM$33,O25=$BM$35,O25=$BM$36,O25=$BM$37,O25=$BM$38,O25=$BM$39,O25=$BM$43,),$BQ$54,"")</f>
        <v/>
      </c>
      <c r="V25" s="978"/>
      <c r="W25" s="978"/>
      <c r="X25" s="978"/>
      <c r="Y25" s="978"/>
      <c r="Z25" s="978"/>
      <c r="AA25" s="978"/>
      <c r="AB25" s="978"/>
      <c r="AC25" s="978"/>
      <c r="AD25" s="978"/>
      <c r="AE25" s="979"/>
      <c r="AF25" s="981"/>
      <c r="AG25" s="956" t="s">
        <v>604</v>
      </c>
      <c r="AH25" s="957"/>
      <c r="AJ25" s="960" t="str">
        <f>IF(A21="○",$AX$21,IF(A23=$C$68,$AX$23,IF(A25=$C$68,$AX$25,"")))</f>
        <v>○</v>
      </c>
      <c r="AK25" s="961"/>
      <c r="AL25" s="961"/>
      <c r="AM25" s="962"/>
      <c r="AN25" s="960" t="str">
        <f>IF(A21=$C$68,$AY$21,IF(A23=$C$68,$AY$23,IF(A25=$C$68,$AY$25,"")))</f>
        <v>×</v>
      </c>
      <c r="AO25" s="961"/>
      <c r="AP25" s="962"/>
      <c r="AQ25" s="155"/>
      <c r="AS25" s="316"/>
      <c r="AT25" s="316"/>
      <c r="AV25" s="720" t="str">
        <f>IF(AZ25=$AZ$27,"○","")</f>
        <v/>
      </c>
      <c r="AW25" s="966" t="str">
        <f>IF(OR(A13="○",A13="工場製作"),C13,"")</f>
        <v>□□　□□</v>
      </c>
      <c r="AX25" s="720" t="str">
        <f>IF(OR(A13="工場製作",A13="該当なし",A13=""),"-",IF(OR(E13="女性",E14&lt;40),"○","×"))</f>
        <v>-</v>
      </c>
      <c r="AY25" s="720" t="str">
        <f>IF(OR(A13="工場製作",A13="該当なし",A13=""),"-",IF(G25="あり","○","×"))</f>
        <v>-</v>
      </c>
      <c r="AZ25" s="720" t="str">
        <f>IF(A13="工場製作","対象外",IF(OR(A13="該当なし",A13=""),"",COUNTIF(AX25:AY26,"○")*0.5))</f>
        <v>対象外</v>
      </c>
    </row>
    <row r="26" spans="1:66" ht="15" customHeight="1">
      <c r="A26" s="899"/>
      <c r="B26" s="112" t="s">
        <v>237</v>
      </c>
      <c r="C26" s="298" t="str">
        <f>IF(C14="","",IF(OR(A13=例＿様式４!$C$82,A13=例＿様式４!$C$83),"",C14))</f>
        <v/>
      </c>
      <c r="D26" s="137" t="s">
        <v>238</v>
      </c>
      <c r="E26" s="963"/>
      <c r="F26" s="965"/>
      <c r="G26" s="970"/>
      <c r="H26" s="971"/>
      <c r="I26" s="975"/>
      <c r="J26" s="976"/>
      <c r="K26" s="976"/>
      <c r="L26" s="976"/>
      <c r="M26" s="976"/>
      <c r="N26" s="977"/>
      <c r="O26" s="757"/>
      <c r="P26" s="900"/>
      <c r="Q26" s="900"/>
      <c r="R26" s="900"/>
      <c r="S26" s="900"/>
      <c r="T26" s="758"/>
      <c r="U26" s="978"/>
      <c r="V26" s="978"/>
      <c r="W26" s="978"/>
      <c r="X26" s="978"/>
      <c r="Y26" s="978"/>
      <c r="Z26" s="978"/>
      <c r="AA26" s="978"/>
      <c r="AB26" s="978"/>
      <c r="AC26" s="978"/>
      <c r="AD26" s="978"/>
      <c r="AE26" s="980"/>
      <c r="AF26" s="982"/>
      <c r="AG26" s="958"/>
      <c r="AH26" s="959"/>
      <c r="AJ26" s="963"/>
      <c r="AK26" s="964"/>
      <c r="AL26" s="964"/>
      <c r="AM26" s="965"/>
      <c r="AN26" s="963"/>
      <c r="AO26" s="964"/>
      <c r="AP26" s="965"/>
      <c r="AQ26" s="155"/>
      <c r="AS26" s="316"/>
      <c r="AT26" s="316"/>
      <c r="AV26" s="721"/>
      <c r="AW26" s="967"/>
      <c r="AX26" s="721"/>
      <c r="AY26" s="721"/>
      <c r="AZ26" s="721"/>
    </row>
    <row r="27" spans="1:66" ht="15" customHeight="1">
      <c r="A27" s="151"/>
      <c r="B27" s="143"/>
      <c r="C27" s="317"/>
      <c r="D27" s="143"/>
      <c r="E27" s="151"/>
      <c r="F27" s="147"/>
      <c r="G27" s="147"/>
      <c r="H27" s="147"/>
      <c r="I27" s="147"/>
      <c r="J27" s="147"/>
      <c r="K27" s="143"/>
      <c r="L27" s="147"/>
      <c r="M27" s="147"/>
      <c r="N27" s="147"/>
      <c r="O27" s="147"/>
      <c r="P27" s="147"/>
      <c r="Q27" s="147"/>
      <c r="R27" s="147"/>
      <c r="S27" s="147"/>
      <c r="T27" s="147"/>
      <c r="U27" s="147"/>
      <c r="V27" s="318"/>
      <c r="W27" s="143"/>
      <c r="X27" s="319"/>
      <c r="Y27" s="319"/>
      <c r="Z27" s="319"/>
      <c r="AA27" s="319"/>
      <c r="AB27" s="150"/>
      <c r="AC27" s="150"/>
      <c r="AD27" s="147"/>
      <c r="AE27" s="150"/>
      <c r="AF27" s="150"/>
      <c r="AG27" s="147"/>
      <c r="AH27" s="147"/>
      <c r="AI27" s="147"/>
      <c r="AJ27" s="147"/>
      <c r="AK27" s="147"/>
      <c r="AL27" s="147"/>
      <c r="AM27" s="147"/>
      <c r="AN27" s="147"/>
      <c r="AO27" s="147"/>
      <c r="AP27" s="147"/>
      <c r="AQ27" s="147"/>
      <c r="AR27" s="316"/>
      <c r="AS27" s="316"/>
      <c r="AT27" s="316"/>
      <c r="AY27" s="787" t="s">
        <v>472</v>
      </c>
      <c r="AZ27" s="787">
        <f>MIN(AZ21,AZ23,AZ25)</f>
        <v>0.5</v>
      </c>
    </row>
    <row r="28" spans="1:66" ht="10.35" customHeight="1">
      <c r="W28" s="104"/>
      <c r="X28" s="104"/>
      <c r="Y28" s="104"/>
      <c r="Z28" s="104"/>
      <c r="AY28" s="787"/>
      <c r="AZ28" s="787"/>
    </row>
    <row r="29" spans="1:66" ht="21" customHeight="1">
      <c r="A29" s="113"/>
      <c r="B29" s="113"/>
      <c r="C29" s="113"/>
      <c r="D29" s="113"/>
      <c r="E29" s="113"/>
      <c r="F29" s="113"/>
      <c r="G29" s="113"/>
      <c r="H29" s="314"/>
      <c r="I29" s="314"/>
      <c r="J29" s="314"/>
      <c r="K29" s="314"/>
      <c r="L29" s="314"/>
      <c r="M29" s="314"/>
      <c r="N29" s="314"/>
      <c r="O29" s="314"/>
      <c r="P29" s="314"/>
      <c r="Q29" s="320"/>
      <c r="R29" s="320"/>
      <c r="S29" s="320"/>
      <c r="T29" s="320"/>
      <c r="U29" s="283"/>
      <c r="W29" s="120"/>
      <c r="X29" s="120"/>
      <c r="Y29" s="120"/>
      <c r="Z29" s="120"/>
      <c r="AA29" s="120"/>
      <c r="AB29" s="120"/>
      <c r="AC29" s="120"/>
      <c r="AD29" s="120"/>
      <c r="AE29" s="120"/>
      <c r="AF29" s="120"/>
      <c r="AG29" s="120"/>
      <c r="AH29" s="120"/>
      <c r="AI29" s="120"/>
      <c r="AJ29" s="120"/>
      <c r="AK29" s="120"/>
      <c r="AL29" s="120"/>
    </row>
    <row r="30" spans="1:66" ht="3" customHeight="1" thickBot="1">
      <c r="A30" s="119"/>
      <c r="B30" s="119"/>
      <c r="C30" s="119"/>
      <c r="D30" s="119"/>
      <c r="E30" s="119"/>
      <c r="F30" s="119"/>
      <c r="G30" s="119"/>
      <c r="H30" s="119"/>
      <c r="I30" s="119"/>
      <c r="J30" s="119"/>
    </row>
    <row r="31" spans="1:66" ht="15" customHeight="1" thickTop="1">
      <c r="B31" s="104"/>
      <c r="C31" s="104"/>
      <c r="D31" s="104"/>
      <c r="K31" s="104"/>
      <c r="U31" s="917" t="s">
        <v>245</v>
      </c>
      <c r="V31" s="918"/>
      <c r="W31" s="918"/>
      <c r="X31" s="117"/>
      <c r="Y31" s="117"/>
      <c r="Z31" s="117"/>
      <c r="AA31" s="117"/>
      <c r="AB31" s="117"/>
      <c r="AC31" s="117"/>
      <c r="AD31" s="117"/>
      <c r="AE31" s="117"/>
      <c r="AF31" s="117"/>
      <c r="AG31" s="117"/>
      <c r="AH31" s="117"/>
      <c r="AI31" s="117"/>
      <c r="AJ31" s="117"/>
      <c r="AK31" s="117"/>
      <c r="AL31" s="117"/>
      <c r="AM31" s="117"/>
      <c r="AN31" s="117"/>
      <c r="AO31" s="117"/>
      <c r="AP31" s="295"/>
      <c r="AV31" s="950" t="s">
        <v>432</v>
      </c>
      <c r="AW31" s="360" t="s">
        <v>257</v>
      </c>
      <c r="AX31" s="360" t="s">
        <v>634</v>
      </c>
      <c r="AY31" s="944" t="s">
        <v>635</v>
      </c>
      <c r="AZ31" s="945"/>
      <c r="BA31" s="945"/>
      <c r="BB31" s="945"/>
      <c r="BC31" s="945"/>
      <c r="BD31" s="946"/>
      <c r="BE31" s="360" t="s">
        <v>258</v>
      </c>
      <c r="BF31" s="361" t="s">
        <v>259</v>
      </c>
    </row>
    <row r="32" spans="1:66" ht="15" customHeight="1">
      <c r="B32" s="104"/>
      <c r="C32" s="104"/>
      <c r="D32" s="104"/>
      <c r="K32" s="104"/>
      <c r="L32" s="315"/>
      <c r="M32" s="315"/>
      <c r="N32" s="315"/>
      <c r="O32" s="315"/>
      <c r="P32" s="315"/>
      <c r="Q32" s="315"/>
      <c r="R32" s="315"/>
      <c r="S32" s="315"/>
      <c r="T32" s="315"/>
      <c r="U32" s="357" t="s">
        <v>437</v>
      </c>
      <c r="V32" s="296"/>
      <c r="W32" s="909" t="s">
        <v>621</v>
      </c>
      <c r="X32" s="909"/>
      <c r="Y32" s="909"/>
      <c r="Z32" s="909"/>
      <c r="AA32" s="909"/>
      <c r="AB32" s="909"/>
      <c r="AC32" s="909"/>
      <c r="AD32" s="909"/>
      <c r="AE32" s="909"/>
      <c r="AF32" s="909"/>
      <c r="AG32" s="909"/>
      <c r="AH32" s="909"/>
      <c r="AI32" s="909"/>
      <c r="AJ32" s="909"/>
      <c r="AK32" s="909"/>
      <c r="AL32" s="909"/>
      <c r="AM32" s="909"/>
      <c r="AN32" s="909"/>
      <c r="AO32" s="909"/>
      <c r="AP32" s="910"/>
      <c r="AV32" s="951"/>
      <c r="AW32" s="362"/>
      <c r="AX32" s="362"/>
      <c r="AY32" s="953"/>
      <c r="AZ32" s="954"/>
      <c r="BA32" s="954"/>
      <c r="BB32" s="954"/>
      <c r="BC32" s="954"/>
      <c r="BD32" s="955"/>
      <c r="BE32" s="363"/>
      <c r="BF32" s="362"/>
      <c r="BI32" s="46" t="s">
        <v>473</v>
      </c>
      <c r="BJ32" s="46" t="s">
        <v>474</v>
      </c>
      <c r="BK32" s="46" t="s">
        <v>475</v>
      </c>
      <c r="BL32" s="116" t="s">
        <v>476</v>
      </c>
      <c r="BM32" s="46" t="s">
        <v>477</v>
      </c>
      <c r="BN32" s="116" t="s">
        <v>478</v>
      </c>
    </row>
    <row r="33" spans="1:71" ht="15" customHeight="1">
      <c r="A33" s="151"/>
      <c r="B33" s="143"/>
      <c r="C33" s="284"/>
      <c r="D33" s="143"/>
      <c r="E33" s="151"/>
      <c r="F33" s="147"/>
      <c r="G33" s="147"/>
      <c r="H33" s="147"/>
      <c r="I33" s="147"/>
      <c r="J33" s="147"/>
      <c r="K33" s="143"/>
      <c r="L33" s="147"/>
      <c r="M33" s="147"/>
      <c r="N33" s="147"/>
      <c r="O33" s="147"/>
      <c r="P33" s="147"/>
      <c r="Q33" s="147"/>
      <c r="R33" s="147"/>
      <c r="S33" s="147"/>
      <c r="T33" s="147"/>
      <c r="U33" s="358"/>
      <c r="V33" s="296"/>
      <c r="W33" s="909" t="s">
        <v>622</v>
      </c>
      <c r="X33" s="909"/>
      <c r="Y33" s="909"/>
      <c r="Z33" s="909"/>
      <c r="AA33" s="909"/>
      <c r="AB33" s="909"/>
      <c r="AC33" s="909"/>
      <c r="AD33" s="909"/>
      <c r="AE33" s="909"/>
      <c r="AF33" s="909"/>
      <c r="AG33" s="909"/>
      <c r="AH33" s="909"/>
      <c r="AI33" s="909"/>
      <c r="AJ33" s="909"/>
      <c r="AK33" s="909"/>
      <c r="AL33" s="909"/>
      <c r="AM33" s="909"/>
      <c r="AN33" s="909"/>
      <c r="AO33" s="909"/>
      <c r="AP33" s="910"/>
      <c r="AQ33" s="319"/>
      <c r="AR33" s="319"/>
      <c r="AS33" s="147"/>
      <c r="AT33" s="147"/>
      <c r="AV33" s="951"/>
      <c r="AW33" s="362"/>
      <c r="AX33" s="362"/>
      <c r="AY33" s="364"/>
      <c r="AZ33" s="944" t="s">
        <v>636</v>
      </c>
      <c r="BA33" s="945"/>
      <c r="BB33" s="945"/>
      <c r="BC33" s="945"/>
      <c r="BD33" s="946"/>
      <c r="BE33" s="363"/>
      <c r="BF33" s="362"/>
      <c r="BI33" s="46" t="s">
        <v>479</v>
      </c>
      <c r="BJ33" s="116" t="s">
        <v>480</v>
      </c>
      <c r="BK33" s="46" t="s">
        <v>481</v>
      </c>
      <c r="BL33" s="116" t="s">
        <v>480</v>
      </c>
      <c r="BM33" s="46" t="s">
        <v>482</v>
      </c>
      <c r="BN33" s="321" t="s">
        <v>482</v>
      </c>
    </row>
    <row r="34" spans="1:71" ht="15" customHeight="1">
      <c r="A34" s="151"/>
      <c r="B34" s="143"/>
      <c r="C34" s="284"/>
      <c r="D34" s="143"/>
      <c r="E34" s="151"/>
      <c r="F34" s="147"/>
      <c r="G34" s="147"/>
      <c r="H34" s="147"/>
      <c r="I34" s="147"/>
      <c r="J34" s="147"/>
      <c r="K34" s="143"/>
      <c r="L34" s="147"/>
      <c r="M34" s="147"/>
      <c r="N34" s="147"/>
      <c r="O34" s="147"/>
      <c r="P34" s="147"/>
      <c r="Q34" s="147"/>
      <c r="R34" s="147"/>
      <c r="S34" s="147"/>
      <c r="T34" s="147"/>
      <c r="U34" s="299"/>
      <c r="V34" s="297"/>
      <c r="W34" s="909" t="s">
        <v>623</v>
      </c>
      <c r="X34" s="909"/>
      <c r="Y34" s="909"/>
      <c r="Z34" s="909"/>
      <c r="AA34" s="909"/>
      <c r="AB34" s="909"/>
      <c r="AC34" s="909"/>
      <c r="AD34" s="909"/>
      <c r="AE34" s="909"/>
      <c r="AF34" s="909"/>
      <c r="AG34" s="909"/>
      <c r="AH34" s="909"/>
      <c r="AI34" s="909"/>
      <c r="AJ34" s="909"/>
      <c r="AK34" s="909"/>
      <c r="AL34" s="909"/>
      <c r="AM34" s="909"/>
      <c r="AN34" s="909"/>
      <c r="AO34" s="909"/>
      <c r="AP34" s="910"/>
      <c r="AQ34" s="319"/>
      <c r="AR34" s="319"/>
      <c r="AS34" s="147"/>
      <c r="AT34" s="147"/>
      <c r="AV34" s="951"/>
      <c r="AW34" s="362"/>
      <c r="AX34" s="363"/>
      <c r="AY34" s="365"/>
      <c r="AZ34" s="947"/>
      <c r="BA34" s="948"/>
      <c r="BB34" s="948"/>
      <c r="BC34" s="948"/>
      <c r="BD34" s="949"/>
      <c r="BE34" s="366"/>
      <c r="BF34" s="362"/>
      <c r="BI34" s="46" t="s">
        <v>483</v>
      </c>
      <c r="BJ34" s="116" t="s">
        <v>480</v>
      </c>
      <c r="BK34" s="46"/>
      <c r="BL34" s="116"/>
      <c r="BM34" s="46" t="s">
        <v>484</v>
      </c>
      <c r="BN34" s="46" t="s">
        <v>484</v>
      </c>
    </row>
    <row r="35" spans="1:71" ht="15" customHeight="1">
      <c r="A35" s="151"/>
      <c r="B35" s="143"/>
      <c r="C35" s="322"/>
      <c r="D35" s="143"/>
      <c r="E35" s="151"/>
      <c r="F35" s="147"/>
      <c r="G35" s="147"/>
      <c r="H35" s="147"/>
      <c r="I35" s="147"/>
      <c r="J35" s="147"/>
      <c r="K35" s="143"/>
      <c r="L35" s="147"/>
      <c r="M35" s="147"/>
      <c r="N35" s="147"/>
      <c r="O35" s="147"/>
      <c r="P35" s="147"/>
      <c r="Q35" s="147"/>
      <c r="R35" s="147"/>
      <c r="S35" s="147"/>
      <c r="T35" s="147"/>
      <c r="U35" s="299" t="s">
        <v>166</v>
      </c>
      <c r="V35" s="297"/>
      <c r="W35" s="907" t="s">
        <v>624</v>
      </c>
      <c r="X35" s="907"/>
      <c r="Y35" s="907"/>
      <c r="Z35" s="907"/>
      <c r="AA35" s="907"/>
      <c r="AB35" s="907"/>
      <c r="AC35" s="907"/>
      <c r="AD35" s="907"/>
      <c r="AE35" s="907"/>
      <c r="AF35" s="907"/>
      <c r="AG35" s="907"/>
      <c r="AH35" s="907"/>
      <c r="AI35" s="907"/>
      <c r="AJ35" s="907"/>
      <c r="AK35" s="907"/>
      <c r="AL35" s="907"/>
      <c r="AM35" s="907"/>
      <c r="AN35" s="907"/>
      <c r="AO35" s="907"/>
      <c r="AP35" s="908"/>
      <c r="AQ35" s="319"/>
      <c r="AR35" s="319"/>
      <c r="AS35" s="147"/>
      <c r="AT35" s="147"/>
      <c r="AV35" s="951"/>
      <c r="AW35" s="362"/>
      <c r="AX35" s="363" t="s">
        <v>637</v>
      </c>
      <c r="AY35" s="365" t="s">
        <v>260</v>
      </c>
      <c r="AZ35" s="367">
        <v>2</v>
      </c>
      <c r="BA35" s="368">
        <v>1.5</v>
      </c>
      <c r="BB35" s="368">
        <v>1</v>
      </c>
      <c r="BC35" s="369">
        <v>0.5</v>
      </c>
      <c r="BD35" s="370">
        <v>0</v>
      </c>
      <c r="BE35" s="366" t="s">
        <v>638</v>
      </c>
      <c r="BF35" s="363" t="s">
        <v>639</v>
      </c>
      <c r="BI35" s="46" t="s">
        <v>485</v>
      </c>
      <c r="BJ35" s="116" t="s">
        <v>480</v>
      </c>
      <c r="BK35" s="46"/>
      <c r="BL35" s="116"/>
      <c r="BM35" s="321" t="s">
        <v>486</v>
      </c>
      <c r="BN35" s="321" t="s">
        <v>486</v>
      </c>
    </row>
    <row r="36" spans="1:71" ht="15" customHeight="1">
      <c r="A36" s="151"/>
      <c r="B36" s="143"/>
      <c r="C36" s="284"/>
      <c r="D36" s="143"/>
      <c r="E36" s="151"/>
      <c r="F36" s="147"/>
      <c r="G36" s="147"/>
      <c r="H36" s="147"/>
      <c r="I36" s="147"/>
      <c r="J36" s="147"/>
      <c r="K36" s="143"/>
      <c r="L36" s="147"/>
      <c r="M36" s="147"/>
      <c r="N36" s="147"/>
      <c r="O36" s="147"/>
      <c r="P36" s="147"/>
      <c r="Q36" s="147"/>
      <c r="R36" s="147"/>
      <c r="S36" s="147"/>
      <c r="T36" s="147"/>
      <c r="U36" s="299" t="s">
        <v>167</v>
      </c>
      <c r="V36" s="297"/>
      <c r="W36" s="907" t="s">
        <v>625</v>
      </c>
      <c r="X36" s="907"/>
      <c r="Y36" s="907"/>
      <c r="Z36" s="907"/>
      <c r="AA36" s="907"/>
      <c r="AB36" s="907"/>
      <c r="AC36" s="907"/>
      <c r="AD36" s="907"/>
      <c r="AE36" s="907"/>
      <c r="AF36" s="907"/>
      <c r="AG36" s="907"/>
      <c r="AH36" s="907"/>
      <c r="AI36" s="907"/>
      <c r="AJ36" s="907"/>
      <c r="AK36" s="907"/>
      <c r="AL36" s="907"/>
      <c r="AM36" s="907"/>
      <c r="AN36" s="907"/>
      <c r="AO36" s="907"/>
      <c r="AP36" s="908"/>
      <c r="AQ36" s="319"/>
      <c r="AR36" s="319"/>
      <c r="AS36" s="147"/>
      <c r="AT36" s="147"/>
      <c r="AV36" s="951"/>
      <c r="AW36" s="362"/>
      <c r="AX36" s="362"/>
      <c r="AY36" s="371"/>
      <c r="AZ36" s="372"/>
      <c r="BA36" s="373"/>
      <c r="BB36" s="373"/>
      <c r="BC36" s="374"/>
      <c r="BD36" s="375"/>
      <c r="BE36" s="363"/>
      <c r="BF36" s="363"/>
      <c r="BI36" s="46" t="s">
        <v>487</v>
      </c>
      <c r="BJ36" s="116" t="s">
        <v>480</v>
      </c>
      <c r="BK36" s="46"/>
      <c r="BL36" s="116"/>
      <c r="BM36" s="321" t="s">
        <v>488</v>
      </c>
      <c r="BN36" s="321" t="s">
        <v>486</v>
      </c>
    </row>
    <row r="37" spans="1:71" ht="15" customHeight="1">
      <c r="A37" s="151"/>
      <c r="B37" s="143"/>
      <c r="C37" s="284"/>
      <c r="D37" s="143"/>
      <c r="E37" s="151"/>
      <c r="F37" s="147"/>
      <c r="G37" s="147"/>
      <c r="H37" s="147"/>
      <c r="I37" s="147"/>
      <c r="J37" s="147"/>
      <c r="K37" s="143"/>
      <c r="L37" s="147"/>
      <c r="M37" s="147"/>
      <c r="N37" s="147"/>
      <c r="O37" s="147"/>
      <c r="P37" s="147"/>
      <c r="Q37" s="147"/>
      <c r="R37" s="147"/>
      <c r="S37" s="147"/>
      <c r="T37" s="147"/>
      <c r="U37" s="299"/>
      <c r="V37" s="297"/>
      <c r="W37" s="907" t="s">
        <v>626</v>
      </c>
      <c r="X37" s="907"/>
      <c r="Y37" s="907"/>
      <c r="Z37" s="907"/>
      <c r="AA37" s="907"/>
      <c r="AB37" s="907"/>
      <c r="AC37" s="907"/>
      <c r="AD37" s="907"/>
      <c r="AE37" s="907"/>
      <c r="AF37" s="907"/>
      <c r="AG37" s="907"/>
      <c r="AH37" s="907"/>
      <c r="AI37" s="907"/>
      <c r="AJ37" s="907"/>
      <c r="AK37" s="907"/>
      <c r="AL37" s="907"/>
      <c r="AM37" s="907"/>
      <c r="AN37" s="907"/>
      <c r="AO37" s="907"/>
      <c r="AP37" s="908"/>
      <c r="AQ37" s="319"/>
      <c r="AR37" s="319"/>
      <c r="AS37" s="147"/>
      <c r="AT37" s="147"/>
      <c r="AV37" s="951"/>
      <c r="AW37" s="362"/>
      <c r="AX37" s="362"/>
      <c r="AY37" s="371" t="s">
        <v>262</v>
      </c>
      <c r="AZ37" s="372"/>
      <c r="BA37" s="373">
        <v>85</v>
      </c>
      <c r="BB37" s="373">
        <v>80</v>
      </c>
      <c r="BC37" s="374">
        <v>75</v>
      </c>
      <c r="BD37" s="375">
        <v>70</v>
      </c>
      <c r="BE37" s="363"/>
      <c r="BF37" s="362"/>
      <c r="BI37" s="46" t="s">
        <v>489</v>
      </c>
      <c r="BJ37" s="116" t="s">
        <v>480</v>
      </c>
      <c r="BK37" s="46"/>
      <c r="BL37" s="116"/>
      <c r="BM37" s="321" t="s">
        <v>490</v>
      </c>
      <c r="BN37" s="321" t="s">
        <v>490</v>
      </c>
      <c r="BP37" s="35"/>
      <c r="BQ37" s="35"/>
      <c r="BR37" s="35"/>
      <c r="BS37" s="35"/>
    </row>
    <row r="38" spans="1:71" ht="15" customHeight="1">
      <c r="A38" s="151"/>
      <c r="B38" s="143"/>
      <c r="C38" s="284"/>
      <c r="D38" s="143"/>
      <c r="E38" s="151"/>
      <c r="F38" s="147"/>
      <c r="G38" s="147"/>
      <c r="H38" s="147"/>
      <c r="I38" s="147"/>
      <c r="J38" s="147"/>
      <c r="K38" s="143"/>
      <c r="L38" s="147"/>
      <c r="M38" s="147"/>
      <c r="N38" s="147"/>
      <c r="O38" s="147"/>
      <c r="P38" s="147"/>
      <c r="Q38" s="147"/>
      <c r="R38" s="147"/>
      <c r="S38" s="147"/>
      <c r="T38" s="147"/>
      <c r="U38" s="299" t="s">
        <v>168</v>
      </c>
      <c r="V38" s="297"/>
      <c r="W38" s="907" t="s">
        <v>627</v>
      </c>
      <c r="X38" s="907"/>
      <c r="Y38" s="907"/>
      <c r="Z38" s="907"/>
      <c r="AA38" s="907"/>
      <c r="AB38" s="907"/>
      <c r="AC38" s="907"/>
      <c r="AD38" s="907"/>
      <c r="AE38" s="907"/>
      <c r="AF38" s="907"/>
      <c r="AG38" s="907"/>
      <c r="AH38" s="907"/>
      <c r="AI38" s="907"/>
      <c r="AJ38" s="907"/>
      <c r="AK38" s="907"/>
      <c r="AL38" s="907"/>
      <c r="AM38" s="907"/>
      <c r="AN38" s="907"/>
      <c r="AO38" s="907"/>
      <c r="AP38" s="908"/>
      <c r="AQ38" s="319"/>
      <c r="AR38" s="319"/>
      <c r="AS38" s="147"/>
      <c r="AT38" s="147"/>
      <c r="AV38" s="952"/>
      <c r="AW38" s="376"/>
      <c r="AX38" s="376"/>
      <c r="AY38" s="377" t="s">
        <v>263</v>
      </c>
      <c r="AZ38" s="378">
        <v>85</v>
      </c>
      <c r="BA38" s="379">
        <v>80</v>
      </c>
      <c r="BB38" s="379">
        <v>75</v>
      </c>
      <c r="BC38" s="380">
        <v>70</v>
      </c>
      <c r="BD38" s="381">
        <v>0</v>
      </c>
      <c r="BE38" s="382"/>
      <c r="BF38" s="376"/>
      <c r="BI38" s="46" t="s">
        <v>491</v>
      </c>
      <c r="BJ38" s="116" t="s">
        <v>480</v>
      </c>
      <c r="BK38" s="46"/>
      <c r="BL38" s="116"/>
      <c r="BM38" s="321" t="s">
        <v>492</v>
      </c>
      <c r="BN38" s="321" t="s">
        <v>492</v>
      </c>
      <c r="BP38" s="35"/>
      <c r="BQ38" s="35"/>
      <c r="BR38" s="35"/>
      <c r="BS38" s="35"/>
    </row>
    <row r="39" spans="1:71" ht="15" customHeight="1">
      <c r="A39" s="151"/>
      <c r="B39" s="143"/>
      <c r="C39" s="322"/>
      <c r="D39" s="143"/>
      <c r="E39" s="151"/>
      <c r="F39" s="147"/>
      <c r="G39" s="147"/>
      <c r="H39" s="147"/>
      <c r="I39" s="147"/>
      <c r="J39" s="147"/>
      <c r="K39" s="143"/>
      <c r="L39" s="147"/>
      <c r="M39" s="147"/>
      <c r="N39" s="147"/>
      <c r="O39" s="147"/>
      <c r="P39" s="147"/>
      <c r="Q39" s="147"/>
      <c r="R39" s="147"/>
      <c r="S39" s="147"/>
      <c r="T39" s="147"/>
      <c r="U39" s="299"/>
      <c r="V39" s="297"/>
      <c r="W39" s="907" t="s">
        <v>628</v>
      </c>
      <c r="X39" s="907"/>
      <c r="Y39" s="907"/>
      <c r="Z39" s="907"/>
      <c r="AA39" s="907"/>
      <c r="AB39" s="907"/>
      <c r="AC39" s="907"/>
      <c r="AD39" s="907"/>
      <c r="AE39" s="907"/>
      <c r="AF39" s="907"/>
      <c r="AG39" s="907"/>
      <c r="AH39" s="907"/>
      <c r="AI39" s="907"/>
      <c r="AJ39" s="907"/>
      <c r="AK39" s="907"/>
      <c r="AL39" s="907"/>
      <c r="AM39" s="907"/>
      <c r="AN39" s="907"/>
      <c r="AO39" s="907"/>
      <c r="AP39" s="908"/>
      <c r="AQ39" s="319"/>
      <c r="AR39" s="319"/>
      <c r="AS39" s="147"/>
      <c r="AT39" s="147"/>
      <c r="AV39" s="938" t="str">
        <f>IF(BF40=$BF$45,"○","-")</f>
        <v>-</v>
      </c>
      <c r="AW39" s="383"/>
      <c r="AX39" s="384"/>
      <c r="AY39" s="385" t="s">
        <v>264</v>
      </c>
      <c r="AZ39" s="386">
        <f>COUNTIFS(AS33:AS36,"&gt;=85")</f>
        <v>0</v>
      </c>
      <c r="BA39" s="387">
        <f>COUNTIFS(AS33:AS36,"&gt;=80",AS33:AS36,"&lt;85")</f>
        <v>0</v>
      </c>
      <c r="BB39" s="387">
        <f>COUNTIFS(AS33:AS36,"&gt;=75",AS33:AS36,"&lt;80")</f>
        <v>0</v>
      </c>
      <c r="BC39" s="388">
        <f>COUNTIFS(AS33:AS36,"&gt;=70",AS33:AS36,"&lt;75")</f>
        <v>0</v>
      </c>
      <c r="BD39" s="388">
        <f>COUNTIFS(AS33:AS36,"&gt;=0",AS33:AS36,"&lt;70")</f>
        <v>0</v>
      </c>
      <c r="BE39" s="384"/>
      <c r="BF39" s="360"/>
      <c r="BI39" s="46" t="s">
        <v>493</v>
      </c>
      <c r="BJ39" s="116" t="s">
        <v>480</v>
      </c>
      <c r="BK39" s="321"/>
      <c r="BL39" s="116"/>
      <c r="BM39" s="321" t="s">
        <v>494</v>
      </c>
      <c r="BN39" s="321" t="s">
        <v>492</v>
      </c>
      <c r="BP39" s="35"/>
      <c r="BQ39" s="35"/>
      <c r="BR39" s="35"/>
      <c r="BS39" s="35"/>
    </row>
    <row r="40" spans="1:71" ht="15" customHeight="1">
      <c r="A40" s="151"/>
      <c r="B40" s="143"/>
      <c r="C40" s="284"/>
      <c r="D40" s="143"/>
      <c r="E40" s="151"/>
      <c r="F40" s="147"/>
      <c r="G40" s="147"/>
      <c r="H40" s="147"/>
      <c r="I40" s="147"/>
      <c r="J40" s="147"/>
      <c r="K40" s="143"/>
      <c r="L40" s="147"/>
      <c r="M40" s="147"/>
      <c r="N40" s="147"/>
      <c r="O40" s="147"/>
      <c r="P40" s="147"/>
      <c r="Q40" s="147"/>
      <c r="R40" s="147"/>
      <c r="S40" s="147"/>
      <c r="T40" s="147"/>
      <c r="U40" s="299" t="s">
        <v>169</v>
      </c>
      <c r="V40" s="297"/>
      <c r="W40" s="907" t="s">
        <v>629</v>
      </c>
      <c r="X40" s="907"/>
      <c r="Y40" s="907"/>
      <c r="Z40" s="907"/>
      <c r="AA40" s="907"/>
      <c r="AB40" s="907"/>
      <c r="AC40" s="907"/>
      <c r="AD40" s="907"/>
      <c r="AE40" s="907"/>
      <c r="AF40" s="907"/>
      <c r="AG40" s="907"/>
      <c r="AH40" s="907"/>
      <c r="AI40" s="907"/>
      <c r="AJ40" s="907"/>
      <c r="AK40" s="907"/>
      <c r="AL40" s="907"/>
      <c r="AM40" s="907"/>
      <c r="AN40" s="907"/>
      <c r="AO40" s="907"/>
      <c r="AP40" s="908"/>
      <c r="AQ40" s="319"/>
      <c r="AR40" s="319"/>
      <c r="AS40" s="147"/>
      <c r="AT40" s="147"/>
      <c r="AV40" s="939"/>
      <c r="AW40" s="377" t="str">
        <f>C21</f>
        <v>●●　〇〇</v>
      </c>
      <c r="AX40" s="389">
        <f>IF(AG22="",0,2)</f>
        <v>0</v>
      </c>
      <c r="AY40" s="390" t="s">
        <v>434</v>
      </c>
      <c r="AZ40" s="391">
        <f t="shared" ref="AZ40:BC40" si="0">AZ$35*AZ39</f>
        <v>0</v>
      </c>
      <c r="BA40" s="392">
        <f t="shared" si="0"/>
        <v>0</v>
      </c>
      <c r="BB40" s="392">
        <f t="shared" si="0"/>
        <v>0</v>
      </c>
      <c r="BC40" s="393">
        <f t="shared" si="0"/>
        <v>0</v>
      </c>
      <c r="BD40" s="393">
        <f>BD$35*BD39</f>
        <v>0</v>
      </c>
      <c r="BE40" s="389">
        <f>IF(T57="○",3,0)</f>
        <v>0</v>
      </c>
      <c r="BF40" s="394" t="str">
        <f>IF(C22="","-",IF(A22=$C$82,"-",SUM(AX40,AZ40,BA40,BB40,BC40,BD40,BE40)))</f>
        <v>-</v>
      </c>
      <c r="BI40" s="46"/>
      <c r="BJ40" s="116"/>
      <c r="BK40" s="321"/>
      <c r="BL40" s="116"/>
      <c r="BM40" s="321" t="s">
        <v>495</v>
      </c>
      <c r="BN40" s="321" t="s">
        <v>495</v>
      </c>
    </row>
    <row r="41" spans="1:71" ht="15" customHeight="1">
      <c r="A41" s="151"/>
      <c r="B41" s="143"/>
      <c r="C41" s="284"/>
      <c r="D41" s="143"/>
      <c r="E41" s="151"/>
      <c r="F41" s="147"/>
      <c r="G41" s="147"/>
      <c r="H41" s="147"/>
      <c r="I41" s="147"/>
      <c r="J41" s="147"/>
      <c r="K41" s="143"/>
      <c r="L41" s="147"/>
      <c r="M41" s="147"/>
      <c r="N41" s="147"/>
      <c r="O41" s="147"/>
      <c r="P41" s="147"/>
      <c r="Q41" s="147"/>
      <c r="R41" s="147"/>
      <c r="S41" s="147"/>
      <c r="T41" s="147"/>
      <c r="U41" s="299"/>
      <c r="V41" s="297"/>
      <c r="W41" s="942" t="s">
        <v>630</v>
      </c>
      <c r="X41" s="942"/>
      <c r="Y41" s="942"/>
      <c r="Z41" s="942"/>
      <c r="AA41" s="942"/>
      <c r="AB41" s="942"/>
      <c r="AC41" s="942"/>
      <c r="AD41" s="942"/>
      <c r="AE41" s="942"/>
      <c r="AF41" s="942"/>
      <c r="AG41" s="942"/>
      <c r="AH41" s="942"/>
      <c r="AI41" s="942"/>
      <c r="AJ41" s="942"/>
      <c r="AK41" s="942"/>
      <c r="AL41" s="942"/>
      <c r="AM41" s="942"/>
      <c r="AN41" s="942"/>
      <c r="AO41" s="942"/>
      <c r="AP41" s="943"/>
      <c r="AQ41" s="319"/>
      <c r="AR41" s="319"/>
      <c r="AS41" s="147"/>
      <c r="AT41" s="147"/>
      <c r="AV41" s="938" t="str">
        <f>IF(BF42=$BF$45,"○","-")</f>
        <v>-</v>
      </c>
      <c r="AW41" s="383"/>
      <c r="AX41" s="384"/>
      <c r="AY41" s="385" t="s">
        <v>264</v>
      </c>
      <c r="AZ41" s="395">
        <f>COUNTIFS(AS37:AS40,"&gt;=85")</f>
        <v>0</v>
      </c>
      <c r="BA41" s="387">
        <f>COUNTIFS(AS37:AS40,"&gt;=80",AS37:AS40,"&lt;85")</f>
        <v>0</v>
      </c>
      <c r="BB41" s="387">
        <f>COUNTIFS(AS37:AS40,"&gt;=75",AS37:AS40,"&lt;80")</f>
        <v>0</v>
      </c>
      <c r="BC41" s="388">
        <f>COUNTIFS(AS37:AS40,"&gt;=70",AS37:AS40,"&lt;75")</f>
        <v>0</v>
      </c>
      <c r="BD41" s="388">
        <f>COUNTIFS(AS37:AS40,"&gt;=0",AS37:AS40,"&lt;70")</f>
        <v>0</v>
      </c>
      <c r="BE41" s="384"/>
      <c r="BF41" s="360"/>
      <c r="BI41" s="46"/>
      <c r="BJ41" s="116"/>
      <c r="BK41" s="321"/>
      <c r="BL41" s="116"/>
      <c r="BM41" s="116" t="s">
        <v>496</v>
      </c>
      <c r="BN41" s="321" t="s">
        <v>496</v>
      </c>
    </row>
    <row r="42" spans="1:71" ht="15" customHeight="1" thickBot="1">
      <c r="A42" s="151"/>
      <c r="B42" s="143"/>
      <c r="C42" s="284"/>
      <c r="D42" s="143"/>
      <c r="E42" s="151"/>
      <c r="F42" s="147"/>
      <c r="G42" s="147"/>
      <c r="H42" s="147"/>
      <c r="I42" s="147"/>
      <c r="J42" s="147"/>
      <c r="K42" s="143"/>
      <c r="L42" s="147"/>
      <c r="M42" s="147"/>
      <c r="N42" s="147"/>
      <c r="O42" s="147"/>
      <c r="P42" s="147"/>
      <c r="Q42" s="147"/>
      <c r="R42" s="147"/>
      <c r="S42" s="147"/>
      <c r="T42" s="147"/>
      <c r="U42" s="302" t="s">
        <v>170</v>
      </c>
      <c r="V42" s="303"/>
      <c r="W42" s="915" t="s">
        <v>631</v>
      </c>
      <c r="X42" s="915"/>
      <c r="Y42" s="915"/>
      <c r="Z42" s="915"/>
      <c r="AA42" s="915"/>
      <c r="AB42" s="915"/>
      <c r="AC42" s="915"/>
      <c r="AD42" s="915"/>
      <c r="AE42" s="915"/>
      <c r="AF42" s="915"/>
      <c r="AG42" s="915"/>
      <c r="AH42" s="915"/>
      <c r="AI42" s="915"/>
      <c r="AJ42" s="915"/>
      <c r="AK42" s="915"/>
      <c r="AL42" s="915"/>
      <c r="AM42" s="915"/>
      <c r="AN42" s="915"/>
      <c r="AO42" s="915"/>
      <c r="AP42" s="916"/>
      <c r="AQ42" s="319"/>
      <c r="AR42" s="319"/>
      <c r="AS42" s="147"/>
      <c r="AT42" s="147"/>
      <c r="AV42" s="939"/>
      <c r="AW42" s="377" t="str">
        <f>C23</f>
        <v>△△　▲▲</v>
      </c>
      <c r="AX42" s="389">
        <f>IF(AG24="",0,2)</f>
        <v>0</v>
      </c>
      <c r="AY42" s="390" t="s">
        <v>434</v>
      </c>
      <c r="AZ42" s="391">
        <f t="shared" ref="AZ42:BC42" si="1">AZ$35*AZ41</f>
        <v>0</v>
      </c>
      <c r="BA42" s="392">
        <f t="shared" si="1"/>
        <v>0</v>
      </c>
      <c r="BB42" s="392">
        <f t="shared" si="1"/>
        <v>0</v>
      </c>
      <c r="BC42" s="393">
        <f t="shared" si="1"/>
        <v>0</v>
      </c>
      <c r="BD42" s="393">
        <f>BD$35*BD41</f>
        <v>0</v>
      </c>
      <c r="BE42" s="389">
        <f>IF(T59="○",3,0)</f>
        <v>0</v>
      </c>
      <c r="BF42" s="394" t="str">
        <f>IF(C24="","-",IF(A24=$C$82,"-",SUM(AX42,AZ42,BA42,BB42,BC42,BD42,BE42)))</f>
        <v>-</v>
      </c>
      <c r="BI42" s="46"/>
      <c r="BJ42" s="116"/>
      <c r="BK42" s="321"/>
      <c r="BL42" s="116"/>
      <c r="BM42" s="116" t="s">
        <v>497</v>
      </c>
      <c r="BN42" s="321" t="s">
        <v>496</v>
      </c>
    </row>
    <row r="43" spans="1:71" ht="15" customHeight="1" thickTop="1">
      <c r="A43" s="151"/>
      <c r="B43" s="143"/>
      <c r="C43" s="322"/>
      <c r="D43" s="143"/>
      <c r="E43" s="151"/>
      <c r="F43" s="147"/>
      <c r="G43" s="147"/>
      <c r="H43" s="147"/>
      <c r="I43" s="147"/>
      <c r="J43" s="147"/>
      <c r="K43" s="143"/>
      <c r="L43" s="147"/>
      <c r="M43" s="147"/>
      <c r="N43" s="147"/>
      <c r="O43" s="147"/>
      <c r="P43" s="147"/>
      <c r="Q43" s="147"/>
      <c r="R43" s="147"/>
      <c r="S43" s="147"/>
      <c r="T43" s="147"/>
      <c r="U43" s="147"/>
      <c r="V43" s="143"/>
      <c r="W43" s="143"/>
      <c r="X43" s="319"/>
      <c r="Y43" s="319"/>
      <c r="Z43" s="319"/>
      <c r="AA43" s="319"/>
      <c r="AB43" s="147"/>
      <c r="AC43" s="147"/>
      <c r="AD43" s="147"/>
      <c r="AE43" s="147"/>
      <c r="AF43" s="144"/>
      <c r="AG43" s="147"/>
      <c r="AH43" s="147"/>
      <c r="AI43" s="147"/>
      <c r="AJ43" s="147"/>
      <c r="AK43" s="147"/>
      <c r="AL43" s="147"/>
      <c r="AM43" s="147"/>
      <c r="AN43" s="147"/>
      <c r="AO43" s="147"/>
      <c r="AP43" s="319"/>
      <c r="AQ43" s="319"/>
      <c r="AR43" s="319"/>
      <c r="AS43" s="147"/>
      <c r="AT43" s="147"/>
      <c r="AV43" s="938" t="str">
        <f>IF(BF44=$BF$45,"○","-")</f>
        <v>-</v>
      </c>
      <c r="AW43" s="383"/>
      <c r="AX43" s="384"/>
      <c r="AY43" s="385" t="s">
        <v>264</v>
      </c>
      <c r="AZ43" s="395">
        <f>COUNTIFS(AS41:AS44,"&gt;=85")</f>
        <v>0</v>
      </c>
      <c r="BA43" s="387">
        <f>COUNTIFS(AS41:AS44,"&gt;=80",AS41:AS44,"&lt;85")</f>
        <v>0</v>
      </c>
      <c r="BB43" s="387">
        <f>COUNTIFS(AS41:AS44,"&gt;=75",AS41:AS44,"&lt;80")</f>
        <v>0</v>
      </c>
      <c r="BC43" s="388">
        <f>COUNTIFS(AS41:AS44,"&gt;=70",AS41:AS44,"&lt;75")</f>
        <v>0</v>
      </c>
      <c r="BD43" s="388">
        <f>COUNTIFS(AS41:AS44,"&gt;=0",AS41:AS44,"&lt;70")</f>
        <v>0</v>
      </c>
      <c r="BE43" s="384"/>
      <c r="BF43" s="360"/>
      <c r="BI43" s="46"/>
      <c r="BJ43" s="116"/>
      <c r="BK43" s="321"/>
      <c r="BL43" s="116"/>
      <c r="BM43" s="321" t="s">
        <v>498</v>
      </c>
      <c r="BN43" s="321" t="s">
        <v>498</v>
      </c>
    </row>
    <row r="44" spans="1:71" ht="15" customHeight="1">
      <c r="A44" s="151"/>
      <c r="B44" s="143"/>
      <c r="C44" s="284"/>
      <c r="D44" s="143"/>
      <c r="E44" s="151"/>
      <c r="F44" s="147"/>
      <c r="G44" s="147"/>
      <c r="H44" s="147"/>
      <c r="I44" s="147"/>
      <c r="J44" s="147"/>
      <c r="K44" s="143"/>
      <c r="L44" s="147"/>
      <c r="M44" s="147"/>
      <c r="N44" s="147"/>
      <c r="O44" s="147"/>
      <c r="P44" s="147"/>
      <c r="Q44" s="147"/>
      <c r="R44" s="147"/>
      <c r="S44" s="147"/>
      <c r="T44" s="147"/>
      <c r="U44" s="147"/>
      <c r="V44" s="143"/>
      <c r="W44" s="143"/>
      <c r="X44" s="319"/>
      <c r="Y44" s="319"/>
      <c r="Z44" s="319"/>
      <c r="AA44" s="319"/>
      <c r="AB44" s="150"/>
      <c r="AC44" s="150"/>
      <c r="AD44" s="147"/>
      <c r="AE44" s="150"/>
      <c r="AF44" s="150"/>
      <c r="AG44" s="147"/>
      <c r="AH44" s="147"/>
      <c r="AI44" s="147"/>
      <c r="AJ44" s="147"/>
      <c r="AK44" s="147"/>
      <c r="AL44" s="147"/>
      <c r="AM44" s="147"/>
      <c r="AN44" s="147"/>
      <c r="AO44" s="147"/>
      <c r="AP44" s="319"/>
      <c r="AQ44" s="319"/>
      <c r="AR44" s="319"/>
      <c r="AS44" s="147"/>
      <c r="AT44" s="147"/>
      <c r="AV44" s="939"/>
      <c r="AW44" s="396" t="str">
        <f>C26</f>
        <v/>
      </c>
      <c r="AX44" s="389">
        <f>IF(AG26="",0,2)</f>
        <v>0</v>
      </c>
      <c r="AY44" s="390" t="s">
        <v>434</v>
      </c>
      <c r="AZ44" s="391">
        <f t="shared" ref="AZ44:BC44" si="2">AZ$35*AZ43</f>
        <v>0</v>
      </c>
      <c r="BA44" s="392">
        <f t="shared" si="2"/>
        <v>0</v>
      </c>
      <c r="BB44" s="392">
        <f t="shared" si="2"/>
        <v>0</v>
      </c>
      <c r="BC44" s="393">
        <f t="shared" si="2"/>
        <v>0</v>
      </c>
      <c r="BD44" s="393">
        <f>BD$35*BD43</f>
        <v>0</v>
      </c>
      <c r="BE44" s="389">
        <f>IF(T61="○",3,0)</f>
        <v>0</v>
      </c>
      <c r="BF44" s="394" t="str">
        <f>IF(C26="","-",IF(A26=$C$82,"-",SUM(AX44,AZ44,BA44,BB44,BC44,BD44,BE44)))</f>
        <v>-</v>
      </c>
      <c r="BI44" s="46"/>
      <c r="BJ44" s="321"/>
      <c r="BK44" s="46"/>
      <c r="BL44" s="46"/>
      <c r="BM44" s="46" t="s">
        <v>479</v>
      </c>
      <c r="BN44" s="116" t="s">
        <v>480</v>
      </c>
    </row>
    <row r="45" spans="1:71" ht="15" customHeight="1">
      <c r="AV45" s="397"/>
      <c r="AW45" s="397"/>
      <c r="AX45" s="397"/>
      <c r="AY45" s="398"/>
      <c r="AZ45" s="397"/>
      <c r="BA45" s="397"/>
      <c r="BB45" s="397"/>
      <c r="BC45" s="397"/>
      <c r="BD45" s="397"/>
      <c r="BE45" s="940" t="s">
        <v>265</v>
      </c>
      <c r="BF45" s="941">
        <f>MIN(BF40,BF42,BF44)</f>
        <v>0</v>
      </c>
      <c r="BM45" s="46" t="s">
        <v>483</v>
      </c>
      <c r="BN45" s="116" t="s">
        <v>480</v>
      </c>
    </row>
    <row r="46" spans="1:71" ht="15" customHeight="1">
      <c r="AI46" s="291"/>
      <c r="AJ46" s="291"/>
      <c r="AS46" s="291"/>
      <c r="AT46" s="291"/>
      <c r="AV46" s="397"/>
      <c r="AW46" s="397"/>
      <c r="AX46" s="397"/>
      <c r="AY46" s="398"/>
      <c r="AZ46" s="397"/>
      <c r="BA46" s="397"/>
      <c r="BB46" s="397"/>
      <c r="BC46" s="397"/>
      <c r="BD46" s="397"/>
      <c r="BE46" s="940"/>
      <c r="BF46" s="941"/>
      <c r="BM46" s="46" t="s">
        <v>485</v>
      </c>
      <c r="BN46" s="116" t="s">
        <v>480</v>
      </c>
    </row>
    <row r="47" spans="1:71" ht="15" customHeight="1">
      <c r="A47" s="113"/>
      <c r="B47" s="113"/>
      <c r="C47" s="113"/>
      <c r="D47" s="113"/>
      <c r="E47" s="113"/>
      <c r="F47" s="113"/>
      <c r="G47" s="113"/>
      <c r="H47" s="113"/>
      <c r="I47" s="113"/>
      <c r="J47" s="113"/>
      <c r="K47" s="113"/>
      <c r="AI47" s="291"/>
      <c r="AJ47" s="291"/>
      <c r="AS47" s="291"/>
      <c r="AT47" s="291"/>
      <c r="BM47" s="46" t="s">
        <v>487</v>
      </c>
      <c r="BN47" s="116" t="s">
        <v>480</v>
      </c>
    </row>
    <row r="48" spans="1:71" ht="15" customHeight="1">
      <c r="A48" s="113"/>
      <c r="B48" s="113"/>
      <c r="C48" s="113"/>
      <c r="D48" s="113"/>
      <c r="E48" s="113"/>
      <c r="F48" s="113"/>
      <c r="G48" s="113"/>
      <c r="H48" s="113"/>
      <c r="I48" s="113"/>
      <c r="J48" s="113"/>
      <c r="K48" s="113"/>
      <c r="L48" s="35"/>
      <c r="M48" s="35"/>
      <c r="N48" s="35"/>
      <c r="O48" s="35"/>
      <c r="P48" s="35"/>
      <c r="Q48" s="195"/>
      <c r="R48" s="323"/>
      <c r="S48" s="323"/>
      <c r="T48" s="323"/>
      <c r="U48" s="323"/>
      <c r="V48" s="323"/>
      <c r="W48" s="120"/>
      <c r="X48" s="120"/>
      <c r="AC48" s="120"/>
      <c r="AD48" s="120"/>
      <c r="AE48" s="120"/>
      <c r="AF48" s="120"/>
      <c r="AG48" s="120"/>
      <c r="AH48" s="120"/>
      <c r="AI48" s="291"/>
      <c r="AJ48" s="291"/>
      <c r="AS48" s="291"/>
      <c r="AT48" s="291"/>
      <c r="BM48" s="46" t="s">
        <v>489</v>
      </c>
      <c r="BN48" s="116" t="s">
        <v>480</v>
      </c>
    </row>
    <row r="49" spans="1:69" ht="15" customHeight="1">
      <c r="A49" s="119"/>
      <c r="B49" s="119"/>
      <c r="C49" s="113"/>
      <c r="D49" s="119"/>
      <c r="E49" s="119"/>
      <c r="F49" s="119"/>
      <c r="G49" s="119"/>
      <c r="H49" s="119"/>
      <c r="I49" s="119"/>
      <c r="J49" s="119"/>
      <c r="AI49" s="291"/>
      <c r="AJ49" s="291"/>
      <c r="AS49" s="291"/>
      <c r="AT49" s="291"/>
      <c r="BM49" s="46" t="s">
        <v>491</v>
      </c>
      <c r="BN49" s="116" t="s">
        <v>480</v>
      </c>
    </row>
    <row r="50" spans="1:69" ht="15" customHeight="1">
      <c r="B50" s="119"/>
      <c r="C50" s="113"/>
      <c r="D50" s="119"/>
      <c r="E50" s="324"/>
      <c r="F50" s="324"/>
      <c r="G50" s="324"/>
      <c r="H50" s="324"/>
      <c r="I50" s="324"/>
      <c r="J50" s="324"/>
      <c r="K50" s="324"/>
      <c r="L50" s="324"/>
      <c r="M50" s="324"/>
      <c r="N50" s="324"/>
      <c r="O50" s="324"/>
      <c r="P50" s="324"/>
      <c r="Q50" s="324"/>
      <c r="R50" s="324"/>
      <c r="S50" s="324"/>
      <c r="T50" s="324"/>
      <c r="U50" s="324"/>
      <c r="V50" s="324"/>
      <c r="W50" s="147"/>
      <c r="AI50" s="291"/>
      <c r="AJ50" s="291"/>
      <c r="AS50" s="291"/>
      <c r="AT50" s="291"/>
      <c r="BM50" s="46" t="s">
        <v>493</v>
      </c>
      <c r="BN50" s="116" t="s">
        <v>480</v>
      </c>
    </row>
    <row r="51" spans="1:69" ht="15" customHeight="1">
      <c r="B51" s="143"/>
      <c r="C51" s="113"/>
      <c r="D51" s="143"/>
      <c r="E51" s="324"/>
      <c r="F51" s="324"/>
      <c r="G51" s="324"/>
      <c r="H51" s="324"/>
      <c r="I51" s="324"/>
      <c r="J51" s="324"/>
      <c r="K51" s="324"/>
      <c r="L51" s="324"/>
      <c r="M51" s="324"/>
      <c r="N51" s="324"/>
      <c r="O51" s="324"/>
      <c r="P51" s="324"/>
      <c r="Q51" s="324"/>
      <c r="R51" s="324"/>
      <c r="S51" s="324"/>
      <c r="T51" s="324"/>
      <c r="U51" s="324"/>
      <c r="V51" s="324"/>
      <c r="W51" s="147"/>
      <c r="X51" s="144"/>
      <c r="AI51" s="291"/>
      <c r="AJ51" s="291"/>
      <c r="AS51" s="291"/>
      <c r="AT51" s="291"/>
      <c r="BM51" s="46" t="s">
        <v>481</v>
      </c>
      <c r="BN51" s="116" t="s">
        <v>480</v>
      </c>
    </row>
    <row r="52" spans="1:69" ht="15" customHeight="1">
      <c r="B52" s="143"/>
      <c r="C52" s="239"/>
      <c r="D52" s="143"/>
      <c r="E52" s="325"/>
      <c r="F52" s="325"/>
      <c r="G52" s="325"/>
      <c r="H52" s="148"/>
      <c r="I52" s="148"/>
      <c r="J52" s="148"/>
      <c r="K52" s="148"/>
      <c r="L52" s="148"/>
      <c r="M52" s="148"/>
      <c r="N52" s="148"/>
      <c r="O52" s="148"/>
      <c r="P52" s="148"/>
      <c r="Q52" s="148"/>
      <c r="R52" s="148"/>
      <c r="S52" s="148"/>
      <c r="T52" s="148"/>
      <c r="U52" s="148"/>
      <c r="V52" s="148"/>
      <c r="W52" s="148"/>
      <c r="X52" s="144"/>
      <c r="AI52" s="291"/>
      <c r="AJ52" s="291"/>
      <c r="AS52" s="291"/>
      <c r="AT52" s="291"/>
    </row>
    <row r="53" spans="1:69" ht="15" customHeight="1">
      <c r="B53" s="143"/>
      <c r="C53" s="239"/>
      <c r="D53" s="143"/>
      <c r="E53" s="325"/>
      <c r="F53" s="325"/>
      <c r="G53" s="325"/>
      <c r="H53" s="148"/>
      <c r="I53" s="148"/>
      <c r="J53" s="148"/>
      <c r="K53" s="148"/>
      <c r="L53" s="148"/>
      <c r="M53" s="148"/>
      <c r="N53" s="148"/>
      <c r="O53" s="148"/>
      <c r="P53" s="148"/>
      <c r="Q53" s="148"/>
      <c r="R53" s="148"/>
      <c r="S53" s="148"/>
      <c r="T53" s="148"/>
      <c r="U53" s="148"/>
      <c r="V53" s="148"/>
      <c r="W53" s="148"/>
      <c r="X53" s="146"/>
      <c r="AI53" s="291"/>
      <c r="AJ53" s="291"/>
      <c r="AL53" s="104"/>
      <c r="AM53" s="104"/>
      <c r="AN53" s="104"/>
      <c r="AO53" s="104"/>
      <c r="AP53" s="104"/>
      <c r="AQ53" s="104"/>
      <c r="AR53" s="104"/>
      <c r="AS53" s="104"/>
      <c r="AT53" s="104"/>
      <c r="BI53" s="46" t="s">
        <v>482</v>
      </c>
      <c r="BJ53" s="46" t="s">
        <v>484</v>
      </c>
      <c r="BK53" s="321" t="s">
        <v>486</v>
      </c>
      <c r="BL53" s="321" t="s">
        <v>490</v>
      </c>
      <c r="BM53" s="321" t="s">
        <v>492</v>
      </c>
      <c r="BN53" s="321" t="s">
        <v>495</v>
      </c>
      <c r="BO53" s="116" t="s">
        <v>496</v>
      </c>
      <c r="BP53" s="321" t="s">
        <v>498</v>
      </c>
      <c r="BQ53" s="116" t="s">
        <v>480</v>
      </c>
    </row>
    <row r="54" spans="1:69" ht="15" customHeight="1">
      <c r="B54" s="143"/>
      <c r="C54" s="142"/>
      <c r="D54" s="143"/>
      <c r="E54" s="326"/>
      <c r="F54" s="326"/>
      <c r="G54" s="326"/>
      <c r="H54" s="326"/>
      <c r="I54" s="326"/>
      <c r="J54" s="326"/>
      <c r="K54" s="326"/>
      <c r="L54" s="326"/>
      <c r="M54" s="326"/>
      <c r="N54" s="326"/>
      <c r="O54" s="326"/>
      <c r="P54" s="326"/>
      <c r="Q54" s="326"/>
      <c r="R54" s="326"/>
      <c r="S54" s="326"/>
      <c r="T54" s="148"/>
      <c r="U54" s="148"/>
      <c r="V54" s="148"/>
      <c r="W54" s="148"/>
      <c r="X54" s="146"/>
      <c r="AI54" s="291"/>
      <c r="AJ54" s="291"/>
      <c r="AL54" s="104"/>
      <c r="AM54" s="104"/>
      <c r="AN54" s="104"/>
      <c r="AO54" s="104"/>
      <c r="AP54" s="104"/>
      <c r="AQ54" s="104"/>
      <c r="AR54" s="104"/>
      <c r="AS54" s="104"/>
      <c r="AT54" s="104"/>
      <c r="BI54" s="46" t="s">
        <v>387</v>
      </c>
      <c r="BJ54" s="321" t="s">
        <v>499</v>
      </c>
      <c r="BK54" s="46" t="s">
        <v>387</v>
      </c>
      <c r="BL54" s="46" t="s">
        <v>387</v>
      </c>
      <c r="BM54" s="46" t="s">
        <v>387</v>
      </c>
      <c r="BN54" s="321" t="s">
        <v>500</v>
      </c>
      <c r="BO54" s="321" t="s">
        <v>501</v>
      </c>
      <c r="BP54" s="46" t="s">
        <v>387</v>
      </c>
      <c r="BQ54" s="46" t="s">
        <v>387</v>
      </c>
    </row>
    <row r="55" spans="1:69" ht="15" customHeight="1">
      <c r="B55" s="150"/>
      <c r="C55" s="150"/>
      <c r="D55" s="150"/>
      <c r="E55" s="326"/>
      <c r="F55" s="326"/>
      <c r="G55" s="326"/>
      <c r="H55" s="326"/>
      <c r="I55" s="326"/>
      <c r="J55" s="326"/>
      <c r="K55" s="326"/>
      <c r="L55" s="326"/>
      <c r="M55" s="326"/>
      <c r="N55" s="326"/>
      <c r="O55" s="326"/>
      <c r="P55" s="326"/>
      <c r="Q55" s="326"/>
      <c r="R55" s="326"/>
      <c r="S55" s="326"/>
      <c r="T55" s="148"/>
      <c r="U55" s="148"/>
      <c r="V55" s="148"/>
      <c r="W55" s="148"/>
      <c r="X55" s="146"/>
      <c r="Y55" s="146"/>
      <c r="Z55" s="146"/>
      <c r="AL55" s="104"/>
      <c r="AM55" s="104"/>
      <c r="AN55" s="104"/>
      <c r="AO55" s="104"/>
      <c r="AP55" s="104"/>
      <c r="AQ55" s="104"/>
      <c r="AR55" s="104"/>
      <c r="AS55" s="104"/>
      <c r="AT55" s="104"/>
      <c r="BI55" s="46"/>
      <c r="BJ55" s="321" t="s">
        <v>502</v>
      </c>
      <c r="BK55" s="321"/>
      <c r="BL55" s="321"/>
      <c r="BM55" s="321"/>
      <c r="BN55" s="321"/>
      <c r="BO55" s="321" t="s">
        <v>501</v>
      </c>
      <c r="BP55" s="321"/>
      <c r="BQ55" s="321"/>
    </row>
    <row r="56" spans="1:69" ht="15" customHeight="1">
      <c r="B56" s="150"/>
      <c r="C56" s="150"/>
      <c r="D56" s="150"/>
      <c r="E56" s="327"/>
      <c r="F56" s="327"/>
      <c r="G56" s="327"/>
      <c r="H56" s="327"/>
      <c r="I56" s="327"/>
      <c r="J56" s="327"/>
      <c r="K56" s="327"/>
      <c r="L56" s="327"/>
      <c r="M56" s="327"/>
      <c r="N56" s="327"/>
      <c r="O56" s="327"/>
      <c r="P56" s="327"/>
      <c r="Q56" s="327"/>
      <c r="R56" s="327"/>
      <c r="S56" s="327"/>
      <c r="T56" s="148"/>
      <c r="U56" s="148"/>
      <c r="V56" s="148"/>
      <c r="W56" s="148"/>
      <c r="X56" s="146"/>
      <c r="Y56" s="146"/>
      <c r="Z56" s="146"/>
      <c r="AL56" s="150"/>
      <c r="AM56" s="150"/>
      <c r="AN56" s="150"/>
      <c r="AO56" s="150"/>
      <c r="AP56" s="150"/>
      <c r="AQ56" s="150"/>
      <c r="AR56" s="150"/>
      <c r="AS56" s="292"/>
      <c r="AT56" s="292"/>
      <c r="AY56" t="s">
        <v>451</v>
      </c>
      <c r="AZ56" t="s">
        <v>452</v>
      </c>
      <c r="BA56" t="s">
        <v>453</v>
      </c>
      <c r="BB56" t="s">
        <v>454</v>
      </c>
      <c r="BC56" t="s">
        <v>455</v>
      </c>
      <c r="BD56" s="293"/>
      <c r="BI56" s="46"/>
      <c r="BJ56" s="321"/>
      <c r="BK56" s="321"/>
      <c r="BL56" s="321"/>
      <c r="BM56" s="321"/>
      <c r="BN56" s="321"/>
      <c r="BO56" s="321" t="s">
        <v>503</v>
      </c>
      <c r="BP56" s="321"/>
      <c r="BQ56" s="321"/>
    </row>
    <row r="57" spans="1:69" ht="15" customHeight="1">
      <c r="A57" s="151"/>
      <c r="B57" s="143"/>
      <c r="C57" s="284"/>
      <c r="D57" s="143"/>
      <c r="E57" s="147"/>
      <c r="F57" s="147"/>
      <c r="G57" s="147"/>
      <c r="H57" s="147"/>
      <c r="I57" s="147"/>
      <c r="J57" s="147"/>
      <c r="K57" s="147"/>
      <c r="L57" s="147"/>
      <c r="M57" s="147"/>
      <c r="N57" s="147"/>
      <c r="O57" s="147"/>
      <c r="P57" s="147"/>
      <c r="Q57" s="147"/>
      <c r="R57" s="147"/>
      <c r="S57" s="147"/>
      <c r="T57" s="147"/>
      <c r="U57" s="147"/>
      <c r="V57" s="147"/>
      <c r="W57" s="147"/>
      <c r="X57" s="144"/>
      <c r="Y57" s="144"/>
      <c r="Z57" s="144"/>
      <c r="AL57" s="150"/>
      <c r="AM57" s="150"/>
      <c r="AN57" s="150"/>
      <c r="AO57" s="150"/>
      <c r="AP57" s="150"/>
      <c r="AQ57" s="150"/>
      <c r="AR57" s="150"/>
      <c r="AS57" s="292"/>
      <c r="AT57" s="292"/>
      <c r="AX57" s="35"/>
      <c r="AY57" t="s">
        <v>504</v>
      </c>
      <c r="AZ57" t="s">
        <v>505</v>
      </c>
      <c r="BA57" t="s">
        <v>505</v>
      </c>
      <c r="BB57" t="s">
        <v>505</v>
      </c>
      <c r="BC57" s="35" t="s">
        <v>506</v>
      </c>
      <c r="BD57" s="35"/>
      <c r="BI57" s="321"/>
      <c r="BJ57" s="116"/>
      <c r="BK57" s="116"/>
      <c r="BL57" s="321"/>
      <c r="BM57" s="321"/>
      <c r="BN57" s="321"/>
      <c r="BO57" s="321"/>
      <c r="BP57" s="321"/>
      <c r="BQ57" s="116"/>
    </row>
    <row r="58" spans="1:69" ht="15" customHeight="1">
      <c r="A58" s="151"/>
      <c r="B58" s="143"/>
      <c r="C58" s="322"/>
      <c r="D58" s="143"/>
      <c r="E58" s="147"/>
      <c r="F58" s="147"/>
      <c r="G58" s="147"/>
      <c r="H58" s="147"/>
      <c r="I58" s="147"/>
      <c r="J58" s="147"/>
      <c r="K58" s="147"/>
      <c r="L58" s="147"/>
      <c r="M58" s="147"/>
      <c r="N58" s="147"/>
      <c r="O58" s="147"/>
      <c r="P58" s="147"/>
      <c r="Q58" s="147"/>
      <c r="R58" s="147"/>
      <c r="S58" s="147"/>
      <c r="T58" s="147"/>
      <c r="U58" s="147"/>
      <c r="V58" s="147"/>
      <c r="W58" s="147"/>
      <c r="X58" s="144"/>
      <c r="Y58" s="144"/>
      <c r="Z58" s="144"/>
      <c r="AA58" s="147"/>
      <c r="AH58" s="104"/>
      <c r="AI58" s="148"/>
      <c r="AJ58" s="148"/>
      <c r="AK58" s="148"/>
      <c r="AX58"/>
      <c r="AY58" t="s">
        <v>507</v>
      </c>
      <c r="AZ58" t="s">
        <v>507</v>
      </c>
      <c r="BA58" t="s">
        <v>507</v>
      </c>
      <c r="BB58" t="s">
        <v>507</v>
      </c>
      <c r="BC58" s="35" t="s">
        <v>508</v>
      </c>
      <c r="BD58" s="35"/>
    </row>
    <row r="59" spans="1:69" ht="15" customHeight="1">
      <c r="A59" s="151"/>
      <c r="B59" s="143"/>
      <c r="C59" s="284"/>
      <c r="D59" s="143"/>
      <c r="E59" s="147"/>
      <c r="F59" s="147"/>
      <c r="G59" s="147"/>
      <c r="H59" s="147"/>
      <c r="I59" s="147"/>
      <c r="J59" s="147"/>
      <c r="K59" s="147"/>
      <c r="L59" s="147"/>
      <c r="M59" s="147"/>
      <c r="N59" s="147"/>
      <c r="O59" s="147"/>
      <c r="P59" s="147"/>
      <c r="Q59" s="147"/>
      <c r="R59" s="147"/>
      <c r="S59" s="147"/>
      <c r="T59" s="147"/>
      <c r="U59" s="147"/>
      <c r="V59" s="147"/>
      <c r="W59" s="147"/>
      <c r="X59" s="144"/>
      <c r="Y59" s="149"/>
      <c r="Z59" s="149"/>
      <c r="AA59" s="149"/>
      <c r="AB59" s="118"/>
      <c r="AC59" s="118"/>
      <c r="AD59" s="118"/>
      <c r="AE59" s="118"/>
      <c r="AF59" s="118"/>
      <c r="AG59" s="118"/>
      <c r="AH59" s="118"/>
      <c r="AI59" s="118"/>
      <c r="AJ59" s="118"/>
      <c r="AK59" s="118"/>
      <c r="AL59" s="118"/>
      <c r="AM59" s="118"/>
      <c r="AN59" s="118"/>
      <c r="AO59" s="118"/>
      <c r="AP59" s="118"/>
      <c r="AQ59" s="118"/>
      <c r="AR59" s="118"/>
      <c r="AS59" s="118"/>
      <c r="AT59" s="118"/>
      <c r="AX59"/>
      <c r="AY59" t="s">
        <v>479</v>
      </c>
      <c r="AZ59" t="s">
        <v>479</v>
      </c>
      <c r="BA59" t="s">
        <v>479</v>
      </c>
      <c r="BB59" t="s">
        <v>485</v>
      </c>
      <c r="BC59" s="35" t="s">
        <v>509</v>
      </c>
      <c r="BD59" s="35"/>
    </row>
    <row r="60" spans="1:69" ht="15" customHeight="1">
      <c r="A60" s="151"/>
      <c r="B60" s="143"/>
      <c r="C60" s="322"/>
      <c r="D60" s="143"/>
      <c r="E60" s="147"/>
      <c r="F60" s="147"/>
      <c r="G60" s="147"/>
      <c r="H60" s="147"/>
      <c r="I60" s="147"/>
      <c r="J60" s="147"/>
      <c r="K60" s="147"/>
      <c r="L60" s="147"/>
      <c r="M60" s="147"/>
      <c r="N60" s="147"/>
      <c r="O60" s="147"/>
      <c r="P60" s="147"/>
      <c r="Q60" s="147"/>
      <c r="R60" s="147"/>
      <c r="S60" s="147"/>
      <c r="T60" s="147"/>
      <c r="U60" s="147"/>
      <c r="V60" s="147"/>
      <c r="W60" s="147"/>
      <c r="X60" s="144"/>
      <c r="Y60" s="296"/>
      <c r="Z60" s="296"/>
      <c r="AA60" s="297"/>
      <c r="AB60" s="297"/>
      <c r="AC60" s="297"/>
      <c r="AD60" s="297"/>
      <c r="AE60" s="297"/>
      <c r="AF60" s="297"/>
      <c r="AG60" s="297"/>
      <c r="AH60" s="297"/>
      <c r="AI60" s="297"/>
      <c r="AJ60" s="297"/>
      <c r="AK60" s="297"/>
      <c r="AL60" s="297"/>
      <c r="AM60" s="297"/>
      <c r="AN60" s="297"/>
      <c r="AO60" s="297"/>
      <c r="AP60" s="297"/>
      <c r="AQ60" s="297"/>
      <c r="AR60" s="297"/>
      <c r="AS60" s="297"/>
      <c r="AT60" s="297"/>
      <c r="AX60"/>
      <c r="AY60" t="s">
        <v>510</v>
      </c>
      <c r="AZ60" t="s">
        <v>510</v>
      </c>
      <c r="BA60" t="s">
        <v>510</v>
      </c>
      <c r="BB60" t="s">
        <v>511</v>
      </c>
      <c r="BC60" s="35" t="s">
        <v>512</v>
      </c>
      <c r="BD60" s="35"/>
    </row>
    <row r="61" spans="1:69" ht="15" customHeight="1">
      <c r="A61" s="151"/>
      <c r="B61" s="143"/>
      <c r="C61" s="284"/>
      <c r="D61" s="143"/>
      <c r="E61" s="147"/>
      <c r="F61" s="147"/>
      <c r="G61" s="147"/>
      <c r="H61" s="147"/>
      <c r="I61" s="147"/>
      <c r="J61" s="147"/>
      <c r="K61" s="147"/>
      <c r="L61" s="147"/>
      <c r="M61" s="147"/>
      <c r="N61" s="147"/>
      <c r="O61" s="147"/>
      <c r="P61" s="147"/>
      <c r="Q61" s="147"/>
      <c r="R61" s="147"/>
      <c r="S61" s="147"/>
      <c r="T61" s="147"/>
      <c r="U61" s="147"/>
      <c r="V61" s="147"/>
      <c r="W61" s="147"/>
      <c r="X61" s="144"/>
      <c r="Y61" s="296"/>
      <c r="Z61" s="296"/>
      <c r="AA61" s="297"/>
      <c r="AB61" s="297"/>
      <c r="AC61" s="297"/>
      <c r="AD61" s="297"/>
      <c r="AE61" s="297"/>
      <c r="AF61" s="297"/>
      <c r="AG61" s="297"/>
      <c r="AH61" s="297"/>
      <c r="AI61" s="297"/>
      <c r="AJ61" s="297"/>
      <c r="AK61" s="297"/>
      <c r="AL61" s="297"/>
      <c r="AM61" s="297"/>
      <c r="AN61" s="297"/>
      <c r="AO61" s="297"/>
      <c r="AP61" s="297"/>
      <c r="AQ61" s="297"/>
      <c r="AR61" s="297"/>
      <c r="AS61" s="297"/>
      <c r="AT61" s="297"/>
      <c r="AX61"/>
      <c r="AY61" t="s">
        <v>513</v>
      </c>
      <c r="AZ61" t="s">
        <v>513</v>
      </c>
      <c r="BA61" t="s">
        <v>513</v>
      </c>
      <c r="BB61" t="s">
        <v>514</v>
      </c>
      <c r="BC61" s="35" t="s">
        <v>515</v>
      </c>
      <c r="BD61" s="35"/>
    </row>
    <row r="62" spans="1:69" ht="15" customHeight="1">
      <c r="A62" s="151"/>
      <c r="B62" s="143"/>
      <c r="C62" s="322"/>
      <c r="D62" s="143"/>
      <c r="E62" s="147"/>
      <c r="F62" s="147"/>
      <c r="G62" s="147"/>
      <c r="H62" s="147"/>
      <c r="I62" s="147"/>
      <c r="J62" s="147"/>
      <c r="K62" s="147"/>
      <c r="L62" s="147"/>
      <c r="M62" s="147"/>
      <c r="N62" s="147"/>
      <c r="O62" s="147"/>
      <c r="P62" s="147"/>
      <c r="Q62" s="147"/>
      <c r="R62" s="147"/>
      <c r="S62" s="147"/>
      <c r="T62" s="147"/>
      <c r="U62" s="147"/>
      <c r="V62" s="147"/>
      <c r="W62" s="147"/>
      <c r="X62" s="144"/>
      <c r="Y62" s="297"/>
      <c r="Z62" s="297"/>
      <c r="AA62" s="297"/>
      <c r="AB62" s="297"/>
      <c r="AC62" s="297"/>
      <c r="AD62" s="297"/>
      <c r="AE62" s="297"/>
      <c r="AF62" s="297"/>
      <c r="AG62" s="297"/>
      <c r="AH62" s="297"/>
      <c r="AI62" s="297"/>
      <c r="AJ62" s="297"/>
      <c r="AK62" s="297"/>
      <c r="AL62" s="297"/>
      <c r="AM62" s="297"/>
      <c r="AN62" s="297"/>
      <c r="AO62" s="297"/>
      <c r="AP62" s="297"/>
      <c r="AQ62" s="297"/>
      <c r="AR62" s="297"/>
      <c r="AS62" s="297"/>
      <c r="AT62" s="297"/>
      <c r="AY62" t="s">
        <v>516</v>
      </c>
      <c r="AZ62" t="s">
        <v>517</v>
      </c>
      <c r="BA62" t="s">
        <v>516</v>
      </c>
      <c r="BB62" t="s">
        <v>518</v>
      </c>
      <c r="BC62" s="35" t="s">
        <v>519</v>
      </c>
      <c r="BD62" s="35"/>
    </row>
    <row r="63" spans="1:69" ht="15" customHeight="1">
      <c r="Y63" s="297"/>
      <c r="Z63" s="297"/>
      <c r="AA63" s="300"/>
      <c r="AB63" s="300"/>
      <c r="AC63" s="300"/>
      <c r="AD63" s="300"/>
      <c r="AE63" s="300"/>
      <c r="AF63" s="300"/>
      <c r="AG63" s="300"/>
      <c r="AH63" s="300"/>
      <c r="AI63" s="300"/>
      <c r="AJ63" s="300"/>
      <c r="AK63" s="300"/>
      <c r="AL63" s="300"/>
      <c r="AM63" s="300"/>
      <c r="AN63" s="300"/>
      <c r="AO63" s="300"/>
      <c r="AP63" s="300"/>
      <c r="AQ63" s="300"/>
      <c r="AR63" s="300"/>
      <c r="AS63" s="300"/>
      <c r="AT63" s="300"/>
      <c r="AY63" t="s">
        <v>520</v>
      </c>
      <c r="AZ63" s="35"/>
      <c r="BA63" t="s">
        <v>520</v>
      </c>
      <c r="BB63" t="s">
        <v>642</v>
      </c>
      <c r="BC63" s="35" t="s">
        <v>521</v>
      </c>
      <c r="BD63" s="35"/>
    </row>
    <row r="64" spans="1:69" ht="15" customHeight="1">
      <c r="Y64" s="297"/>
      <c r="Z64" s="297"/>
      <c r="AA64" s="300"/>
      <c r="AB64" s="300"/>
      <c r="AC64" s="300"/>
      <c r="AD64" s="300"/>
      <c r="AE64" s="300"/>
      <c r="AF64" s="300"/>
      <c r="AG64" s="300"/>
      <c r="AH64" s="300"/>
      <c r="AI64" s="300"/>
      <c r="AJ64" s="300"/>
      <c r="AK64" s="300"/>
      <c r="AL64" s="300"/>
      <c r="AM64" s="300"/>
      <c r="AN64" s="300"/>
      <c r="AO64" s="300"/>
      <c r="AP64" s="300"/>
      <c r="AQ64" s="300"/>
      <c r="AR64" s="300"/>
      <c r="AS64" s="300"/>
      <c r="AT64" s="300"/>
      <c r="AY64" t="s">
        <v>522</v>
      </c>
      <c r="AZ64" s="35"/>
      <c r="BA64" t="s">
        <v>645</v>
      </c>
      <c r="BB64"/>
      <c r="BC64" s="35" t="s">
        <v>646</v>
      </c>
      <c r="BD64" s="35"/>
    </row>
    <row r="65" spans="1:56" ht="15" customHeight="1">
      <c r="A65" s="118"/>
      <c r="B65" s="118"/>
      <c r="C65" s="118"/>
      <c r="D65" s="118"/>
      <c r="E65" s="118"/>
      <c r="F65" s="118"/>
      <c r="G65" s="118"/>
      <c r="H65" s="118"/>
      <c r="I65" s="118"/>
      <c r="J65" s="118"/>
      <c r="K65" s="118"/>
      <c r="L65" s="118"/>
      <c r="M65" s="118"/>
      <c r="N65" s="301"/>
      <c r="O65" s="118"/>
      <c r="P65" s="118"/>
      <c r="Q65" s="118"/>
      <c r="R65" s="118"/>
      <c r="S65" s="118"/>
      <c r="T65" s="118"/>
      <c r="U65" s="118"/>
      <c r="V65" s="118"/>
      <c r="W65" s="118"/>
      <c r="X65" s="118"/>
      <c r="Y65" s="297"/>
      <c r="Z65" s="297"/>
      <c r="AA65" s="300"/>
      <c r="AB65" s="300"/>
      <c r="AC65" s="300"/>
      <c r="AD65" s="300"/>
      <c r="AE65" s="300"/>
      <c r="AF65" s="300"/>
      <c r="AG65" s="300"/>
      <c r="AH65" s="300"/>
      <c r="AI65" s="300"/>
      <c r="AJ65" s="300"/>
      <c r="AK65" s="300"/>
      <c r="AL65" s="300"/>
      <c r="AM65" s="300"/>
      <c r="AN65" s="300"/>
      <c r="AO65" s="300"/>
      <c r="AP65" s="300"/>
      <c r="AQ65" s="300"/>
      <c r="AR65" s="300"/>
      <c r="AS65" s="300"/>
      <c r="AT65" s="300"/>
      <c r="AY65" t="s">
        <v>517</v>
      </c>
      <c r="AZ65" s="35"/>
      <c r="BA65" t="s">
        <v>517</v>
      </c>
      <c r="BB65"/>
      <c r="BC65" s="35" t="s">
        <v>646</v>
      </c>
      <c r="BD65" s="35"/>
    </row>
    <row r="66" spans="1:56" ht="15" customHeight="1">
      <c r="A66" s="118"/>
      <c r="B66" s="328" t="s">
        <v>272</v>
      </c>
      <c r="C66" s="118"/>
      <c r="D66" s="118"/>
      <c r="E66" s="118"/>
      <c r="F66" s="118"/>
      <c r="G66" s="118"/>
      <c r="H66" s="118"/>
      <c r="I66" s="305"/>
      <c r="J66" s="305"/>
      <c r="K66" s="305"/>
      <c r="L66" s="305"/>
      <c r="M66" s="305"/>
      <c r="N66" s="305"/>
      <c r="O66" s="306"/>
      <c r="P66" s="306"/>
      <c r="Q66" s="306"/>
      <c r="R66" s="306"/>
      <c r="S66" s="306"/>
      <c r="T66" s="306"/>
      <c r="U66" s="306"/>
      <c r="V66" s="306"/>
      <c r="W66" s="306"/>
      <c r="X66" s="306"/>
      <c r="Y66" s="306"/>
      <c r="Z66" s="306"/>
      <c r="AA66" s="306"/>
      <c r="AB66" s="306"/>
      <c r="AC66" s="306"/>
      <c r="AD66" s="306"/>
      <c r="AE66" s="306"/>
      <c r="AF66" s="306"/>
      <c r="AG66" s="306"/>
      <c r="AH66" s="306"/>
      <c r="AI66" s="306"/>
      <c r="AJ66" s="306"/>
      <c r="AK66" s="306"/>
      <c r="AL66" s="306"/>
      <c r="AM66" s="306"/>
      <c r="AN66" s="306"/>
      <c r="AO66" s="306"/>
      <c r="AP66" s="306"/>
      <c r="AQ66" s="306"/>
      <c r="AR66" s="306"/>
      <c r="AS66" s="306"/>
      <c r="AT66" s="306"/>
      <c r="AY66" t="s">
        <v>523</v>
      </c>
      <c r="AZ66" s="35"/>
      <c r="BA66" t="s">
        <v>523</v>
      </c>
      <c r="BB66"/>
      <c r="BC66" s="35"/>
      <c r="BD66" s="35"/>
    </row>
    <row r="67" spans="1:56" ht="15" customHeight="1">
      <c r="A67" s="118"/>
      <c r="B67" s="118"/>
      <c r="D67" s="118"/>
      <c r="E67" s="118"/>
      <c r="F67" s="118"/>
      <c r="G67" s="118"/>
      <c r="H67" s="118"/>
      <c r="AY67" t="s">
        <v>524</v>
      </c>
      <c r="AZ67" s="35"/>
      <c r="BA67" t="s">
        <v>524</v>
      </c>
      <c r="BB67"/>
      <c r="BC67" s="35"/>
      <c r="BD67" s="35"/>
    </row>
    <row r="68" spans="1:56" ht="15" customHeight="1">
      <c r="B68" s="118"/>
      <c r="C68" s="118" t="s">
        <v>251</v>
      </c>
      <c r="D68" s="118"/>
      <c r="E68" s="118"/>
      <c r="F68" s="118"/>
      <c r="G68" s="118"/>
      <c r="H68" s="118"/>
      <c r="I68" s="118"/>
      <c r="J68" s="118"/>
      <c r="K68" s="118"/>
      <c r="L68" s="118"/>
      <c r="M68" s="118"/>
      <c r="N68" s="118"/>
      <c r="O68" s="118"/>
      <c r="P68" s="118"/>
      <c r="Q68" s="118"/>
      <c r="R68" s="118"/>
      <c r="S68" s="118"/>
      <c r="T68" s="118"/>
      <c r="U68" s="118"/>
      <c r="V68" s="118"/>
      <c r="W68" s="118"/>
      <c r="X68" s="118"/>
      <c r="AY68" t="s">
        <v>525</v>
      </c>
      <c r="AZ68" s="35"/>
      <c r="BA68" t="s">
        <v>647</v>
      </c>
      <c r="BB68"/>
      <c r="BC68" s="35"/>
      <c r="BD68" s="35"/>
    </row>
    <row r="69" spans="1:56" ht="15" customHeight="1">
      <c r="A69" s="118"/>
      <c r="B69" s="152" t="s">
        <v>464</v>
      </c>
      <c r="C69" s="118"/>
      <c r="D69" s="118"/>
      <c r="E69" s="118"/>
      <c r="F69" s="118"/>
      <c r="G69" s="118"/>
      <c r="H69" s="118"/>
      <c r="I69" s="118"/>
      <c r="J69" s="118"/>
      <c r="K69" s="118"/>
      <c r="L69" s="118"/>
      <c r="M69" s="118"/>
      <c r="N69" s="118"/>
      <c r="O69" s="118"/>
      <c r="P69" s="118"/>
      <c r="Q69" s="118"/>
      <c r="R69" s="118"/>
      <c r="S69" s="118"/>
      <c r="T69" s="118"/>
      <c r="U69" s="118"/>
      <c r="V69" s="118"/>
      <c r="W69" s="118"/>
      <c r="X69" s="118"/>
      <c r="Y69" s="118"/>
      <c r="Z69" s="118"/>
      <c r="AA69" s="152"/>
      <c r="AB69" s="152"/>
      <c r="AC69" s="152"/>
      <c r="AD69" s="152"/>
      <c r="AE69" s="152"/>
      <c r="AF69" s="152"/>
      <c r="AG69" s="152"/>
      <c r="AH69" s="152"/>
      <c r="AI69" s="152"/>
      <c r="AJ69" s="152"/>
      <c r="AK69" s="152"/>
      <c r="AL69" s="152"/>
      <c r="AM69" s="152"/>
      <c r="AN69" s="118"/>
      <c r="AO69" s="118"/>
      <c r="AP69" s="118"/>
      <c r="AQ69" s="118"/>
      <c r="AR69" s="118"/>
      <c r="AS69" s="118"/>
      <c r="AT69" s="118"/>
      <c r="AY69" s="35"/>
      <c r="AZ69" s="35"/>
      <c r="BA69" s="35"/>
      <c r="BB69" s="35"/>
      <c r="BC69" s="35"/>
      <c r="BD69" s="35"/>
    </row>
    <row r="70" spans="1:56" ht="15" customHeight="1">
      <c r="C70" s="44" t="s">
        <v>22</v>
      </c>
      <c r="I70" s="118"/>
      <c r="J70" s="118"/>
      <c r="K70" s="118"/>
      <c r="L70" s="118"/>
      <c r="M70" s="118"/>
      <c r="N70" s="307"/>
      <c r="O70" s="118"/>
      <c r="P70" s="118"/>
      <c r="Q70" s="118"/>
      <c r="R70" s="118"/>
      <c r="S70" s="152"/>
      <c r="T70" s="152"/>
      <c r="U70" s="152"/>
      <c r="V70" s="152"/>
      <c r="W70" s="152"/>
      <c r="X70" s="152"/>
      <c r="Y70" s="152"/>
      <c r="Z70" s="152"/>
      <c r="AA70" s="118"/>
      <c r="AB70" s="118"/>
      <c r="AC70" s="118"/>
      <c r="AD70" s="118"/>
      <c r="AE70" s="118"/>
      <c r="AF70" s="118"/>
      <c r="AG70" s="118"/>
      <c r="AH70" s="118"/>
      <c r="AI70" s="118"/>
      <c r="AJ70" s="118"/>
      <c r="AK70" s="118"/>
      <c r="AL70" s="118"/>
      <c r="AM70" s="118"/>
      <c r="AN70" s="118"/>
      <c r="AO70" s="118"/>
      <c r="AP70" s="118"/>
      <c r="AQ70" s="118"/>
      <c r="AR70" s="118"/>
      <c r="AS70" s="118"/>
      <c r="AT70" s="118"/>
      <c r="AY70" s="308"/>
      <c r="AZ70" s="35"/>
      <c r="BA70" s="35"/>
      <c r="BB70" s="35"/>
      <c r="BC70" s="35"/>
      <c r="BD70" s="35"/>
    </row>
    <row r="71" spans="1:56" ht="15" customHeight="1">
      <c r="A71" s="35"/>
      <c r="C71" s="44" t="s">
        <v>24</v>
      </c>
      <c r="I71" s="118"/>
      <c r="J71" s="118"/>
      <c r="K71" s="118"/>
      <c r="L71" s="118"/>
      <c r="M71" s="118"/>
      <c r="N71" s="118"/>
      <c r="O71" s="118"/>
      <c r="P71" s="118"/>
      <c r="Q71" s="118"/>
      <c r="R71" s="118"/>
      <c r="S71" s="118"/>
      <c r="T71" s="118"/>
      <c r="U71" s="118"/>
      <c r="V71" s="118"/>
      <c r="W71" s="118"/>
      <c r="X71" s="118"/>
      <c r="Y71" s="118"/>
      <c r="Z71" s="118"/>
      <c r="AA71" s="118"/>
      <c r="AB71" s="118"/>
      <c r="AC71" s="118"/>
      <c r="AD71" s="118"/>
      <c r="AE71" s="118"/>
      <c r="AF71" s="118"/>
      <c r="AG71" s="118"/>
      <c r="AH71" s="118"/>
      <c r="AI71" s="118"/>
      <c r="AJ71" s="118"/>
      <c r="AK71" s="118"/>
      <c r="AL71" s="118"/>
      <c r="AM71" s="118"/>
      <c r="AN71" s="118"/>
      <c r="AO71" s="118"/>
      <c r="AP71" s="118"/>
      <c r="AQ71" s="118"/>
      <c r="AR71" s="118"/>
      <c r="AS71" s="118"/>
      <c r="AT71" s="118"/>
      <c r="AY71"/>
      <c r="AZ71" s="35"/>
      <c r="BA71" s="35"/>
      <c r="BB71" s="35"/>
      <c r="BC71" s="35"/>
      <c r="BD71" s="35"/>
    </row>
    <row r="72" spans="1:56">
      <c r="B72" s="35"/>
      <c r="S72" s="35"/>
      <c r="T72" s="35"/>
      <c r="U72" s="35"/>
      <c r="V72" s="35"/>
      <c r="W72" s="35"/>
      <c r="X72" s="35"/>
      <c r="Y72" s="35"/>
      <c r="Z72" s="35"/>
      <c r="AA72" s="35"/>
      <c r="AB72" s="35"/>
      <c r="AC72" s="35"/>
      <c r="AD72" s="35"/>
      <c r="AE72" s="35"/>
      <c r="AF72" s="35"/>
      <c r="AG72" s="35"/>
      <c r="AH72" s="35"/>
      <c r="AI72" s="35"/>
      <c r="AJ72" s="35"/>
      <c r="AK72" s="35"/>
      <c r="AL72" s="35"/>
      <c r="AM72" s="35"/>
      <c r="AY72"/>
      <c r="AZ72" s="35"/>
      <c r="BA72" s="35"/>
      <c r="BB72" s="35"/>
      <c r="BC72" s="35"/>
      <c r="BD72" s="35"/>
    </row>
    <row r="73" spans="1:56" ht="13.5" customHeight="1">
      <c r="B73" s="152" t="s">
        <v>468</v>
      </c>
      <c r="C73" s="35"/>
      <c r="S73" s="35"/>
      <c r="T73" s="35"/>
      <c r="U73" s="35"/>
      <c r="V73" s="35"/>
      <c r="W73" s="35"/>
      <c r="X73" s="35"/>
      <c r="Y73" s="35"/>
      <c r="Z73" s="35"/>
      <c r="AA73" s="35"/>
      <c r="AB73" s="35"/>
      <c r="AC73" s="35"/>
      <c r="AD73" s="35"/>
      <c r="AE73" s="35"/>
      <c r="AF73" s="35"/>
      <c r="AG73" s="35"/>
      <c r="AH73" s="35"/>
      <c r="AI73" s="35"/>
      <c r="AJ73" s="35"/>
      <c r="AK73" s="35"/>
      <c r="AL73" s="35"/>
      <c r="AM73" s="35"/>
      <c r="AY73"/>
      <c r="AZ73" s="35"/>
      <c r="BA73" s="35"/>
      <c r="BB73" s="35"/>
      <c r="BC73" s="35"/>
      <c r="BD73" s="35"/>
    </row>
    <row r="74" spans="1:56" ht="13.5" customHeight="1">
      <c r="C74" s="35" t="s">
        <v>526</v>
      </c>
      <c r="D74" s="35" t="s">
        <v>527</v>
      </c>
      <c r="E74" s="35"/>
      <c r="S74" s="35"/>
      <c r="T74" s="35"/>
      <c r="U74" s="35"/>
      <c r="V74" s="35"/>
      <c r="W74" s="35"/>
      <c r="X74" s="35"/>
      <c r="Y74" s="35"/>
      <c r="Z74" s="35"/>
      <c r="AA74" s="35"/>
      <c r="AB74" s="35"/>
      <c r="AC74" s="35"/>
      <c r="AD74" s="35"/>
      <c r="AE74" s="35"/>
      <c r="AF74" s="35"/>
      <c r="AG74" s="35"/>
      <c r="AH74" s="35"/>
      <c r="AI74" s="35"/>
      <c r="AJ74" s="35"/>
      <c r="AK74" s="35"/>
      <c r="AL74" s="35"/>
      <c r="AM74" s="35"/>
      <c r="AY74"/>
      <c r="AZ74" s="35"/>
      <c r="BA74" s="35"/>
      <c r="BB74" s="35"/>
      <c r="BC74" s="35"/>
      <c r="BD74" s="35"/>
    </row>
    <row r="75" spans="1:56" ht="13.5" customHeight="1">
      <c r="C75" s="35" t="s">
        <v>475</v>
      </c>
      <c r="D75" s="35" t="s">
        <v>475</v>
      </c>
      <c r="E75" s="35"/>
      <c r="P75" s="35"/>
      <c r="Q75" s="35"/>
      <c r="R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Y75" s="35"/>
      <c r="AZ75" s="35"/>
      <c r="BA75" s="35"/>
      <c r="BB75" s="35"/>
      <c r="BC75" s="35"/>
      <c r="BD75" s="35"/>
    </row>
    <row r="76" spans="1:56" ht="13.5" customHeight="1">
      <c r="B76" s="35"/>
      <c r="C76" s="35" t="s">
        <v>477</v>
      </c>
      <c r="D76" t="s">
        <v>477</v>
      </c>
      <c r="E76"/>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Y76" s="35"/>
      <c r="AZ76" s="35"/>
      <c r="BA76" s="35"/>
      <c r="BB76" s="35"/>
      <c r="BC76" s="35"/>
      <c r="BD76" s="35"/>
    </row>
    <row r="77" spans="1:56" ht="13.5" customHeight="1">
      <c r="A77" s="107"/>
      <c r="B77" s="329"/>
      <c r="C77" s="44" t="s">
        <v>568</v>
      </c>
      <c r="D77" t="s">
        <v>477</v>
      </c>
      <c r="E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row>
    <row r="78" spans="1:56" ht="13.5" customHeight="1">
      <c r="B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row>
    <row r="79" spans="1:56" ht="13.5" customHeight="1">
      <c r="A79" s="107"/>
      <c r="B79"/>
      <c r="C79"/>
      <c r="E79" s="35"/>
      <c r="P79" s="35"/>
      <c r="Q79" s="35"/>
      <c r="R79" s="35"/>
      <c r="S79" s="35"/>
      <c r="T79" s="35"/>
      <c r="U79" s="35"/>
      <c r="V79" s="35"/>
      <c r="W79" s="35"/>
      <c r="X79" s="35"/>
      <c r="Y79" s="35"/>
      <c r="Z79" s="35"/>
      <c r="AA79" s="927"/>
      <c r="AB79" s="927"/>
      <c r="AC79" s="35"/>
      <c r="AD79" s="35"/>
      <c r="AE79" s="35"/>
      <c r="AF79" s="35"/>
      <c r="AG79" s="35"/>
      <c r="AH79" s="35"/>
      <c r="AI79" s="35"/>
      <c r="AJ79" s="35"/>
      <c r="AK79" s="35"/>
      <c r="AL79" s="35"/>
      <c r="AM79" s="35"/>
      <c r="AN79" s="35"/>
      <c r="AO79" s="35"/>
      <c r="AP79" s="35"/>
      <c r="AQ79" s="35"/>
      <c r="AR79" s="35"/>
      <c r="AS79" s="35"/>
      <c r="AT79" s="35"/>
    </row>
    <row r="80" spans="1:56" ht="13.5" customHeight="1">
      <c r="A80"/>
      <c r="B80"/>
      <c r="C80"/>
      <c r="E80" s="912"/>
      <c r="F80" s="914"/>
      <c r="G80" s="251"/>
      <c r="H80" s="912"/>
      <c r="I80" s="913"/>
      <c r="J80" s="914"/>
      <c r="K80" s="912"/>
      <c r="L80" s="913"/>
      <c r="M80" s="914"/>
      <c r="N80" s="912"/>
      <c r="O80" s="914"/>
      <c r="P80" s="912"/>
      <c r="Q80" s="913"/>
      <c r="R80" s="913"/>
      <c r="S80" s="914"/>
      <c r="T80" s="146"/>
      <c r="AC80" s="716"/>
      <c r="AD80" s="716"/>
      <c r="AE80" s="716"/>
      <c r="AF80" s="104"/>
    </row>
    <row r="81" spans="1:51" ht="13.5" customHeight="1">
      <c r="A81"/>
      <c r="B81"/>
      <c r="C81"/>
      <c r="E81" s="820"/>
      <c r="F81" s="822"/>
      <c r="G81" s="250"/>
      <c r="H81" s="912"/>
      <c r="I81" s="913"/>
      <c r="J81" s="914"/>
      <c r="K81" s="912"/>
      <c r="L81" s="913"/>
      <c r="M81" s="914"/>
      <c r="N81" s="912"/>
      <c r="O81" s="914"/>
      <c r="P81" s="912"/>
      <c r="Q81" s="913"/>
      <c r="R81" s="913"/>
      <c r="S81" s="914"/>
      <c r="T81" s="164"/>
      <c r="AA81" s="121"/>
      <c r="AC81" s="716"/>
      <c r="AD81" s="716"/>
      <c r="AE81" s="716"/>
      <c r="AF81" s="104"/>
    </row>
    <row r="82" spans="1:51" ht="13.5" customHeight="1">
      <c r="A82"/>
      <c r="B82"/>
      <c r="C82"/>
      <c r="E82" s="820"/>
      <c r="F82" s="822"/>
      <c r="G82" s="104"/>
      <c r="H82" s="35"/>
      <c r="AA82" s="716"/>
      <c r="AB82" s="716"/>
      <c r="AC82" s="716"/>
      <c r="AD82" s="716"/>
      <c r="AE82" s="716"/>
      <c r="AF82" s="104"/>
      <c r="AY82" s="44"/>
    </row>
    <row r="83" spans="1:51" ht="13.5" customHeight="1">
      <c r="A83"/>
      <c r="B83"/>
      <c r="C83"/>
      <c r="AA83" s="104"/>
      <c r="AB83" s="104"/>
      <c r="AC83" s="104"/>
      <c r="AD83" s="104"/>
      <c r="AE83" s="104"/>
      <c r="AF83" s="104"/>
      <c r="AY83" s="44"/>
    </row>
    <row r="84" spans="1:51" ht="13.5" customHeight="1">
      <c r="A84"/>
      <c r="B84" s="152" t="s">
        <v>601</v>
      </c>
      <c r="C84" s="118"/>
      <c r="AA84" s="716"/>
      <c r="AB84" s="716"/>
      <c r="AC84" s="716"/>
      <c r="AD84" s="716"/>
      <c r="AE84" s="716"/>
      <c r="AF84" s="104"/>
      <c r="AY84" s="44"/>
    </row>
    <row r="85" spans="1:51" ht="13.5" customHeight="1">
      <c r="C85" s="351" t="s">
        <v>602</v>
      </c>
      <c r="AY85" s="44"/>
    </row>
    <row r="86" spans="1:51" ht="13.5" customHeight="1">
      <c r="C86" s="351" t="s">
        <v>603</v>
      </c>
      <c r="D86" s="35"/>
      <c r="AY86" s="44"/>
    </row>
    <row r="87" spans="1:51" ht="13.5" customHeight="1">
      <c r="D87" s="35"/>
      <c r="AY87" s="44"/>
    </row>
    <row r="88" spans="1:51" ht="13.5" customHeight="1">
      <c r="A88"/>
      <c r="B88"/>
      <c r="C88"/>
      <c r="AA88" s="716"/>
      <c r="AB88" s="716"/>
      <c r="AC88" s="716"/>
      <c r="AD88" s="716"/>
      <c r="AE88" s="716"/>
      <c r="AF88" s="104"/>
      <c r="AY88" s="44"/>
    </row>
    <row r="89" spans="1:51" ht="13.5" customHeight="1">
      <c r="A89"/>
      <c r="B89"/>
      <c r="C89"/>
      <c r="AY89" s="44"/>
    </row>
    <row r="90" spans="1:51" ht="13.5" customHeight="1">
      <c r="A90"/>
      <c r="B90"/>
      <c r="C90"/>
      <c r="AY90" s="44"/>
    </row>
    <row r="91" spans="1:51" ht="13.5" customHeight="1">
      <c r="A91"/>
      <c r="B91"/>
      <c r="C91"/>
      <c r="AY91" s="44"/>
    </row>
    <row r="92" spans="1:51" ht="13.5" customHeight="1">
      <c r="A92"/>
      <c r="B92"/>
      <c r="C92" s="308"/>
      <c r="D92" s="35"/>
      <c r="AY92" s="44"/>
    </row>
    <row r="93" spans="1:51" ht="13.5" customHeight="1">
      <c r="A93"/>
      <c r="B93"/>
      <c r="C93"/>
      <c r="D93" s="35"/>
      <c r="AY93" s="44"/>
    </row>
    <row r="94" spans="1:51" ht="13.5" customHeight="1">
      <c r="A94"/>
      <c r="B94"/>
      <c r="C94"/>
      <c r="D94" s="35"/>
      <c r="AY94" s="44"/>
    </row>
    <row r="95" spans="1:51" ht="13.5" customHeight="1">
      <c r="A95"/>
      <c r="B95"/>
      <c r="C95"/>
      <c r="D95" s="35"/>
      <c r="AY95" s="44"/>
    </row>
    <row r="96" spans="1:51" ht="13.5" customHeight="1">
      <c r="A96"/>
      <c r="B96"/>
      <c r="C96"/>
      <c r="D96" s="35"/>
      <c r="AY96" s="44"/>
    </row>
    <row r="97" spans="1:51" ht="13.5" customHeight="1">
      <c r="A97"/>
      <c r="B97"/>
      <c r="C97" s="123"/>
      <c r="AY97" s="44"/>
    </row>
    <row r="98" spans="1:51" ht="13.5" customHeight="1">
      <c r="A98"/>
      <c r="B98"/>
      <c r="C98"/>
      <c r="AY98" s="44"/>
    </row>
    <row r="99" spans="1:51" ht="13.5" customHeight="1">
      <c r="A99"/>
      <c r="B99"/>
      <c r="C99"/>
      <c r="AY99" s="44"/>
    </row>
    <row r="100" spans="1:51" ht="13.5" customHeight="1">
      <c r="A100"/>
      <c r="B100"/>
      <c r="C100"/>
      <c r="AY100" s="44"/>
    </row>
    <row r="101" spans="1:51" ht="13.5" customHeight="1">
      <c r="A101"/>
      <c r="B101"/>
      <c r="C101"/>
      <c r="AY101" s="44"/>
    </row>
    <row r="102" spans="1:51" ht="13.5" customHeight="1">
      <c r="A102"/>
      <c r="B102"/>
      <c r="C102" s="123"/>
      <c r="AY102" s="44"/>
    </row>
    <row r="103" spans="1:51" ht="13.5" customHeight="1">
      <c r="B103" s="35"/>
      <c r="AY103" s="44"/>
    </row>
    <row r="104" spans="1:51" ht="13.5" customHeight="1">
      <c r="C104" s="35"/>
      <c r="AY104" s="44"/>
    </row>
    <row r="105" spans="1:51" ht="13.5" customHeight="1">
      <c r="C105" s="35"/>
      <c r="D105" s="35"/>
      <c r="E105" s="35"/>
      <c r="AY105" s="44"/>
    </row>
    <row r="106" spans="1:51" ht="13.5" customHeight="1">
      <c r="AY106" s="44"/>
    </row>
    <row r="107" spans="1:51" ht="13.5" customHeight="1">
      <c r="B107" s="35"/>
      <c r="AY107" s="44"/>
    </row>
    <row r="108" spans="1:51" ht="13.5" customHeight="1">
      <c r="E108" s="35"/>
      <c r="AY108" s="44"/>
    </row>
    <row r="109" spans="1:51" ht="13.5" customHeight="1">
      <c r="E109" s="35"/>
      <c r="AY109" s="44"/>
    </row>
    <row r="110" spans="1:51" ht="13.5" customHeight="1">
      <c r="E110" s="35"/>
      <c r="AY110" s="44"/>
    </row>
    <row r="111" spans="1:51" ht="13.5" customHeight="1">
      <c r="AY111" s="44"/>
    </row>
    <row r="112" spans="1:51" ht="13.5" customHeight="1">
      <c r="B112" s="35"/>
      <c r="AY112" s="44"/>
    </row>
    <row r="113" spans="2:51" ht="13.5" customHeight="1">
      <c r="AY113" s="44"/>
    </row>
    <row r="114" spans="2:51" ht="13.5" customHeight="1">
      <c r="AY114" s="44"/>
    </row>
    <row r="115" spans="2:51" ht="13.5" customHeight="1">
      <c r="AY115" s="44"/>
    </row>
    <row r="116" spans="2:51" ht="13.5" customHeight="1">
      <c r="B116" s="35"/>
      <c r="AY116" s="44"/>
    </row>
    <row r="117" spans="2:51" ht="13.5" customHeight="1">
      <c r="C117" s="35"/>
      <c r="AY117" s="44"/>
    </row>
    <row r="118" spans="2:51" ht="13.5" customHeight="1">
      <c r="C118" s="35"/>
      <c r="AY118" s="44"/>
    </row>
    <row r="119" spans="2:51" ht="13.5" customHeight="1">
      <c r="C119" s="35"/>
      <c r="AY119" s="44"/>
    </row>
    <row r="120" spans="2:51" ht="13.5" customHeight="1">
      <c r="C120" s="35"/>
      <c r="AY120" s="44"/>
    </row>
    <row r="121" spans="2:51" ht="13.5" customHeight="1">
      <c r="AY121" s="44"/>
    </row>
    <row r="122" spans="2:51" ht="13.5" customHeight="1">
      <c r="B122" s="249"/>
      <c r="AY122" s="44"/>
    </row>
    <row r="123" spans="2:51" ht="13.5" customHeight="1">
      <c r="AY123" s="44"/>
    </row>
    <row r="124" spans="2:51" ht="13.5" customHeight="1">
      <c r="AY124" s="44"/>
    </row>
    <row r="125" spans="2:51" ht="13.5" customHeight="1">
      <c r="AY125" s="44"/>
    </row>
    <row r="126" spans="2:51" ht="13.5" customHeight="1">
      <c r="B126" s="249"/>
      <c r="AY126" s="44"/>
    </row>
    <row r="127" spans="2:51" ht="13.5" customHeight="1">
      <c r="C127" s="35"/>
      <c r="AY127" s="44"/>
    </row>
    <row r="128" spans="2:51" ht="13.5" customHeight="1">
      <c r="AY128" s="44"/>
    </row>
    <row r="129" spans="2:51" ht="13.5" customHeight="1">
      <c r="AY129" s="44"/>
    </row>
    <row r="130" spans="2:51" ht="13.5" customHeight="1">
      <c r="B130" s="35"/>
      <c r="C130" s="35"/>
      <c r="AY130" s="44"/>
    </row>
    <row r="131" spans="2:51" ht="13.5" customHeight="1">
      <c r="AY131" s="44"/>
    </row>
    <row r="132" spans="2:51" ht="13.5" customHeight="1">
      <c r="AY132" s="44"/>
    </row>
    <row r="133" spans="2:51" ht="13.5" customHeight="1">
      <c r="AY133" s="44"/>
    </row>
    <row r="134" spans="2:51" ht="13.5" customHeight="1">
      <c r="AY134" s="44"/>
    </row>
    <row r="135" spans="2:51" ht="13.5" customHeight="1">
      <c r="AY135" s="44"/>
    </row>
    <row r="136" spans="2:51" ht="13.5" customHeight="1">
      <c r="AY136" s="44"/>
    </row>
    <row r="137" spans="2:51" ht="13.5" customHeight="1">
      <c r="AY137" s="44"/>
    </row>
    <row r="138" spans="2:51" ht="13.5" customHeight="1">
      <c r="AY138" s="44"/>
    </row>
    <row r="139" spans="2:51" ht="13.5" customHeight="1">
      <c r="AY139" s="44"/>
    </row>
    <row r="140" spans="2:51" ht="13.5" customHeight="1">
      <c r="AY140" s="44"/>
    </row>
    <row r="141" spans="2:51" ht="13.5" customHeight="1">
      <c r="AY141" s="44"/>
    </row>
    <row r="142" spans="2:51" ht="13.5" customHeight="1">
      <c r="AY142" s="44"/>
    </row>
    <row r="143" spans="2:51" ht="13.5" customHeight="1">
      <c r="AY143" s="44"/>
    </row>
    <row r="144" spans="2:51" ht="13.5" customHeight="1">
      <c r="AY144" s="44"/>
    </row>
    <row r="145" spans="51:51" ht="13.5" customHeight="1">
      <c r="AY145" s="44"/>
    </row>
    <row r="146" spans="51:51" ht="13.5" customHeight="1">
      <c r="AY146" s="44"/>
    </row>
    <row r="147" spans="51:51" ht="13.5" customHeight="1">
      <c r="AY147" s="44"/>
    </row>
    <row r="148" spans="51:51" ht="13.5" customHeight="1">
      <c r="AY148" s="44"/>
    </row>
    <row r="149" spans="51:51" ht="13.5" customHeight="1">
      <c r="AY149" s="44"/>
    </row>
    <row r="150" spans="51:51" ht="13.5" customHeight="1">
      <c r="AY150" s="44"/>
    </row>
    <row r="151" spans="51:51" ht="13.5" customHeight="1">
      <c r="AY151" s="44"/>
    </row>
    <row r="152" spans="51:51" ht="13.5" customHeight="1">
      <c r="AY152" s="44"/>
    </row>
    <row r="153" spans="51:51" ht="13.5" customHeight="1">
      <c r="AY153" s="44"/>
    </row>
    <row r="154" spans="51:51" ht="13.5" customHeight="1">
      <c r="AY154" s="44"/>
    </row>
    <row r="155" spans="51:51" ht="13.5" customHeight="1">
      <c r="AY155" s="44"/>
    </row>
    <row r="156" spans="51:51" ht="13.5" customHeight="1">
      <c r="AY156" s="44"/>
    </row>
    <row r="157" spans="51:51" ht="13.5" customHeight="1">
      <c r="AY157" s="44"/>
    </row>
    <row r="158" spans="51:51" ht="13.5" customHeight="1">
      <c r="AY158" s="44"/>
    </row>
    <row r="159" spans="51:51" ht="13.5" customHeight="1">
      <c r="AY159" s="44"/>
    </row>
    <row r="160" spans="51:51" ht="13.5" customHeight="1">
      <c r="AY160" s="44"/>
    </row>
    <row r="161" spans="51:51" ht="13.5" customHeight="1">
      <c r="AY161" s="44"/>
    </row>
    <row r="162" spans="51:51" ht="13.5" customHeight="1">
      <c r="AY162" s="44"/>
    </row>
    <row r="163" spans="51:51" ht="13.5" customHeight="1">
      <c r="AY163" s="44"/>
    </row>
    <row r="164" spans="51:51" ht="13.5" customHeight="1">
      <c r="AY164" s="44"/>
    </row>
    <row r="165" spans="51:51" ht="13.5" customHeight="1">
      <c r="AY165" s="44"/>
    </row>
    <row r="166" spans="51:51" ht="13.5" customHeight="1">
      <c r="AY166" s="44"/>
    </row>
    <row r="167" spans="51:51" ht="13.5" customHeight="1">
      <c r="AY167" s="44"/>
    </row>
    <row r="168" spans="51:51" ht="13.5" customHeight="1">
      <c r="AY168" s="44"/>
    </row>
    <row r="169" spans="51:51" ht="13.5" customHeight="1">
      <c r="AY169" s="44"/>
    </row>
    <row r="170" spans="51:51" ht="13.5" customHeight="1">
      <c r="AY170" s="44"/>
    </row>
    <row r="171" spans="51:51" ht="13.5" customHeight="1">
      <c r="AY171" s="44"/>
    </row>
    <row r="172" spans="51:51" ht="13.5" customHeight="1">
      <c r="AY172" s="44"/>
    </row>
    <row r="173" spans="51:51" ht="13.5" customHeight="1">
      <c r="AY173" s="44"/>
    </row>
    <row r="174" spans="51:51" ht="13.5" customHeight="1">
      <c r="AY174" s="44"/>
    </row>
    <row r="175" spans="51:51" ht="13.5" customHeight="1">
      <c r="AY175" s="44"/>
    </row>
    <row r="176" spans="51:51" ht="13.5" customHeight="1">
      <c r="AY176" s="44"/>
    </row>
    <row r="177" spans="51:51" ht="13.5" customHeight="1">
      <c r="AY177" s="44"/>
    </row>
    <row r="178" spans="51:51" ht="13.5" customHeight="1">
      <c r="AY178" s="44"/>
    </row>
    <row r="179" spans="51:51" ht="13.5" customHeight="1">
      <c r="AY179" s="44"/>
    </row>
    <row r="180" spans="51:51" ht="13.5" customHeight="1">
      <c r="AY180" s="44"/>
    </row>
    <row r="181" spans="51:51" ht="13.5" customHeight="1">
      <c r="AY181" s="44"/>
    </row>
    <row r="182" spans="51:51" ht="13.5" customHeight="1">
      <c r="AY182" s="44"/>
    </row>
    <row r="183" spans="51:51" ht="13.5" customHeight="1">
      <c r="AY183" s="44"/>
    </row>
    <row r="184" spans="51:51" ht="13.5" customHeight="1">
      <c r="AY184" s="44"/>
    </row>
    <row r="185" spans="51:51" ht="13.5" customHeight="1">
      <c r="AY185" s="44"/>
    </row>
    <row r="186" spans="51:51" ht="13.5" customHeight="1">
      <c r="AY186" s="44"/>
    </row>
    <row r="187" spans="51:51" ht="13.5" customHeight="1">
      <c r="AY187" s="44"/>
    </row>
    <row r="188" spans="51:51" ht="13.5" customHeight="1">
      <c r="AY188" s="44"/>
    </row>
    <row r="189" spans="51:51" ht="13.5" customHeight="1">
      <c r="AY189" s="44"/>
    </row>
    <row r="190" spans="51:51" ht="13.5" customHeight="1">
      <c r="AY190" s="44"/>
    </row>
    <row r="191" spans="51:51" ht="13.5" customHeight="1">
      <c r="AY191" s="44"/>
    </row>
    <row r="192" spans="51:51" ht="13.5" customHeight="1">
      <c r="AY192" s="44"/>
    </row>
    <row r="193" spans="51:51" ht="13.5" customHeight="1">
      <c r="AY193" s="44"/>
    </row>
    <row r="194" spans="51:51" ht="13.5" customHeight="1">
      <c r="AY194" s="44"/>
    </row>
    <row r="195" spans="51:51" ht="13.5" customHeight="1">
      <c r="AY195" s="44"/>
    </row>
    <row r="196" spans="51:51" ht="13.5" customHeight="1">
      <c r="AY196" s="44"/>
    </row>
    <row r="197" spans="51:51" ht="13.5" customHeight="1">
      <c r="AY197" s="44"/>
    </row>
    <row r="198" spans="51:51" ht="13.5" customHeight="1">
      <c r="AY198" s="44"/>
    </row>
    <row r="199" spans="51:51" ht="13.5" customHeight="1">
      <c r="AY199" s="44"/>
    </row>
    <row r="200" spans="51:51" ht="13.5" customHeight="1">
      <c r="AY200" s="44"/>
    </row>
    <row r="201" spans="51:51" ht="13.5" customHeight="1">
      <c r="AY201" s="44"/>
    </row>
    <row r="202" spans="51:51" ht="13.5" customHeight="1">
      <c r="AY202" s="44"/>
    </row>
    <row r="203" spans="51:51" ht="13.5" customHeight="1">
      <c r="AY203" s="44"/>
    </row>
    <row r="204" spans="51:51" ht="13.5" customHeight="1">
      <c r="AY204" s="44"/>
    </row>
    <row r="205" spans="51:51" ht="13.5" customHeight="1">
      <c r="AY205" s="44"/>
    </row>
    <row r="206" spans="51:51" ht="13.5" customHeight="1">
      <c r="AY206" s="44"/>
    </row>
    <row r="207" spans="51:51" ht="13.5" customHeight="1">
      <c r="AY207" s="44"/>
    </row>
    <row r="208" spans="51:51" ht="13.5" customHeight="1">
      <c r="AY208" s="44"/>
    </row>
    <row r="209" spans="51:51" ht="13.5" customHeight="1">
      <c r="AY209" s="44"/>
    </row>
  </sheetData>
  <mergeCells count="129">
    <mergeCell ref="A2:AT2"/>
    <mergeCell ref="G3:R3"/>
    <mergeCell ref="AG3:AJ3"/>
    <mergeCell ref="AL3:AT3"/>
    <mergeCell ref="G4:R4"/>
    <mergeCell ref="AG4:AJ4"/>
    <mergeCell ref="AL4:AT4"/>
    <mergeCell ref="AL1:AT1"/>
    <mergeCell ref="A11:A12"/>
    <mergeCell ref="G11:O12"/>
    <mergeCell ref="AV12:AV13"/>
    <mergeCell ref="AW12:AW13"/>
    <mergeCell ref="A13:A14"/>
    <mergeCell ref="G13:O14"/>
    <mergeCell ref="A5:F5"/>
    <mergeCell ref="A7:A8"/>
    <mergeCell ref="G7:O7"/>
    <mergeCell ref="G8:O8"/>
    <mergeCell ref="AV8:AV9"/>
    <mergeCell ref="AW8:AW9"/>
    <mergeCell ref="A9:A10"/>
    <mergeCell ref="G9:O10"/>
    <mergeCell ref="AV10:AV11"/>
    <mergeCell ref="AW10:AW11"/>
    <mergeCell ref="AV18:AV20"/>
    <mergeCell ref="AW18:AW20"/>
    <mergeCell ref="AX18:AX20"/>
    <mergeCell ref="AY18:AY20"/>
    <mergeCell ref="AZ18:AZ20"/>
    <mergeCell ref="I20:N20"/>
    <mergeCell ref="O20:AD20"/>
    <mergeCell ref="AE20:AH20"/>
    <mergeCell ref="A17:F17"/>
    <mergeCell ref="H17:T17"/>
    <mergeCell ref="U17:AH17"/>
    <mergeCell ref="A18:A20"/>
    <mergeCell ref="B18:D19"/>
    <mergeCell ref="E18:F20"/>
    <mergeCell ref="G18:H20"/>
    <mergeCell ref="I18:AH19"/>
    <mergeCell ref="AY21:AY22"/>
    <mergeCell ref="AZ21:AZ22"/>
    <mergeCell ref="A23:A24"/>
    <mergeCell ref="E23:F24"/>
    <mergeCell ref="G23:H24"/>
    <mergeCell ref="I23:N24"/>
    <mergeCell ref="O23:T24"/>
    <mergeCell ref="U23:AD24"/>
    <mergeCell ref="AE23:AE24"/>
    <mergeCell ref="AF23:AF24"/>
    <mergeCell ref="AE21:AE22"/>
    <mergeCell ref="AF21:AF22"/>
    <mergeCell ref="AG21:AH22"/>
    <mergeCell ref="AV21:AV22"/>
    <mergeCell ref="AW21:AW22"/>
    <mergeCell ref="AX21:AX22"/>
    <mergeCell ref="A21:A22"/>
    <mergeCell ref="E21:F22"/>
    <mergeCell ref="G21:H22"/>
    <mergeCell ref="I21:N22"/>
    <mergeCell ref="O21:T22"/>
    <mergeCell ref="U21:AD22"/>
    <mergeCell ref="AY23:AY24"/>
    <mergeCell ref="AZ23:AZ24"/>
    <mergeCell ref="A25:A26"/>
    <mergeCell ref="E25:F26"/>
    <mergeCell ref="G25:H26"/>
    <mergeCell ref="I25:N26"/>
    <mergeCell ref="O25:T26"/>
    <mergeCell ref="U25:AD26"/>
    <mergeCell ref="AE25:AE26"/>
    <mergeCell ref="AF25:AF26"/>
    <mergeCell ref="AG23:AH24"/>
    <mergeCell ref="AJ23:AM24"/>
    <mergeCell ref="AN23:AP24"/>
    <mergeCell ref="AV23:AV24"/>
    <mergeCell ref="AW23:AW24"/>
    <mergeCell ref="AX23:AX24"/>
    <mergeCell ref="AY25:AY26"/>
    <mergeCell ref="AZ25:AZ26"/>
    <mergeCell ref="AY27:AY28"/>
    <mergeCell ref="AZ27:AZ28"/>
    <mergeCell ref="U31:W31"/>
    <mergeCell ref="AV31:AV38"/>
    <mergeCell ref="AY31:BD31"/>
    <mergeCell ref="W32:AP32"/>
    <mergeCell ref="AY32:BD32"/>
    <mergeCell ref="W33:AP33"/>
    <mergeCell ref="AG25:AH26"/>
    <mergeCell ref="AJ25:AM26"/>
    <mergeCell ref="AN25:AP26"/>
    <mergeCell ref="AV25:AV26"/>
    <mergeCell ref="AW25:AW26"/>
    <mergeCell ref="AX25:AX26"/>
    <mergeCell ref="W39:AP39"/>
    <mergeCell ref="AV39:AV40"/>
    <mergeCell ref="W40:AP40"/>
    <mergeCell ref="W41:AP41"/>
    <mergeCell ref="AV41:AV42"/>
    <mergeCell ref="W42:AP42"/>
    <mergeCell ref="AZ33:BD34"/>
    <mergeCell ref="W34:AP34"/>
    <mergeCell ref="W35:AP35"/>
    <mergeCell ref="W36:AP36"/>
    <mergeCell ref="W37:AP37"/>
    <mergeCell ref="W38:AP38"/>
    <mergeCell ref="AV43:AV44"/>
    <mergeCell ref="BE45:BE46"/>
    <mergeCell ref="BF45:BF46"/>
    <mergeCell ref="AA79:AB79"/>
    <mergeCell ref="E80:F80"/>
    <mergeCell ref="H80:J80"/>
    <mergeCell ref="K80:M80"/>
    <mergeCell ref="N80:O80"/>
    <mergeCell ref="P80:S80"/>
    <mergeCell ref="AC80:AE80"/>
    <mergeCell ref="E82:F82"/>
    <mergeCell ref="AA82:AB82"/>
    <mergeCell ref="AC82:AE82"/>
    <mergeCell ref="AA84:AB84"/>
    <mergeCell ref="AC84:AE84"/>
    <mergeCell ref="AA88:AB88"/>
    <mergeCell ref="AC88:AE88"/>
    <mergeCell ref="E81:F81"/>
    <mergeCell ref="H81:J81"/>
    <mergeCell ref="K81:M81"/>
    <mergeCell ref="N81:O81"/>
    <mergeCell ref="P81:S81"/>
    <mergeCell ref="AC81:AE81"/>
  </mergeCells>
  <phoneticPr fontId="2"/>
  <conditionalFormatting sqref="A21:AG21 A22:AD26 AE23:AG23 AE25:AG25">
    <cfRule type="expression" dxfId="5" priority="2">
      <formula>OR(IF($A9=0,OFFSET($A9,-1,0),$A9)="工場製作",IF($A9=0,OFFSET($A9,-1,0),$A9)="該当なし")</formula>
    </cfRule>
  </conditionalFormatting>
  <conditionalFormatting sqref="I21:AG21 I22:AD26 AE23:AG23 AE25:AG25">
    <cfRule type="expression" dxfId="4" priority="1">
      <formula>$G21="なし"</formula>
    </cfRule>
  </conditionalFormatting>
  <dataValidations count="10">
    <dataValidation type="list" allowBlank="1" showInputMessage="1" showErrorMessage="1" sqref="X9:X14" xr:uid="{8ABECD8D-115D-4543-B746-DA3E2CA0C408}">
      <formula1>$C$123:$C$124</formula1>
    </dataValidation>
    <dataValidation type="list" allowBlank="1" showInputMessage="1" showErrorMessage="1" sqref="AX50" xr:uid="{93DCBC32-A690-476B-AE7D-E20E0AD30DD6}">
      <formula1>INDIRECT(INDEX($C$92:$D$96,MATCH($AG33,工種,0),2))</formula1>
    </dataValidation>
    <dataValidation type="list" allowBlank="1" showInputMessage="1" showErrorMessage="1" sqref="AT22:AT27 AS22:AS26" xr:uid="{019DC4B6-2ABB-461C-A011-FBBBB48B0E1B}">
      <formula1>$C$127:$C$128</formula1>
    </dataValidation>
    <dataValidation type="list" allowBlank="1" showInputMessage="1" showErrorMessage="1" sqref="E50" xr:uid="{22105FB6-A6F9-420F-90EC-C9E0A9585B72}">
      <formula1>$C$104:$C$105</formula1>
    </dataValidation>
    <dataValidation type="list" allowBlank="1" showInputMessage="1" showErrorMessage="1" sqref="O21:T26" xr:uid="{127513FD-E188-4D57-8667-23BB1B5B2569}">
      <formula1>INDIRECT(INDEX($C$74:$D$77,MATCH($I21,$C$74:$C$77,0),2))</formula1>
    </dataValidation>
    <dataValidation type="list" allowBlank="1" showInputMessage="1" showErrorMessage="1" sqref="G21 G23 G25" xr:uid="{DFA69D81-17C6-4E8C-A292-105663D79A0E}">
      <formula1>$C$70:$C$71</formula1>
    </dataValidation>
    <dataValidation type="list" allowBlank="1" showInputMessage="1" showErrorMessage="1" sqref="I21:N26" xr:uid="{0DE6D63E-843E-4B71-B98D-42AF0B44FF0E}">
      <formula1>$C$74:$C$78</formula1>
    </dataValidation>
    <dataValidation type="list" allowBlank="1" showInputMessage="1" showErrorMessage="1" prompt="（空白）を選択した場合は、当該項目は「非表示」となります。" sqref="G17" xr:uid="{80A6B43E-275A-4E2B-8715-B963A09E84D1}">
      <formula1>$B$76:$D$76</formula1>
    </dataValidation>
    <dataValidation type="list" allowBlank="1" showInputMessage="1" showErrorMessage="1" sqref="U21:AD26" xr:uid="{7232B689-7625-408F-9431-14BA5DADC311}">
      <formula1>INDIRECT(INDEX($BM$33:$BN$51,MATCH($O21,$BM$33:$BM$51,0),2))</formula1>
    </dataValidation>
    <dataValidation type="list" allowBlank="1" showInputMessage="1" showErrorMessage="1" sqref="AE21:AE26" xr:uid="{6A88250E-4499-4E9C-AFB5-79B45378BF44}">
      <formula1>$C$85:$C$86</formula1>
    </dataValidation>
  </dataValidations>
  <pageMargins left="0.7" right="0.7" top="0.75" bottom="0.75" header="0.3" footer="0.3"/>
  <pageSetup paperSize="9" scale="65" orientation="landscape" horizontalDpi="1200" verticalDpi="1200" r:id="rId1"/>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tabColor rgb="FF7030A0"/>
    <pageSetUpPr fitToPage="1"/>
  </sheetPr>
  <dimension ref="A1:N32"/>
  <sheetViews>
    <sheetView showGridLines="0" workbookViewId="0">
      <selection activeCell="E20" sqref="E20"/>
    </sheetView>
  </sheetViews>
  <sheetFormatPr defaultColWidth="15" defaultRowHeight="13.5"/>
  <cols>
    <col min="1" max="1" width="8.125" style="4" customWidth="1"/>
    <col min="2" max="2" width="18.625" style="4" customWidth="1"/>
    <col min="3" max="3" width="20" style="4" customWidth="1"/>
    <col min="4" max="4" width="2.125" style="4" customWidth="1"/>
    <col min="5" max="5" width="33.375" style="4" customWidth="1"/>
    <col min="6" max="6" width="13.5" style="4" customWidth="1"/>
    <col min="7" max="7" width="2.125" style="4" customWidth="1"/>
    <col min="8" max="8" width="3.625" style="4" customWidth="1"/>
    <col min="9" max="9" width="14.5" style="4" customWidth="1"/>
    <col min="10" max="10" width="20.625" style="4" customWidth="1"/>
    <col min="11" max="11" width="11" style="4" customWidth="1"/>
    <col min="12" max="12" width="0.875" style="4" customWidth="1"/>
    <col min="13" max="13" width="5.875" style="4" customWidth="1"/>
    <col min="14" max="14" width="48.5" style="4" customWidth="1"/>
    <col min="15" max="16384" width="15" style="4"/>
  </cols>
  <sheetData>
    <row r="1" spans="1:14" ht="15" customHeight="1">
      <c r="I1" s="163"/>
      <c r="J1" s="1003" t="s">
        <v>632</v>
      </c>
      <c r="K1" s="1004"/>
    </row>
    <row r="2" spans="1:14" ht="21.75" customHeight="1">
      <c r="A2" s="1006" t="s">
        <v>194</v>
      </c>
      <c r="B2" s="1006"/>
      <c r="C2" s="1006"/>
      <c r="D2" s="1006"/>
      <c r="E2" s="1006"/>
      <c r="F2" s="1006"/>
      <c r="G2" s="1006"/>
      <c r="H2" s="1006"/>
      <c r="I2" s="1006"/>
      <c r="J2" s="1006"/>
      <c r="K2" s="1006"/>
      <c r="L2" s="1006"/>
    </row>
    <row r="3" spans="1:14" ht="5.25" customHeight="1">
      <c r="A3" s="31"/>
      <c r="B3" s="31"/>
      <c r="C3" s="31"/>
      <c r="D3" s="31"/>
      <c r="E3" s="31"/>
      <c r="F3" s="31"/>
      <c r="G3" s="31"/>
      <c r="H3" s="31"/>
      <c r="I3" s="31"/>
      <c r="J3" s="31"/>
    </row>
    <row r="4" spans="1:14" ht="16.5" customHeight="1">
      <c r="A4" s="1062" t="s">
        <v>276</v>
      </c>
      <c r="B4" s="1062"/>
      <c r="C4" s="1062"/>
      <c r="D4" s="240"/>
      <c r="F4" s="4" t="s">
        <v>46</v>
      </c>
      <c r="I4" s="1063" t="s">
        <v>349</v>
      </c>
      <c r="J4" s="1063"/>
      <c r="K4" s="1063"/>
    </row>
    <row r="5" spans="1:14" ht="16.5" customHeight="1">
      <c r="F5" s="4" t="s">
        <v>45</v>
      </c>
      <c r="I5" s="1063" t="s">
        <v>350</v>
      </c>
      <c r="J5" s="1063"/>
      <c r="K5" s="1063"/>
    </row>
    <row r="6" spans="1:14" ht="6" customHeight="1">
      <c r="A6" s="32"/>
      <c r="B6" s="32"/>
      <c r="I6" s="34"/>
    </row>
    <row r="7" spans="1:14" ht="17.25" customHeight="1">
      <c r="A7" s="35" t="s">
        <v>196</v>
      </c>
      <c r="B7" s="35"/>
      <c r="F7" s="33"/>
      <c r="G7" s="33"/>
      <c r="H7" s="33"/>
      <c r="I7" s="45"/>
      <c r="J7" s="45"/>
      <c r="K7" s="45"/>
    </row>
    <row r="8" spans="1:14" ht="18" customHeight="1">
      <c r="A8" s="1009" t="s">
        <v>35</v>
      </c>
      <c r="B8" s="1010" t="s">
        <v>6</v>
      </c>
      <c r="C8" s="1011"/>
      <c r="D8" s="183"/>
      <c r="E8" s="987" t="s">
        <v>230</v>
      </c>
      <c r="F8" s="987"/>
      <c r="G8" s="185"/>
      <c r="H8" s="1010" t="s">
        <v>393</v>
      </c>
      <c r="I8" s="1016"/>
      <c r="J8" s="1014" t="s">
        <v>7</v>
      </c>
      <c r="K8" s="36" t="s">
        <v>197</v>
      </c>
      <c r="L8" s="37"/>
    </row>
    <row r="9" spans="1:14" ht="18" customHeight="1">
      <c r="A9" s="1009"/>
      <c r="B9" s="1012"/>
      <c r="C9" s="1013"/>
      <c r="D9" s="184"/>
      <c r="E9" s="988"/>
      <c r="F9" s="988"/>
      <c r="G9" s="186"/>
      <c r="H9" s="1017"/>
      <c r="I9" s="1018"/>
      <c r="J9" s="1015"/>
      <c r="K9" s="38" t="s">
        <v>198</v>
      </c>
      <c r="L9" s="37"/>
    </row>
    <row r="10" spans="1:14" ht="15" customHeight="1">
      <c r="A10" s="1044" t="s">
        <v>234</v>
      </c>
      <c r="B10" s="1058" t="s">
        <v>378</v>
      </c>
      <c r="C10" s="1059"/>
      <c r="D10" s="236"/>
      <c r="E10" s="1056" t="s">
        <v>235</v>
      </c>
      <c r="F10" s="1056"/>
      <c r="G10" s="234"/>
      <c r="H10" s="1058" t="s">
        <v>353</v>
      </c>
      <c r="I10" s="1059"/>
      <c r="J10" s="1044" t="s">
        <v>353</v>
      </c>
      <c r="K10" s="1044">
        <v>1</v>
      </c>
      <c r="L10" s="994"/>
      <c r="M10" s="716"/>
      <c r="N10" s="991"/>
    </row>
    <row r="11" spans="1:14" ht="15" customHeight="1">
      <c r="A11" s="1044"/>
      <c r="B11" s="1060"/>
      <c r="C11" s="1061"/>
      <c r="D11" s="237"/>
      <c r="E11" s="1057"/>
      <c r="F11" s="1057"/>
      <c r="G11" s="235"/>
      <c r="H11" s="1060"/>
      <c r="I11" s="1061"/>
      <c r="J11" s="1044"/>
      <c r="K11" s="1044"/>
      <c r="L11" s="994"/>
      <c r="M11" s="716"/>
      <c r="N11" s="991"/>
    </row>
    <row r="12" spans="1:14" ht="15" customHeight="1">
      <c r="A12" s="1044" t="s">
        <v>5</v>
      </c>
      <c r="B12" s="1045"/>
      <c r="C12" s="1046"/>
      <c r="D12" s="236"/>
      <c r="E12" s="1047"/>
      <c r="F12" s="1047"/>
      <c r="G12" s="234"/>
      <c r="H12" s="1052"/>
      <c r="I12" s="1053"/>
      <c r="J12" s="1048"/>
      <c r="K12" s="1048"/>
      <c r="L12" s="994"/>
    </row>
    <row r="13" spans="1:14" ht="15" customHeight="1">
      <c r="A13" s="1044"/>
      <c r="B13" s="1049"/>
      <c r="C13" s="1050"/>
      <c r="D13" s="237"/>
      <c r="E13" s="1051"/>
      <c r="F13" s="1051"/>
      <c r="G13" s="235"/>
      <c r="H13" s="1054"/>
      <c r="I13" s="1055"/>
      <c r="J13" s="1048"/>
      <c r="K13" s="1048"/>
      <c r="L13" s="994"/>
    </row>
    <row r="14" spans="1:14" ht="15" customHeight="1">
      <c r="A14" s="1044" t="s">
        <v>5</v>
      </c>
      <c r="B14" s="1045"/>
      <c r="C14" s="1046"/>
      <c r="D14" s="236"/>
      <c r="E14" s="1047"/>
      <c r="F14" s="1047"/>
      <c r="G14" s="234"/>
      <c r="H14" s="1052"/>
      <c r="I14" s="1053"/>
      <c r="J14" s="1048"/>
      <c r="K14" s="1048"/>
      <c r="L14" s="209"/>
    </row>
    <row r="15" spans="1:14" ht="15" customHeight="1">
      <c r="A15" s="1044"/>
      <c r="B15" s="1049"/>
      <c r="C15" s="1050"/>
      <c r="D15" s="237"/>
      <c r="E15" s="1051"/>
      <c r="F15" s="1051"/>
      <c r="G15" s="235"/>
      <c r="H15" s="1054"/>
      <c r="I15" s="1055"/>
      <c r="J15" s="1048"/>
      <c r="K15" s="1048"/>
      <c r="L15" s="209"/>
    </row>
    <row r="16" spans="1:14" ht="4.5" customHeight="1">
      <c r="A16" s="32"/>
      <c r="B16" s="32"/>
      <c r="C16" s="40"/>
      <c r="D16" s="40"/>
      <c r="E16" s="40"/>
      <c r="F16" s="33"/>
      <c r="G16" s="33"/>
      <c r="H16" s="33"/>
      <c r="I16" s="40"/>
      <c r="J16" s="39"/>
      <c r="K16" s="39"/>
      <c r="L16" s="39"/>
    </row>
    <row r="17" spans="1:12" ht="7.5" customHeight="1" thickBot="1">
      <c r="A17" s="39"/>
      <c r="B17" s="39"/>
      <c r="C17" s="40"/>
      <c r="D17" s="40"/>
      <c r="E17" s="40"/>
      <c r="F17" s="41"/>
      <c r="G17" s="41"/>
      <c r="H17" s="41"/>
      <c r="I17" s="40"/>
      <c r="J17" s="39"/>
      <c r="K17" s="39"/>
      <c r="L17" s="39"/>
    </row>
    <row r="18" spans="1:12" ht="30" customHeight="1" thickBot="1">
      <c r="A18" s="39"/>
      <c r="B18" s="39"/>
      <c r="C18" s="40"/>
      <c r="D18" s="40"/>
      <c r="E18" s="40"/>
      <c r="F18" s="41"/>
      <c r="G18" s="41"/>
      <c r="H18" s="41"/>
      <c r="I18" s="40"/>
      <c r="J18" s="67" t="s">
        <v>200</v>
      </c>
      <c r="K18" s="68" t="s">
        <v>201</v>
      </c>
      <c r="L18" s="39"/>
    </row>
    <row r="19" spans="1:12" ht="24.95" customHeight="1" thickTop="1">
      <c r="A19" s="39"/>
      <c r="B19" s="39"/>
      <c r="C19" s="40"/>
      <c r="D19" s="40"/>
      <c r="E19" s="40"/>
      <c r="F19" s="41"/>
      <c r="G19" s="41"/>
      <c r="H19" s="41"/>
      <c r="I19" s="40"/>
      <c r="J19" s="69" t="s">
        <v>202</v>
      </c>
      <c r="K19" s="196" t="s">
        <v>346</v>
      </c>
      <c r="L19" s="39"/>
    </row>
    <row r="20" spans="1:12" ht="24.95" customHeight="1">
      <c r="A20" s="39"/>
      <c r="B20" s="39"/>
      <c r="C20" s="40"/>
      <c r="D20" s="40"/>
      <c r="E20" s="40"/>
      <c r="F20" s="41"/>
      <c r="G20" s="41"/>
      <c r="H20" s="41"/>
      <c r="I20" s="40"/>
      <c r="J20" s="70" t="s">
        <v>203</v>
      </c>
      <c r="K20" s="197" t="s">
        <v>40</v>
      </c>
      <c r="L20" s="39"/>
    </row>
    <row r="21" spans="1:12" ht="24.95" customHeight="1">
      <c r="A21" s="39"/>
      <c r="B21" s="39"/>
      <c r="C21" s="40"/>
      <c r="D21" s="40"/>
      <c r="E21" s="40"/>
      <c r="F21" s="41"/>
      <c r="G21" s="41"/>
      <c r="H21" s="41"/>
      <c r="I21" s="40"/>
      <c r="J21" s="70" t="s">
        <v>204</v>
      </c>
      <c r="K21" s="197" t="s">
        <v>346</v>
      </c>
      <c r="L21" s="39"/>
    </row>
    <row r="22" spans="1:12" ht="24.95" customHeight="1" thickBot="1">
      <c r="A22" s="39"/>
      <c r="B22" s="39"/>
      <c r="C22" s="40"/>
      <c r="D22" s="40"/>
      <c r="E22" s="40"/>
      <c r="F22" s="41"/>
      <c r="G22" s="41"/>
      <c r="H22" s="41"/>
      <c r="I22" s="40"/>
      <c r="J22" s="71" t="s">
        <v>211</v>
      </c>
      <c r="K22" s="198" t="s">
        <v>346</v>
      </c>
      <c r="L22" s="39"/>
    </row>
    <row r="23" spans="1:12" ht="13.5" customHeight="1" thickBot="1">
      <c r="A23" s="56"/>
      <c r="B23" s="1005"/>
      <c r="C23" s="1005"/>
      <c r="D23" s="1005"/>
      <c r="E23" s="1005"/>
      <c r="F23" s="1005"/>
      <c r="G23" s="1005"/>
      <c r="H23" s="1005"/>
      <c r="I23" s="1005"/>
      <c r="J23" s="1005"/>
      <c r="K23" s="1005"/>
    </row>
    <row r="24" spans="1:12" ht="14.25" thickTop="1">
      <c r="A24" s="1019" t="s">
        <v>245</v>
      </c>
      <c r="B24" s="1020"/>
      <c r="C24" s="176"/>
      <c r="D24" s="176"/>
      <c r="E24" s="176"/>
      <c r="F24" s="177"/>
      <c r="G24" s="177"/>
      <c r="H24" s="177"/>
      <c r="I24" s="176"/>
      <c r="J24" s="213"/>
      <c r="K24" s="178"/>
      <c r="L24" s="39"/>
    </row>
    <row r="25" spans="1:12" s="1" customFormat="1" ht="13.5" customHeight="1">
      <c r="A25" s="179" t="s">
        <v>171</v>
      </c>
      <c r="B25" s="1022" t="s">
        <v>309</v>
      </c>
      <c r="C25" s="1022"/>
      <c r="D25" s="1022"/>
      <c r="E25" s="1022"/>
      <c r="F25" s="1022"/>
      <c r="G25" s="1022"/>
      <c r="H25" s="1022"/>
      <c r="I25" s="1022"/>
      <c r="J25" s="1022"/>
      <c r="K25" s="212"/>
    </row>
    <row r="26" spans="1:12" s="1" customFormat="1">
      <c r="A26" s="179" t="s">
        <v>166</v>
      </c>
      <c r="B26" s="1021" t="s">
        <v>318</v>
      </c>
      <c r="C26" s="1021"/>
      <c r="D26" s="1021"/>
      <c r="E26" s="1021"/>
      <c r="F26" s="1021"/>
      <c r="G26" s="1021"/>
      <c r="H26" s="1021"/>
      <c r="I26" s="1021"/>
      <c r="J26" s="1021"/>
      <c r="K26" s="214"/>
    </row>
    <row r="27" spans="1:12" s="5" customFormat="1" ht="14.25" customHeight="1">
      <c r="A27" s="179" t="s">
        <v>167</v>
      </c>
      <c r="B27" s="701" t="s">
        <v>388</v>
      </c>
      <c r="C27" s="701"/>
      <c r="D27" s="701"/>
      <c r="E27" s="701"/>
      <c r="F27" s="701"/>
      <c r="G27" s="701"/>
      <c r="H27" s="701"/>
      <c r="I27" s="701"/>
      <c r="J27" s="701"/>
      <c r="K27" s="158"/>
      <c r="L27" s="42"/>
    </row>
    <row r="28" spans="1:12" s="5" customFormat="1" ht="14.25" customHeight="1">
      <c r="A28" s="179" t="s">
        <v>168</v>
      </c>
      <c r="B28" s="701" t="s">
        <v>310</v>
      </c>
      <c r="C28" s="701"/>
      <c r="D28" s="701"/>
      <c r="E28" s="701"/>
      <c r="F28" s="701"/>
      <c r="G28" s="701"/>
      <c r="H28" s="701"/>
      <c r="I28" s="701"/>
      <c r="J28" s="701"/>
      <c r="K28" s="158"/>
      <c r="L28" s="43"/>
    </row>
    <row r="29" spans="1:12" s="5" customFormat="1" ht="14.25" customHeight="1">
      <c r="A29" s="179"/>
      <c r="B29" s="701" t="s">
        <v>389</v>
      </c>
      <c r="C29" s="701"/>
      <c r="D29" s="701"/>
      <c r="E29" s="701"/>
      <c r="F29" s="701"/>
      <c r="G29" s="701"/>
      <c r="H29" s="701"/>
      <c r="I29" s="701"/>
      <c r="J29" s="701"/>
      <c r="K29" s="158"/>
      <c r="L29" s="43"/>
    </row>
    <row r="30" spans="1:12" ht="13.5" customHeight="1">
      <c r="A30" s="179" t="s">
        <v>169</v>
      </c>
      <c r="B30" s="701" t="s">
        <v>311</v>
      </c>
      <c r="C30" s="701"/>
      <c r="D30" s="701"/>
      <c r="E30" s="701"/>
      <c r="F30" s="701"/>
      <c r="G30" s="701"/>
      <c r="H30" s="701"/>
      <c r="I30" s="701"/>
      <c r="J30" s="701"/>
      <c r="K30" s="158"/>
    </row>
    <row r="31" spans="1:12" ht="14.25" customHeight="1" thickBot="1">
      <c r="A31" s="180" t="s">
        <v>317</v>
      </c>
      <c r="B31" s="690" t="s">
        <v>312</v>
      </c>
      <c r="C31" s="690"/>
      <c r="D31" s="690"/>
      <c r="E31" s="690"/>
      <c r="F31" s="690"/>
      <c r="G31" s="690"/>
      <c r="H31" s="690"/>
      <c r="I31" s="690"/>
      <c r="J31" s="690"/>
      <c r="K31" s="215"/>
    </row>
    <row r="32" spans="1:12" ht="14.25" thickTop="1"/>
  </sheetData>
  <mergeCells count="45">
    <mergeCell ref="J1:K1"/>
    <mergeCell ref="A2:L2"/>
    <mergeCell ref="A4:C4"/>
    <mergeCell ref="I4:K4"/>
    <mergeCell ref="I5:K5"/>
    <mergeCell ref="A8:A9"/>
    <mergeCell ref="B8:C9"/>
    <mergeCell ref="H8:I9"/>
    <mergeCell ref="J8:J9"/>
    <mergeCell ref="E8:F9"/>
    <mergeCell ref="A10:A11"/>
    <mergeCell ref="J10:J11"/>
    <mergeCell ref="K10:K11"/>
    <mergeCell ref="E10:F11"/>
    <mergeCell ref="B10:C11"/>
    <mergeCell ref="H10:I11"/>
    <mergeCell ref="L10:L11"/>
    <mergeCell ref="M10:M11"/>
    <mergeCell ref="N10:N11"/>
    <mergeCell ref="L12:L13"/>
    <mergeCell ref="B13:C13"/>
    <mergeCell ref="E13:F13"/>
    <mergeCell ref="H12:I13"/>
    <mergeCell ref="A14:A15"/>
    <mergeCell ref="B14:C14"/>
    <mergeCell ref="E14:F14"/>
    <mergeCell ref="J14:J15"/>
    <mergeCell ref="K14:K15"/>
    <mergeCell ref="B15:C15"/>
    <mergeCell ref="E15:F15"/>
    <mergeCell ref="H14:I15"/>
    <mergeCell ref="A12:A13"/>
    <mergeCell ref="B12:C12"/>
    <mergeCell ref="E12:F12"/>
    <mergeCell ref="J12:J13"/>
    <mergeCell ref="K12:K13"/>
    <mergeCell ref="B29:J29"/>
    <mergeCell ref="B30:J30"/>
    <mergeCell ref="B31:J31"/>
    <mergeCell ref="B23:K23"/>
    <mergeCell ref="A24:B24"/>
    <mergeCell ref="B25:J25"/>
    <mergeCell ref="B26:J26"/>
    <mergeCell ref="B27:J27"/>
    <mergeCell ref="B28:J28"/>
  </mergeCells>
  <phoneticPr fontId="2"/>
  <conditionalFormatting sqref="B10 D10:E10 G10:G11 K10:K11 D11">
    <cfRule type="expression" dxfId="3" priority="3" stopIfTrue="1">
      <formula>$A$10=$B$37</formula>
    </cfRule>
  </conditionalFormatting>
  <conditionalFormatting sqref="G12:H12 B12:B13 D12:E13 J12:K13 G13">
    <cfRule type="expression" dxfId="2" priority="2" stopIfTrue="1">
      <formula>$A$12=$B$38</formula>
    </cfRule>
  </conditionalFormatting>
  <conditionalFormatting sqref="G14:H14 B14:B15 D14:E15 J14:K15 G15">
    <cfRule type="expression" dxfId="1" priority="1" stopIfTrue="1">
      <formula>$A$14=$B$39</formula>
    </cfRule>
  </conditionalFormatting>
  <conditionalFormatting sqref="H10 J10:J11">
    <cfRule type="expression" dxfId="0" priority="4">
      <formula>$A$10=$B$37</formula>
    </cfRule>
  </conditionalFormatting>
  <pageMargins left="0.7" right="0.7" top="0.75" bottom="0.75" header="0.3" footer="0.3"/>
  <pageSetup paperSize="9" scale="8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035F83222AC5940978805B8CC7606DA" ma:contentTypeVersion="" ma:contentTypeDescription="新しいドキュメントを作成します。" ma:contentTypeScope="" ma:versionID="f75d0ce01cba0a24265438788a782cf7">
  <xsd:schema xmlns:xsd="http://www.w3.org/2001/XMLSchema" xmlns:xs="http://www.w3.org/2001/XMLSchema" xmlns:p="http://schemas.microsoft.com/office/2006/metadata/properties" targetNamespace="http://schemas.microsoft.com/office/2006/metadata/properties" ma:root="true" ma:fieldsID="80d68df1d8f8eef02213e82636871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5C2B74-7B89-4DD7-89F1-49A7DEE8FD64}">
  <ds:schemaRefs>
    <ds:schemaRef ds:uri="http://schemas.microsoft.com/office/infopath/2007/PartnerControls"/>
    <ds:schemaRef ds:uri="http://www.w3.org/XML/1998/namespace"/>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http://purl.org/dc/dcmitype/"/>
    <ds:schemaRef ds:uri="http://purl.org/dc/terms/"/>
  </ds:schemaRefs>
</ds:datastoreItem>
</file>

<file path=customXml/itemProps2.xml><?xml version="1.0" encoding="utf-8"?>
<ds:datastoreItem xmlns:ds="http://schemas.openxmlformats.org/officeDocument/2006/customXml" ds:itemID="{D198A12E-F0C4-4CF3-8ABC-250CCD2CD9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61CF2D56-9257-45AA-B936-31D416EE24B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69</vt:i4>
      </vt:variant>
    </vt:vector>
  </HeadingPairs>
  <TitlesOfParts>
    <vt:vector size="84" baseType="lpstr">
      <vt:lpstr>チェック用</vt:lpstr>
      <vt:lpstr>様式１（表紙）</vt:lpstr>
      <vt:lpstr>様式2</vt:lpstr>
      <vt:lpstr>様式３</vt:lpstr>
      <vt:lpstr>様式４</vt:lpstr>
      <vt:lpstr>様式５</vt:lpstr>
      <vt:lpstr>様式６</vt:lpstr>
      <vt:lpstr>【参考】誓約書（CCUS)</vt:lpstr>
      <vt:lpstr>≪記載例≫</vt:lpstr>
      <vt:lpstr>例＿様式１（表紙）</vt:lpstr>
      <vt:lpstr>例＿様式2</vt:lpstr>
      <vt:lpstr>例＿様式３</vt:lpstr>
      <vt:lpstr>例＿様式４</vt:lpstr>
      <vt:lpstr>例＿様式５</vt:lpstr>
      <vt:lpstr>例＿様式６</vt:lpstr>
      <vt:lpstr>様式４!PC橋梁_上部_工事</vt:lpstr>
      <vt:lpstr>様式５!PC橋梁_上部_工事</vt:lpstr>
      <vt:lpstr>例＿様式４!PC橋梁_上部_工事</vt:lpstr>
      <vt:lpstr>例＿様式５!PC橋梁_上部_工事</vt:lpstr>
      <vt:lpstr>'【参考】誓約書（CCUS)'!Print_Area</vt:lpstr>
      <vt:lpstr>'様式１（表紙）'!Print_Area</vt:lpstr>
      <vt:lpstr>様式2!Print_Area</vt:lpstr>
      <vt:lpstr>様式３!Print_Area</vt:lpstr>
      <vt:lpstr>様式４!Print_Area</vt:lpstr>
      <vt:lpstr>様式５!Print_Area</vt:lpstr>
      <vt:lpstr>様式６!Print_Area</vt:lpstr>
      <vt:lpstr>'例＿様式１（表紙）'!Print_Area</vt:lpstr>
      <vt:lpstr>例＿様式2!Print_Area</vt:lpstr>
      <vt:lpstr>例＿様式３!Print_Area</vt:lpstr>
      <vt:lpstr>例＿様式４!Print_Area</vt:lpstr>
      <vt:lpstr>例＿様式５!Print_Area</vt:lpstr>
      <vt:lpstr>例＿様式６!Print_Area</vt:lpstr>
      <vt:lpstr>様式５!衛生工学</vt:lpstr>
      <vt:lpstr>例＿様式５!衛生工学</vt:lpstr>
      <vt:lpstr>様式５!機械</vt:lpstr>
      <vt:lpstr>例＿様式５!機械</vt:lpstr>
      <vt:lpstr>様式５!技術士</vt:lpstr>
      <vt:lpstr>例＿様式５!技術士</vt:lpstr>
      <vt:lpstr>様式５!技術士部門名前</vt:lpstr>
      <vt:lpstr>例＿様式５!技術士部門名前</vt:lpstr>
      <vt:lpstr>様式５!建設</vt:lpstr>
      <vt:lpstr>例＿様式５!建設</vt:lpstr>
      <vt:lpstr>様式５!建築士</vt:lpstr>
      <vt:lpstr>例＿様式５!建築士</vt:lpstr>
      <vt:lpstr>様式５!建築士名前</vt:lpstr>
      <vt:lpstr>例＿様式５!建築士名前</vt:lpstr>
      <vt:lpstr>様式５!工種</vt:lpstr>
      <vt:lpstr>例＿様式５!工種</vt:lpstr>
      <vt:lpstr>様式４!工種1</vt:lpstr>
      <vt:lpstr>様式５!工種1</vt:lpstr>
      <vt:lpstr>例＿様式４!工種1</vt:lpstr>
      <vt:lpstr>例＿様式５!工種1</vt:lpstr>
      <vt:lpstr>様式４!工種2</vt:lpstr>
      <vt:lpstr>様式５!工種2</vt:lpstr>
      <vt:lpstr>例＿様式４!工種2</vt:lpstr>
      <vt:lpstr>例＿様式５!工種2</vt:lpstr>
      <vt:lpstr>様式４!工種3</vt:lpstr>
      <vt:lpstr>様式５!工種3</vt:lpstr>
      <vt:lpstr>例＿様式４!工種3</vt:lpstr>
      <vt:lpstr>例＿様式５!工種3</vt:lpstr>
      <vt:lpstr>様式４!工種4</vt:lpstr>
      <vt:lpstr>様式５!工種4</vt:lpstr>
      <vt:lpstr>例＿様式４!工種4</vt:lpstr>
      <vt:lpstr>例＿様式５!工種4</vt:lpstr>
      <vt:lpstr>様式４!工種5</vt:lpstr>
      <vt:lpstr>様式５!工種5</vt:lpstr>
      <vt:lpstr>例＿様式４!工種5</vt:lpstr>
      <vt:lpstr>例＿様式５!工種5</vt:lpstr>
      <vt:lpstr>様式５!施工管理技士</vt:lpstr>
      <vt:lpstr>例＿様式５!施工管理技士</vt:lpstr>
      <vt:lpstr>様式５!施工管理技士名前</vt:lpstr>
      <vt:lpstr>例＿様式５!施工管理技士名前</vt:lpstr>
      <vt:lpstr>様式５!上下水道</vt:lpstr>
      <vt:lpstr>例＿様式５!上下水道</vt:lpstr>
      <vt:lpstr>様式５!森林</vt:lpstr>
      <vt:lpstr>例＿様式５!森林</vt:lpstr>
      <vt:lpstr>様式５!水産</vt:lpstr>
      <vt:lpstr>例＿様式５!水産</vt:lpstr>
      <vt:lpstr>様式５!電気電子</vt:lpstr>
      <vt:lpstr>例＿様式５!電気電子</vt:lpstr>
      <vt:lpstr>様式５!農業</vt:lpstr>
      <vt:lpstr>例＿様式５!農業</vt:lpstr>
      <vt:lpstr>様式５!不要</vt:lpstr>
      <vt:lpstr>例＿様式５!不要</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太田　篤</cp:lastModifiedBy>
  <cp:lastPrinted>2026-08-28T02:42:54Z</cp:lastPrinted>
  <dcterms:created xsi:type="dcterms:W3CDTF">2012-12-06T08:04:40Z</dcterms:created>
  <dcterms:modified xsi:type="dcterms:W3CDTF">2026-09-01T04:29:33Z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0x0101005035F83222AC5940978805B8CC7606DA</vt:lpwstr>
  </property>
</Properties>
</file>