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5.xml" ContentType="application/vnd.openxmlformats-officedocument.spreadsheetml.comments+xml"/>
  <Override PartName="/xl/drawings/drawing3.xml" ContentType="application/vnd.openxmlformats-officedocument.drawing+xml"/>
  <Override PartName="/xl/comments6.xml" ContentType="application/vnd.openxmlformats-officedocument.spreadsheetml.comments+xml"/>
  <Override PartName="/xl/drawings/drawing4.xml" ContentType="application/vnd.openxmlformats-officedocument.drawing+xml"/>
  <Override PartName="/xl/comments7.xml" ContentType="application/vnd.openxmlformats-officedocument.spreadsheetml.comments+xml"/>
  <Override PartName="/xl/drawings/drawing5.xml" ContentType="application/vnd.openxmlformats-officedocument.drawing+xml"/>
  <Override PartName="/xl/comments8.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showInkAnnotation="0" codeName="ThisWorkbook" defaultThemeVersion="124226"/>
  <mc:AlternateContent xmlns:mc="http://schemas.openxmlformats.org/markup-compatibility/2006">
    <mc:Choice Requires="x15">
      <x15ac:absPath xmlns:x15ac="http://schemas.microsoft.com/office/spreadsheetml/2010/11/ac" url="\\Fs14b\共有フォルダ21\23201000-050総務企画課財務担当\01業務別（その１）\04入札\R8年度\01土木事務所入札関係\制限付き一般競争入札\261026\0930　塚口長尾線\各種様式\"/>
    </mc:Choice>
  </mc:AlternateContent>
  <xr:revisionPtr revIDLastSave="0" documentId="13_ncr:1_{6771C1E0-2B6E-457E-AEDA-297F3FB89F84}" xr6:coauthVersionLast="47" xr6:coauthVersionMax="47" xr10:uidLastSave="{00000000-0000-0000-0000-000000000000}"/>
  <bookViews>
    <workbookView xWindow="-16750" yWindow="1230" windowWidth="14340" windowHeight="9660" firstSheet="2" activeTab="4" xr2:uid="{AE77F403-CE99-455C-AC68-E7DA9A268C53}"/>
  </bookViews>
  <sheets>
    <sheet name="チェック用" sheetId="50" state="hidden" r:id="rId1"/>
    <sheet name="様式１（表紙）" sheetId="82" r:id="rId2"/>
    <sheet name="様式2（case①）" sheetId="108" r:id="rId3"/>
    <sheet name="様式３" sheetId="74" r:id="rId4"/>
    <sheet name="様式４" sheetId="101" r:id="rId5"/>
    <sheet name="様式5" sheetId="118" r:id="rId6"/>
    <sheet name="様式６" sheetId="65" r:id="rId7"/>
    <sheet name="【参考】誓約書（引渡し完了日）" sheetId="68" r:id="rId8"/>
    <sheet name="【参考】誓約書（CCUS）" sheetId="119" r:id="rId9"/>
    <sheet name="≪記載例≫" sheetId="89" r:id="rId10"/>
    <sheet name="例＿様式１" sheetId="98" r:id="rId11"/>
    <sheet name="例＿様式2" sheetId="113" r:id="rId12"/>
    <sheet name="例＿様式３ " sheetId="114" r:id="rId13"/>
    <sheet name="例＿様式４" sheetId="122" r:id="rId14"/>
    <sheet name="例＿様式5" sheetId="124" r:id="rId15"/>
    <sheet name="例＿様式６" sheetId="91" r:id="rId16"/>
    <sheet name="例＿様式７" sheetId="92" r:id="rId17"/>
  </sheets>
  <definedNames>
    <definedName name="_xlnm._FilterDatabase" localSheetId="5" hidden="1">様式5!$G$9:$O$14</definedName>
    <definedName name="_xlnm._FilterDatabase" localSheetId="14" hidden="1">例＿様式5!$G$9:$O$14</definedName>
    <definedName name="PC橋梁_上部_工事" localSheetId="5">様式5!$BA$57:$BA$68</definedName>
    <definedName name="PC橋梁_上部_工事" localSheetId="13">例＿様式４!$BA$57:$BA$68</definedName>
    <definedName name="PC橋梁_上部_工事" localSheetId="14">例＿様式5!$BA$57:$BA$68</definedName>
    <definedName name="PC橋梁_上部_工事">様式４!$BA$57:$BA$68</definedName>
    <definedName name="_xlnm.Print_Area" localSheetId="8">'【参考】誓約書（CCUS）'!$A$1:$J$55</definedName>
    <definedName name="_xlnm.Print_Area" localSheetId="7">'【参考】誓約書（引渡し完了日）'!$A$1:$J$55</definedName>
    <definedName name="_xlnm.Print_Area" localSheetId="1">'様式１（表紙）'!$A$1:$Q$62</definedName>
    <definedName name="_xlnm.Print_Area" localSheetId="2">'様式2（case①）'!$A$1:$N$69</definedName>
    <definedName name="_xlnm.Print_Area" localSheetId="3">様式３!$A$1:$AE$52</definedName>
    <definedName name="_xlnm.Print_Area" localSheetId="4">様式４!$A$1:$AT$66</definedName>
    <definedName name="_xlnm.Print_Area" localSheetId="5">様式5!$A$1:$AT$44</definedName>
    <definedName name="_xlnm.Print_Area" localSheetId="6">様式６!$A$1:$J$33</definedName>
    <definedName name="_xlnm.Print_Area" localSheetId="10">例＿様式１!$A$1:$Q$62</definedName>
    <definedName name="_xlnm.Print_Area" localSheetId="11">例＿様式2!$A$1:$N$69</definedName>
    <definedName name="_xlnm.Print_Area" localSheetId="12">'例＿様式３ '!$A$1:$AE$52</definedName>
    <definedName name="_xlnm.Print_Area" localSheetId="13">例＿様式４!$A$1:$AT$66</definedName>
    <definedName name="_xlnm.Print_Area" localSheetId="14">例＿様式5!$A$1:$AT$44</definedName>
    <definedName name="_xlnm.Print_Area" localSheetId="15">例＿様式６!$A$1:$J$31</definedName>
    <definedName name="_xlnm.Print_Area" localSheetId="16">例＿様式７!$A$1:$L$50</definedName>
    <definedName name="衛生工学" localSheetId="14">例＿様式5!$BP$54:$BP$55</definedName>
    <definedName name="衛生工学">様式5!$BP$54:$BP$55</definedName>
    <definedName name="機械" localSheetId="14">例＿様式5!$BL$54:$BL$56</definedName>
    <definedName name="機械">様式5!$BL$54:$BL$56</definedName>
    <definedName name="技術士" localSheetId="14">例＿様式5!$BM$33:$BM$43</definedName>
    <definedName name="技術士">様式5!$BM$33:$BM$43</definedName>
    <definedName name="技術士部門">#REF!</definedName>
    <definedName name="技術士部門名前" localSheetId="14">例＿様式5!$BN$33:$BN$43</definedName>
    <definedName name="技術士部門名前">様式5!$BN$33:$BN$43</definedName>
    <definedName name="建設" localSheetId="14">例＿様式5!$BI$54:$BI$55</definedName>
    <definedName name="建設">様式5!$BI$54:$BI$55</definedName>
    <definedName name="建築士" localSheetId="14">例＿様式5!$BK$33:$BK$44</definedName>
    <definedName name="建築士">様式5!$BK$33:$BK$44</definedName>
    <definedName name="建築士名前" localSheetId="14">例＿様式5!$BL$33:$BL$44</definedName>
    <definedName name="建築士名前">様式5!$BL$33:$BL$44</definedName>
    <definedName name="工種" localSheetId="5">様式5!$C$93:$C$97</definedName>
    <definedName name="工種" localSheetId="13">例＿様式４!$C$92:$C$96</definedName>
    <definedName name="工種" localSheetId="14">例＿様式5!$C$92:$C$96</definedName>
    <definedName name="工種">様式４!$C$92:$C$96</definedName>
    <definedName name="工種1" localSheetId="5">様式5!$AY$57:$AY$68</definedName>
    <definedName name="工種1" localSheetId="13">例＿様式４!$AZ$91:$AZ$102</definedName>
    <definedName name="工種1" localSheetId="14">例＿様式5!$AY$57:$AY$68</definedName>
    <definedName name="工種1">様式４!$AZ$91:$AZ$102</definedName>
    <definedName name="工種2" localSheetId="5">様式5!$AZ$57:$AZ$68</definedName>
    <definedName name="工種2" localSheetId="13">例＿様式４!$BA$91:$BA$102</definedName>
    <definedName name="工種2" localSheetId="14">例＿様式5!$AZ$57:$AZ$68</definedName>
    <definedName name="工種2">様式４!$BA$91:$BA$102</definedName>
    <definedName name="工種3" localSheetId="5">様式5!$BA$57:$BA$68</definedName>
    <definedName name="工種3" localSheetId="13">例＿様式４!$BB$91:$BB$102</definedName>
    <definedName name="工種3" localSheetId="14">例＿様式5!$BA$57:$BA$68</definedName>
    <definedName name="工種3">様式４!$BB$91:$BB$102</definedName>
    <definedName name="工種4" localSheetId="5">様式5!$BB$57:$BB$68</definedName>
    <definedName name="工種4" localSheetId="13">例＿様式４!$BC$91:$BC$102</definedName>
    <definedName name="工種4" localSheetId="14">例＿様式5!$BB$57:$BB$68</definedName>
    <definedName name="工種4">様式４!$BC$91:$BC$102</definedName>
    <definedName name="工種5" localSheetId="5">様式5!$BC$57:$BC$68</definedName>
    <definedName name="工種5" localSheetId="13">例＿様式４!$BD$91:$BD$102</definedName>
    <definedName name="工種5" localSheetId="14">例＿様式5!$BC$57:$BC$68</definedName>
    <definedName name="工種5">様式４!$BD$91:$BD$102</definedName>
    <definedName name="施工管理技士" localSheetId="14">例＿様式5!$BI$33:$BI$44</definedName>
    <definedName name="施工管理技士">様式5!$BI$33:$BI$44</definedName>
    <definedName name="施工管理技士名前" localSheetId="14">例＿様式5!$BJ$33:$BJ$44</definedName>
    <definedName name="施工管理技士名前">様式5!$BJ$33:$BJ$44</definedName>
    <definedName name="資格区分">#REF!</definedName>
    <definedName name="上下水道" localSheetId="14">例＿様式5!$BM$54:$BM$56</definedName>
    <definedName name="上下水道">様式5!$BM$54:$BM$56</definedName>
    <definedName name="森林" localSheetId="14">例＿様式5!$BO$54:$BO$56</definedName>
    <definedName name="森林">様式5!$BO$54:$BO$56</definedName>
    <definedName name="水産" localSheetId="14">例＿様式5!$BN$54:$BN$55</definedName>
    <definedName name="水産">様式5!$BN$54:$BN$55</definedName>
    <definedName name="電気電子" localSheetId="14">例＿様式5!$BK$54:$BK$55</definedName>
    <definedName name="電気電子">様式5!$BK$54:$BK$55</definedName>
    <definedName name="農業" localSheetId="14">例＿様式5!$BJ$54:$BJ$56</definedName>
    <definedName name="農業">様式5!$BJ$54:$BJ$56</definedName>
    <definedName name="不要" localSheetId="14">例＿様式5!$BQ$54</definedName>
    <definedName name="不要">様式5!$BQ$54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5" i="74" l="1"/>
  <c r="M45" i="74"/>
  <c r="A33" i="101" l="1"/>
  <c r="A37" i="101"/>
  <c r="A57" i="101" l="1"/>
  <c r="AX40" i="101" l="1"/>
  <c r="AX44" i="101"/>
  <c r="AX42" i="101"/>
  <c r="C93" i="118"/>
  <c r="C92" i="118"/>
  <c r="C91" i="118"/>
  <c r="C90" i="118"/>
  <c r="C89" i="118" s="1"/>
  <c r="A17" i="101"/>
  <c r="C71" i="101" l="1"/>
  <c r="I18" i="108"/>
  <c r="I32" i="50"/>
  <c r="I31" i="50"/>
  <c r="I30" i="50"/>
  <c r="I26" i="50"/>
  <c r="I19" i="50"/>
  <c r="I18" i="50"/>
  <c r="I17" i="50"/>
  <c r="H32" i="50"/>
  <c r="H31" i="50"/>
  <c r="H30" i="50"/>
  <c r="H26" i="50"/>
  <c r="H19" i="50"/>
  <c r="H18" i="50"/>
  <c r="H17" i="50"/>
  <c r="G32" i="50"/>
  <c r="G31" i="50"/>
  <c r="G30" i="50"/>
  <c r="G26" i="50"/>
  <c r="G19" i="50"/>
  <c r="G18" i="50"/>
  <c r="G17" i="50"/>
  <c r="F32" i="50" l="1"/>
  <c r="F31" i="50"/>
  <c r="F30" i="50"/>
  <c r="F26" i="50"/>
  <c r="F19" i="50"/>
  <c r="F18" i="50"/>
  <c r="F17" i="50"/>
  <c r="E32" i="50"/>
  <c r="E31" i="50"/>
  <c r="E30" i="50"/>
  <c r="E26" i="50"/>
  <c r="E19" i="50"/>
  <c r="E18" i="50"/>
  <c r="E17" i="50"/>
  <c r="D32" i="50"/>
  <c r="D31" i="50"/>
  <c r="D30" i="50"/>
  <c r="D26" i="50"/>
  <c r="D19" i="50"/>
  <c r="D18" i="50"/>
  <c r="D17" i="50"/>
  <c r="C32" i="50"/>
  <c r="C31" i="50"/>
  <c r="C30" i="50"/>
  <c r="C26" i="50"/>
  <c r="C19" i="50"/>
  <c r="C18" i="50"/>
  <c r="C17" i="50"/>
  <c r="B32" i="50"/>
  <c r="B26" i="50"/>
  <c r="I12" i="108"/>
  <c r="B5" i="50"/>
  <c r="A11" i="124"/>
  <c r="C12" i="124" s="1"/>
  <c r="C24" i="124" s="1"/>
  <c r="C26" i="124"/>
  <c r="C25" i="124"/>
  <c r="C22" i="124"/>
  <c r="C21" i="124"/>
  <c r="H17" i="124"/>
  <c r="E14" i="124"/>
  <c r="C14" i="124"/>
  <c r="G13" i="124"/>
  <c r="E13" i="124"/>
  <c r="C13" i="124"/>
  <c r="A13" i="124"/>
  <c r="AZ25" i="124" s="1"/>
  <c r="E10" i="124"/>
  <c r="C10" i="124"/>
  <c r="G9" i="124"/>
  <c r="E9" i="124"/>
  <c r="C9" i="124"/>
  <c r="A9" i="124"/>
  <c r="BE44" i="124"/>
  <c r="AX44" i="124"/>
  <c r="BD43" i="124"/>
  <c r="BD44" i="124" s="1"/>
  <c r="BC43" i="124"/>
  <c r="BC44" i="124" s="1"/>
  <c r="BB43" i="124"/>
  <c r="BB44" i="124" s="1"/>
  <c r="BA43" i="124"/>
  <c r="BA44" i="124" s="1"/>
  <c r="AZ43" i="124"/>
  <c r="AZ44" i="124" s="1"/>
  <c r="BE42" i="124"/>
  <c r="AX42" i="124"/>
  <c r="BD41" i="124"/>
  <c r="BD42" i="124" s="1"/>
  <c r="BC41" i="124"/>
  <c r="BC42" i="124" s="1"/>
  <c r="BB41" i="124"/>
  <c r="BB42" i="124" s="1"/>
  <c r="BA41" i="124"/>
  <c r="BA42" i="124" s="1"/>
  <c r="AZ41" i="124"/>
  <c r="AZ42" i="124" s="1"/>
  <c r="BE40" i="124"/>
  <c r="AX40" i="124"/>
  <c r="BD39" i="124"/>
  <c r="BD40" i="124" s="1"/>
  <c r="BC39" i="124"/>
  <c r="BC40" i="124" s="1"/>
  <c r="BB39" i="124"/>
  <c r="BB40" i="124" s="1"/>
  <c r="BA39" i="124"/>
  <c r="BA40" i="124" s="1"/>
  <c r="AZ39" i="124"/>
  <c r="AZ40" i="124" s="1"/>
  <c r="U25" i="124"/>
  <c r="U23" i="124"/>
  <c r="U21" i="124"/>
  <c r="AY23" i="124" l="1"/>
  <c r="C11" i="124"/>
  <c r="C23" i="124" s="1"/>
  <c r="E11" i="124"/>
  <c r="G11" i="124"/>
  <c r="E12" i="124"/>
  <c r="E23" i="124" s="1"/>
  <c r="AX25" i="124"/>
  <c r="E25" i="124"/>
  <c r="AY25" i="124"/>
  <c r="BF44" i="124"/>
  <c r="AW44" i="124"/>
  <c r="BF40" i="124"/>
  <c r="BF42" i="124"/>
  <c r="AY21" i="124"/>
  <c r="AW40" i="124"/>
  <c r="E21" i="124"/>
  <c r="AX21" i="124"/>
  <c r="AZ21" i="124" s="1"/>
  <c r="AX23" i="124" l="1"/>
  <c r="AZ23" i="124" s="1"/>
  <c r="AZ27" i="124" s="1"/>
  <c r="AV21" i="124" s="1"/>
  <c r="A21" i="124" s="1"/>
  <c r="AW25" i="124"/>
  <c r="AW42" i="124"/>
  <c r="AW23" i="124"/>
  <c r="BF45" i="124"/>
  <c r="AV39" i="124" s="1"/>
  <c r="AW21" i="124"/>
  <c r="AV23" i="124" l="1"/>
  <c r="A23" i="124" s="1"/>
  <c r="AV25" i="124"/>
  <c r="AV43" i="124"/>
  <c r="AV41" i="124"/>
  <c r="AL3" i="122"/>
  <c r="Y3" i="114"/>
  <c r="AL4" i="122"/>
  <c r="Y4" i="114"/>
  <c r="A61" i="122"/>
  <c r="T61" i="122" s="1"/>
  <c r="BE44" i="122" s="1"/>
  <c r="P56" i="122"/>
  <c r="N56" i="122"/>
  <c r="K56" i="122"/>
  <c r="H56" i="122"/>
  <c r="E56" i="122"/>
  <c r="E54" i="122" s="1"/>
  <c r="H54" i="122" s="1"/>
  <c r="K54" i="122" s="1"/>
  <c r="N54" i="122" s="1"/>
  <c r="P54" i="122" s="1"/>
  <c r="BD44" i="122"/>
  <c r="BC44" i="122"/>
  <c r="AX44" i="122"/>
  <c r="AB44" i="122"/>
  <c r="AE44" i="122" s="1"/>
  <c r="L44" i="122"/>
  <c r="BD43" i="122"/>
  <c r="BC43" i="122"/>
  <c r="BB43" i="122"/>
  <c r="BB44" i="122" s="1"/>
  <c r="BA43" i="122"/>
  <c r="BA44" i="122" s="1"/>
  <c r="AZ43" i="122"/>
  <c r="AZ44" i="122" s="1"/>
  <c r="AX42" i="122"/>
  <c r="AB42" i="122"/>
  <c r="AE42" i="122" s="1"/>
  <c r="L42" i="122"/>
  <c r="BD41" i="122"/>
  <c r="BD42" i="122" s="1"/>
  <c r="BC41" i="122"/>
  <c r="BC42" i="122" s="1"/>
  <c r="BB41" i="122"/>
  <c r="BB42" i="122" s="1"/>
  <c r="BA41" i="122"/>
  <c r="BA42" i="122" s="1"/>
  <c r="AZ41" i="122"/>
  <c r="AZ42" i="122" s="1"/>
  <c r="A41" i="122"/>
  <c r="AX40" i="122"/>
  <c r="AB40" i="122"/>
  <c r="AE40" i="122" s="1"/>
  <c r="BD39" i="122"/>
  <c r="BD40" i="122" s="1"/>
  <c r="BC39" i="122"/>
  <c r="BC40" i="122" s="1"/>
  <c r="BB39" i="122"/>
  <c r="BB40" i="122" s="1"/>
  <c r="BA39" i="122"/>
  <c r="BA40" i="122" s="1"/>
  <c r="AZ39" i="122"/>
  <c r="AZ40" i="122" s="1"/>
  <c r="AB38" i="122"/>
  <c r="AE38" i="122" s="1"/>
  <c r="L38" i="122"/>
  <c r="A37" i="122"/>
  <c r="AB36" i="122"/>
  <c r="AE36" i="122" s="1"/>
  <c r="L36" i="122"/>
  <c r="AB34" i="122"/>
  <c r="AE34" i="122" s="1"/>
  <c r="A33" i="122"/>
  <c r="AB27" i="122"/>
  <c r="AE27" i="122" s="1"/>
  <c r="C27" i="122"/>
  <c r="C43" i="122" s="1"/>
  <c r="C62" i="122" s="1"/>
  <c r="C26" i="122"/>
  <c r="AW44" i="122" s="1"/>
  <c r="AB25" i="122"/>
  <c r="AE25" i="122" s="1"/>
  <c r="C25" i="122"/>
  <c r="C39" i="122" s="1"/>
  <c r="C60" i="122" s="1"/>
  <c r="C24" i="122"/>
  <c r="AW42" i="122" s="1"/>
  <c r="AB23" i="122"/>
  <c r="AE23" i="122" s="1"/>
  <c r="C23" i="122"/>
  <c r="C35" i="122" s="1"/>
  <c r="C58" i="122" s="1"/>
  <c r="C22" i="122"/>
  <c r="C34" i="122" s="1"/>
  <c r="C57" i="122" s="1"/>
  <c r="AO21" i="122"/>
  <c r="AK21" i="122"/>
  <c r="AG21" i="122"/>
  <c r="X17" i="122"/>
  <c r="A17" i="122"/>
  <c r="U16" i="122"/>
  <c r="A16" i="122"/>
  <c r="E14" i="122"/>
  <c r="AW12" i="122"/>
  <c r="E12" i="122"/>
  <c r="AW10" i="122" s="1"/>
  <c r="E10" i="122"/>
  <c r="AW8" i="122" s="1"/>
  <c r="AN25" i="124" l="1"/>
  <c r="A25" i="124"/>
  <c r="AJ25" i="124" s="1"/>
  <c r="AI51" i="122"/>
  <c r="AI48" i="122"/>
  <c r="A57" i="122"/>
  <c r="T57" i="122" s="1"/>
  <c r="BE40" i="122" s="1"/>
  <c r="BF40" i="122" s="1"/>
  <c r="BF44" i="122"/>
  <c r="C42" i="122"/>
  <c r="C61" i="122" s="1"/>
  <c r="C38" i="122"/>
  <c r="C59" i="122" s="1"/>
  <c r="AI49" i="122"/>
  <c r="A59" i="122"/>
  <c r="T59" i="122" s="1"/>
  <c r="BE42" i="122" s="1"/>
  <c r="BF42" i="122" s="1"/>
  <c r="AI46" i="122"/>
  <c r="AW40" i="122"/>
  <c r="N10" i="114"/>
  <c r="R10" i="114" s="1"/>
  <c r="G5" i="114"/>
  <c r="AI53" i="122" l="1"/>
  <c r="BF45" i="122"/>
  <c r="A51" i="114"/>
  <c r="J42" i="113"/>
  <c r="J6" i="113"/>
  <c r="J5" i="113"/>
  <c r="AL3" i="124" s="1"/>
  <c r="C5" i="113"/>
  <c r="AL4" i="124" s="1"/>
  <c r="C4" i="113"/>
  <c r="AV43" i="122" l="1"/>
  <c r="AV41" i="122"/>
  <c r="AV39" i="122"/>
  <c r="U16" i="101"/>
  <c r="G43" i="119" l="1"/>
  <c r="G42" i="119"/>
  <c r="G41" i="119"/>
  <c r="B36" i="119"/>
  <c r="B32" i="119"/>
  <c r="B12" i="119"/>
  <c r="B11" i="119"/>
  <c r="I10" i="50"/>
  <c r="H10" i="50"/>
  <c r="G10" i="50"/>
  <c r="F10" i="50"/>
  <c r="E10" i="50"/>
  <c r="D10" i="50"/>
  <c r="C10" i="50"/>
  <c r="B10" i="50"/>
  <c r="I9" i="50"/>
  <c r="H9" i="50"/>
  <c r="G9" i="50"/>
  <c r="F9" i="50"/>
  <c r="E9" i="50"/>
  <c r="D9" i="50"/>
  <c r="C9" i="50"/>
  <c r="I5" i="50"/>
  <c r="H5" i="50"/>
  <c r="G5" i="50"/>
  <c r="F5" i="50"/>
  <c r="E5" i="50"/>
  <c r="D5" i="50"/>
  <c r="C5" i="50"/>
  <c r="G5" i="74" l="1"/>
  <c r="H17" i="122" s="1"/>
  <c r="H17" i="118"/>
  <c r="H17" i="101" l="1"/>
  <c r="U25" i="118"/>
  <c r="U23" i="118"/>
  <c r="A4" i="65" l="1"/>
  <c r="G12" i="74"/>
  <c r="H29" i="122" s="1"/>
  <c r="AD22" i="74"/>
  <c r="B31" i="50" l="1"/>
  <c r="E56" i="101" l="1"/>
  <c r="E54" i="101" s="1"/>
  <c r="A13" i="118"/>
  <c r="A11" i="118"/>
  <c r="C12" i="118" s="1"/>
  <c r="A9" i="118"/>
  <c r="E13" i="118" l="1"/>
  <c r="C13" i="118"/>
  <c r="C25" i="118" s="1"/>
  <c r="C14" i="118"/>
  <c r="C26" i="118" s="1"/>
  <c r="AW44" i="118" s="1"/>
  <c r="G13" i="118"/>
  <c r="G11" i="118"/>
  <c r="E11" i="118"/>
  <c r="C24" i="118"/>
  <c r="C11" i="118"/>
  <c r="C23" i="118" s="1"/>
  <c r="AW42" i="118" s="1"/>
  <c r="E9" i="118"/>
  <c r="G9" i="118"/>
  <c r="C9" i="118"/>
  <c r="C21" i="118" s="1"/>
  <c r="AW40" i="118" s="1"/>
  <c r="C10" i="118"/>
  <c r="C22" i="118" s="1"/>
  <c r="AY23" i="118"/>
  <c r="AY21" i="118"/>
  <c r="AY25" i="118"/>
  <c r="AW25" i="118" l="1"/>
  <c r="AW23" i="118"/>
  <c r="AW21" i="118"/>
  <c r="BF42" i="118"/>
  <c r="BF40" i="118"/>
  <c r="AZ39" i="118"/>
  <c r="BA39" i="118"/>
  <c r="BA40" i="118" s="1"/>
  <c r="BB39" i="118"/>
  <c r="BB40" i="118" s="1"/>
  <c r="BC39" i="118"/>
  <c r="BC40" i="118" s="1"/>
  <c r="BD39" i="118"/>
  <c r="BD40" i="118" s="1"/>
  <c r="AX40" i="118"/>
  <c r="AZ40" i="118"/>
  <c r="AZ41" i="118"/>
  <c r="AZ42" i="118" s="1"/>
  <c r="BA41" i="118"/>
  <c r="BA42" i="118" s="1"/>
  <c r="BB41" i="118"/>
  <c r="BB42" i="118" s="1"/>
  <c r="BC41" i="118"/>
  <c r="BC42" i="118" s="1"/>
  <c r="BD41" i="118"/>
  <c r="BD42" i="118" s="1"/>
  <c r="AX42" i="118"/>
  <c r="AZ43" i="118"/>
  <c r="AZ44" i="118" s="1"/>
  <c r="BA43" i="118"/>
  <c r="BA44" i="118" s="1"/>
  <c r="BB43" i="118"/>
  <c r="BB44" i="118" s="1"/>
  <c r="BC43" i="118"/>
  <c r="BC44" i="118" s="1"/>
  <c r="BD43" i="118"/>
  <c r="BD44" i="118" s="1"/>
  <c r="AX44" i="118"/>
  <c r="BE44" i="118"/>
  <c r="BE40" i="118"/>
  <c r="BF44" i="118"/>
  <c r="E14" i="101"/>
  <c r="E12" i="101"/>
  <c r="E10" i="101"/>
  <c r="F17" i="74"/>
  <c r="AD14" i="114"/>
  <c r="N21" i="114"/>
  <c r="R21" i="114" s="1"/>
  <c r="N19" i="114"/>
  <c r="R19" i="114" s="1"/>
  <c r="F23" i="114"/>
  <c r="D44" i="114"/>
  <c r="M35" i="114"/>
  <c r="N23" i="114"/>
  <c r="R23" i="114" s="1"/>
  <c r="G12" i="114"/>
  <c r="H62" i="113"/>
  <c r="H61" i="113"/>
  <c r="H60" i="113"/>
  <c r="H59" i="113"/>
  <c r="H63" i="113" s="1"/>
  <c r="J55" i="113"/>
  <c r="J62" i="113" s="1"/>
  <c r="J50" i="113"/>
  <c r="J48" i="113"/>
  <c r="J46" i="113"/>
  <c r="J40" i="113"/>
  <c r="J38" i="113"/>
  <c r="J36" i="113"/>
  <c r="I24" i="113"/>
  <c r="J24" i="113" s="1"/>
  <c r="J19" i="113"/>
  <c r="I12" i="113"/>
  <c r="J12" i="113" s="1"/>
  <c r="I6" i="50"/>
  <c r="H11" i="50"/>
  <c r="H6" i="50"/>
  <c r="G11" i="50"/>
  <c r="G6" i="50"/>
  <c r="F11" i="50"/>
  <c r="F6" i="50"/>
  <c r="H62" i="108"/>
  <c r="H61" i="108"/>
  <c r="H60" i="108"/>
  <c r="H59" i="108"/>
  <c r="I55" i="108"/>
  <c r="J55" i="108" s="1"/>
  <c r="J62" i="108" s="1"/>
  <c r="J46" i="108"/>
  <c r="B30" i="50" s="1"/>
  <c r="J40" i="108"/>
  <c r="B19" i="50" s="1"/>
  <c r="J38" i="108"/>
  <c r="B18" i="50" s="1"/>
  <c r="J36" i="108"/>
  <c r="B17" i="50" s="1"/>
  <c r="I24" i="108"/>
  <c r="J24" i="108" s="1"/>
  <c r="B11" i="50" s="1"/>
  <c r="J19" i="108"/>
  <c r="I19" i="108"/>
  <c r="J12" i="108"/>
  <c r="J6" i="108"/>
  <c r="J5" i="108"/>
  <c r="B6" i="50" s="1"/>
  <c r="C5" i="108"/>
  <c r="C4" i="108"/>
  <c r="C11" i="50"/>
  <c r="C8" i="50"/>
  <c r="C6" i="50"/>
  <c r="D8" i="50"/>
  <c r="D11" i="50"/>
  <c r="D6" i="50"/>
  <c r="AW12" i="101" l="1"/>
  <c r="E14" i="118"/>
  <c r="E25" i="118" s="1"/>
  <c r="AW10" i="101"/>
  <c r="E12" i="118"/>
  <c r="AW8" i="101"/>
  <c r="E10" i="118"/>
  <c r="B8" i="50"/>
  <c r="H63" i="108"/>
  <c r="BF45" i="118"/>
  <c r="BE42" i="118"/>
  <c r="AD16" i="114"/>
  <c r="A51" i="74"/>
  <c r="E8" i="50"/>
  <c r="E6" i="50"/>
  <c r="A41" i="101"/>
  <c r="A61" i="101" s="1"/>
  <c r="L38" i="101"/>
  <c r="A59" i="101"/>
  <c r="L36" i="101"/>
  <c r="L34" i="101"/>
  <c r="AY8" i="101" l="1"/>
  <c r="AX25" i="118"/>
  <c r="AZ25" i="118" s="1"/>
  <c r="AX23" i="118"/>
  <c r="E23" i="118"/>
  <c r="E21" i="118"/>
  <c r="AX21" i="118"/>
  <c r="AV43" i="118"/>
  <c r="AV41" i="118"/>
  <c r="AV39" i="118"/>
  <c r="AD18" i="114"/>
  <c r="C26" i="101" l="1"/>
  <c r="BF44" i="101" s="1"/>
  <c r="C24" i="101"/>
  <c r="BF42" i="101" s="1"/>
  <c r="C22" i="101"/>
  <c r="C23" i="101"/>
  <c r="C25" i="101"/>
  <c r="C27" i="101"/>
  <c r="AZ21" i="118"/>
  <c r="AZ23" i="118"/>
  <c r="AD20" i="114"/>
  <c r="AD22" i="114" s="1"/>
  <c r="BD43" i="101"/>
  <c r="BD44" i="101" s="1"/>
  <c r="BD41" i="101"/>
  <c r="BD42" i="101" s="1"/>
  <c r="BD39" i="101"/>
  <c r="BC43" i="101"/>
  <c r="BB43" i="101"/>
  <c r="BA43" i="101"/>
  <c r="AZ43" i="101"/>
  <c r="BC41" i="101"/>
  <c r="BB41" i="101"/>
  <c r="BA41" i="101"/>
  <c r="AZ41" i="101"/>
  <c r="BC39" i="101"/>
  <c r="BB39" i="101"/>
  <c r="BA39" i="101"/>
  <c r="AZ39" i="101"/>
  <c r="AD14" i="74"/>
  <c r="AW42" i="101" l="1"/>
  <c r="AW44" i="101"/>
  <c r="AW40" i="101"/>
  <c r="C34" i="101"/>
  <c r="AZ27" i="118"/>
  <c r="AZ40" i="101"/>
  <c r="I14" i="108"/>
  <c r="BD40" i="101"/>
  <c r="AV23" i="118" l="1"/>
  <c r="AV25" i="118"/>
  <c r="AV21" i="118"/>
  <c r="A21" i="118" s="1"/>
  <c r="C35" i="101"/>
  <c r="C58" i="101" s="1"/>
  <c r="C43" i="101"/>
  <c r="C62" i="101" s="1"/>
  <c r="C39" i="101"/>
  <c r="C60" i="101" s="1"/>
  <c r="T61" i="101"/>
  <c r="BE44" i="101" s="1"/>
  <c r="AB44" i="101"/>
  <c r="AE44" i="101" s="1"/>
  <c r="L44" i="101"/>
  <c r="BC44" i="101"/>
  <c r="BB44" i="101"/>
  <c r="BA44" i="101"/>
  <c r="AZ44" i="101"/>
  <c r="AB42" i="101"/>
  <c r="AE42" i="101" s="1"/>
  <c r="L42" i="101"/>
  <c r="BC42" i="101"/>
  <c r="BB42" i="101"/>
  <c r="BA42" i="101"/>
  <c r="AZ42" i="101"/>
  <c r="AB40" i="101"/>
  <c r="AE40" i="101" s="1"/>
  <c r="L40" i="101"/>
  <c r="BC40" i="101"/>
  <c r="BB40" i="101"/>
  <c r="BA40" i="101"/>
  <c r="AB38" i="101"/>
  <c r="AE38" i="101" s="1"/>
  <c r="AB36" i="101"/>
  <c r="AE36" i="101" s="1"/>
  <c r="AB34" i="101"/>
  <c r="AE34" i="101" s="1"/>
  <c r="H29" i="101"/>
  <c r="AB27" i="101"/>
  <c r="AE27" i="101" s="1"/>
  <c r="AB25" i="101"/>
  <c r="AE25" i="101" s="1"/>
  <c r="AB23" i="101"/>
  <c r="AE23" i="101" s="1"/>
  <c r="AO21" i="101"/>
  <c r="AK21" i="101"/>
  <c r="AG21" i="101"/>
  <c r="X17" i="101"/>
  <c r="I22" i="91"/>
  <c r="I21" i="91"/>
  <c r="I20" i="91"/>
  <c r="I19" i="91"/>
  <c r="A23" i="118" l="1"/>
  <c r="A25" i="118" s="1"/>
  <c r="AN25" i="118" s="1"/>
  <c r="H54" i="101"/>
  <c r="K54" i="101" s="1"/>
  <c r="N54" i="101" s="1"/>
  <c r="P54" i="101" s="1"/>
  <c r="C42" i="101"/>
  <c r="C61" i="101" s="1"/>
  <c r="C57" i="101"/>
  <c r="K56" i="101"/>
  <c r="H56" i="101"/>
  <c r="T59" i="101"/>
  <c r="N56" i="101"/>
  <c r="P56" i="101"/>
  <c r="I19" i="65"/>
  <c r="I20" i="65"/>
  <c r="I21" i="65"/>
  <c r="I22" i="65"/>
  <c r="F23" i="74"/>
  <c r="F21" i="74"/>
  <c r="F19" i="74"/>
  <c r="M35" i="74"/>
  <c r="BE42" i="101" l="1"/>
  <c r="AJ25" i="118"/>
  <c r="I44" i="108"/>
  <c r="I21" i="50" l="1"/>
  <c r="I42" i="108"/>
  <c r="J42" i="108" s="1"/>
  <c r="B21" i="50" s="1"/>
  <c r="D21" i="50"/>
  <c r="H21" i="50"/>
  <c r="J61" i="113"/>
  <c r="E21" i="50"/>
  <c r="F21" i="50"/>
  <c r="G21" i="50"/>
  <c r="C38" i="101"/>
  <c r="C59" i="101" s="1"/>
  <c r="C21" i="50" l="1"/>
  <c r="J61" i="108"/>
  <c r="AD16" i="74" l="1"/>
  <c r="I15" i="108" l="1"/>
  <c r="AD18" i="74"/>
  <c r="I16" i="108" l="1"/>
  <c r="I16" i="113"/>
  <c r="AD20" i="74"/>
  <c r="I17" i="108" l="1"/>
  <c r="J14" i="108" l="1"/>
  <c r="J14" i="113"/>
  <c r="J59" i="113" s="1"/>
  <c r="B9" i="50" l="1"/>
  <c r="J59" i="108"/>
  <c r="Y4" i="74"/>
  <c r="AL4" i="118" l="1"/>
  <c r="F5" i="91"/>
  <c r="AL4" i="101"/>
  <c r="F5" i="65"/>
  <c r="B36" i="68" l="1"/>
  <c r="G43" i="68" l="1"/>
  <c r="G42" i="68"/>
  <c r="G41" i="68"/>
  <c r="B32" i="68"/>
  <c r="B12" i="68"/>
  <c r="B11" i="68"/>
  <c r="Y3" i="74" l="1"/>
  <c r="AL3" i="118" l="1"/>
  <c r="F4" i="91"/>
  <c r="AL3" i="101"/>
  <c r="F4" i="65"/>
  <c r="D44" i="74" l="1"/>
  <c r="N23" i="74" l="1"/>
  <c r="R23" i="74" s="1"/>
  <c r="N21" i="74"/>
  <c r="R21" i="74" s="1"/>
  <c r="N19" i="74"/>
  <c r="R19" i="74" s="1"/>
  <c r="N17" i="74"/>
  <c r="R17" i="74" s="1"/>
  <c r="N10" i="74"/>
  <c r="R10" i="74" s="1"/>
  <c r="E24" i="50" l="1"/>
  <c r="G24" i="50"/>
  <c r="I26" i="108"/>
  <c r="B24" i="50" s="1"/>
  <c r="C24" i="50"/>
  <c r="H24" i="50"/>
  <c r="I24" i="50"/>
  <c r="AI51" i="101"/>
  <c r="D13" i="50"/>
  <c r="J27" i="113"/>
  <c r="J34" i="113"/>
  <c r="I27" i="108"/>
  <c r="J27" i="108" s="1"/>
  <c r="B13" i="50" s="1"/>
  <c r="I32" i="108" l="1"/>
  <c r="T57" i="101"/>
  <c r="E13" i="50"/>
  <c r="C13" i="50"/>
  <c r="D24" i="50"/>
  <c r="AI48" i="101"/>
  <c r="AI49" i="101"/>
  <c r="F24" i="50"/>
  <c r="I32" i="113"/>
  <c r="AI46" i="101"/>
  <c r="BE40" i="101" l="1"/>
  <c r="BF40" i="101" s="1"/>
  <c r="BF45" i="101" s="1"/>
  <c r="AV41" i="101" s="1"/>
  <c r="J34" i="108"/>
  <c r="B15" i="50" s="1"/>
  <c r="C15" i="50"/>
  <c r="E15" i="50"/>
  <c r="H15" i="50"/>
  <c r="D15" i="50"/>
  <c r="F15" i="50"/>
  <c r="G15" i="50"/>
  <c r="I15" i="50"/>
  <c r="I31" i="108"/>
  <c r="I30" i="108"/>
  <c r="AI53" i="101"/>
  <c r="I33" i="108" s="1"/>
  <c r="I29" i="108"/>
  <c r="AV43" i="101" l="1"/>
  <c r="AV39" i="101"/>
  <c r="J29" i="113"/>
  <c r="J60" i="113" s="1"/>
  <c r="J63" i="113" s="1"/>
  <c r="J29" i="108"/>
  <c r="E14" i="50" l="1"/>
  <c r="D14" i="50"/>
  <c r="F14" i="50"/>
  <c r="C14" i="50"/>
  <c r="I14" i="50"/>
  <c r="G14" i="50"/>
  <c r="H14" i="50"/>
  <c r="B14" i="50"/>
  <c r="J60" i="108"/>
  <c r="J63" i="10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3C024625-2986-4A4C-8200-FB76E937955C}">
      <text>
        <r>
          <rPr>
            <b/>
            <sz val="12"/>
            <color indexed="81"/>
            <rFont val="ＭＳ Ｐゴシック"/>
            <family val="3"/>
            <charset val="128"/>
          </rPr>
          <t>建設業を許可した者を選択してください。
（国土交通大臣又は各都道府県知事）</t>
        </r>
      </text>
    </comment>
    <comment ref="L4" authorId="0" shapeId="0" xr:uid="{DE28CB68-0FEE-498F-812C-33A25FEA0BCE}">
      <text>
        <r>
          <rPr>
            <b/>
            <sz val="12"/>
            <color indexed="81"/>
            <rFont val="ＭＳ Ｐゴシック"/>
            <family val="3"/>
            <charset val="128"/>
          </rPr>
          <t>建設業許可番号の数値（最大６桁）を記入してください。
（00-######）</t>
        </r>
      </text>
    </comment>
    <comment ref="J59" authorId="0" shapeId="0" xr:uid="{76B02198-A5F2-4601-855B-F6E648DBDAD5}">
      <text>
        <r>
          <rPr>
            <sz val="12"/>
            <color indexed="81"/>
            <rFont val="ＭＳ Ｐゴシック"/>
            <family val="3"/>
            <charset val="128"/>
          </rPr>
          <t>「×」と表示される場合は、企業の施工能力の「評価内容」に不備があります。</t>
        </r>
      </text>
    </comment>
    <comment ref="J60" authorId="0" shapeId="0" xr:uid="{5C81394E-DB93-4BCA-B682-9A618EFE67A8}">
      <text>
        <r>
          <rPr>
            <sz val="12"/>
            <color indexed="81"/>
            <rFont val="ＭＳ Ｐゴシック"/>
            <family val="3"/>
            <charset val="128"/>
          </rPr>
          <t>「×」と表示される場合は、配置予定技術者の技術力の「評価内容」に不備があります。</t>
        </r>
      </text>
    </comment>
    <comment ref="J61" authorId="0" shapeId="0" xr:uid="{917EEFE3-6481-4F28-BEB8-B6F265288E8A}">
      <text>
        <r>
          <rPr>
            <sz val="12"/>
            <color indexed="81"/>
            <rFont val="ＭＳ Ｐゴシック"/>
            <family val="3"/>
            <charset val="128"/>
          </rPr>
          <t>「×」と表示される場合は、地域建設業者の育成の「評価内容」に不備があります。</t>
        </r>
      </text>
    </comment>
    <comment ref="J62" authorId="0" shapeId="0" xr:uid="{966C1403-B4FD-4976-920E-7C02AEDD02A8}">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CDD2DA90-4305-431C-8701-7BC480A1DFC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兵庫県</author>
    <author>　</author>
  </authors>
  <commentList>
    <comment ref="L9" authorId="0" shapeId="0" xr:uid="{E262DC86-EA3A-49B8-9E92-E051FB74967E}">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B10" authorId="1" shapeId="0" xr:uid="{B14B0213-676F-4EC6-B3E7-952B2FE69FD5}">
      <text>
        <r>
          <rPr>
            <sz val="11"/>
            <color indexed="81"/>
            <rFont val="BIZ UDゴシック"/>
            <family val="3"/>
            <charset val="128"/>
          </rPr>
          <t>「その他の機関」を選択した場合は、官庁名等を記載すること</t>
        </r>
      </text>
    </comment>
    <comment ref="B17" authorId="1" shapeId="0" xr:uid="{A49D0214-25FB-41C2-AACF-48AE89073B3D}">
      <text>
        <r>
          <rPr>
            <sz val="12"/>
            <color indexed="81"/>
            <rFont val="BIZ UDゴシック"/>
            <family val="3"/>
            <charset val="128"/>
          </rPr>
          <t>「その他の機関」を選択した場合は、官庁名等を記載すること</t>
        </r>
      </text>
    </comment>
    <comment ref="F17" authorId="0" shapeId="0" xr:uid="{BAFCA107-0422-4EC9-AD78-BFEF2F05B204}">
      <text>
        <r>
          <rPr>
            <sz val="12"/>
            <color indexed="81"/>
            <rFont val="BIZ UDゴシック"/>
            <family val="3"/>
            <charset val="128"/>
          </rPr>
          <t>「発注機関欄」で「その他の機関」を選択した場合は、施工場所を記載すること</t>
        </r>
      </text>
    </comment>
    <comment ref="B19" authorId="1" shapeId="0" xr:uid="{C25D5EB8-BA2A-40DE-9B08-A8DE80EDE6FD}">
      <text>
        <r>
          <rPr>
            <sz val="12"/>
            <color indexed="81"/>
            <rFont val="BIZ UDゴシック"/>
            <family val="3"/>
            <charset val="128"/>
          </rPr>
          <t>「その他の機関」を選択した場合は、官庁名等を記載すること</t>
        </r>
      </text>
    </comment>
    <comment ref="F19" authorId="0" shapeId="0" xr:uid="{99ABB4E6-68B8-4D98-AB28-C3BD838A489E}">
      <text>
        <r>
          <rPr>
            <sz val="12"/>
            <color indexed="81"/>
            <rFont val="BIZ UDゴシック"/>
            <family val="3"/>
            <charset val="128"/>
          </rPr>
          <t>「発注機関欄」で「その他の機関」を選択した場合は、施工場所を記載すること</t>
        </r>
      </text>
    </comment>
    <comment ref="B21" authorId="1" shapeId="0" xr:uid="{9BF73AA2-DA96-4F31-87C8-27FEC7E950CB}">
      <text>
        <r>
          <rPr>
            <sz val="12"/>
            <color indexed="81"/>
            <rFont val="BIZ UDゴシック"/>
            <family val="3"/>
            <charset val="128"/>
          </rPr>
          <t>「その他の機関」を選択した場合は、官庁名等を記載すること</t>
        </r>
      </text>
    </comment>
    <comment ref="F21" authorId="0" shapeId="0" xr:uid="{6C45DECE-E441-430A-822D-E2395998873D}">
      <text>
        <r>
          <rPr>
            <sz val="12"/>
            <color indexed="81"/>
            <rFont val="BIZ UDゴシック"/>
            <family val="3"/>
            <charset val="128"/>
          </rPr>
          <t>「発注機関欄」で「その他の機関」を選択した場合は、施工場所を記載すること</t>
        </r>
      </text>
    </comment>
    <comment ref="B23" authorId="1" shapeId="0" xr:uid="{87F37047-58FF-437E-BDE5-F9FFAA0D3B54}">
      <text>
        <r>
          <rPr>
            <sz val="12"/>
            <color indexed="81"/>
            <rFont val="BIZ UDゴシック"/>
            <family val="3"/>
            <charset val="128"/>
          </rPr>
          <t>「その他の機関」を選択した場合は、官庁名等を記載すること</t>
        </r>
      </text>
    </comment>
    <comment ref="F23" authorId="0" shapeId="0" xr:uid="{685EB17E-A8D4-4405-A9EF-ADE4BFBA410E}">
      <text>
        <r>
          <rPr>
            <sz val="12"/>
            <color indexed="81"/>
            <rFont val="BIZ UDゴシック"/>
            <family val="3"/>
            <charset val="128"/>
          </rPr>
          <t>「発注機関欄」で「その他の機関」を選択した場合は、施工場所を記載すること</t>
        </r>
      </text>
    </comment>
    <comment ref="D52" authorId="0" shapeId="0" xr:uid="{C8B429DA-9C24-442B-845E-2F0F83CB69A2}">
      <text>
        <r>
          <rPr>
            <b/>
            <sz val="12"/>
            <color indexed="81"/>
            <rFont val="MS P ゴシック"/>
            <family val="3"/>
            <charset val="128"/>
          </rPr>
          <t>「その他機関」を選択した場合は、官庁名等を記載すること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3EC95210-EF40-4DC9-9E10-A86B6924352B}">
      <text>
        <r>
          <rPr>
            <sz val="12"/>
            <color indexed="81"/>
            <rFont val="BIZ UDゴシック"/>
            <family val="3"/>
            <charset val="128"/>
          </rPr>
          <t>「その他機関」を選択した場合は、官庁名等を記載すること</t>
        </r>
      </text>
    </comment>
    <comment ref="X23" authorId="1" shapeId="0" xr:uid="{9E2F86F9-58EB-4FC6-B81C-30DC76DB85B9}">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DEAC508F-F99D-4620-ACDA-24486F8E83EA}">
      <text>
        <r>
          <rPr>
            <sz val="12"/>
            <color indexed="81"/>
            <rFont val="BIZ UDゴシック"/>
            <family val="3"/>
            <charset val="128"/>
          </rPr>
          <t>「その他機関」を選択した場合は、官庁名等を記載すること</t>
        </r>
      </text>
    </comment>
    <comment ref="X25" authorId="1" shapeId="0" xr:uid="{5DCCDB7B-6223-4DB6-9551-8AE43633CC4D}">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763E8944-FEF6-48FC-A911-7590CF45FBED}">
      <text>
        <r>
          <rPr>
            <sz val="12"/>
            <color indexed="81"/>
            <rFont val="BIZ UDゴシック"/>
            <family val="3"/>
            <charset val="128"/>
          </rPr>
          <t>「その他機関」を選択した場合は、官庁名等を記載すること</t>
        </r>
      </text>
    </comment>
    <comment ref="X27" authorId="1" shapeId="0" xr:uid="{4F951ED7-36D4-420A-89F4-F27AECC4D035}">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7A023B74-261C-49DD-884F-FBD5E0D3D7EA}">
      <text>
        <r>
          <rPr>
            <sz val="12"/>
            <color indexed="81"/>
            <rFont val="BIZ UDゴシック"/>
            <family val="3"/>
            <charset val="128"/>
          </rPr>
          <t>「その他機関」を選択した場合は、官庁名等を記載すること</t>
        </r>
      </text>
    </comment>
    <comment ref="L34" authorId="1" shapeId="0" xr:uid="{DAADA4F0-A362-4C93-8075-C63DAF0B98B0}">
      <text>
        <r>
          <rPr>
            <sz val="12"/>
            <color indexed="81"/>
            <rFont val="BIZ UDゴシック"/>
            <family val="3"/>
            <charset val="128"/>
          </rPr>
          <t>「発注機関欄」で「その他の機関」を選択した場合は、施工場所を記載すること</t>
        </r>
      </text>
    </comment>
    <comment ref="AG34" authorId="1" shapeId="0" xr:uid="{1BC7F3BC-629F-42AB-A72F-9F27E06E9D34}">
      <text>
        <r>
          <rPr>
            <b/>
            <sz val="11"/>
            <color indexed="81"/>
            <rFont val="MS P ゴシック"/>
            <family val="3"/>
            <charset val="128"/>
          </rPr>
          <t>「従事役職欄」で「現場代理人（国家資格）」を選択した場合は、保有していた国家資格を記載すること</t>
        </r>
      </text>
    </comment>
    <comment ref="F36" authorId="0" shapeId="0" xr:uid="{7033B60F-A0C9-43F9-A08A-358FAEEB03BF}">
      <text>
        <r>
          <rPr>
            <sz val="12"/>
            <color indexed="81"/>
            <rFont val="BIZ UDゴシック"/>
            <family val="3"/>
            <charset val="128"/>
          </rPr>
          <t>「その他機関」を選択した場合は、官庁名等を記載すること</t>
        </r>
      </text>
    </comment>
    <comment ref="L36" authorId="1" shapeId="0" xr:uid="{1ABF211A-F194-4FB8-824A-113F126EB94A}">
      <text>
        <r>
          <rPr>
            <sz val="12"/>
            <color indexed="81"/>
            <rFont val="BIZ UDゴシック"/>
            <family val="3"/>
            <charset val="128"/>
          </rPr>
          <t>「発注機関欄」で「その他の機関」を選択した場合は、施工場所を記載すること</t>
        </r>
      </text>
    </comment>
    <comment ref="AG36" authorId="1" shapeId="0" xr:uid="{CE68B24D-0691-4A14-9A3B-417E7F8F5388}">
      <text>
        <r>
          <rPr>
            <b/>
            <sz val="11"/>
            <color indexed="81"/>
            <rFont val="MS P ゴシック"/>
            <family val="3"/>
            <charset val="128"/>
          </rPr>
          <t>「従事役職欄」で「現場代理人（国家資格）」を選択した場合は、保有していた国家資格を記載すること</t>
        </r>
      </text>
    </comment>
    <comment ref="F38" authorId="0" shapeId="0" xr:uid="{38A65EBA-7B47-4170-BA25-E556285C3061}">
      <text>
        <r>
          <rPr>
            <sz val="12"/>
            <color indexed="81"/>
            <rFont val="BIZ UDゴシック"/>
            <family val="3"/>
            <charset val="128"/>
          </rPr>
          <t>「その他機関」を選択した場合は、官庁名等を記載すること</t>
        </r>
      </text>
    </comment>
    <comment ref="L38" authorId="1" shapeId="0" xr:uid="{D3F2B303-BFDA-41F0-BD75-3AF93A6C83CA}">
      <text>
        <r>
          <rPr>
            <sz val="12"/>
            <color indexed="81"/>
            <rFont val="BIZ UDゴシック"/>
            <family val="3"/>
            <charset val="128"/>
          </rPr>
          <t>「発注機関欄」で「その他の機関」を選択した場合は、施工場所を記載すること</t>
        </r>
      </text>
    </comment>
    <comment ref="AG38" authorId="1" shapeId="0" xr:uid="{30163A94-090A-4339-A818-292BB560FB41}">
      <text>
        <r>
          <rPr>
            <b/>
            <sz val="11"/>
            <color indexed="81"/>
            <rFont val="MS P ゴシック"/>
            <family val="3"/>
            <charset val="128"/>
          </rPr>
          <t>「従事役職欄」で「現場代理人（国家資格）」を選択した場合は、保有していた国家資格を記載すること</t>
        </r>
      </text>
    </comment>
    <comment ref="F40" authorId="0" shapeId="0" xr:uid="{0B44C4FF-7116-4EEF-80DE-45A064AF1BD5}">
      <text>
        <r>
          <rPr>
            <sz val="12"/>
            <color indexed="81"/>
            <rFont val="BIZ UDゴシック"/>
            <family val="3"/>
            <charset val="128"/>
          </rPr>
          <t>「その他機関」を選択した場合は、官庁名等を記載すること</t>
        </r>
      </text>
    </comment>
    <comment ref="L40" authorId="1" shapeId="0" xr:uid="{41CBDC46-9AFA-4A6E-B85D-929B84FB195A}">
      <text>
        <r>
          <rPr>
            <sz val="12"/>
            <color indexed="81"/>
            <rFont val="BIZ UDゴシック"/>
            <family val="3"/>
            <charset val="128"/>
          </rPr>
          <t>「発注機関欄」で「その他の機関」を選択した場合は、施工場所を記載すること</t>
        </r>
      </text>
    </comment>
    <comment ref="AG40" authorId="1" shapeId="0" xr:uid="{8CD4A566-23F5-4652-8ABE-22E028FA8455}">
      <text>
        <r>
          <rPr>
            <b/>
            <sz val="11"/>
            <color indexed="81"/>
            <rFont val="MS P ゴシック"/>
            <family val="3"/>
            <charset val="128"/>
          </rPr>
          <t>「従事役職欄」で「現場代理人（国家資格）」を選択した場合は、保有していた国家資格を記載すること</t>
        </r>
      </text>
    </comment>
    <comment ref="F42" authorId="0" shapeId="0" xr:uid="{B01B7C87-238E-41EB-B1CB-ADFC57922C16}">
      <text>
        <r>
          <rPr>
            <sz val="12"/>
            <color indexed="81"/>
            <rFont val="BIZ UDゴシック"/>
            <family val="3"/>
            <charset val="128"/>
          </rPr>
          <t>「その他機関」を選択した場合は、官庁名等を記載すること</t>
        </r>
      </text>
    </comment>
    <comment ref="L42" authorId="1" shapeId="0" xr:uid="{DC994184-6E80-4A52-B5FB-9A2C813C2F3D}">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49D1C9B6-199D-4B4F-A169-F7657A66D8C9}">
      <text>
        <r>
          <rPr>
            <b/>
            <sz val="11"/>
            <color indexed="81"/>
            <rFont val="MS P ゴシック"/>
            <family val="3"/>
            <charset val="128"/>
          </rPr>
          <t>「従事役職欄」で「現場代理人（国家資格）」を選択した場合は、保有していた国家資格を記載すること</t>
        </r>
      </text>
    </comment>
    <comment ref="F44" authorId="0" shapeId="0" xr:uid="{B334B16E-8637-40C9-BB8A-28626B9A9611}">
      <text>
        <r>
          <rPr>
            <sz val="12"/>
            <color indexed="81"/>
            <rFont val="BIZ UDゴシック"/>
            <family val="3"/>
            <charset val="128"/>
          </rPr>
          <t>「その他機関」を選択した場合は、官庁名等を記載すること</t>
        </r>
      </text>
    </comment>
    <comment ref="L44" authorId="1" shapeId="0" xr:uid="{DB207973-1EBD-41A5-834C-489CEA986B82}">
      <text>
        <r>
          <rPr>
            <sz val="12"/>
            <color indexed="81"/>
            <rFont val="BIZ UDゴシック"/>
            <family val="3"/>
            <charset val="128"/>
          </rPr>
          <t>「発注機関欄」で「その他の機関」を選択した場合は、施工場所を記載すること</t>
        </r>
      </text>
    </comment>
    <comment ref="AG44" authorId="1" shapeId="0" xr:uid="{C103B585-4CA7-405D-8AEE-5964CF5CF4F1}">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04EC318A-D164-4528-8AFC-402F8E2E1F1A}">
      <text>
        <r>
          <rPr>
            <b/>
            <sz val="9"/>
            <color indexed="81"/>
            <rFont val="MS P ゴシック"/>
            <family val="3"/>
            <charset val="128"/>
          </rPr>
          <t>印刷範囲外の点数より評価対象を自動で入力していますが、間違いないか必ず確認してください。</t>
        </r>
      </text>
    </comment>
    <comment ref="G21" authorId="0" shapeId="0" xr:uid="{694C4FED-7BC6-4875-9553-2EB4A78B16D6}">
      <text>
        <r>
          <rPr>
            <b/>
            <sz val="9"/>
            <color indexed="81"/>
            <rFont val="MS P ゴシック"/>
            <family val="3"/>
            <charset val="128"/>
          </rPr>
          <t>黄色ハッチが表示された場合、国家資格取得年度が対象期間外のため確認してください。</t>
        </r>
      </text>
    </comment>
    <comment ref="A23" authorId="0" shapeId="0" xr:uid="{CA985E8C-2BE2-4A8B-801D-A3F637D64198}">
      <text>
        <r>
          <rPr>
            <b/>
            <sz val="9"/>
            <color indexed="81"/>
            <rFont val="MS P ゴシック"/>
            <family val="3"/>
            <charset val="128"/>
          </rPr>
          <t>印刷範囲外の点数より評価対象を自動で入力していますが、間違いないか必ず確認してください。</t>
        </r>
      </text>
    </comment>
    <comment ref="G23" authorId="0" shapeId="0" xr:uid="{98FEF1B2-576D-4EAD-AA5C-DF17F3723E9F}">
      <text>
        <r>
          <rPr>
            <b/>
            <sz val="9"/>
            <color indexed="81"/>
            <rFont val="MS P ゴシック"/>
            <family val="3"/>
            <charset val="128"/>
          </rPr>
          <t>黄色ハッチが表示された場合、国家資格取得年度が対象期間外のため確認してください。</t>
        </r>
      </text>
    </comment>
    <comment ref="A25" authorId="0" shapeId="0" xr:uid="{82A71757-D741-4AAD-91CA-76457C5A083F}">
      <text>
        <r>
          <rPr>
            <b/>
            <sz val="9"/>
            <color indexed="81"/>
            <rFont val="MS P ゴシック"/>
            <family val="3"/>
            <charset val="128"/>
          </rPr>
          <t>印刷範囲外の点数より評価対象を自動で入力していますが、間違いないか必ず確認してください。</t>
        </r>
      </text>
    </comment>
    <comment ref="G25" authorId="0" shapeId="0" xr:uid="{BB2A012D-3472-4FCC-A425-1EC640851AEC}">
      <text>
        <r>
          <rPr>
            <b/>
            <sz val="9"/>
            <color indexed="81"/>
            <rFont val="MS P ゴシック"/>
            <family val="3"/>
            <charset val="128"/>
          </rPr>
          <t>黄色ハッチが表示された場合、国家資格取得年度が対象期間外のため確認してください。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J4" authorId="0" shapeId="0" xr:uid="{5C0F71B1-4BA9-4864-9A3D-00285CF70691}">
      <text>
        <r>
          <rPr>
            <b/>
            <sz val="12"/>
            <color indexed="81"/>
            <rFont val="ＭＳ Ｐゴシック"/>
            <family val="3"/>
            <charset val="128"/>
          </rPr>
          <t>建設業を許可した者を選択してください。
（国土交通大臣又は各都道府県知事）</t>
        </r>
      </text>
    </comment>
    <comment ref="L4" authorId="0" shapeId="0" xr:uid="{091B6CE4-3CDB-44B8-8AEE-1A8148BF15E8}">
      <text>
        <r>
          <rPr>
            <b/>
            <sz val="12"/>
            <color indexed="81"/>
            <rFont val="ＭＳ Ｐゴシック"/>
            <family val="3"/>
            <charset val="128"/>
          </rPr>
          <t>建設業許可番号の数値（最大６桁）を記入してください。
（00-######）</t>
        </r>
      </text>
    </comment>
    <comment ref="J59" authorId="0" shapeId="0" xr:uid="{43388CE5-4C81-46E6-9274-DA73FE440948}">
      <text>
        <r>
          <rPr>
            <sz val="12"/>
            <color indexed="81"/>
            <rFont val="ＭＳ Ｐゴシック"/>
            <family val="3"/>
            <charset val="128"/>
          </rPr>
          <t>「×」と表示される場合は、企業の施工能力の「評価内容」に不備があります。</t>
        </r>
      </text>
    </comment>
    <comment ref="J60" authorId="0" shapeId="0" xr:uid="{FB2E879D-DD4C-4CFF-96E8-DEEF0B5D2CCD}">
      <text>
        <r>
          <rPr>
            <sz val="12"/>
            <color indexed="81"/>
            <rFont val="ＭＳ Ｐゴシック"/>
            <family val="3"/>
            <charset val="128"/>
          </rPr>
          <t>「×」と表示される場合は、配置予定技術者の技術力の「評価内容」に不備があります。</t>
        </r>
      </text>
    </comment>
    <comment ref="J61" authorId="0" shapeId="0" xr:uid="{B6AB3570-C8FB-45C5-ADA4-A7A6615359DD}">
      <text>
        <r>
          <rPr>
            <sz val="12"/>
            <color indexed="81"/>
            <rFont val="ＭＳ Ｐゴシック"/>
            <family val="3"/>
            <charset val="128"/>
          </rPr>
          <t>「×」と表示される場合は、地域建設業者の育成の「評価内容」に不備があります。</t>
        </r>
      </text>
    </comment>
    <comment ref="J62" authorId="0" shapeId="0" xr:uid="{2ACEEEE8-0F67-4600-9E7E-42C751770F90}">
      <text>
        <r>
          <rPr>
            <sz val="12"/>
            <color indexed="81"/>
            <rFont val="ＭＳ Ｐゴシック"/>
            <family val="3"/>
            <charset val="128"/>
          </rPr>
          <t>「×」と表示される場合は、減点の「評価内容」に不備があります。</t>
        </r>
        <r>
          <rPr>
            <sz val="9"/>
            <color indexed="81"/>
            <rFont val="ＭＳ Ｐゴシック"/>
            <family val="3"/>
            <charset val="128"/>
          </rPr>
          <t xml:space="preserve">
</t>
        </r>
      </text>
    </comment>
    <comment ref="J63" authorId="0" shapeId="0" xr:uid="{3D5FFD67-B09E-45A1-9E1A-9787CED0C351}">
      <text>
        <r>
          <rPr>
            <sz val="12"/>
            <color indexed="81"/>
            <rFont val="ＭＳ Ｐゴシック"/>
            <family val="3"/>
            <charset val="128"/>
          </rPr>
          <t>「×」と表示される場合は以下の項目に不備があります。「評価内容」「工事番号」「工事名」「業者番号」「会社名」「作成者」「提出意思」を全て記入・選択してください。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B23" authorId="0" shapeId="0" xr:uid="{17290D38-0161-479B-8343-FE96677C6221}">
      <text>
        <r>
          <rPr>
            <sz val="12"/>
            <color indexed="81"/>
            <rFont val="BIZ UDゴシック"/>
            <family val="3"/>
            <charset val="128"/>
          </rPr>
          <t>「その他の機関」を選択した場合は、官庁名等を記載すること</t>
        </r>
      </text>
    </comment>
    <comment ref="F23" authorId="1" shapeId="0" xr:uid="{22A5D530-B7F6-4B0F-993F-B04EB1EB6C4B}">
      <text>
        <r>
          <rPr>
            <sz val="12"/>
            <color indexed="81"/>
            <rFont val="BIZ UDゴシック"/>
            <family val="3"/>
            <charset val="128"/>
          </rPr>
          <t>「発注機関欄」で「その他の機関」を選択した場合は、施工場所を記載すること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
    <author>兵庫県</author>
  </authors>
  <commentList>
    <comment ref="F23" authorId="0" shapeId="0" xr:uid="{E2F5FC46-6F7F-4644-9384-A3FEE15B4416}">
      <text>
        <r>
          <rPr>
            <sz val="12"/>
            <color indexed="81"/>
            <rFont val="BIZ UDゴシック"/>
            <family val="3"/>
            <charset val="128"/>
          </rPr>
          <t>「その他機関」を選択した場合は、官庁名等を記載すること</t>
        </r>
      </text>
    </comment>
    <comment ref="X23" authorId="1" shapeId="0" xr:uid="{9B6F6F6D-2B67-4FCC-A548-934C7B040C28}">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r>
          <rPr>
            <sz val="9"/>
            <color indexed="81"/>
            <rFont val="MS P ゴシック"/>
            <family val="3"/>
            <charset val="128"/>
          </rPr>
          <t xml:space="preserve">
</t>
        </r>
      </text>
    </comment>
    <comment ref="F25" authorId="0" shapeId="0" xr:uid="{F70CE782-E14D-4033-BB60-6929A7CF660C}">
      <text>
        <r>
          <rPr>
            <sz val="12"/>
            <color indexed="81"/>
            <rFont val="BIZ UDゴシック"/>
            <family val="3"/>
            <charset val="128"/>
          </rPr>
          <t>「その他機関」を選択した場合は、官庁名等を記載すること</t>
        </r>
      </text>
    </comment>
    <comment ref="X25" authorId="1" shapeId="0" xr:uid="{D57A6F20-85C4-471B-91F8-10EC81225260}">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27" authorId="0" shapeId="0" xr:uid="{FB9F488D-A22E-4444-AE9D-F4C2F35E9837}">
      <text>
        <r>
          <rPr>
            <sz val="12"/>
            <color indexed="81"/>
            <rFont val="BIZ UDゴシック"/>
            <family val="3"/>
            <charset val="128"/>
          </rPr>
          <t>「その他機関」を選択した場合は、官庁名等を記載すること</t>
        </r>
      </text>
    </comment>
    <comment ref="X27" authorId="1" shapeId="0" xr:uid="{3B104A54-2E47-4AE1-8FED-CC055449602B}">
      <text>
        <r>
          <rPr>
            <b/>
            <sz val="9"/>
            <color indexed="81"/>
            <rFont val="MS P ゴシック"/>
            <family val="3"/>
            <charset val="128"/>
          </rPr>
          <t>工期の末日（完成日）が入札参加申込期限日の2週間前から入札参加申込期限日の間の場合は、引渡し完了日（工事検査日）を記入すること。工事の引渡しが完了したことを示す資料（工事成績評定通知書等）の提出すること。</t>
        </r>
      </text>
    </comment>
    <comment ref="F34" authorId="0" shapeId="0" xr:uid="{512FE558-7DD8-4F9A-8D26-9F4110C6D06D}">
      <text>
        <r>
          <rPr>
            <sz val="12"/>
            <color indexed="81"/>
            <rFont val="BIZ UDゴシック"/>
            <family val="3"/>
            <charset val="128"/>
          </rPr>
          <t>「その他機関」を選択した場合は、官庁名等を記載すること</t>
        </r>
      </text>
    </comment>
    <comment ref="L34" authorId="1" shapeId="0" xr:uid="{321DA49E-29EF-47F0-97B2-9BD8195CE3FA}">
      <text>
        <r>
          <rPr>
            <sz val="12"/>
            <color indexed="81"/>
            <rFont val="BIZ UDゴシック"/>
            <family val="3"/>
            <charset val="128"/>
          </rPr>
          <t>「発注機関欄」で「その他の機関」を選択した場合は、施工場所を記載すること</t>
        </r>
      </text>
    </comment>
    <comment ref="AG34" authorId="1" shapeId="0" xr:uid="{49E25210-68ED-4925-9435-2BCF201A5921}">
      <text>
        <r>
          <rPr>
            <b/>
            <sz val="11"/>
            <color indexed="81"/>
            <rFont val="MS P ゴシック"/>
            <family val="3"/>
            <charset val="128"/>
          </rPr>
          <t>「従事役職欄」で「現場代理人（国家資格）」を選択した場合は、保有していた国家資格を記載すること</t>
        </r>
      </text>
    </comment>
    <comment ref="F36" authorId="0" shapeId="0" xr:uid="{5EFA427B-9F65-432C-8109-0153A2FF553A}">
      <text>
        <r>
          <rPr>
            <sz val="12"/>
            <color indexed="81"/>
            <rFont val="BIZ UDゴシック"/>
            <family val="3"/>
            <charset val="128"/>
          </rPr>
          <t>「その他機関」を選択した場合は、官庁名等を記載すること</t>
        </r>
      </text>
    </comment>
    <comment ref="L36" authorId="1" shapeId="0" xr:uid="{F1FD61B7-8817-44B4-BB81-811BA49BF744}">
      <text>
        <r>
          <rPr>
            <sz val="12"/>
            <color indexed="81"/>
            <rFont val="BIZ UDゴシック"/>
            <family val="3"/>
            <charset val="128"/>
          </rPr>
          <t>「発注機関欄」で「その他の機関」を選択した場合は、施工場所を記載すること</t>
        </r>
      </text>
    </comment>
    <comment ref="AG36" authorId="1" shapeId="0" xr:uid="{82C4F163-3CBE-460E-A935-89EDD63C1AB8}">
      <text>
        <r>
          <rPr>
            <b/>
            <sz val="11"/>
            <color indexed="81"/>
            <rFont val="MS P ゴシック"/>
            <family val="3"/>
            <charset val="128"/>
          </rPr>
          <t>「従事役職欄」で「現場代理人（国家資格）」を選択した場合は、保有していた国家資格を記載すること</t>
        </r>
      </text>
    </comment>
    <comment ref="F38" authorId="0" shapeId="0" xr:uid="{D93E1BF7-2CDE-4215-ACC7-7FFBC08B6862}">
      <text>
        <r>
          <rPr>
            <sz val="12"/>
            <color indexed="81"/>
            <rFont val="BIZ UDゴシック"/>
            <family val="3"/>
            <charset val="128"/>
          </rPr>
          <t>「その他機関」を選択した場合は、官庁名等を記載すること</t>
        </r>
      </text>
    </comment>
    <comment ref="L38" authorId="1" shapeId="0" xr:uid="{3DE4A1B6-4E14-4B7C-9C11-A2FD4EC23E87}">
      <text>
        <r>
          <rPr>
            <sz val="12"/>
            <color indexed="81"/>
            <rFont val="BIZ UDゴシック"/>
            <family val="3"/>
            <charset val="128"/>
          </rPr>
          <t>「発注機関欄」で「その他の機関」を選択した場合は、施工場所を記載すること</t>
        </r>
      </text>
    </comment>
    <comment ref="AG38" authorId="1" shapeId="0" xr:uid="{851F80CD-D018-4EC5-8CFC-E64A0F5F5B26}">
      <text>
        <r>
          <rPr>
            <b/>
            <sz val="11"/>
            <color indexed="81"/>
            <rFont val="MS P ゴシック"/>
            <family val="3"/>
            <charset val="128"/>
          </rPr>
          <t>「従事役職欄」で「現場代理人（国家資格）」を選択した場合は、保有していた国家資格を記載すること</t>
        </r>
      </text>
    </comment>
    <comment ref="F40" authorId="0" shapeId="0" xr:uid="{ACBEC0D9-BCE6-4564-BA64-BA879A5A94DE}">
      <text>
        <r>
          <rPr>
            <sz val="12"/>
            <color indexed="81"/>
            <rFont val="BIZ UDゴシック"/>
            <family val="3"/>
            <charset val="128"/>
          </rPr>
          <t>「その他機関」を選択した場合は、官庁名等を記載すること</t>
        </r>
      </text>
    </comment>
    <comment ref="L40" authorId="1" shapeId="0" xr:uid="{AEC62BC6-CA5F-412F-9F4D-D264EF69BFF9}">
      <text>
        <r>
          <rPr>
            <sz val="12"/>
            <color indexed="81"/>
            <rFont val="BIZ UDゴシック"/>
            <family val="3"/>
            <charset val="128"/>
          </rPr>
          <t>「発注機関欄」で「その他の機関」を選択した場合は、施工場所を記載すること</t>
        </r>
      </text>
    </comment>
    <comment ref="AG40" authorId="1" shapeId="0" xr:uid="{64A0D7B5-4BB5-4BCD-8EC7-415C889F0155}">
      <text>
        <r>
          <rPr>
            <b/>
            <sz val="11"/>
            <color indexed="81"/>
            <rFont val="MS P ゴシック"/>
            <family val="3"/>
            <charset val="128"/>
          </rPr>
          <t>「従事役職欄」で「現場代理人（国家資格）」を選択した場合は、保有していた国家資格を記載すること</t>
        </r>
      </text>
    </comment>
    <comment ref="F42" authorId="0" shapeId="0" xr:uid="{3899927F-6B97-4D48-8DB6-CCDB5644FA95}">
      <text>
        <r>
          <rPr>
            <sz val="12"/>
            <color indexed="81"/>
            <rFont val="BIZ UDゴシック"/>
            <family val="3"/>
            <charset val="128"/>
          </rPr>
          <t>「その他機関」を選択した場合は、官庁名等を記載すること</t>
        </r>
      </text>
    </comment>
    <comment ref="L42" authorId="1" shapeId="0" xr:uid="{85A70137-96B8-4630-B688-B6EAA5FEE6F8}">
      <text>
        <r>
          <rPr>
            <sz val="12"/>
            <color indexed="81"/>
            <rFont val="BIZ UDゴシック"/>
            <family val="3"/>
            <charset val="128"/>
          </rPr>
          <t>「発注機関欄」で「その他の機関」を選択した場合は、施工場所を記載すること</t>
        </r>
        <r>
          <rPr>
            <sz val="9"/>
            <color indexed="81"/>
            <rFont val="MS P ゴシック"/>
            <family val="3"/>
            <charset val="128"/>
          </rPr>
          <t xml:space="preserve">
</t>
        </r>
      </text>
    </comment>
    <comment ref="AG42" authorId="1" shapeId="0" xr:uid="{02F7A6D6-6E14-439D-9FD0-6CE9EB797B83}">
      <text>
        <r>
          <rPr>
            <b/>
            <sz val="11"/>
            <color indexed="81"/>
            <rFont val="MS P ゴシック"/>
            <family val="3"/>
            <charset val="128"/>
          </rPr>
          <t>「従事役職欄」で「現場代理人（国家資格）」を選択した場合は、保有していた国家資格を記載すること</t>
        </r>
      </text>
    </comment>
    <comment ref="F44" authorId="0" shapeId="0" xr:uid="{DB396249-487F-441E-AF17-48192F04C918}">
      <text>
        <r>
          <rPr>
            <sz val="12"/>
            <color indexed="81"/>
            <rFont val="BIZ UDゴシック"/>
            <family val="3"/>
            <charset val="128"/>
          </rPr>
          <t>「その他機関」を選択した場合は、官庁名等を記載すること</t>
        </r>
      </text>
    </comment>
    <comment ref="L44" authorId="1" shapeId="0" xr:uid="{824AF305-C37B-4442-8E7E-183026716065}">
      <text>
        <r>
          <rPr>
            <sz val="12"/>
            <color indexed="81"/>
            <rFont val="BIZ UDゴシック"/>
            <family val="3"/>
            <charset val="128"/>
          </rPr>
          <t>「発注機関欄」で「その他の機関」を選択した場合は、施工場所を記載すること</t>
        </r>
      </text>
    </comment>
    <comment ref="AG44" authorId="1" shapeId="0" xr:uid="{6A09D3D9-04D5-4B34-99B5-90F8A5F4ED3C}">
      <text>
        <r>
          <rPr>
            <b/>
            <sz val="11"/>
            <color indexed="81"/>
            <rFont val="MS P ゴシック"/>
            <family val="3"/>
            <charset val="128"/>
          </rPr>
          <t>「従事役職欄」で「現場代理人（国家資格）」を選択した場合は、保有していた国家資格を記載すること</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21" authorId="0" shapeId="0" xr:uid="{9F0ADA13-D148-4C03-ABCF-780A7E7C2651}">
      <text>
        <r>
          <rPr>
            <b/>
            <sz val="9"/>
            <color indexed="81"/>
            <rFont val="MS P ゴシック"/>
            <family val="3"/>
            <charset val="128"/>
          </rPr>
          <t>印刷範囲外の点数より評価対象を自動で入力していますが、間違いないか必ず確認してください。</t>
        </r>
      </text>
    </comment>
    <comment ref="A23" authorId="0" shapeId="0" xr:uid="{83C352D6-EDE8-453A-BAA7-F626FCB5050B}">
      <text>
        <r>
          <rPr>
            <b/>
            <sz val="9"/>
            <color indexed="81"/>
            <rFont val="MS P ゴシック"/>
            <family val="3"/>
            <charset val="128"/>
          </rPr>
          <t>印刷範囲外の点数より評価対象を自動で入力していますが、間違いないか必ず確認してください。</t>
        </r>
      </text>
    </comment>
    <comment ref="A25" authorId="0" shapeId="0" xr:uid="{C83B506F-98D6-474E-BD57-D1881729A412}">
      <text>
        <r>
          <rPr>
            <b/>
            <sz val="9"/>
            <color indexed="81"/>
            <rFont val="MS P ゴシック"/>
            <family val="3"/>
            <charset val="128"/>
          </rPr>
          <t>印刷範囲外の点数より評価対象を自動で入力していますが、間違いないか必ず確認してください。</t>
        </r>
      </text>
    </comment>
  </commentList>
</comments>
</file>

<file path=xl/sharedStrings.xml><?xml version="1.0" encoding="utf-8"?>
<sst xmlns="http://schemas.openxmlformats.org/spreadsheetml/2006/main" count="2671" uniqueCount="879">
  <si>
    <t>企業の施工能力</t>
    <rPh sb="0" eb="2">
      <t>キギョウ</t>
    </rPh>
    <rPh sb="3" eb="5">
      <t>セコウ</t>
    </rPh>
    <rPh sb="5" eb="7">
      <t>ノウリョク</t>
    </rPh>
    <phoneticPr fontId="2"/>
  </si>
  <si>
    <t>備　考</t>
    <rPh sb="0" eb="1">
      <t>ソナエ</t>
    </rPh>
    <rPh sb="2" eb="3">
      <t>コウ</t>
    </rPh>
    <phoneticPr fontId="2"/>
  </si>
  <si>
    <t>　</t>
    <phoneticPr fontId="2"/>
  </si>
  <si>
    <t>工事成績</t>
    <phoneticPr fontId="2"/>
  </si>
  <si>
    <t>発注形態</t>
    <rPh sb="0" eb="2">
      <t>ハッチュウ</t>
    </rPh>
    <rPh sb="2" eb="4">
      <t>ケイタイ</t>
    </rPh>
    <phoneticPr fontId="2"/>
  </si>
  <si>
    <t>従事役職</t>
    <rPh sb="0" eb="2">
      <t>ジュウジ</t>
    </rPh>
    <rPh sb="2" eb="4">
      <t>ヤクショク</t>
    </rPh>
    <phoneticPr fontId="2"/>
  </si>
  <si>
    <t>単体</t>
    <rPh sb="0" eb="2">
      <t>タンタイ</t>
    </rPh>
    <phoneticPr fontId="2"/>
  </si>
  <si>
    <t>該当なし</t>
    <rPh sb="0" eb="2">
      <t>ガイトウ</t>
    </rPh>
    <phoneticPr fontId="2"/>
  </si>
  <si>
    <t>検査年月日</t>
    <rPh sb="0" eb="2">
      <t>ケンサ</t>
    </rPh>
    <rPh sb="2" eb="5">
      <t>ネンガッピ</t>
    </rPh>
    <phoneticPr fontId="2"/>
  </si>
  <si>
    <t>電話番号</t>
    <rPh sb="0" eb="2">
      <t>デンワ</t>
    </rPh>
    <rPh sb="2" eb="4">
      <t>バンゴウ</t>
    </rPh>
    <phoneticPr fontId="2"/>
  </si>
  <si>
    <t>施工能力評価型様式２号</t>
    <rPh sb="0" eb="2">
      <t>セコウ</t>
    </rPh>
    <rPh sb="2" eb="4">
      <t>ノウリョク</t>
    </rPh>
    <rPh sb="4" eb="6">
      <t>ヒョウカ</t>
    </rPh>
    <rPh sb="6" eb="7">
      <t>ガタ</t>
    </rPh>
    <rPh sb="7" eb="9">
      <t>ヨウシキ</t>
    </rPh>
    <rPh sb="10" eb="11">
      <t>ゴウ</t>
    </rPh>
    <phoneticPr fontId="2"/>
  </si>
  <si>
    <t>工事番号</t>
    <rPh sb="0" eb="2">
      <t>コウジ</t>
    </rPh>
    <rPh sb="2" eb="4">
      <t>バンゴウ</t>
    </rPh>
    <phoneticPr fontId="2"/>
  </si>
  <si>
    <t>会社名</t>
    <rPh sb="0" eb="3">
      <t>カイシャメイ</t>
    </rPh>
    <phoneticPr fontId="2"/>
  </si>
  <si>
    <t>工事名</t>
    <rPh sb="0" eb="3">
      <t>コウジメイ</t>
    </rPh>
    <phoneticPr fontId="2"/>
  </si>
  <si>
    <t>作成者</t>
    <rPh sb="0" eb="3">
      <t>サクセイシャ</t>
    </rPh>
    <phoneticPr fontId="2"/>
  </si>
  <si>
    <t>評価区分</t>
    <rPh sb="0" eb="2">
      <t>ヒョウカ</t>
    </rPh>
    <rPh sb="2" eb="4">
      <t>クブン</t>
    </rPh>
    <phoneticPr fontId="2"/>
  </si>
  <si>
    <t>評価項目</t>
    <rPh sb="0" eb="2">
      <t>ヒョウカ</t>
    </rPh>
    <rPh sb="2" eb="4">
      <t>コウモク</t>
    </rPh>
    <phoneticPr fontId="2"/>
  </si>
  <si>
    <t>配点</t>
    <rPh sb="0" eb="2">
      <t>ハイテン</t>
    </rPh>
    <phoneticPr fontId="2"/>
  </si>
  <si>
    <t>評価方法</t>
    <rPh sb="0" eb="2">
      <t>ヒョウカ</t>
    </rPh>
    <rPh sb="2" eb="4">
      <t>ホウホウ</t>
    </rPh>
    <phoneticPr fontId="2"/>
  </si>
  <si>
    <t>入札参加者（申告者）</t>
    <rPh sb="0" eb="2">
      <t>ニュウサツ</t>
    </rPh>
    <rPh sb="2" eb="5">
      <t>サンカシャ</t>
    </rPh>
    <rPh sb="6" eb="9">
      <t>シンコクシャ</t>
    </rPh>
    <phoneticPr fontId="2"/>
  </si>
  <si>
    <t>評価内容</t>
    <rPh sb="0" eb="2">
      <t>ヒョウカ</t>
    </rPh>
    <rPh sb="2" eb="4">
      <t>ナイヨウ</t>
    </rPh>
    <phoneticPr fontId="2"/>
  </si>
  <si>
    <t>評価点</t>
    <rPh sb="0" eb="2">
      <t>ヒョウカ</t>
    </rPh>
    <rPh sb="2" eb="3">
      <t>テン</t>
    </rPh>
    <phoneticPr fontId="2"/>
  </si>
  <si>
    <t>2点</t>
    <rPh sb="1" eb="2">
      <t>テン</t>
    </rPh>
    <phoneticPr fontId="2"/>
  </si>
  <si>
    <t>あり</t>
  </si>
  <si>
    <t>あり</t>
    <phoneticPr fontId="2"/>
  </si>
  <si>
    <t>なし</t>
  </si>
  <si>
    <t>4点</t>
    <rPh sb="1" eb="2">
      <t>テン</t>
    </rPh>
    <phoneticPr fontId="2"/>
  </si>
  <si>
    <t>85点以上</t>
    <rPh sb="2" eb="3">
      <t>テン</t>
    </rPh>
    <rPh sb="3" eb="5">
      <t>イジョウ</t>
    </rPh>
    <phoneticPr fontId="2"/>
  </si>
  <si>
    <t>社会貢献点数</t>
    <rPh sb="0" eb="2">
      <t>シャカイ</t>
    </rPh>
    <rPh sb="2" eb="4">
      <t>コウケン</t>
    </rPh>
    <rPh sb="4" eb="5">
      <t>テン</t>
    </rPh>
    <rPh sb="5" eb="6">
      <t>スウ</t>
    </rPh>
    <phoneticPr fontId="2"/>
  </si>
  <si>
    <t>100点以上</t>
    <rPh sb="3" eb="4">
      <t>テン</t>
    </rPh>
    <rPh sb="4" eb="6">
      <t>イジョウ</t>
    </rPh>
    <phoneticPr fontId="2"/>
  </si>
  <si>
    <t>社会貢献
点数を
記載</t>
    <rPh sb="0" eb="2">
      <t>シャカイ</t>
    </rPh>
    <rPh sb="2" eb="4">
      <t>コウケン</t>
    </rPh>
    <rPh sb="5" eb="7">
      <t>テンスウ</t>
    </rPh>
    <rPh sb="9" eb="11">
      <t>キサイ</t>
    </rPh>
    <phoneticPr fontId="2"/>
  </si>
  <si>
    <t>80点以上　100点未満</t>
    <rPh sb="2" eb="3">
      <t>テン</t>
    </rPh>
    <rPh sb="3" eb="5">
      <t>イジョウ</t>
    </rPh>
    <rPh sb="9" eb="10">
      <t>テン</t>
    </rPh>
    <rPh sb="10" eb="12">
      <t>ミマン</t>
    </rPh>
    <phoneticPr fontId="2"/>
  </si>
  <si>
    <t>60点以上　80点未満</t>
    <rPh sb="2" eb="3">
      <t>テン</t>
    </rPh>
    <rPh sb="3" eb="5">
      <t>イジョウ</t>
    </rPh>
    <rPh sb="8" eb="9">
      <t>テン</t>
    </rPh>
    <rPh sb="9" eb="11">
      <t>ミマン</t>
    </rPh>
    <phoneticPr fontId="2"/>
  </si>
  <si>
    <t>40点以上　60点未満</t>
    <rPh sb="2" eb="3">
      <t>テン</t>
    </rPh>
    <rPh sb="3" eb="5">
      <t>イジョウ</t>
    </rPh>
    <rPh sb="8" eb="9">
      <t>テン</t>
    </rPh>
    <rPh sb="9" eb="11">
      <t>ミマン</t>
    </rPh>
    <phoneticPr fontId="2"/>
  </si>
  <si>
    <t>40点未満</t>
    <rPh sb="2" eb="3">
      <t>テン</t>
    </rPh>
    <rPh sb="3" eb="5">
      <t>ミマン</t>
    </rPh>
    <phoneticPr fontId="2"/>
  </si>
  <si>
    <t>なし</t>
    <phoneticPr fontId="2"/>
  </si>
  <si>
    <t>3点</t>
    <rPh sb="1" eb="2">
      <t>テン</t>
    </rPh>
    <phoneticPr fontId="2"/>
  </si>
  <si>
    <t>地域精通度
（本店所在地）</t>
    <rPh sb="0" eb="2">
      <t>チイキ</t>
    </rPh>
    <rPh sb="2" eb="4">
      <t>セイツウ</t>
    </rPh>
    <rPh sb="4" eb="5">
      <t>ド</t>
    </rPh>
    <rPh sb="7" eb="9">
      <t>ホンテン</t>
    </rPh>
    <rPh sb="9" eb="12">
      <t>ショザイチ</t>
    </rPh>
    <phoneticPr fontId="2"/>
  </si>
  <si>
    <t>1点</t>
    <rPh sb="1" eb="2">
      <t>テン</t>
    </rPh>
    <phoneticPr fontId="2"/>
  </si>
  <si>
    <t>小計</t>
    <rPh sb="0" eb="2">
      <t>ショウケイ</t>
    </rPh>
    <phoneticPr fontId="2"/>
  </si>
  <si>
    <t>企業の施工能力（Ａ）</t>
    <rPh sb="0" eb="2">
      <t>キギョウ</t>
    </rPh>
    <rPh sb="3" eb="5">
      <t>セコウ</t>
    </rPh>
    <rPh sb="5" eb="7">
      <t>ノウリョク</t>
    </rPh>
    <phoneticPr fontId="2"/>
  </si>
  <si>
    <t>配置予定技術者の技術力（Ｂ）</t>
    <rPh sb="0" eb="2">
      <t>ハイチ</t>
    </rPh>
    <rPh sb="2" eb="4">
      <t>ヨテイ</t>
    </rPh>
    <rPh sb="4" eb="7">
      <t>ギジュツシャ</t>
    </rPh>
    <rPh sb="8" eb="11">
      <t>ギジュツリョク</t>
    </rPh>
    <phoneticPr fontId="2"/>
  </si>
  <si>
    <t>技術資料</t>
    <rPh sb="0" eb="2">
      <t>ギジュツ</t>
    </rPh>
    <rPh sb="2" eb="4">
      <t>シリョウ</t>
    </rPh>
    <phoneticPr fontId="2"/>
  </si>
  <si>
    <t>新技術・新工法
の活用</t>
    <rPh sb="0" eb="3">
      <t>シンギジュツ</t>
    </rPh>
    <rPh sb="4" eb="7">
      <t>シンコウホウ</t>
    </rPh>
    <rPh sb="9" eb="11">
      <t>カツヨウ</t>
    </rPh>
    <phoneticPr fontId="2"/>
  </si>
  <si>
    <t>自己評価</t>
    <rPh sb="0" eb="2">
      <t>ジコ</t>
    </rPh>
    <rPh sb="2" eb="4">
      <t>ヒョウカ</t>
    </rPh>
    <phoneticPr fontId="2"/>
  </si>
  <si>
    <t>加算点</t>
    <rPh sb="0" eb="2">
      <t>カサン</t>
    </rPh>
    <rPh sb="2" eb="3">
      <t>テン</t>
    </rPh>
    <phoneticPr fontId="2"/>
  </si>
  <si>
    <t>80点以上　85点未満</t>
    <rPh sb="2" eb="5">
      <t>テンイジョウ</t>
    </rPh>
    <rPh sb="8" eb="9">
      <t>テン</t>
    </rPh>
    <rPh sb="9" eb="11">
      <t>ミマン</t>
    </rPh>
    <phoneticPr fontId="2"/>
  </si>
  <si>
    <t>75点以上　80点未満</t>
    <rPh sb="2" eb="5">
      <t>テンイジョウ</t>
    </rPh>
    <rPh sb="8" eb="9">
      <t>テン</t>
    </rPh>
    <rPh sb="9" eb="11">
      <t>ミマン</t>
    </rPh>
    <phoneticPr fontId="2"/>
  </si>
  <si>
    <t>70点以上　75点未満</t>
    <rPh sb="2" eb="5">
      <t>テンイジョウ</t>
    </rPh>
    <rPh sb="8" eb="9">
      <t>テン</t>
    </rPh>
    <rPh sb="9" eb="11">
      <t>ミマン</t>
    </rPh>
    <phoneticPr fontId="2"/>
  </si>
  <si>
    <t>80点以上85点未満</t>
    <rPh sb="2" eb="3">
      <t>テン</t>
    </rPh>
    <rPh sb="3" eb="5">
      <t>イジョウ</t>
    </rPh>
    <rPh sb="7" eb="8">
      <t>テン</t>
    </rPh>
    <rPh sb="8" eb="10">
      <t>ミマン</t>
    </rPh>
    <phoneticPr fontId="2"/>
  </si>
  <si>
    <t>75点以上80点未満</t>
    <rPh sb="2" eb="3">
      <t>テン</t>
    </rPh>
    <rPh sb="3" eb="5">
      <t>イジョウ</t>
    </rPh>
    <rPh sb="7" eb="8">
      <t>テン</t>
    </rPh>
    <rPh sb="8" eb="10">
      <t>ミマン</t>
    </rPh>
    <phoneticPr fontId="2"/>
  </si>
  <si>
    <t>評価
対象</t>
    <rPh sb="0" eb="2">
      <t>ヒョウカ</t>
    </rPh>
    <rPh sb="3" eb="5">
      <t>タイショウ</t>
    </rPh>
    <phoneticPr fontId="2"/>
  </si>
  <si>
    <t>工事
番号</t>
    <rPh sb="0" eb="2">
      <t>コウジ</t>
    </rPh>
    <rPh sb="3" eb="5">
      <t>バンゴウ</t>
    </rPh>
    <phoneticPr fontId="2"/>
  </si>
  <si>
    <t>工種</t>
    <phoneticPr fontId="2"/>
  </si>
  <si>
    <t>地域固有の社会貢献活動</t>
    <rPh sb="0" eb="2">
      <t>チイキ</t>
    </rPh>
    <rPh sb="2" eb="4">
      <t>コユウ</t>
    </rPh>
    <rPh sb="5" eb="7">
      <t>シャカイ</t>
    </rPh>
    <rPh sb="7" eb="9">
      <t>コウケン</t>
    </rPh>
    <rPh sb="9" eb="11">
      <t>カツドウ</t>
    </rPh>
    <phoneticPr fontId="2"/>
  </si>
  <si>
    <t>工事成績</t>
    <rPh sb="0" eb="2">
      <t>コウジ</t>
    </rPh>
    <rPh sb="2" eb="4">
      <t>セイセキ</t>
    </rPh>
    <phoneticPr fontId="2"/>
  </si>
  <si>
    <t>同種工事
の施工実績</t>
    <rPh sb="0" eb="2">
      <t>ドウシュ</t>
    </rPh>
    <rPh sb="2" eb="4">
      <t>コウジ</t>
    </rPh>
    <rPh sb="6" eb="8">
      <t>セコウ</t>
    </rPh>
    <rPh sb="8" eb="10">
      <t>ジッセキ</t>
    </rPh>
    <phoneticPr fontId="2"/>
  </si>
  <si>
    <t>○</t>
  </si>
  <si>
    <t>地域固有の
社会貢献活動</t>
    <phoneticPr fontId="2"/>
  </si>
  <si>
    <t>１　提出書類</t>
    <rPh sb="2" eb="4">
      <t>テイシュツ</t>
    </rPh>
    <rPh sb="4" eb="6">
      <t>ショルイ</t>
    </rPh>
    <phoneticPr fontId="2"/>
  </si>
  <si>
    <t>－</t>
    <phoneticPr fontId="2"/>
  </si>
  <si>
    <t>工事名：</t>
    <rPh sb="0" eb="3">
      <t>コウジメイ</t>
    </rPh>
    <phoneticPr fontId="2"/>
  </si>
  <si>
    <t>商号又は名称：</t>
    <rPh sb="0" eb="2">
      <t>ショウゴウ</t>
    </rPh>
    <rPh sb="2" eb="3">
      <t>マタ</t>
    </rPh>
    <rPh sb="4" eb="6">
      <t>メイショウ</t>
    </rPh>
    <phoneticPr fontId="2"/>
  </si>
  <si>
    <t>このシートは触らないでください。</t>
    <rPh sb="6" eb="7">
      <t>サワ</t>
    </rPh>
    <phoneticPr fontId="2"/>
  </si>
  <si>
    <t>同種工事の施工実績</t>
    <rPh sb="0" eb="2">
      <t>ドウシュ</t>
    </rPh>
    <rPh sb="2" eb="4">
      <t>コウジ</t>
    </rPh>
    <rPh sb="5" eb="7">
      <t>セコウ</t>
    </rPh>
    <rPh sb="7" eb="9">
      <t>ジッセキ</t>
    </rPh>
    <phoneticPr fontId="2"/>
  </si>
  <si>
    <t>自己評価申告書内容</t>
    <rPh sb="0" eb="2">
      <t>ジコ</t>
    </rPh>
    <rPh sb="2" eb="4">
      <t>ヒョウカ</t>
    </rPh>
    <rPh sb="4" eb="7">
      <t>シンコクショ</t>
    </rPh>
    <rPh sb="7" eb="9">
      <t>ナイヨウ</t>
    </rPh>
    <phoneticPr fontId="2"/>
  </si>
  <si>
    <t>社会貢献点数</t>
    <rPh sb="0" eb="2">
      <t>シャカイ</t>
    </rPh>
    <rPh sb="2" eb="4">
      <t>コウケン</t>
    </rPh>
    <rPh sb="4" eb="6">
      <t>テンスウ</t>
    </rPh>
    <phoneticPr fontId="2"/>
  </si>
  <si>
    <t>配置予定技術者の技術力</t>
    <rPh sb="0" eb="2">
      <t>ハイチ</t>
    </rPh>
    <rPh sb="2" eb="4">
      <t>ヨテイ</t>
    </rPh>
    <rPh sb="4" eb="6">
      <t>ギジュツ</t>
    </rPh>
    <rPh sb="6" eb="7">
      <t>シャ</t>
    </rPh>
    <rPh sb="8" eb="10">
      <t>ギジュツ</t>
    </rPh>
    <rPh sb="10" eb="11">
      <t>リョク</t>
    </rPh>
    <phoneticPr fontId="2"/>
  </si>
  <si>
    <t>継続学習(CPD)の取得状況</t>
    <rPh sb="0" eb="2">
      <t>ケイゾク</t>
    </rPh>
    <rPh sb="2" eb="4">
      <t>ガクシュウ</t>
    </rPh>
    <rPh sb="10" eb="12">
      <t>シュトク</t>
    </rPh>
    <rPh sb="12" eb="14">
      <t>ジョウキョウ</t>
    </rPh>
    <phoneticPr fontId="2"/>
  </si>
  <si>
    <t>地域精通度</t>
    <rPh sb="0" eb="2">
      <t>チイキ</t>
    </rPh>
    <rPh sb="2" eb="4">
      <t>セイツウ</t>
    </rPh>
    <rPh sb="4" eb="5">
      <t>ド</t>
    </rPh>
    <phoneticPr fontId="2"/>
  </si>
  <si>
    <t>県内企業の下請負人活用状況</t>
    <rPh sb="0" eb="2">
      <t>ケンナイ</t>
    </rPh>
    <rPh sb="2" eb="4">
      <t>キギョウ</t>
    </rPh>
    <rPh sb="5" eb="9">
      <t>シタウケオイニン</t>
    </rPh>
    <rPh sb="9" eb="11">
      <t>カツヨウ</t>
    </rPh>
    <rPh sb="11" eb="13">
      <t>ジョウキョウ</t>
    </rPh>
    <phoneticPr fontId="2"/>
  </si>
  <si>
    <t>新技術・新工法の活用</t>
    <rPh sb="0" eb="3">
      <t>シンギジュツ</t>
    </rPh>
    <rPh sb="4" eb="7">
      <t>シンコウホウ</t>
    </rPh>
    <rPh sb="8" eb="10">
      <t>カツヨウ</t>
    </rPh>
    <phoneticPr fontId="2"/>
  </si>
  <si>
    <t>県内産資材の活用</t>
    <rPh sb="0" eb="3">
      <t>ケンナイサン</t>
    </rPh>
    <rPh sb="3" eb="5">
      <t>シザイ</t>
    </rPh>
    <rPh sb="6" eb="8">
      <t>カツヨウ</t>
    </rPh>
    <phoneticPr fontId="2"/>
  </si>
  <si>
    <t>有り</t>
    <rPh sb="0" eb="1">
      <t>ア</t>
    </rPh>
    <phoneticPr fontId="2"/>
  </si>
  <si>
    <t>有り（１点）</t>
    <rPh sb="0" eb="1">
      <t>ア</t>
    </rPh>
    <rPh sb="4" eb="5">
      <t>テン</t>
    </rPh>
    <phoneticPr fontId="2"/>
  </si>
  <si>
    <t>無し</t>
    <rPh sb="0" eb="1">
      <t>ナ</t>
    </rPh>
    <phoneticPr fontId="2"/>
  </si>
  <si>
    <t>有り（２点）</t>
    <rPh sb="0" eb="1">
      <t>ア</t>
    </rPh>
    <rPh sb="4" eb="5">
      <t>テン</t>
    </rPh>
    <phoneticPr fontId="2"/>
  </si>
  <si>
    <t>有り（２項目）</t>
    <rPh sb="0" eb="1">
      <t>ア</t>
    </rPh>
    <rPh sb="4" eb="6">
      <t>コウモク</t>
    </rPh>
    <phoneticPr fontId="2"/>
  </si>
  <si>
    <t>-</t>
    <phoneticPr fontId="2"/>
  </si>
  <si>
    <t>建設業許可番号</t>
    <rPh sb="0" eb="3">
      <t>ケンセツギョウ</t>
    </rPh>
    <rPh sb="3" eb="5">
      <t>キョカ</t>
    </rPh>
    <rPh sb="5" eb="7">
      <t>バンゴウ</t>
    </rPh>
    <phoneticPr fontId="2"/>
  </si>
  <si>
    <t>国土交通大臣</t>
    <rPh sb="0" eb="2">
      <t>コクド</t>
    </rPh>
    <rPh sb="2" eb="4">
      <t>コウツウ</t>
    </rPh>
    <rPh sb="4" eb="6">
      <t>ダイジン</t>
    </rPh>
    <phoneticPr fontId="2"/>
  </si>
  <si>
    <t>兵庫県知事</t>
    <rPh sb="0" eb="3">
      <t>ヒョウゴケン</t>
    </rPh>
    <rPh sb="3" eb="5">
      <t>チジ</t>
    </rPh>
    <phoneticPr fontId="2"/>
  </si>
  <si>
    <t>北海道知事</t>
    <rPh sb="0" eb="3">
      <t>ホッカイドウ</t>
    </rPh>
    <phoneticPr fontId="2"/>
  </si>
  <si>
    <t>青森県知事</t>
    <rPh sb="0" eb="2">
      <t>アオモリ</t>
    </rPh>
    <rPh sb="2" eb="3">
      <t>ケン</t>
    </rPh>
    <phoneticPr fontId="2"/>
  </si>
  <si>
    <t>岩手県知事</t>
    <rPh sb="0" eb="2">
      <t>イワテ</t>
    </rPh>
    <rPh sb="2" eb="3">
      <t>ケン</t>
    </rPh>
    <phoneticPr fontId="2"/>
  </si>
  <si>
    <t>宮城県知事</t>
    <rPh sb="0" eb="2">
      <t>ミヤギ</t>
    </rPh>
    <rPh sb="2" eb="3">
      <t>ケン</t>
    </rPh>
    <phoneticPr fontId="2"/>
  </si>
  <si>
    <t>秋田県知事</t>
    <rPh sb="0" eb="2">
      <t>アキタ</t>
    </rPh>
    <rPh sb="2" eb="3">
      <t>ケン</t>
    </rPh>
    <phoneticPr fontId="2"/>
  </si>
  <si>
    <t>山形県知事</t>
    <rPh sb="0" eb="2">
      <t>ヤマガタ</t>
    </rPh>
    <phoneticPr fontId="2"/>
  </si>
  <si>
    <t>福島県知事</t>
    <rPh sb="0" eb="2">
      <t>フクシマ</t>
    </rPh>
    <phoneticPr fontId="2"/>
  </si>
  <si>
    <t>茨城県知事</t>
    <rPh sb="0" eb="2">
      <t>イバラギ</t>
    </rPh>
    <phoneticPr fontId="2"/>
  </si>
  <si>
    <t>栃木県知事</t>
    <rPh sb="0" eb="2">
      <t>トチギ</t>
    </rPh>
    <rPh sb="2" eb="3">
      <t>ケン</t>
    </rPh>
    <phoneticPr fontId="2"/>
  </si>
  <si>
    <t>群馬県知事</t>
    <rPh sb="0" eb="2">
      <t>グンマ</t>
    </rPh>
    <phoneticPr fontId="2"/>
  </si>
  <si>
    <t>埼玉県知事</t>
    <rPh sb="0" eb="2">
      <t>サイタマ</t>
    </rPh>
    <phoneticPr fontId="2"/>
  </si>
  <si>
    <t>千葉県知事</t>
    <rPh sb="0" eb="2">
      <t>チバ</t>
    </rPh>
    <rPh sb="2" eb="3">
      <t>ケン</t>
    </rPh>
    <phoneticPr fontId="2"/>
  </si>
  <si>
    <t>東京都知事</t>
    <rPh sb="0" eb="3">
      <t>トウキョウト</t>
    </rPh>
    <phoneticPr fontId="2"/>
  </si>
  <si>
    <t>神奈川県知事</t>
    <rPh sb="0" eb="3">
      <t>カナガワ</t>
    </rPh>
    <phoneticPr fontId="2"/>
  </si>
  <si>
    <t>新潟県知事</t>
    <rPh sb="0" eb="2">
      <t>ニイガタ</t>
    </rPh>
    <phoneticPr fontId="2"/>
  </si>
  <si>
    <t>富山県知事</t>
    <rPh sb="0" eb="2">
      <t>トヤマ</t>
    </rPh>
    <phoneticPr fontId="2"/>
  </si>
  <si>
    <t>石川県知事</t>
    <rPh sb="0" eb="2">
      <t>イシカワ</t>
    </rPh>
    <phoneticPr fontId="2"/>
  </si>
  <si>
    <t>福井県知事</t>
    <rPh sb="0" eb="2">
      <t>フクイ</t>
    </rPh>
    <phoneticPr fontId="2"/>
  </si>
  <si>
    <t>山梨県知事</t>
    <rPh sb="0" eb="2">
      <t>ヤマナシ</t>
    </rPh>
    <phoneticPr fontId="2"/>
  </si>
  <si>
    <t>長野県知事</t>
    <rPh sb="0" eb="2">
      <t>ナガノ</t>
    </rPh>
    <phoneticPr fontId="2"/>
  </si>
  <si>
    <t>岐阜県知事</t>
    <rPh sb="0" eb="2">
      <t>ギフ</t>
    </rPh>
    <phoneticPr fontId="2"/>
  </si>
  <si>
    <t>静岡県知事</t>
    <rPh sb="0" eb="2">
      <t>シズオカ</t>
    </rPh>
    <phoneticPr fontId="2"/>
  </si>
  <si>
    <t>愛知県知事</t>
    <rPh sb="0" eb="2">
      <t>アイチ</t>
    </rPh>
    <phoneticPr fontId="2"/>
  </si>
  <si>
    <t>三重県知事</t>
    <rPh sb="0" eb="2">
      <t>ミエ</t>
    </rPh>
    <phoneticPr fontId="2"/>
  </si>
  <si>
    <t>滋賀県知事</t>
    <rPh sb="0" eb="2">
      <t>シガ</t>
    </rPh>
    <phoneticPr fontId="2"/>
  </si>
  <si>
    <t>奈良県知事</t>
    <rPh sb="0" eb="2">
      <t>ナラ</t>
    </rPh>
    <phoneticPr fontId="2"/>
  </si>
  <si>
    <t>和歌山県知事</t>
    <rPh sb="0" eb="3">
      <t>ワカヤマ</t>
    </rPh>
    <phoneticPr fontId="2"/>
  </si>
  <si>
    <t>鳥取県知事</t>
    <rPh sb="0" eb="2">
      <t>トットリ</t>
    </rPh>
    <phoneticPr fontId="2"/>
  </si>
  <si>
    <t>島根県知事</t>
    <rPh sb="0" eb="2">
      <t>シマネ</t>
    </rPh>
    <phoneticPr fontId="2"/>
  </si>
  <si>
    <t>岡山県知事</t>
    <rPh sb="0" eb="2">
      <t>オカヤマ</t>
    </rPh>
    <phoneticPr fontId="2"/>
  </si>
  <si>
    <t>広島県知事</t>
    <rPh sb="0" eb="2">
      <t>ヒロシマ</t>
    </rPh>
    <phoneticPr fontId="2"/>
  </si>
  <si>
    <t>山口県知事</t>
    <rPh sb="0" eb="2">
      <t>ヤマグチ</t>
    </rPh>
    <phoneticPr fontId="2"/>
  </si>
  <si>
    <t>徳島県知事</t>
    <rPh sb="0" eb="2">
      <t>トクシマ</t>
    </rPh>
    <phoneticPr fontId="2"/>
  </si>
  <si>
    <t>香川県知事</t>
    <rPh sb="0" eb="2">
      <t>カガワ</t>
    </rPh>
    <phoneticPr fontId="2"/>
  </si>
  <si>
    <t>愛媛県知事</t>
    <rPh sb="0" eb="2">
      <t>エヒメ</t>
    </rPh>
    <phoneticPr fontId="2"/>
  </si>
  <si>
    <t>高知県知事</t>
    <rPh sb="0" eb="2">
      <t>コウチ</t>
    </rPh>
    <phoneticPr fontId="2"/>
  </si>
  <si>
    <t>福岡県知事</t>
    <rPh sb="0" eb="2">
      <t>フクオカ</t>
    </rPh>
    <phoneticPr fontId="2"/>
  </si>
  <si>
    <t>佐賀県知事</t>
    <rPh sb="0" eb="2">
      <t>サガ</t>
    </rPh>
    <phoneticPr fontId="2"/>
  </si>
  <si>
    <t>長崎県知事</t>
    <rPh sb="0" eb="2">
      <t>ナガサキ</t>
    </rPh>
    <phoneticPr fontId="2"/>
  </si>
  <si>
    <t>熊本県知事</t>
    <rPh sb="0" eb="2">
      <t>クマモト</t>
    </rPh>
    <phoneticPr fontId="2"/>
  </si>
  <si>
    <t>大分県知事</t>
    <rPh sb="0" eb="2">
      <t>オオイタ</t>
    </rPh>
    <phoneticPr fontId="2"/>
  </si>
  <si>
    <t>宮崎県知事</t>
    <rPh sb="0" eb="2">
      <t>ミヤザキ</t>
    </rPh>
    <phoneticPr fontId="2"/>
  </si>
  <si>
    <t>鹿児島県知事</t>
    <rPh sb="0" eb="3">
      <t>カゴシマ</t>
    </rPh>
    <phoneticPr fontId="2"/>
  </si>
  <si>
    <t>沖縄県知事</t>
    <rPh sb="0" eb="2">
      <t>オキナワ</t>
    </rPh>
    <phoneticPr fontId="2"/>
  </si>
  <si>
    <t>------------</t>
    <phoneticPr fontId="2"/>
  </si>
  <si>
    <t>許可番号</t>
    <rPh sb="0" eb="2">
      <t>キョカ</t>
    </rPh>
    <rPh sb="2" eb="4">
      <t>バンゴウ</t>
    </rPh>
    <phoneticPr fontId="2"/>
  </si>
  <si>
    <t>鹿児島県知事</t>
    <phoneticPr fontId="2"/>
  </si>
  <si>
    <t>国土交通大臣</t>
    <phoneticPr fontId="2"/>
  </si>
  <si>
    <t>兵庫県知事</t>
    <phoneticPr fontId="2"/>
  </si>
  <si>
    <t>福井県知事</t>
    <phoneticPr fontId="2"/>
  </si>
  <si>
    <t>滋賀県知事</t>
    <phoneticPr fontId="2"/>
  </si>
  <si>
    <t>京都府知事</t>
    <phoneticPr fontId="2"/>
  </si>
  <si>
    <t>大阪府知事</t>
    <phoneticPr fontId="2"/>
  </si>
  <si>
    <t>奈良県知事</t>
    <phoneticPr fontId="2"/>
  </si>
  <si>
    <t>和歌山県知事</t>
    <phoneticPr fontId="2"/>
  </si>
  <si>
    <t>北海道知事</t>
    <phoneticPr fontId="2"/>
  </si>
  <si>
    <t>青森県知事</t>
    <phoneticPr fontId="2"/>
  </si>
  <si>
    <t>岩手県知事</t>
    <phoneticPr fontId="2"/>
  </si>
  <si>
    <t>宮城県知事</t>
    <phoneticPr fontId="2"/>
  </si>
  <si>
    <t>秋田県知事</t>
    <phoneticPr fontId="2"/>
  </si>
  <si>
    <t>山形県知事</t>
    <phoneticPr fontId="2"/>
  </si>
  <si>
    <t>福島県知事</t>
    <phoneticPr fontId="2"/>
  </si>
  <si>
    <t>茨城県知事</t>
    <phoneticPr fontId="2"/>
  </si>
  <si>
    <t>栃木県知事</t>
    <phoneticPr fontId="2"/>
  </si>
  <si>
    <t>群馬県知事</t>
    <phoneticPr fontId="2"/>
  </si>
  <si>
    <t>埼玉県知事</t>
    <phoneticPr fontId="2"/>
  </si>
  <si>
    <t>千葉県知事</t>
    <phoneticPr fontId="2"/>
  </si>
  <si>
    <t>東京都知事</t>
    <phoneticPr fontId="2"/>
  </si>
  <si>
    <t>神奈川県知事</t>
    <phoneticPr fontId="2"/>
  </si>
  <si>
    <t>山梨県知事</t>
    <phoneticPr fontId="2"/>
  </si>
  <si>
    <t>長野県知事</t>
    <phoneticPr fontId="2"/>
  </si>
  <si>
    <t>新潟県知事</t>
    <phoneticPr fontId="2"/>
  </si>
  <si>
    <t>富山県知事</t>
    <phoneticPr fontId="2"/>
  </si>
  <si>
    <t>石川県知事</t>
    <phoneticPr fontId="2"/>
  </si>
  <si>
    <t>岐阜県知事</t>
    <phoneticPr fontId="2"/>
  </si>
  <si>
    <t>静岡県知事</t>
    <phoneticPr fontId="2"/>
  </si>
  <si>
    <t>愛知県知事</t>
    <phoneticPr fontId="2"/>
  </si>
  <si>
    <t>三重県知事</t>
    <phoneticPr fontId="2"/>
  </si>
  <si>
    <t>島根県知事</t>
    <phoneticPr fontId="2"/>
  </si>
  <si>
    <t>鳥取県知事</t>
    <phoneticPr fontId="2"/>
  </si>
  <si>
    <t>岡山県知事</t>
    <phoneticPr fontId="2"/>
  </si>
  <si>
    <t>広島県知事</t>
    <phoneticPr fontId="2"/>
  </si>
  <si>
    <t>山口県知事</t>
    <phoneticPr fontId="2"/>
  </si>
  <si>
    <t>徳島県知事</t>
    <phoneticPr fontId="2"/>
  </si>
  <si>
    <t>香川県知事</t>
    <phoneticPr fontId="2"/>
  </si>
  <si>
    <t>愛媛県知事</t>
    <phoneticPr fontId="2"/>
  </si>
  <si>
    <t>高知県知事</t>
    <phoneticPr fontId="2"/>
  </si>
  <si>
    <t>福岡県知事</t>
    <phoneticPr fontId="2"/>
  </si>
  <si>
    <t>佐賀県知事</t>
    <phoneticPr fontId="2"/>
  </si>
  <si>
    <t>長崎県知事</t>
    <phoneticPr fontId="2"/>
  </si>
  <si>
    <t>熊本県知事</t>
    <phoneticPr fontId="2"/>
  </si>
  <si>
    <t>大分県知事</t>
    <phoneticPr fontId="2"/>
  </si>
  <si>
    <t>宮崎県知事</t>
    <phoneticPr fontId="2"/>
  </si>
  <si>
    <t>■近畿</t>
    <phoneticPr fontId="2"/>
  </si>
  <si>
    <t>■関東</t>
    <phoneticPr fontId="2"/>
  </si>
  <si>
    <t>■北陸</t>
    <phoneticPr fontId="2"/>
  </si>
  <si>
    <t>■中部</t>
    <phoneticPr fontId="2"/>
  </si>
  <si>
    <t>■中国</t>
    <phoneticPr fontId="2"/>
  </si>
  <si>
    <t>■四国</t>
    <phoneticPr fontId="2"/>
  </si>
  <si>
    <t>■九州沖縄</t>
    <phoneticPr fontId="2"/>
  </si>
  <si>
    <t>兵庫県知事</t>
  </si>
  <si>
    <t>許可　第</t>
    <rPh sb="3" eb="4">
      <t>ダイ</t>
    </rPh>
    <phoneticPr fontId="2"/>
  </si>
  <si>
    <t>号</t>
    <rPh sb="0" eb="1">
      <t>ゴウ</t>
    </rPh>
    <phoneticPr fontId="2"/>
  </si>
  <si>
    <t>注１</t>
    <rPh sb="0" eb="1">
      <t>チュウ</t>
    </rPh>
    <phoneticPr fontId="2"/>
  </si>
  <si>
    <t>同種工事の施工実績がある。</t>
    <phoneticPr fontId="2"/>
  </si>
  <si>
    <t>同種工事の施工実績がない。</t>
    <phoneticPr fontId="2"/>
  </si>
  <si>
    <t>（別表）建設業を許可した者</t>
    <phoneticPr fontId="2"/>
  </si>
  <si>
    <t>地域固有の社会貢献活動の実績がない。</t>
    <phoneticPr fontId="2"/>
  </si>
  <si>
    <t>地域固有の社会貢献活動の実績がある。</t>
    <phoneticPr fontId="2"/>
  </si>
  <si>
    <t>■北海道東北</t>
    <rPh sb="4" eb="6">
      <t>トウホク</t>
    </rPh>
    <phoneticPr fontId="2"/>
  </si>
  <si>
    <t>専任補助者</t>
  </si>
  <si>
    <t>専任補助者の配置</t>
    <rPh sb="0" eb="2">
      <t>センニン</t>
    </rPh>
    <rPh sb="2" eb="5">
      <t>ホジョシャ</t>
    </rPh>
    <rPh sb="6" eb="8">
      <t>ハイチ</t>
    </rPh>
    <phoneticPr fontId="2"/>
  </si>
  <si>
    <t>2点</t>
    <phoneticPr fontId="2"/>
  </si>
  <si>
    <t>県内企業の
下請負人活用
状況</t>
    <rPh sb="0" eb="2">
      <t>ケンナイ</t>
    </rPh>
    <rPh sb="2" eb="4">
      <t>キギョウ</t>
    </rPh>
    <rPh sb="6" eb="7">
      <t>シタ</t>
    </rPh>
    <rPh sb="8" eb="9">
      <t>フ</t>
    </rPh>
    <rPh sb="9" eb="10">
      <t>ニン</t>
    </rPh>
    <rPh sb="10" eb="12">
      <t>カツヨウ</t>
    </rPh>
    <rPh sb="13" eb="15">
      <t>ジョウキョウ</t>
    </rPh>
    <phoneticPr fontId="2"/>
  </si>
  <si>
    <t>推奨単位以上の取得実績がある。</t>
    <rPh sb="0" eb="2">
      <t>スイショウ</t>
    </rPh>
    <rPh sb="2" eb="4">
      <t>タンイ</t>
    </rPh>
    <rPh sb="4" eb="6">
      <t>イジョウ</t>
    </rPh>
    <rPh sb="7" eb="9">
      <t>シュトク</t>
    </rPh>
    <rPh sb="9" eb="11">
      <t>ジッセキ</t>
    </rPh>
    <phoneticPr fontId="2"/>
  </si>
  <si>
    <t>推奨単位以上の取得実績がない。</t>
    <rPh sb="0" eb="2">
      <t>スイショウ</t>
    </rPh>
    <rPh sb="2" eb="4">
      <t>タンイ</t>
    </rPh>
    <rPh sb="4" eb="6">
      <t>イジョウ</t>
    </rPh>
    <rPh sb="7" eb="9">
      <t>シュトク</t>
    </rPh>
    <rPh sb="9" eb="11">
      <t>ジッセキ</t>
    </rPh>
    <phoneticPr fontId="2"/>
  </si>
  <si>
    <t>当該工事において適用しない。</t>
    <rPh sb="0" eb="2">
      <t>トウガイ</t>
    </rPh>
    <rPh sb="2" eb="4">
      <t>コウジ</t>
    </rPh>
    <rPh sb="8" eb="10">
      <t>テキヨウ</t>
    </rPh>
    <phoneticPr fontId="2"/>
  </si>
  <si>
    <t>当該工事において適用する。</t>
    <rPh sb="0" eb="2">
      <t>トウガイ</t>
    </rPh>
    <rPh sb="2" eb="4">
      <t>コウジ</t>
    </rPh>
    <rPh sb="8" eb="10">
      <t>テキヨウ</t>
    </rPh>
    <phoneticPr fontId="2"/>
  </si>
  <si>
    <t>上記に該当しない。</t>
    <rPh sb="0" eb="2">
      <t>ジョウキ</t>
    </rPh>
    <rPh sb="3" eb="5">
      <t>ガイトウ</t>
    </rPh>
    <phoneticPr fontId="2"/>
  </si>
  <si>
    <t>地域建設業者の育成</t>
    <rPh sb="0" eb="2">
      <t>チイキ</t>
    </rPh>
    <rPh sb="2" eb="4">
      <t>ケンセツ</t>
    </rPh>
    <rPh sb="4" eb="6">
      <t>ギョウシャ</t>
    </rPh>
    <rPh sb="7" eb="9">
      <t>イクセイ</t>
    </rPh>
    <phoneticPr fontId="2"/>
  </si>
  <si>
    <t>地域建設業者の育成</t>
    <rPh sb="0" eb="2">
      <t>チイキ</t>
    </rPh>
    <rPh sb="2" eb="5">
      <t>ケンセツギョウ</t>
    </rPh>
    <rPh sb="5" eb="6">
      <t>シャ</t>
    </rPh>
    <rPh sb="7" eb="9">
      <t>イクセイ</t>
    </rPh>
    <phoneticPr fontId="2"/>
  </si>
  <si>
    <t>当該評価項目において評価対象とする技術者</t>
    <rPh sb="0" eb="2">
      <t>トウガイ</t>
    </rPh>
    <rPh sb="2" eb="4">
      <t>ヒョウカ</t>
    </rPh>
    <rPh sb="4" eb="6">
      <t>コウモク</t>
    </rPh>
    <rPh sb="10" eb="12">
      <t>ヒョウカ</t>
    </rPh>
    <rPh sb="12" eb="14">
      <t>タイショウ</t>
    </rPh>
    <rPh sb="17" eb="20">
      <t>ギジュツシャ</t>
    </rPh>
    <phoneticPr fontId="2"/>
  </si>
  <si>
    <t>その他の確認事項</t>
    <rPh sb="2" eb="3">
      <t>タ</t>
    </rPh>
    <rPh sb="4" eb="6">
      <t>カクニン</t>
    </rPh>
    <rPh sb="6" eb="8">
      <t>ジコウ</t>
    </rPh>
    <phoneticPr fontId="2"/>
  </si>
  <si>
    <t>女性技術者</t>
    <rPh sb="0" eb="2">
      <t>ジョセイ</t>
    </rPh>
    <rPh sb="2" eb="5">
      <t>ギジュツシャ</t>
    </rPh>
    <phoneticPr fontId="2"/>
  </si>
  <si>
    <t>　　　</t>
    <phoneticPr fontId="2"/>
  </si>
  <si>
    <t>地域建設業者の育成（Ｃ）</t>
    <rPh sb="0" eb="2">
      <t>チイキ</t>
    </rPh>
    <rPh sb="2" eb="5">
      <t>ケンセツギョウ</t>
    </rPh>
    <rPh sb="5" eb="6">
      <t>シャ</t>
    </rPh>
    <rPh sb="7" eb="9">
      <t>イクセイ</t>
    </rPh>
    <phoneticPr fontId="2"/>
  </si>
  <si>
    <t>不履行項目数</t>
    <rPh sb="0" eb="3">
      <t>フリコウ</t>
    </rPh>
    <rPh sb="3" eb="6">
      <t>コウモクスウ</t>
    </rPh>
    <phoneticPr fontId="2"/>
  </si>
  <si>
    <t>不履行が発生した工事</t>
    <rPh sb="0" eb="3">
      <t>フリコウ</t>
    </rPh>
    <rPh sb="4" eb="6">
      <t>ハッセイ</t>
    </rPh>
    <rPh sb="8" eb="10">
      <t>コウジ</t>
    </rPh>
    <phoneticPr fontId="2"/>
  </si>
  <si>
    <t>不履行</t>
    <rPh sb="0" eb="3">
      <t>フリコウ</t>
    </rPh>
    <phoneticPr fontId="2"/>
  </si>
  <si>
    <t>項目数</t>
    <rPh sb="0" eb="3">
      <t>コウモクスウ</t>
    </rPh>
    <phoneticPr fontId="2"/>
  </si>
  <si>
    <t>不履行項目数の合計
（対象期間通算）</t>
    <rPh sb="0" eb="3">
      <t>フリコウ</t>
    </rPh>
    <rPh sb="3" eb="6">
      <t>コウモクスウ</t>
    </rPh>
    <rPh sb="7" eb="9">
      <t>ゴウケイ</t>
    </rPh>
    <rPh sb="11" eb="13">
      <t>タイショウ</t>
    </rPh>
    <rPh sb="13" eb="15">
      <t>キカン</t>
    </rPh>
    <rPh sb="15" eb="17">
      <t>ツウサン</t>
    </rPh>
    <phoneticPr fontId="2"/>
  </si>
  <si>
    <t>該当</t>
    <rPh sb="0" eb="2">
      <t>ガイトウ</t>
    </rPh>
    <phoneticPr fontId="2"/>
  </si>
  <si>
    <t>不履行なし</t>
    <rPh sb="0" eb="3">
      <t>フリコウ</t>
    </rPh>
    <phoneticPr fontId="2"/>
  </si>
  <si>
    <t>減点</t>
    <rPh sb="0" eb="2">
      <t>ゲンテン</t>
    </rPh>
    <phoneticPr fontId="2"/>
  </si>
  <si>
    <t>-6点</t>
    <rPh sb="2" eb="3">
      <t>テン</t>
    </rPh>
    <phoneticPr fontId="2"/>
  </si>
  <si>
    <t>該当する
不履行
項目数
を記載</t>
    <rPh sb="5" eb="8">
      <t>フリコウ</t>
    </rPh>
    <rPh sb="9" eb="12">
      <t>コウモクスウ</t>
    </rPh>
    <phoneticPr fontId="2"/>
  </si>
  <si>
    <t>技術資料の
記載内容の
不履行項目数
（１年間通算）</t>
    <phoneticPr fontId="2"/>
  </si>
  <si>
    <t>減点（Ｄ）</t>
    <rPh sb="0" eb="2">
      <t>ゲンテン</t>
    </rPh>
    <phoneticPr fontId="2"/>
  </si>
  <si>
    <t>70点未満、該当工事なし</t>
    <rPh sb="2" eb="3">
      <t>テン</t>
    </rPh>
    <rPh sb="3" eb="5">
      <t>ミマン</t>
    </rPh>
    <rPh sb="6" eb="8">
      <t>ガイトウ</t>
    </rPh>
    <rPh sb="8" eb="10">
      <t>コウジ</t>
    </rPh>
    <phoneticPr fontId="2"/>
  </si>
  <si>
    <t>減点個運目項目</t>
    <rPh sb="0" eb="2">
      <t>ゲンテン</t>
    </rPh>
    <rPh sb="2" eb="3">
      <t>コ</t>
    </rPh>
    <rPh sb="3" eb="4">
      <t>ウン</t>
    </rPh>
    <rPh sb="4" eb="5">
      <t>モク</t>
    </rPh>
    <rPh sb="5" eb="7">
      <t>コウモク</t>
    </rPh>
    <phoneticPr fontId="2"/>
  </si>
  <si>
    <t>追加資料の提出意思</t>
    <rPh sb="0" eb="2">
      <t>ツイカ</t>
    </rPh>
    <rPh sb="2" eb="4">
      <t>シリョウ</t>
    </rPh>
    <rPh sb="5" eb="7">
      <t>テイシュツ</t>
    </rPh>
    <rPh sb="7" eb="9">
      <t>イシ</t>
    </rPh>
    <phoneticPr fontId="2"/>
  </si>
  <si>
    <t>該当する
工事件数
を記載
（4件）</t>
    <rPh sb="0" eb="2">
      <t>ガイトウ</t>
    </rPh>
    <rPh sb="5" eb="7">
      <t>コウジ</t>
    </rPh>
    <rPh sb="7" eb="9">
      <t>ケンスウ</t>
    </rPh>
    <rPh sb="11" eb="13">
      <t>キサイ</t>
    </rPh>
    <rPh sb="16" eb="17">
      <t>ケン</t>
    </rPh>
    <phoneticPr fontId="2"/>
  </si>
  <si>
    <t>（（Ａ）＋（Ｂ）＋（Ｃ）＋（Ｄ））×（１／３）</t>
    <phoneticPr fontId="2"/>
  </si>
  <si>
    <t>ＩＣＴの活用</t>
    <phoneticPr fontId="2"/>
  </si>
  <si>
    <t>環境基準未達成（0.0）</t>
    <rPh sb="4" eb="5">
      <t>ミ</t>
    </rPh>
    <phoneticPr fontId="2"/>
  </si>
  <si>
    <t>環境基準達成（1.0)</t>
    <phoneticPr fontId="2"/>
  </si>
  <si>
    <t>保有達成</t>
    <rPh sb="0" eb="2">
      <t>ホユウ</t>
    </rPh>
    <rPh sb="2" eb="4">
      <t>タッセイ</t>
    </rPh>
    <phoneticPr fontId="2"/>
  </si>
  <si>
    <t>保有未達成</t>
    <rPh sb="0" eb="2">
      <t>ホユウ</t>
    </rPh>
    <rPh sb="2" eb="5">
      <t>ミタッセイ</t>
    </rPh>
    <phoneticPr fontId="2"/>
  </si>
  <si>
    <t>環境基準達成（1.0）</t>
    <phoneticPr fontId="2"/>
  </si>
  <si>
    <t>未保有達成</t>
    <rPh sb="0" eb="1">
      <t>ミ</t>
    </rPh>
    <rPh sb="1" eb="3">
      <t>ホユウ</t>
    </rPh>
    <rPh sb="3" eb="5">
      <t>タッセイ</t>
    </rPh>
    <phoneticPr fontId="2"/>
  </si>
  <si>
    <t>未保有未達成</t>
    <rPh sb="0" eb="3">
      <t>ミホユウ</t>
    </rPh>
    <rPh sb="3" eb="6">
      <t>ミタッセイ</t>
    </rPh>
    <phoneticPr fontId="2"/>
  </si>
  <si>
    <t>当該工事で使用する作業船</t>
    <phoneticPr fontId="2"/>
  </si>
  <si>
    <t>地域建設業者の育成２</t>
    <rPh sb="0" eb="2">
      <t>チイキ</t>
    </rPh>
    <rPh sb="2" eb="4">
      <t>ケンセツ</t>
    </rPh>
    <rPh sb="4" eb="6">
      <t>ギョウシャ</t>
    </rPh>
    <rPh sb="7" eb="9">
      <t>イクセイ</t>
    </rPh>
    <phoneticPr fontId="2"/>
  </si>
  <si>
    <t>①</t>
    <phoneticPr fontId="2"/>
  </si>
  <si>
    <t>２．上記作業船の保有形態</t>
    <rPh sb="2" eb="4">
      <t>ジョウキ</t>
    </rPh>
    <rPh sb="4" eb="7">
      <t>サギョウセン</t>
    </rPh>
    <rPh sb="8" eb="10">
      <t>ホユウ</t>
    </rPh>
    <rPh sb="10" eb="12">
      <t>ケイタイ</t>
    </rPh>
    <phoneticPr fontId="2"/>
  </si>
  <si>
    <t>船名</t>
    <rPh sb="0" eb="2">
      <t>センメイ</t>
    </rPh>
    <phoneticPr fontId="2"/>
  </si>
  <si>
    <t>推進形態</t>
    <rPh sb="0" eb="2">
      <t>スイシン</t>
    </rPh>
    <rPh sb="2" eb="4">
      <t>ケイタイ</t>
    </rPh>
    <phoneticPr fontId="2"/>
  </si>
  <si>
    <t>規格・能力等</t>
    <rPh sb="0" eb="2">
      <t>キカク</t>
    </rPh>
    <rPh sb="3" eb="5">
      <t>ノウリョク</t>
    </rPh>
    <rPh sb="5" eb="6">
      <t>トウ</t>
    </rPh>
    <phoneticPr fontId="2"/>
  </si>
  <si>
    <t>４．本工事における作業内容</t>
    <rPh sb="2" eb="5">
      <t>ホンコウジ</t>
    </rPh>
    <rPh sb="9" eb="11">
      <t>サギョウ</t>
    </rPh>
    <rPh sb="11" eb="13">
      <t>ナイヨウ</t>
    </rPh>
    <phoneticPr fontId="2"/>
  </si>
  <si>
    <t>駆動部</t>
    <rPh sb="0" eb="3">
      <t>クドウブ</t>
    </rPh>
    <phoneticPr fontId="2"/>
  </si>
  <si>
    <t>型式番号</t>
    <rPh sb="0" eb="2">
      <t>カタシキ</t>
    </rPh>
    <rPh sb="2" eb="4">
      <t>バンゴウ</t>
    </rPh>
    <phoneticPr fontId="2"/>
  </si>
  <si>
    <t>基数</t>
    <rPh sb="0" eb="2">
      <t>キスウ</t>
    </rPh>
    <phoneticPr fontId="2"/>
  </si>
  <si>
    <t>備考</t>
    <rPh sb="0" eb="2">
      <t>ビコウ</t>
    </rPh>
    <phoneticPr fontId="2"/>
  </si>
  <si>
    <t>原動機の種類、能力及び用途</t>
    <rPh sb="11" eb="13">
      <t>ヨウト</t>
    </rPh>
    <phoneticPr fontId="2"/>
  </si>
  <si>
    <t>【参考】</t>
    <rPh sb="1" eb="3">
      <t>サンコウ</t>
    </rPh>
    <phoneticPr fontId="2"/>
  </si>
  <si>
    <t>評価対象の作業船を使用しない。</t>
    <phoneticPr fontId="2"/>
  </si>
  <si>
    <t>使用しない</t>
    <rPh sb="0" eb="2">
      <t>シヨウ</t>
    </rPh>
    <phoneticPr fontId="2"/>
  </si>
  <si>
    <t>自社保有船
（1.0）</t>
    <rPh sb="4" eb="5">
      <t>フネ</t>
    </rPh>
    <phoneticPr fontId="2"/>
  </si>
  <si>
    <t>自社保有船
以外
（0.0）</t>
    <rPh sb="4" eb="5">
      <t>フネ</t>
    </rPh>
    <rPh sb="6" eb="8">
      <t>イガイ</t>
    </rPh>
    <phoneticPr fontId="2"/>
  </si>
  <si>
    <t>①海洋汚染等及び海上災害の防止に関する法律</t>
    <phoneticPr fontId="2"/>
  </si>
  <si>
    <t>（窒素酸化物の放出量に係る放出基準）
第十九条の三　船舶に設置される原動機（窒素酸化物の放出量を低減させるための装置が備え付けられている場合にあっては、当該装置を含む。以下同じ。）から発生する窒素酸化物の放出量に係る放出基準は、放出海域並びに原動機の種類、能力及び用途に応じて、政令で定める。</t>
    <phoneticPr fontId="2"/>
  </si>
  <si>
    <t>②海洋汚染等及び海上災害の防止に関する法律施行令</t>
    <phoneticPr fontId="2"/>
  </si>
  <si>
    <t>（窒素酸化物の放出量に係る放出基準）
第十一条の七　法第十九条の三の政令で定める窒素酸化物の放出量に係る放出基準</t>
    <phoneticPr fontId="2"/>
  </si>
  <si>
    <t>窒素酸化物の放出量に係る放出基準</t>
    <phoneticPr fontId="2"/>
  </si>
  <si>
    <t>一　ディーゼル機関であって、定格出力が130kWを超え、かつ、定格回転数が毎分130回転未満のもの（法第十九条の四第一項第二号又は第三号に掲げる原動機（以下この表において「特定用途原動機」という。）に該当するものを除く。）</t>
    <phoneticPr fontId="2"/>
  </si>
  <si>
    <t>1kW時当たりの窒素酸化物の放出量（単位は、グラムとする。以下同じ。）の値が14.4以下であること。</t>
    <phoneticPr fontId="2"/>
  </si>
  <si>
    <t>二　ディーゼル機関であって、定格出力が130kWを超え、かつ、定格回転数が毎分130回転以上2,000回転未満のもの（特定用途原動機に該当するものを除く。）</t>
    <phoneticPr fontId="2"/>
  </si>
  <si>
    <t>1kW時当たりの窒素酸化物の放出量の値が44を当該原動機の毎分の定格回転数の値を0.23乗して得た値で除して得た値以下であること。</t>
    <phoneticPr fontId="2"/>
  </si>
  <si>
    <t>三　ディーゼル機関であって、定格出力が130kWを超え、かつ、定格回転数が毎分2,000回転以上のもの（特定用途原動機に該当するものを除く。）</t>
    <phoneticPr fontId="2"/>
  </si>
  <si>
    <t>1kW時当たりの窒素酸化物の放出量の値が7.7以下であること。</t>
    <phoneticPr fontId="2"/>
  </si>
  <si>
    <t>四　前三号に掲げるもの以外の原動</t>
    <phoneticPr fontId="2"/>
  </si>
  <si>
    <t>窒素酸化物の放出量は、限定しない。</t>
    <phoneticPr fontId="2"/>
  </si>
  <si>
    <t>備考　1kW時当たりの窒素酸化物の放出量の算出方法は、国土交通省令で定める。</t>
    <phoneticPr fontId="2"/>
  </si>
  <si>
    <t>←「ICTの活用」を評価項目にしない場合、</t>
    <phoneticPr fontId="2"/>
  </si>
  <si>
    <t>←「当該工事で使用する作業船」を評価項目にしない場合、</t>
    <rPh sb="2" eb="4">
      <t>トウガイ</t>
    </rPh>
    <rPh sb="4" eb="6">
      <t>コウジ</t>
    </rPh>
    <rPh sb="7" eb="9">
      <t>シヨウ</t>
    </rPh>
    <rPh sb="11" eb="14">
      <t>サギョウセン</t>
    </rPh>
    <phoneticPr fontId="2"/>
  </si>
  <si>
    <t>CCUSの活用</t>
    <rPh sb="5" eb="7">
      <t>カツヨウ</t>
    </rPh>
    <phoneticPr fontId="2"/>
  </si>
  <si>
    <t>ＣＣＵＳに事業者登録済</t>
    <rPh sb="5" eb="8">
      <t>ジギョウシャ</t>
    </rPh>
    <rPh sb="8" eb="10">
      <t>トウロク</t>
    </rPh>
    <rPh sb="10" eb="11">
      <t>スミ</t>
    </rPh>
    <phoneticPr fontId="2"/>
  </si>
  <si>
    <t>CCUSの活用</t>
    <phoneticPr fontId="2"/>
  </si>
  <si>
    <r>
      <t>　　該当の２行を</t>
    </r>
    <r>
      <rPr>
        <b/>
        <u/>
        <sz val="14"/>
        <color indexed="10"/>
        <rFont val="ＭＳ Ｐゴシック"/>
        <family val="3"/>
        <charset val="128"/>
      </rPr>
      <t>空白と</t>
    </r>
    <r>
      <rPr>
        <b/>
        <sz val="14"/>
        <color indexed="12"/>
        <rFont val="ＭＳ Ｐゴシック"/>
        <family val="3"/>
        <charset val="128"/>
      </rPr>
      <t>する</t>
    </r>
    <rPh sb="8" eb="10">
      <t>クウハク</t>
    </rPh>
    <phoneticPr fontId="2"/>
  </si>
  <si>
    <t>誓約書</t>
    <rPh sb="0" eb="3">
      <t>セイヤクショ</t>
    </rPh>
    <phoneticPr fontId="2"/>
  </si>
  <si>
    <t>兵庫県</t>
    <rPh sb="0" eb="3">
      <t>ヒョウゴケン</t>
    </rPh>
    <phoneticPr fontId="2"/>
  </si>
  <si>
    <t>契約担当者</t>
    <rPh sb="0" eb="2">
      <t>ケイヤク</t>
    </rPh>
    <rPh sb="2" eb="5">
      <t>タントウシャ</t>
    </rPh>
    <phoneticPr fontId="2"/>
  </si>
  <si>
    <t>特別共同企業体名</t>
    <rPh sb="0" eb="2">
      <t>トクベツ</t>
    </rPh>
    <rPh sb="2" eb="4">
      <t>キョウドウ</t>
    </rPh>
    <rPh sb="4" eb="7">
      <t>キギョウタイ</t>
    </rPh>
    <rPh sb="7" eb="8">
      <t>メイ</t>
    </rPh>
    <phoneticPr fontId="2"/>
  </si>
  <si>
    <t>商号又は名称</t>
    <rPh sb="0" eb="2">
      <t>ショウゴウ</t>
    </rPh>
    <rPh sb="2" eb="3">
      <t>マタ</t>
    </rPh>
    <rPh sb="4" eb="6">
      <t>メイショウ</t>
    </rPh>
    <phoneticPr fontId="2"/>
  </si>
  <si>
    <t>住所</t>
    <rPh sb="0" eb="2">
      <t>ジュウショ</t>
    </rPh>
    <phoneticPr fontId="2"/>
  </si>
  <si>
    <t>代表者氏名</t>
    <rPh sb="0" eb="3">
      <t>ダイヒョウシャ</t>
    </rPh>
    <rPh sb="3" eb="5">
      <t>シメイ</t>
    </rPh>
    <phoneticPr fontId="2"/>
  </si>
  <si>
    <t>電子メール</t>
    <rPh sb="0" eb="2">
      <t>デンシ</t>
    </rPh>
    <phoneticPr fontId="2"/>
  </si>
  <si>
    <t>　注）電話番号および電子メールを記載すること。</t>
    <rPh sb="1" eb="2">
      <t>チュウ</t>
    </rPh>
    <rPh sb="3" eb="5">
      <t>デンワ</t>
    </rPh>
    <rPh sb="5" eb="7">
      <t>バンゴウ</t>
    </rPh>
    <rPh sb="10" eb="12">
      <t>デンシ</t>
    </rPh>
    <rPh sb="16" eb="18">
      <t>キサイ</t>
    </rPh>
    <phoneticPr fontId="2"/>
  </si>
  <si>
    <t>　の技術提案書の提出に係り、下記事項について誓約します。</t>
    <rPh sb="2" eb="4">
      <t>ギジュツ</t>
    </rPh>
    <rPh sb="4" eb="6">
      <t>テイアン</t>
    </rPh>
    <rPh sb="6" eb="7">
      <t>ショ</t>
    </rPh>
    <rPh sb="8" eb="10">
      <t>テイシュツ</t>
    </rPh>
    <rPh sb="11" eb="12">
      <t>カカ</t>
    </rPh>
    <rPh sb="14" eb="16">
      <t>カキ</t>
    </rPh>
    <rPh sb="16" eb="18">
      <t>ジコウ</t>
    </rPh>
    <rPh sb="22" eb="24">
      <t>セイヤク</t>
    </rPh>
    <phoneticPr fontId="2"/>
  </si>
  <si>
    <t>１　　建設キャリアアップシステム（ＣＣＵＳ）管理者ＩＤ利用料明細に係る</t>
    <rPh sb="3" eb="5">
      <t>ケンセツ</t>
    </rPh>
    <rPh sb="22" eb="25">
      <t>カンリシャ</t>
    </rPh>
    <rPh sb="27" eb="29">
      <t>リヨウ</t>
    </rPh>
    <rPh sb="29" eb="30">
      <t>リョウ</t>
    </rPh>
    <rPh sb="30" eb="32">
      <t>メイサイ</t>
    </rPh>
    <rPh sb="33" eb="34">
      <t>カカ</t>
    </rPh>
    <phoneticPr fontId="2"/>
  </si>
  <si>
    <t>　　有効期限について、遅滞なく更新手続きを行います。</t>
    <rPh sb="2" eb="4">
      <t>ユウコウ</t>
    </rPh>
    <rPh sb="4" eb="6">
      <t>キゲン</t>
    </rPh>
    <rPh sb="11" eb="13">
      <t>チタイ</t>
    </rPh>
    <rPh sb="15" eb="17">
      <t>コウシン</t>
    </rPh>
    <rPh sb="17" eb="19">
      <t>テツヅ</t>
    </rPh>
    <rPh sb="21" eb="22">
      <t>オコナ</t>
    </rPh>
    <phoneticPr fontId="2"/>
  </si>
  <si>
    <t>　　（ＣＣＵＳ）のホームページ上の「管理者ＩＤ利用明細」の写しを</t>
    <rPh sb="15" eb="16">
      <t>ジョウ</t>
    </rPh>
    <rPh sb="18" eb="21">
      <t>カンリシャ</t>
    </rPh>
    <rPh sb="23" eb="25">
      <t>リヨウ</t>
    </rPh>
    <rPh sb="25" eb="27">
      <t>メイサイ</t>
    </rPh>
    <rPh sb="29" eb="30">
      <t>ウツ</t>
    </rPh>
    <phoneticPr fontId="2"/>
  </si>
  <si>
    <t>発注機関名</t>
    <rPh sb="0" eb="2">
      <t>ハッチュウ</t>
    </rPh>
    <rPh sb="2" eb="5">
      <t>キカンメイ</t>
    </rPh>
    <phoneticPr fontId="2"/>
  </si>
  <si>
    <t>工種</t>
    <rPh sb="0" eb="2">
      <t>コウシュ</t>
    </rPh>
    <phoneticPr fontId="2"/>
  </si>
  <si>
    <t>～</t>
    <phoneticPr fontId="2"/>
  </si>
  <si>
    <t>)</t>
    <phoneticPr fontId="2"/>
  </si>
  <si>
    <t>特別共同企業体</t>
    <rPh sb="0" eb="2">
      <t>トクベツ</t>
    </rPh>
    <rPh sb="2" eb="4">
      <t>キョウドウ</t>
    </rPh>
    <rPh sb="4" eb="7">
      <t>キギョウタイ</t>
    </rPh>
    <phoneticPr fontId="2"/>
  </si>
  <si>
    <t>ｱｽﾌｧﾙﾄ舗装工事</t>
    <rPh sb="6" eb="8">
      <t>ホソウ</t>
    </rPh>
    <rPh sb="8" eb="10">
      <t>コウジ</t>
    </rPh>
    <phoneticPr fontId="2"/>
  </si>
  <si>
    <t>造園工事</t>
    <rPh sb="0" eb="2">
      <t>ゾウエン</t>
    </rPh>
    <rPh sb="2" eb="4">
      <t>コウジ</t>
    </rPh>
    <phoneticPr fontId="2"/>
  </si>
  <si>
    <t>PC橋梁(上部)工事</t>
    <rPh sb="2" eb="4">
      <t>キョウリョウ</t>
    </rPh>
    <rPh sb="5" eb="7">
      <t>ジョウブ</t>
    </rPh>
    <rPh sb="8" eb="10">
      <t>コウジ</t>
    </rPh>
    <phoneticPr fontId="2"/>
  </si>
  <si>
    <t>鋼橋梁(上部)工事</t>
    <rPh sb="0" eb="1">
      <t>ハガネ</t>
    </rPh>
    <rPh sb="1" eb="3">
      <t>キョウリョウ</t>
    </rPh>
    <rPh sb="4" eb="6">
      <t>ジョウブ</t>
    </rPh>
    <rPh sb="7" eb="9">
      <t>コウジ</t>
    </rPh>
    <phoneticPr fontId="2"/>
  </si>
  <si>
    <t>検査年月日</t>
    <phoneticPr fontId="2"/>
  </si>
  <si>
    <t>施工能力評価型様式３号</t>
    <phoneticPr fontId="2"/>
  </si>
  <si>
    <t>(</t>
    <phoneticPr fontId="2"/>
  </si>
  <si>
    <t>神戸市</t>
    <rPh sb="0" eb="3">
      <t>コウベシ</t>
    </rPh>
    <phoneticPr fontId="2"/>
  </si>
  <si>
    <t>：</t>
    <phoneticPr fontId="2"/>
  </si>
  <si>
    <t>　（※一般土木工事、アスファルト舗装工事、造園工事）</t>
    <phoneticPr fontId="2"/>
  </si>
  <si>
    <t>入札参加申込期限日において有効な兵庫県の建設工事入札参加資格者名簿（個票）における</t>
    <rPh sb="0" eb="2">
      <t>ニュウサツ</t>
    </rPh>
    <rPh sb="2" eb="4">
      <t>サンカ</t>
    </rPh>
    <rPh sb="4" eb="6">
      <t>モウシコ</t>
    </rPh>
    <rPh sb="6" eb="9">
      <t>キゲンビ</t>
    </rPh>
    <rPh sb="13" eb="15">
      <t>ユウコウ</t>
    </rPh>
    <rPh sb="16" eb="19">
      <t>ヒョウゴケン</t>
    </rPh>
    <rPh sb="20" eb="22">
      <t>ケンセツ</t>
    </rPh>
    <rPh sb="22" eb="24">
      <t>コウジ</t>
    </rPh>
    <rPh sb="24" eb="26">
      <t>ニュウサツ</t>
    </rPh>
    <rPh sb="26" eb="28">
      <t>サンカ</t>
    </rPh>
    <rPh sb="28" eb="31">
      <t>シカクシャ</t>
    </rPh>
    <rPh sb="31" eb="33">
      <t>メイボ</t>
    </rPh>
    <rPh sb="34" eb="36">
      <t>コヒョウ</t>
    </rPh>
    <phoneticPr fontId="2"/>
  </si>
  <si>
    <t>社会貢献点数（①－②）</t>
    <rPh sb="0" eb="2">
      <t>シャカイ</t>
    </rPh>
    <rPh sb="2" eb="4">
      <t>コウケン</t>
    </rPh>
    <rPh sb="4" eb="6">
      <t>テンスウ</t>
    </rPh>
    <phoneticPr fontId="2"/>
  </si>
  <si>
    <t>対象発注機関</t>
    <rPh sb="0" eb="2">
      <t>タイショウ</t>
    </rPh>
    <rPh sb="2" eb="4">
      <t>ハッチュウ</t>
    </rPh>
    <rPh sb="4" eb="6">
      <t>キカン</t>
    </rPh>
    <phoneticPr fontId="2"/>
  </si>
  <si>
    <t>橋梁補修工事（PC橋梁（上部）工事の工種に限る。）の実績</t>
    <rPh sb="0" eb="2">
      <t>キョウリョウ</t>
    </rPh>
    <rPh sb="2" eb="4">
      <t>ホシュウ</t>
    </rPh>
    <rPh sb="4" eb="6">
      <t>コウジ</t>
    </rPh>
    <rPh sb="9" eb="11">
      <t>キョウリョウ</t>
    </rPh>
    <rPh sb="12" eb="14">
      <t>ジョウブ</t>
    </rPh>
    <rPh sb="15" eb="17">
      <t>コウジ</t>
    </rPh>
    <rPh sb="18" eb="20">
      <t>コウシュ</t>
    </rPh>
    <rPh sb="21" eb="22">
      <t>カギ</t>
    </rPh>
    <rPh sb="26" eb="28">
      <t>ジッセキ</t>
    </rPh>
    <phoneticPr fontId="2"/>
  </si>
  <si>
    <t>除雪又は凍結防止剤散布業務の実績</t>
    <rPh sb="0" eb="2">
      <t>ジョセツ</t>
    </rPh>
    <rPh sb="2" eb="3">
      <t>マタ</t>
    </rPh>
    <rPh sb="4" eb="6">
      <t>トウケツ</t>
    </rPh>
    <rPh sb="6" eb="9">
      <t>ボウシザイ</t>
    </rPh>
    <rPh sb="9" eb="11">
      <t>サンプ</t>
    </rPh>
    <rPh sb="11" eb="13">
      <t>ギョウム</t>
    </rPh>
    <rPh sb="14" eb="16">
      <t>ジッセキ</t>
    </rPh>
    <phoneticPr fontId="2"/>
  </si>
  <si>
    <t>橋梁補修工事（鋼橋梁（上部）工事の工種に限る。）の実績</t>
    <rPh sb="0" eb="2">
      <t>キョウリョウ</t>
    </rPh>
    <rPh sb="2" eb="4">
      <t>ホシュウ</t>
    </rPh>
    <rPh sb="4" eb="6">
      <t>コウジ</t>
    </rPh>
    <rPh sb="7" eb="8">
      <t>ハガネ</t>
    </rPh>
    <rPh sb="8" eb="10">
      <t>キョウリョウ</t>
    </rPh>
    <rPh sb="11" eb="13">
      <t>ジョウブ</t>
    </rPh>
    <rPh sb="14" eb="16">
      <t>コウジ</t>
    </rPh>
    <rPh sb="17" eb="19">
      <t>コウシュ</t>
    </rPh>
    <rPh sb="20" eb="21">
      <t>カギ</t>
    </rPh>
    <rPh sb="25" eb="27">
      <t>ジッセキ</t>
    </rPh>
    <phoneticPr fontId="2"/>
  </si>
  <si>
    <t>○○市又は○○町に限る</t>
    <rPh sb="2" eb="3">
      <t>シ</t>
    </rPh>
    <rPh sb="3" eb="4">
      <t>マタ</t>
    </rPh>
    <rPh sb="7" eb="8">
      <t>チョウ</t>
    </rPh>
    <rPh sb="9" eb="10">
      <t>カギ</t>
    </rPh>
    <phoneticPr fontId="2"/>
  </si>
  <si>
    <t>評価点</t>
    <rPh sb="0" eb="3">
      <t>ヒョウカテン</t>
    </rPh>
    <phoneticPr fontId="2"/>
  </si>
  <si>
    <t>除雪又は凍結防止剤散布２点</t>
    <rPh sb="0" eb="2">
      <t>ジョセツ</t>
    </rPh>
    <rPh sb="2" eb="3">
      <t>マタ</t>
    </rPh>
    <rPh sb="4" eb="6">
      <t>トウケツ</t>
    </rPh>
    <rPh sb="6" eb="9">
      <t>ボウシザイ</t>
    </rPh>
    <rPh sb="9" eb="11">
      <t>サンプ</t>
    </rPh>
    <rPh sb="12" eb="13">
      <t>テン</t>
    </rPh>
    <phoneticPr fontId="2"/>
  </si>
  <si>
    <t>除雪４点、凍結防止剤散布２点</t>
    <rPh sb="0" eb="2">
      <t>ジョセツ</t>
    </rPh>
    <rPh sb="3" eb="4">
      <t>テン</t>
    </rPh>
    <rPh sb="5" eb="7">
      <t>トウケツ</t>
    </rPh>
    <rPh sb="7" eb="10">
      <t>ボウシザイ</t>
    </rPh>
    <rPh sb="10" eb="12">
      <t>サンプ</t>
    </rPh>
    <rPh sb="13" eb="14">
      <t>テン</t>
    </rPh>
    <phoneticPr fontId="2"/>
  </si>
  <si>
    <t>除雪又は凍結防止剤散布４点</t>
    <rPh sb="0" eb="2">
      <t>ジョセツ</t>
    </rPh>
    <rPh sb="2" eb="3">
      <t>マタ</t>
    </rPh>
    <rPh sb="4" eb="6">
      <t>トウケツ</t>
    </rPh>
    <rPh sb="6" eb="9">
      <t>ボウシザイ</t>
    </rPh>
    <rPh sb="9" eb="11">
      <t>サンプ</t>
    </rPh>
    <rPh sb="12" eb="13">
      <t>テン</t>
    </rPh>
    <phoneticPr fontId="2"/>
  </si>
  <si>
    <t>除雪又は凍結防止剤散布１点</t>
    <rPh sb="0" eb="2">
      <t>ジョセツ</t>
    </rPh>
    <rPh sb="2" eb="3">
      <t>マタ</t>
    </rPh>
    <rPh sb="4" eb="6">
      <t>トウケツ</t>
    </rPh>
    <rPh sb="6" eb="9">
      <t>ボウシザイ</t>
    </rPh>
    <rPh sb="9" eb="11">
      <t>サンプ</t>
    </rPh>
    <rPh sb="12" eb="13">
      <t>テン</t>
    </rPh>
    <phoneticPr fontId="2"/>
  </si>
  <si>
    <t>除雪２点、凍結防止剤散布１点</t>
    <rPh sb="0" eb="2">
      <t>ジョセツ</t>
    </rPh>
    <rPh sb="3" eb="4">
      <t>テン</t>
    </rPh>
    <rPh sb="5" eb="7">
      <t>トウケツ</t>
    </rPh>
    <rPh sb="7" eb="10">
      <t>ボウシザイ</t>
    </rPh>
    <rPh sb="10" eb="12">
      <t>サンプ</t>
    </rPh>
    <rPh sb="13" eb="14">
      <t>テン</t>
    </rPh>
    <phoneticPr fontId="2"/>
  </si>
  <si>
    <t>配置予定技術者の技術力</t>
    <rPh sb="0" eb="2">
      <t>ハイチ</t>
    </rPh>
    <rPh sb="2" eb="4">
      <t>ヨテイ</t>
    </rPh>
    <rPh sb="4" eb="7">
      <t>ギジュツシャ</t>
    </rPh>
    <rPh sb="8" eb="10">
      <t>ギジュツ</t>
    </rPh>
    <rPh sb="10" eb="11">
      <t>リョク</t>
    </rPh>
    <phoneticPr fontId="2"/>
  </si>
  <si>
    <t>専任補助者</t>
    <rPh sb="0" eb="2">
      <t>センニン</t>
    </rPh>
    <rPh sb="2" eb="5">
      <t>ホジョシャ</t>
    </rPh>
    <phoneticPr fontId="2"/>
  </si>
  <si>
    <t>○○県民局</t>
    <phoneticPr fontId="2"/>
  </si>
  <si>
    <t>（空白）</t>
    <rPh sb="1" eb="3">
      <t>クウハク</t>
    </rPh>
    <phoneticPr fontId="2"/>
  </si>
  <si>
    <t>商号又は名称</t>
    <phoneticPr fontId="2"/>
  </si>
  <si>
    <t>工事名</t>
    <phoneticPr fontId="2"/>
  </si>
  <si>
    <t>工事
成績</t>
    <rPh sb="0" eb="2">
      <t>コウジ</t>
    </rPh>
    <rPh sb="3" eb="5">
      <t>セイセキ</t>
    </rPh>
    <phoneticPr fontId="2"/>
  </si>
  <si>
    <t>技術者氏名</t>
    <phoneticPr fontId="2"/>
  </si>
  <si>
    <t>生年月日</t>
    <rPh sb="0" eb="2">
      <t>セイネン</t>
    </rPh>
    <rPh sb="2" eb="4">
      <t>ガッピ</t>
    </rPh>
    <phoneticPr fontId="2"/>
  </si>
  <si>
    <t>○</t>
    <phoneticPr fontId="2"/>
  </si>
  <si>
    <t>評価対象</t>
    <rPh sb="0" eb="2">
      <t>ヒョウカ</t>
    </rPh>
    <rPh sb="2" eb="4">
      <t>タイショウ</t>
    </rPh>
    <phoneticPr fontId="2"/>
  </si>
  <si>
    <t>推奨単位の
取得状況</t>
    <rPh sb="0" eb="2">
      <t>スイショウ</t>
    </rPh>
    <rPh sb="2" eb="4">
      <t>タンイ</t>
    </rPh>
    <rPh sb="6" eb="8">
      <t>シュトク</t>
    </rPh>
    <rPh sb="8" eb="10">
      <t>ジョウキョウ</t>
    </rPh>
    <phoneticPr fontId="2"/>
  </si>
  <si>
    <t>１年間</t>
    <rPh sb="1" eb="3">
      <t>ネンカン</t>
    </rPh>
    <phoneticPr fontId="2"/>
  </si>
  <si>
    <t>２年間</t>
    <rPh sb="1" eb="3">
      <t>ネンカン</t>
    </rPh>
    <phoneticPr fontId="2"/>
  </si>
  <si>
    <t>４年間</t>
    <rPh sb="1" eb="3">
      <t>ネンカン</t>
    </rPh>
    <phoneticPr fontId="2"/>
  </si>
  <si>
    <t>５年間</t>
    <rPh sb="1" eb="3">
      <t>ネンカン</t>
    </rPh>
    <phoneticPr fontId="2"/>
  </si>
  <si>
    <t>70点以上75点未満</t>
    <rPh sb="2" eb="3">
      <t>テン</t>
    </rPh>
    <rPh sb="3" eb="5">
      <t>イジョウ</t>
    </rPh>
    <rPh sb="7" eb="8">
      <t>テン</t>
    </rPh>
    <rPh sb="8" eb="10">
      <t>ミマン</t>
    </rPh>
    <phoneticPr fontId="2"/>
  </si>
  <si>
    <t>リスト</t>
    <phoneticPr fontId="2"/>
  </si>
  <si>
    <t>CPD</t>
    <phoneticPr fontId="2"/>
  </si>
  <si>
    <t>氏名</t>
    <rPh sb="0" eb="2">
      <t>シメイ</t>
    </rPh>
    <phoneticPr fontId="2"/>
  </si>
  <si>
    <t>同種工事</t>
    <rPh sb="0" eb="2">
      <t>ドウシュ</t>
    </rPh>
    <rPh sb="2" eb="4">
      <t>コウジ</t>
    </rPh>
    <phoneticPr fontId="2"/>
  </si>
  <si>
    <t>(</t>
  </si>
  <si>
    <t>)</t>
  </si>
  <si>
    <t>工事名</t>
    <phoneticPr fontId="2"/>
  </si>
  <si>
    <t>技術者氏名</t>
    <rPh sb="0" eb="3">
      <t>ギジュツシャ</t>
    </rPh>
    <rPh sb="3" eb="5">
      <t>シメイ</t>
    </rPh>
    <phoneticPr fontId="2"/>
  </si>
  <si>
    <t>以上</t>
    <rPh sb="0" eb="2">
      <t>イジョウ</t>
    </rPh>
    <phoneticPr fontId="2"/>
  </si>
  <si>
    <t>未満</t>
    <rPh sb="0" eb="2">
      <t>ミマン</t>
    </rPh>
    <phoneticPr fontId="2"/>
  </si>
  <si>
    <t>点/件</t>
    <rPh sb="0" eb="1">
      <t>テン</t>
    </rPh>
    <rPh sb="2" eb="3">
      <t>ケン</t>
    </rPh>
    <phoneticPr fontId="2"/>
  </si>
  <si>
    <t>件数</t>
    <rPh sb="0" eb="2">
      <t>ケンスウ</t>
    </rPh>
    <phoneticPr fontId="2"/>
  </si>
  <si>
    <t>点数</t>
    <rPh sb="0" eb="1">
      <t>テン</t>
    </rPh>
    <rPh sb="1" eb="2">
      <t>スウ</t>
    </rPh>
    <phoneticPr fontId="2"/>
  </si>
  <si>
    <t>合計</t>
    <rPh sb="0" eb="2">
      <t>ゴウケイ</t>
    </rPh>
    <phoneticPr fontId="2"/>
  </si>
  <si>
    <t>工事成績（最大4点）</t>
    <phoneticPr fontId="2"/>
  </si>
  <si>
    <t>最大9点</t>
    <rPh sb="0" eb="2">
      <t>サイダイ</t>
    </rPh>
    <rPh sb="3" eb="4">
      <t>テン</t>
    </rPh>
    <phoneticPr fontId="2"/>
  </si>
  <si>
    <t>取得３点</t>
    <rPh sb="0" eb="2">
      <t>シュトク</t>
    </rPh>
    <rPh sb="3" eb="4">
      <t>テン</t>
    </rPh>
    <phoneticPr fontId="2"/>
  </si>
  <si>
    <t>～</t>
    <phoneticPr fontId="2"/>
  </si>
  <si>
    <t>）</t>
    <phoneticPr fontId="2"/>
  </si>
  <si>
    <t>点数</t>
    <phoneticPr fontId="2"/>
  </si>
  <si>
    <t>※１件のみ記載できる</t>
    <phoneticPr fontId="2"/>
  </si>
  <si>
    <t>■同種工事の施工実績</t>
    <rPh sb="1" eb="3">
      <t>ドウシュ</t>
    </rPh>
    <rPh sb="3" eb="5">
      <t>コウジ</t>
    </rPh>
    <rPh sb="6" eb="8">
      <t>セコウ</t>
    </rPh>
    <rPh sb="8" eb="10">
      <t>ジッセキ</t>
    </rPh>
    <phoneticPr fontId="2"/>
  </si>
  <si>
    <t>■工事成績</t>
    <rPh sb="1" eb="3">
      <t>コウジ</t>
    </rPh>
    <rPh sb="3" eb="5">
      <t>セイセキ</t>
    </rPh>
    <phoneticPr fontId="2"/>
  </si>
  <si>
    <t>■継続学習（CPD）の取組状況</t>
    <rPh sb="1" eb="3">
      <t>ケイゾク</t>
    </rPh>
    <rPh sb="3" eb="5">
      <t>ガクシュウ</t>
    </rPh>
    <rPh sb="11" eb="13">
      <t>トリクミ</t>
    </rPh>
    <rPh sb="13" eb="15">
      <t>ジョウキョウ</t>
    </rPh>
    <phoneticPr fontId="2"/>
  </si>
  <si>
    <t>注３</t>
    <rPh sb="0" eb="1">
      <t>チュウ</t>
    </rPh>
    <phoneticPr fontId="2"/>
  </si>
  <si>
    <t>注２</t>
    <rPh sb="0" eb="1">
      <t>チュウ</t>
    </rPh>
    <phoneticPr fontId="2"/>
  </si>
  <si>
    <t>注１</t>
    <phoneticPr fontId="2"/>
  </si>
  <si>
    <t>注意事項</t>
    <rPh sb="0" eb="2">
      <t>チュウイ</t>
    </rPh>
    <rPh sb="2" eb="4">
      <t>ジコウ</t>
    </rPh>
    <phoneticPr fontId="2"/>
  </si>
  <si>
    <t>：　工場製作を含む工事において、「工場製作のみが行われる期間」における配置予定技術者</t>
    <rPh sb="2" eb="4">
      <t>コウジョウ</t>
    </rPh>
    <rPh sb="4" eb="6">
      <t>セイサク</t>
    </rPh>
    <rPh sb="7" eb="8">
      <t>フク</t>
    </rPh>
    <rPh sb="9" eb="11">
      <t>コウジ</t>
    </rPh>
    <rPh sb="17" eb="19">
      <t>コウジョウ</t>
    </rPh>
    <rPh sb="19" eb="21">
      <t>セイサク</t>
    </rPh>
    <rPh sb="24" eb="25">
      <t>オコナ</t>
    </rPh>
    <rPh sb="28" eb="30">
      <t>キカン</t>
    </rPh>
    <rPh sb="35" eb="37">
      <t>ハイチ</t>
    </rPh>
    <rPh sb="37" eb="39">
      <t>ヨテイ</t>
    </rPh>
    <rPh sb="39" eb="42">
      <t>ギジュツシャ</t>
    </rPh>
    <phoneticPr fontId="2"/>
  </si>
  <si>
    <t>特記）継続学習（ＣＰＤ）の取組状況における年間とは兵庫県の会計年度（４月１日</t>
    <rPh sb="0" eb="2">
      <t>トッキ</t>
    </rPh>
    <rPh sb="3" eb="5">
      <t>ケイゾク</t>
    </rPh>
    <rPh sb="5" eb="7">
      <t>ガクシュウ</t>
    </rPh>
    <rPh sb="13" eb="15">
      <t>トリクミ</t>
    </rPh>
    <rPh sb="15" eb="17">
      <t>ジョウキョウ</t>
    </rPh>
    <rPh sb="21" eb="23">
      <t>ネンカン</t>
    </rPh>
    <rPh sb="25" eb="28">
      <t>ヒョウゴケン</t>
    </rPh>
    <rPh sb="29" eb="31">
      <t>カイケイ</t>
    </rPh>
    <rPh sb="31" eb="33">
      <t>ネンド</t>
    </rPh>
    <rPh sb="35" eb="36">
      <t>ガツ</t>
    </rPh>
    <rPh sb="37" eb="38">
      <t>ニチ</t>
    </rPh>
    <phoneticPr fontId="2"/>
  </si>
  <si>
    <t>　　　～翌年３月31日までの１年間）とする。</t>
    <rPh sb="4" eb="6">
      <t>ヨクネン</t>
    </rPh>
    <rPh sb="7" eb="8">
      <t>ガツ</t>
    </rPh>
    <rPh sb="10" eb="11">
      <t>ニチ</t>
    </rPh>
    <rPh sb="15" eb="17">
      <t>ネンカン</t>
    </rPh>
    <phoneticPr fontId="2"/>
  </si>
  <si>
    <t>②技術評価数値のうち、工事成績によって加点された点数（該当工種※の点数）</t>
    <rPh sb="13" eb="15">
      <t>セイセキ</t>
    </rPh>
    <phoneticPr fontId="2"/>
  </si>
  <si>
    <t>①技術・社会貢献評価数値の合計の点数</t>
    <rPh sb="8" eb="10">
      <t>ヒョウカ</t>
    </rPh>
    <rPh sb="10" eb="12">
      <t>スウチ</t>
    </rPh>
    <phoneticPr fontId="2"/>
  </si>
  <si>
    <t>対象業務</t>
    <rPh sb="0" eb="2">
      <t>タイショウ</t>
    </rPh>
    <rPh sb="2" eb="4">
      <t>ギョウム</t>
    </rPh>
    <phoneticPr fontId="2"/>
  </si>
  <si>
    <t>対象工事</t>
    <rPh sb="0" eb="2">
      <t>タイショウ</t>
    </rPh>
    <rPh sb="2" eb="4">
      <t>コウジ</t>
    </rPh>
    <phoneticPr fontId="2"/>
  </si>
  <si>
    <t>工事番号</t>
    <rPh sb="0" eb="2">
      <t>コウジ</t>
    </rPh>
    <rPh sb="2" eb="4">
      <t>バンゴウ</t>
    </rPh>
    <phoneticPr fontId="2"/>
  </si>
  <si>
    <t>①</t>
  </si>
  <si>
    <t>②</t>
    <phoneticPr fontId="2"/>
  </si>
  <si>
    <t>③</t>
    <phoneticPr fontId="2"/>
  </si>
  <si>
    <t>④</t>
    <phoneticPr fontId="2"/>
  </si>
  <si>
    <t>該当
なし</t>
    <rPh sb="0" eb="2">
      <t>ガイトウ</t>
    </rPh>
    <phoneticPr fontId="2"/>
  </si>
  <si>
    <t>同種工事の実績の有無</t>
    <rPh sb="0" eb="2">
      <t>ドウシュ</t>
    </rPh>
    <rPh sb="2" eb="4">
      <t>コウジ</t>
    </rPh>
    <rPh sb="5" eb="7">
      <t>ジッセキ</t>
    </rPh>
    <rPh sb="8" eb="10">
      <t>ウム</t>
    </rPh>
    <phoneticPr fontId="2"/>
  </si>
  <si>
    <t>工場製作</t>
    <rPh sb="0" eb="2">
      <t>コウジョウ</t>
    </rPh>
    <rPh sb="2" eb="4">
      <t>セイサク</t>
    </rPh>
    <phoneticPr fontId="2"/>
  </si>
  <si>
    <t>発注機関名</t>
    <phoneticPr fontId="2"/>
  </si>
  <si>
    <t>：　様式１号に記載している根拠資料を添付し本様式と整合させること。</t>
    <rPh sb="2" eb="4">
      <t>ヨウシキ</t>
    </rPh>
    <rPh sb="5" eb="6">
      <t>ゴウ</t>
    </rPh>
    <rPh sb="7" eb="9">
      <t>キサイ</t>
    </rPh>
    <rPh sb="13" eb="15">
      <t>コンキョ</t>
    </rPh>
    <rPh sb="15" eb="17">
      <t>シリョウ</t>
    </rPh>
    <rPh sb="18" eb="20">
      <t>テンプ</t>
    </rPh>
    <rPh sb="21" eb="22">
      <t>ホン</t>
    </rPh>
    <rPh sb="22" eb="24">
      <t>ヨウシキ</t>
    </rPh>
    <rPh sb="25" eb="27">
      <t>セイゴウ</t>
    </rPh>
    <phoneticPr fontId="2"/>
  </si>
  <si>
    <t>最小値</t>
    <rPh sb="0" eb="3">
      <t>サイショウチ</t>
    </rPh>
    <phoneticPr fontId="2"/>
  </si>
  <si>
    <t>：　配置予定技術者は３名まで記載できる。評価対象者は「同種工事の実績」、「工事成績」、</t>
    <rPh sb="8" eb="9">
      <t>シャ</t>
    </rPh>
    <rPh sb="37" eb="39">
      <t>コウジ</t>
    </rPh>
    <rPh sb="39" eb="41">
      <t>セイセキ</t>
    </rPh>
    <phoneticPr fontId="2"/>
  </si>
  <si>
    <t>施工能力評価型様式４号</t>
    <phoneticPr fontId="2"/>
  </si>
  <si>
    <t>施工能力評価型様式５号</t>
    <phoneticPr fontId="2"/>
  </si>
  <si>
    <t>発注機関名</t>
    <rPh sb="0" eb="2">
      <t>ハッチュウ</t>
    </rPh>
    <rPh sb="2" eb="5">
      <t>キカンメイ</t>
    </rPh>
    <phoneticPr fontId="2"/>
  </si>
  <si>
    <t>■地域固有の社会貢献活動</t>
  </si>
  <si>
    <t>■地域固有の社会貢献活動</t>
    <phoneticPr fontId="2"/>
  </si>
  <si>
    <t>３年間</t>
    <rPh sb="1" eb="3">
      <t>ネンカン</t>
    </rPh>
    <phoneticPr fontId="2"/>
  </si>
  <si>
    <t>対象期間：令和○○年度　　　　　　　　　　</t>
    <rPh sb="0" eb="2">
      <t>タイショウ</t>
    </rPh>
    <rPh sb="2" eb="4">
      <t>キカン</t>
    </rPh>
    <rPh sb="5" eb="7">
      <t>レイワ</t>
    </rPh>
    <rPh sb="9" eb="11">
      <t>ネンド</t>
    </rPh>
    <phoneticPr fontId="2"/>
  </si>
  <si>
    <t>施工能力評価型様式６号</t>
    <phoneticPr fontId="2"/>
  </si>
  <si>
    <t>施工実績</t>
    <rPh sb="0" eb="2">
      <t>セコウ</t>
    </rPh>
    <rPh sb="2" eb="4">
      <t>ジッセキ</t>
    </rPh>
    <phoneticPr fontId="2"/>
  </si>
  <si>
    <t>※評価対象とする地域固有の社会貢献活動</t>
    <rPh sb="1" eb="3">
      <t>ヒョウカ</t>
    </rPh>
    <rPh sb="3" eb="5">
      <t>タイショウ</t>
    </rPh>
    <rPh sb="8" eb="10">
      <t>チイキ</t>
    </rPh>
    <rPh sb="10" eb="12">
      <t>コユウ</t>
    </rPh>
    <rPh sb="13" eb="15">
      <t>シャカイ</t>
    </rPh>
    <rPh sb="15" eb="17">
      <t>コウケン</t>
    </rPh>
    <rPh sb="17" eb="19">
      <t>カツドウ</t>
    </rPh>
    <phoneticPr fontId="2"/>
  </si>
  <si>
    <t>　「継続学習（ＣＰＤ）の取組状況」の各評価項目の合計得点の低いものとし、「評価対象」欄</t>
    <phoneticPr fontId="2"/>
  </si>
  <si>
    <t>該当
あり</t>
    <rPh sb="0" eb="2">
      <t>ガイトウ</t>
    </rPh>
    <phoneticPr fontId="2"/>
  </si>
  <si>
    <t>業務名</t>
    <rPh sb="0" eb="3">
      <t>ギョウムメイ</t>
    </rPh>
    <phoneticPr fontId="2"/>
  </si>
  <si>
    <t>業務内容</t>
    <rPh sb="0" eb="2">
      <t>ギョウム</t>
    </rPh>
    <rPh sb="2" eb="4">
      <t>ナイヨウ</t>
    </rPh>
    <phoneticPr fontId="2"/>
  </si>
  <si>
    <t>着色部</t>
    <rPh sb="0" eb="2">
      <t>チャクショク</t>
    </rPh>
    <rPh sb="2" eb="3">
      <t>ブ</t>
    </rPh>
    <phoneticPr fontId="2"/>
  </si>
  <si>
    <t>継続学習（CPD）の取組状況</t>
    <rPh sb="0" eb="2">
      <t>ケイゾク</t>
    </rPh>
    <rPh sb="2" eb="4">
      <t>ガクシュウ</t>
    </rPh>
    <rPh sb="10" eb="12">
      <t>トリクミ</t>
    </rPh>
    <rPh sb="12" eb="14">
      <t>ジョウキョウ</t>
    </rPh>
    <phoneticPr fontId="2"/>
  </si>
  <si>
    <t>（一社）全国土木施工管理技士連合会の継続学習制度における取得単位</t>
    <rPh sb="1" eb="2">
      <t>イチ</t>
    </rPh>
    <rPh sb="2" eb="3">
      <t>シャ</t>
    </rPh>
    <rPh sb="4" eb="6">
      <t>ゼンコク</t>
    </rPh>
    <rPh sb="6" eb="8">
      <t>ドボク</t>
    </rPh>
    <rPh sb="8" eb="10">
      <t>セコウ</t>
    </rPh>
    <rPh sb="10" eb="12">
      <t>カンリ</t>
    </rPh>
    <rPh sb="12" eb="14">
      <t>ギシ</t>
    </rPh>
    <rPh sb="14" eb="17">
      <t>レンゴウカイ</t>
    </rPh>
    <rPh sb="18" eb="20">
      <t>ケイゾク</t>
    </rPh>
    <rPh sb="20" eb="22">
      <t>ガクシュウ</t>
    </rPh>
    <rPh sb="22" eb="24">
      <t>セイド</t>
    </rPh>
    <rPh sb="28" eb="30">
      <t>シュトク</t>
    </rPh>
    <rPh sb="30" eb="32">
      <t>タンイ</t>
    </rPh>
    <phoneticPr fontId="2"/>
  </si>
  <si>
    <t>造園ＣＰＤ制度における取得単位</t>
    <rPh sb="0" eb="2">
      <t>ゾウエン</t>
    </rPh>
    <rPh sb="5" eb="7">
      <t>セイド</t>
    </rPh>
    <rPh sb="11" eb="13">
      <t>シュトク</t>
    </rPh>
    <rPh sb="13" eb="15">
      <t>タンイ</t>
    </rPh>
    <phoneticPr fontId="2"/>
  </si>
  <si>
    <t>様</t>
    <rPh sb="0" eb="1">
      <t>サマ</t>
    </rPh>
    <phoneticPr fontId="2"/>
  </si>
  <si>
    <t>付けで入札公告のありました</t>
    <phoneticPr fontId="2"/>
  </si>
  <si>
    <t>について、以下の通り技術資料を提出します。</t>
    <rPh sb="5" eb="7">
      <t>イカ</t>
    </rPh>
    <rPh sb="8" eb="9">
      <t>トオ</t>
    </rPh>
    <rPh sb="10" eb="12">
      <t>ギジュツ</t>
    </rPh>
    <rPh sb="12" eb="14">
      <t>シリョウ</t>
    </rPh>
    <rPh sb="15" eb="17">
      <t>テイシュツ</t>
    </rPh>
    <phoneticPr fontId="2"/>
  </si>
  <si>
    <t>様式番号（技術資料名）</t>
    <rPh sb="0" eb="2">
      <t>ヨウシキ</t>
    </rPh>
    <rPh sb="2" eb="4">
      <t>バンゴウ</t>
    </rPh>
    <rPh sb="5" eb="7">
      <t>ギジュツ</t>
    </rPh>
    <rPh sb="7" eb="9">
      <t>シリョウ</t>
    </rPh>
    <rPh sb="9" eb="10">
      <t>メイ</t>
    </rPh>
    <phoneticPr fontId="2"/>
  </si>
  <si>
    <t>提出する根拠資料（必須）</t>
    <rPh sb="0" eb="2">
      <t>テイシュツ</t>
    </rPh>
    <rPh sb="4" eb="6">
      <t>コンキョ</t>
    </rPh>
    <rPh sb="6" eb="8">
      <t>シリョウ</t>
    </rPh>
    <rPh sb="9" eb="11">
      <t>ヒッス</t>
    </rPh>
    <phoneticPr fontId="2"/>
  </si>
  <si>
    <t>建設工事入札参加資格者名簿（個票）</t>
    <rPh sb="0" eb="2">
      <t>ケンセツ</t>
    </rPh>
    <rPh sb="2" eb="4">
      <t>コウジ</t>
    </rPh>
    <rPh sb="4" eb="6">
      <t>ニュウサツ</t>
    </rPh>
    <rPh sb="6" eb="8">
      <t>サンカ</t>
    </rPh>
    <rPh sb="8" eb="11">
      <t>シカクシャ</t>
    </rPh>
    <rPh sb="11" eb="13">
      <t>メイボ</t>
    </rPh>
    <rPh sb="14" eb="16">
      <t>コヒョウ</t>
    </rPh>
    <phoneticPr fontId="2"/>
  </si>
  <si>
    <t>－</t>
  </si>
  <si>
    <t>※現場代理人として従事した
工事成績を申告する場合</t>
    <rPh sb="19" eb="21">
      <t>シンコク</t>
    </rPh>
    <rPh sb="23" eb="25">
      <t>バアイ</t>
    </rPh>
    <phoneticPr fontId="2"/>
  </si>
  <si>
    <t>学習履歴証明書</t>
    <rPh sb="0" eb="2">
      <t>ガクシュウ</t>
    </rPh>
    <rPh sb="2" eb="4">
      <t>リレキ</t>
    </rPh>
    <rPh sb="4" eb="7">
      <t>ショウメイショ</t>
    </rPh>
    <phoneticPr fontId="2"/>
  </si>
  <si>
    <t>２　提出方法　</t>
    <rPh sb="2" eb="4">
      <t>テイシュツ</t>
    </rPh>
    <rPh sb="4" eb="6">
      <t>ホウホウ</t>
    </rPh>
    <phoneticPr fontId="2"/>
  </si>
  <si>
    <t>３　問い合わせ</t>
    <rPh sb="2" eb="3">
      <t>ト</t>
    </rPh>
    <rPh sb="4" eb="5">
      <t>ア</t>
    </rPh>
    <phoneticPr fontId="2"/>
  </si>
  <si>
    <t>1　提出書類</t>
    <rPh sb="2" eb="4">
      <t>テイシュツ</t>
    </rPh>
    <rPh sb="4" eb="6">
      <t>ショルイ</t>
    </rPh>
    <phoneticPr fontId="2"/>
  </si>
  <si>
    <t>✓</t>
    <phoneticPr fontId="2"/>
  </si>
  <si>
    <t>２　提出方法</t>
    <rPh sb="2" eb="4">
      <t>テイシュツ</t>
    </rPh>
    <rPh sb="4" eb="6">
      <t>ホウホウ</t>
    </rPh>
    <phoneticPr fontId="2"/>
  </si>
  <si>
    <t>施工能力評価型様式１号</t>
    <rPh sb="0" eb="2">
      <t>セコウ</t>
    </rPh>
    <rPh sb="2" eb="4">
      <t>ノウリョク</t>
    </rPh>
    <rPh sb="4" eb="6">
      <t>ヒョウカ</t>
    </rPh>
    <rPh sb="6" eb="7">
      <t>ガタ</t>
    </rPh>
    <rPh sb="7" eb="9">
      <t>ヨウシキ</t>
    </rPh>
    <rPh sb="10" eb="11">
      <t>ゴウ</t>
    </rPh>
    <phoneticPr fontId="2"/>
  </si>
  <si>
    <t>同種工事の施工実績</t>
    <rPh sb="0" eb="2">
      <t>ドウシュ</t>
    </rPh>
    <rPh sb="2" eb="4">
      <t>コウジ</t>
    </rPh>
    <rPh sb="5" eb="7">
      <t>セコウ</t>
    </rPh>
    <rPh sb="7" eb="9">
      <t>ジッセキ</t>
    </rPh>
    <phoneticPr fontId="2"/>
  </si>
  <si>
    <t>当該工事で使用する作業船</t>
    <rPh sb="0" eb="2">
      <t>トウガイ</t>
    </rPh>
    <rPh sb="2" eb="4">
      <t>コウジ</t>
    </rPh>
    <rPh sb="5" eb="7">
      <t>シヨウ</t>
    </rPh>
    <rPh sb="9" eb="12">
      <t>サギョウセン</t>
    </rPh>
    <phoneticPr fontId="2"/>
  </si>
  <si>
    <t>※専任補助者を
配置する場合</t>
    <phoneticPr fontId="2"/>
  </si>
  <si>
    <t>施工能力評価型　技術資料　表紙</t>
    <rPh sb="0" eb="2">
      <t>セコウ</t>
    </rPh>
    <rPh sb="2" eb="4">
      <t>ノウリョク</t>
    </rPh>
    <rPh sb="4" eb="6">
      <t>ヒョウカ</t>
    </rPh>
    <rPh sb="6" eb="7">
      <t>ガタ</t>
    </rPh>
    <rPh sb="8" eb="10">
      <t>ギジュツ</t>
    </rPh>
    <rPh sb="10" eb="12">
      <t>シリョウ</t>
    </rPh>
    <rPh sb="13" eb="15">
      <t>ヒョウシ</t>
    </rPh>
    <phoneticPr fontId="2"/>
  </si>
  <si>
    <t>様式３号（企業の施工能力）</t>
    <rPh sb="5" eb="7">
      <t>キギョウ</t>
    </rPh>
    <rPh sb="8" eb="10">
      <t>セコウ</t>
    </rPh>
    <rPh sb="10" eb="12">
      <t>ノウリョク</t>
    </rPh>
    <phoneticPr fontId="2"/>
  </si>
  <si>
    <t>様式４号（配置予定技術者の技術力）</t>
    <rPh sb="5" eb="7">
      <t>ハイチ</t>
    </rPh>
    <rPh sb="7" eb="9">
      <t>ヨテイ</t>
    </rPh>
    <rPh sb="9" eb="12">
      <t>ギジュツシャ</t>
    </rPh>
    <rPh sb="13" eb="16">
      <t>ギジュツリョク</t>
    </rPh>
    <phoneticPr fontId="2"/>
  </si>
  <si>
    <t>様式６号（不履行項目数）</t>
    <rPh sb="0" eb="2">
      <t>ヨウシキ</t>
    </rPh>
    <rPh sb="3" eb="4">
      <t>ゴウ</t>
    </rPh>
    <rPh sb="5" eb="8">
      <t>フリコウ</t>
    </rPh>
    <rPh sb="8" eb="11">
      <t>コウモクスウ</t>
    </rPh>
    <phoneticPr fontId="2"/>
  </si>
  <si>
    <t>様式１号（施工能力評価型　技術資料　表紙）</t>
    <rPh sb="5" eb="7">
      <t>セコウ</t>
    </rPh>
    <rPh sb="7" eb="9">
      <t>ノウリョク</t>
    </rPh>
    <rPh sb="9" eb="11">
      <t>ヒョウカ</t>
    </rPh>
    <rPh sb="11" eb="12">
      <t>ガタ</t>
    </rPh>
    <rPh sb="13" eb="15">
      <t>ギジュツ</t>
    </rPh>
    <rPh sb="15" eb="17">
      <t>シリョウ</t>
    </rPh>
    <rPh sb="18" eb="20">
      <t>ヒョウシ</t>
    </rPh>
    <phoneticPr fontId="2"/>
  </si>
  <si>
    <t>ＩＣＴの活用</t>
    <rPh sb="4" eb="6">
      <t>カツヨウ</t>
    </rPh>
    <phoneticPr fontId="2"/>
  </si>
  <si>
    <t>様式７号（当該工事で使用する作業船）</t>
    <rPh sb="0" eb="2">
      <t>ヨウシキ</t>
    </rPh>
    <rPh sb="3" eb="4">
      <t>ゴウ</t>
    </rPh>
    <rPh sb="5" eb="7">
      <t>トウガイ</t>
    </rPh>
    <rPh sb="7" eb="9">
      <t>コウジ</t>
    </rPh>
    <rPh sb="10" eb="12">
      <t>シヨウ</t>
    </rPh>
    <rPh sb="14" eb="17">
      <t>サギョウセン</t>
    </rPh>
    <phoneticPr fontId="2"/>
  </si>
  <si>
    <t>当該工事で使用
する作業船
【様式７号】</t>
    <rPh sb="15" eb="17">
      <t>ヨウシキ</t>
    </rPh>
    <rPh sb="18" eb="19">
      <t>ゴウ</t>
    </rPh>
    <phoneticPr fontId="2"/>
  </si>
  <si>
    <t>企業の施工能力【様式３号】</t>
    <rPh sb="0" eb="2">
      <t>キギョウ</t>
    </rPh>
    <rPh sb="3" eb="5">
      <t>セコウ</t>
    </rPh>
    <rPh sb="5" eb="7">
      <t>ノウリョク</t>
    </rPh>
    <rPh sb="8" eb="10">
      <t>ヨウシキ</t>
    </rPh>
    <rPh sb="11" eb="12">
      <t>ゴウ</t>
    </rPh>
    <phoneticPr fontId="2"/>
  </si>
  <si>
    <t>本店（主たる営業所）の所在地が契約期間中、継続して指定地域内にある。</t>
    <rPh sb="3" eb="4">
      <t>シュ</t>
    </rPh>
    <rPh sb="6" eb="9">
      <t>エイギョウショ</t>
    </rPh>
    <rPh sb="15" eb="17">
      <t>ケイヤク</t>
    </rPh>
    <rPh sb="17" eb="19">
      <t>キカン</t>
    </rPh>
    <rPh sb="19" eb="20">
      <t>チュウ</t>
    </rPh>
    <rPh sb="21" eb="23">
      <t>ケイゾク</t>
    </rPh>
    <rPh sb="25" eb="27">
      <t>シテイ</t>
    </rPh>
    <rPh sb="27" eb="29">
      <t>チイキ</t>
    </rPh>
    <rPh sb="29" eb="30">
      <t>ナイ</t>
    </rPh>
    <phoneticPr fontId="2"/>
  </si>
  <si>
    <t>減点項目
【様式６号】</t>
    <rPh sb="0" eb="2">
      <t>ゲンテン</t>
    </rPh>
    <rPh sb="2" eb="4">
      <t>コウモク</t>
    </rPh>
    <rPh sb="6" eb="8">
      <t>ヨウシキ</t>
    </rPh>
    <rPh sb="9" eb="10">
      <t>ゴウ</t>
    </rPh>
    <phoneticPr fontId="2"/>
  </si>
  <si>
    <t>注２：</t>
    <rPh sb="0" eb="1">
      <t>チュウ</t>
    </rPh>
    <phoneticPr fontId="2"/>
  </si>
  <si>
    <t>　　令和○年○月○日</t>
    <rPh sb="2" eb="4">
      <t>レイワ</t>
    </rPh>
    <rPh sb="5" eb="6">
      <t>ネン</t>
    </rPh>
    <rPh sb="7" eb="8">
      <t>ガツ</t>
    </rPh>
    <rPh sb="9" eb="10">
      <t>ニチ</t>
    </rPh>
    <phoneticPr fontId="2"/>
  </si>
  <si>
    <t>注１：</t>
    <rPh sb="0" eb="1">
      <t>チュウ</t>
    </rPh>
    <phoneticPr fontId="2"/>
  </si>
  <si>
    <t>は自動入力されるため、誤記の場合は修正すること。</t>
    <rPh sb="1" eb="3">
      <t>ジドウ</t>
    </rPh>
    <rPh sb="3" eb="5">
      <t>ニュウリョク</t>
    </rPh>
    <rPh sb="11" eb="13">
      <t>ゴキ</t>
    </rPh>
    <rPh sb="14" eb="16">
      <t>バアイ</t>
    </rPh>
    <rPh sb="17" eb="19">
      <t>シュウセイ</t>
    </rPh>
    <phoneticPr fontId="2"/>
  </si>
  <si>
    <t>注３：</t>
    <rPh sb="0" eb="1">
      <t>チュウ</t>
    </rPh>
    <phoneticPr fontId="2"/>
  </si>
  <si>
    <t>　他の様式の記載事項と整合を図ること。</t>
    <rPh sb="1" eb="2">
      <t>タ</t>
    </rPh>
    <rPh sb="3" eb="5">
      <t>ヨウシキ</t>
    </rPh>
    <rPh sb="6" eb="8">
      <t>キサイ</t>
    </rPh>
    <rPh sb="8" eb="10">
      <t>ジコウ</t>
    </rPh>
    <rPh sb="11" eb="13">
      <t>セイゴウ</t>
    </rPh>
    <rPh sb="14" eb="15">
      <t>ハカ</t>
    </rPh>
    <phoneticPr fontId="2"/>
  </si>
  <si>
    <t>注４：</t>
    <rPh sb="0" eb="1">
      <t>チュウ</t>
    </rPh>
    <phoneticPr fontId="2"/>
  </si>
  <si>
    <t>　許可番号欄は、建設業を許可した者を選択の上、許可番号の数値（６桁）を記載すること。</t>
    <rPh sb="1" eb="3">
      <t>キョカ</t>
    </rPh>
    <rPh sb="3" eb="5">
      <t>バンゴウ</t>
    </rPh>
    <rPh sb="5" eb="6">
      <t>ラン</t>
    </rPh>
    <rPh sb="8" eb="11">
      <t>ケンセツギョウ</t>
    </rPh>
    <rPh sb="12" eb="14">
      <t>キョカ</t>
    </rPh>
    <rPh sb="16" eb="17">
      <t>モノ</t>
    </rPh>
    <rPh sb="18" eb="20">
      <t>センタク</t>
    </rPh>
    <rPh sb="21" eb="22">
      <t>ウエ</t>
    </rPh>
    <rPh sb="23" eb="25">
      <t>キョカ</t>
    </rPh>
    <rPh sb="25" eb="27">
      <t>バンゴウ</t>
    </rPh>
    <rPh sb="28" eb="30">
      <t>スウチ</t>
    </rPh>
    <rPh sb="32" eb="33">
      <t>ケタ</t>
    </rPh>
    <rPh sb="35" eb="37">
      <t>キサイ</t>
    </rPh>
    <phoneticPr fontId="2"/>
  </si>
  <si>
    <t>注２</t>
    <rPh sb="0" eb="1">
      <t>チュウ</t>
    </rPh>
    <phoneticPr fontId="2"/>
  </si>
  <si>
    <t>注５：</t>
    <rPh sb="0" eb="1">
      <t>チュウ</t>
    </rPh>
    <phoneticPr fontId="2"/>
  </si>
  <si>
    <t>注意事項</t>
    <rPh sb="0" eb="1">
      <t>チュウイ</t>
    </rPh>
    <rPh sb="1" eb="3">
      <t>ジコウ</t>
    </rPh>
    <phoneticPr fontId="2"/>
  </si>
  <si>
    <t>注７：</t>
    <rPh sb="0" eb="1">
      <t>チュウ</t>
    </rPh>
    <phoneticPr fontId="2"/>
  </si>
  <si>
    <t>　次の資料を添付すること。（コピー可。また、記載事項に該当する箇所をアンダーライン・赤囲み等により明示すること。）</t>
    <rPh sb="17" eb="18">
      <t>カ</t>
    </rPh>
    <phoneticPr fontId="2"/>
  </si>
  <si>
    <t>　作業船の所有者が確認できる資料として「登記簿」「納税証明書」「海上保険証券」等の写しを添付すること。</t>
    <phoneticPr fontId="2"/>
  </si>
  <si>
    <t>　作業船の共有及び持ち分（出資）比率が確認出来る書類として、「共同保有契約書」や「海上保険証券」等の写しを添付すること。</t>
    <phoneticPr fontId="2"/>
  </si>
  <si>
    <t>　入札公告等を確認の上、記載例を参考に記載すること。</t>
    <rPh sb="1" eb="3">
      <t>ニュウサツ</t>
    </rPh>
    <rPh sb="3" eb="6">
      <t>コウコクトウ</t>
    </rPh>
    <rPh sb="7" eb="9">
      <t>カクニン</t>
    </rPh>
    <rPh sb="10" eb="11">
      <t>ウエ</t>
    </rPh>
    <rPh sb="12" eb="14">
      <t>キサイ</t>
    </rPh>
    <rPh sb="14" eb="15">
      <t>レイ</t>
    </rPh>
    <rPh sb="15" eb="16">
      <t>サクレイ</t>
    </rPh>
    <rPh sb="16" eb="18">
      <t>サンコウ</t>
    </rPh>
    <rPh sb="19" eb="21">
      <t>キサイ</t>
    </rPh>
    <phoneticPr fontId="2"/>
  </si>
  <si>
    <t>リスト</t>
    <phoneticPr fontId="2"/>
  </si>
  <si>
    <t>①</t>
    <phoneticPr fontId="2"/>
  </si>
  <si>
    <t>該当なし</t>
    <rPh sb="0" eb="2">
      <t>ガイトウ</t>
    </rPh>
    <phoneticPr fontId="2"/>
  </si>
  <si>
    <t>②</t>
    <phoneticPr fontId="2"/>
  </si>
  <si>
    <t>③</t>
    <phoneticPr fontId="2"/>
  </si>
  <si>
    <t>　対象期間内に不履行が発生した工事はすべて記載すること。不履行がない場合は、「工事番号」欄で「該当なし」を選択すること。</t>
    <rPh sb="1" eb="3">
      <t>タイショウ</t>
    </rPh>
    <rPh sb="3" eb="5">
      <t>キカン</t>
    </rPh>
    <rPh sb="5" eb="6">
      <t>ナイ</t>
    </rPh>
    <rPh sb="7" eb="10">
      <t>フリコウ</t>
    </rPh>
    <rPh sb="11" eb="13">
      <t>ハッセイ</t>
    </rPh>
    <rPh sb="15" eb="17">
      <t>コウジ</t>
    </rPh>
    <rPh sb="21" eb="23">
      <t>キサイ</t>
    </rPh>
    <rPh sb="28" eb="31">
      <t>フリコウ</t>
    </rPh>
    <rPh sb="34" eb="36">
      <t>バアイ</t>
    </rPh>
    <rPh sb="39" eb="41">
      <t>コウジ</t>
    </rPh>
    <rPh sb="41" eb="43">
      <t>バンゴウ</t>
    </rPh>
    <rPh sb="44" eb="45">
      <t>ラン</t>
    </rPh>
    <rPh sb="47" eb="49">
      <t>ガイトウ</t>
    </rPh>
    <rPh sb="53" eb="55">
      <t>センタク</t>
    </rPh>
    <phoneticPr fontId="2"/>
  </si>
  <si>
    <t>技術資料全般の注意事項</t>
    <rPh sb="0" eb="2">
      <t>ギジュツ</t>
    </rPh>
    <rPh sb="2" eb="4">
      <t>シリョウ</t>
    </rPh>
    <rPh sb="4" eb="6">
      <t>ゼンパン</t>
    </rPh>
    <rPh sb="7" eb="9">
      <t>チュウイ</t>
    </rPh>
    <rPh sb="9" eb="11">
      <t>ジコウ</t>
    </rPh>
    <phoneticPr fontId="2"/>
  </si>
  <si>
    <t xml:space="preserve">  注）全ての配置予定技術者が若手（入札参加申込期限日において４０歳未満の者）又は女性技術者とする場合のみ配置できる。
　　　配置する場合、本様式には配置予定技術者に代えて専任補助者の施工実績等を記載すること。</t>
    <rPh sb="2" eb="3">
      <t>チュウ</t>
    </rPh>
    <rPh sb="4" eb="5">
      <t>スベ</t>
    </rPh>
    <rPh sb="7" eb="9">
      <t>ハイチ</t>
    </rPh>
    <rPh sb="9" eb="11">
      <t>ヨテイ</t>
    </rPh>
    <rPh sb="11" eb="14">
      <t>ギジュツシャ</t>
    </rPh>
    <rPh sb="15" eb="17">
      <t>ワカテ</t>
    </rPh>
    <rPh sb="18" eb="20">
      <t>ニュウサツ</t>
    </rPh>
    <rPh sb="20" eb="22">
      <t>サンカ</t>
    </rPh>
    <rPh sb="22" eb="24">
      <t>モウシコ</t>
    </rPh>
    <rPh sb="24" eb="27">
      <t>キゲンビ</t>
    </rPh>
    <rPh sb="33" eb="34">
      <t>サイ</t>
    </rPh>
    <rPh sb="34" eb="36">
      <t>ミマン</t>
    </rPh>
    <rPh sb="37" eb="38">
      <t>モノ</t>
    </rPh>
    <rPh sb="39" eb="40">
      <t>マタ</t>
    </rPh>
    <rPh sb="41" eb="43">
      <t>ジョセイ</t>
    </rPh>
    <rPh sb="43" eb="46">
      <t>ギジュツシャ</t>
    </rPh>
    <rPh sb="49" eb="51">
      <t>バアイ</t>
    </rPh>
    <rPh sb="53" eb="55">
      <t>ハイチ</t>
    </rPh>
    <rPh sb="63" eb="65">
      <t>ハイチ</t>
    </rPh>
    <rPh sb="67" eb="69">
      <t>バアイ</t>
    </rPh>
    <rPh sb="70" eb="71">
      <t>ホン</t>
    </rPh>
    <rPh sb="71" eb="73">
      <t>ヨウシキ</t>
    </rPh>
    <rPh sb="75" eb="77">
      <t>ハイチ</t>
    </rPh>
    <rPh sb="77" eb="79">
      <t>ヨテイ</t>
    </rPh>
    <rPh sb="79" eb="82">
      <t>ギジュツシャ</t>
    </rPh>
    <rPh sb="83" eb="84">
      <t>カ</t>
    </rPh>
    <rPh sb="86" eb="88">
      <t>センニン</t>
    </rPh>
    <rPh sb="88" eb="91">
      <t>ホジョシャ</t>
    </rPh>
    <rPh sb="92" eb="94">
      <t>セコウ</t>
    </rPh>
    <rPh sb="94" eb="96">
      <t>ジッセキ</t>
    </rPh>
    <rPh sb="96" eb="97">
      <t>トウ</t>
    </rPh>
    <rPh sb="98" eb="100">
      <t>キサイ</t>
    </rPh>
    <phoneticPr fontId="2"/>
  </si>
  <si>
    <t>　も、本様式へ記載すること。この場合「評価対象」欄で「工場製作」を選択すること。</t>
    <rPh sb="3" eb="4">
      <t>ホン</t>
    </rPh>
    <rPh sb="4" eb="6">
      <t>ヨウシキ</t>
    </rPh>
    <rPh sb="7" eb="9">
      <t>キサイ</t>
    </rPh>
    <rPh sb="16" eb="18">
      <t>バアイ</t>
    </rPh>
    <rPh sb="19" eb="21">
      <t>ヒョウカ</t>
    </rPh>
    <rPh sb="21" eb="23">
      <t>タイショウ</t>
    </rPh>
    <rPh sb="24" eb="25">
      <t>ラン</t>
    </rPh>
    <rPh sb="27" eb="29">
      <t>コウジョウ</t>
    </rPh>
    <rPh sb="29" eb="31">
      <t>セイサク</t>
    </rPh>
    <rPh sb="33" eb="35">
      <t>センタク</t>
    </rPh>
    <phoneticPr fontId="2"/>
  </si>
  <si>
    <t>ＩＣＴ活用工事【受注者希望型】を実施する。</t>
    <rPh sb="3" eb="5">
      <t>カツヨウ</t>
    </rPh>
    <rPh sb="5" eb="7">
      <t>コウジ</t>
    </rPh>
    <rPh sb="8" eb="11">
      <t>ジュチュウシャ</t>
    </rPh>
    <rPh sb="11" eb="13">
      <t>キボウ</t>
    </rPh>
    <rPh sb="13" eb="14">
      <t>ガタ</t>
    </rPh>
    <rPh sb="16" eb="18">
      <t>ジッシ</t>
    </rPh>
    <phoneticPr fontId="2"/>
  </si>
  <si>
    <t>ＩＣＴ活用工事【受注者希望型】を実施しない。</t>
    <rPh sb="3" eb="5">
      <t>カツヨウ</t>
    </rPh>
    <rPh sb="5" eb="7">
      <t>コウジ</t>
    </rPh>
    <rPh sb="8" eb="11">
      <t>ジュチュウシャ</t>
    </rPh>
    <rPh sb="11" eb="14">
      <t>キボウガタ</t>
    </rPh>
    <rPh sb="16" eb="18">
      <t>ジッシ</t>
    </rPh>
    <phoneticPr fontId="2"/>
  </si>
  <si>
    <t>下請負人の全てを県内企業とする、
又は元請負人が県内企業であり自社施工する。</t>
  </si>
  <si>
    <t>ＣＣＵＳに事業者未登録</t>
  </si>
  <si>
    <t>Ｈ＝○.○ｍ</t>
    <phoneticPr fontId="2"/>
  </si>
  <si>
    <t>○○○○m2</t>
    <phoneticPr fontId="2"/>
  </si>
  <si>
    <t>～</t>
    <phoneticPr fontId="2"/>
  </si>
  <si>
    <t>○○工事</t>
    <rPh sb="2" eb="4">
      <t>コウジ</t>
    </rPh>
    <phoneticPr fontId="2"/>
  </si>
  <si>
    <t>　工事成績評定結果の通知等に検査年月日の記載がなく、検査年月日が不明な場合は、検査年月日欄に「－」を記載すること。</t>
    <rPh sb="1" eb="3">
      <t>コウジ</t>
    </rPh>
    <rPh sb="3" eb="5">
      <t>セイセキ</t>
    </rPh>
    <rPh sb="5" eb="7">
      <t>ヒョウテイ</t>
    </rPh>
    <rPh sb="7" eb="9">
      <t>ケッカ</t>
    </rPh>
    <rPh sb="10" eb="12">
      <t>ツウチ</t>
    </rPh>
    <rPh sb="12" eb="13">
      <t>トウ</t>
    </rPh>
    <rPh sb="14" eb="16">
      <t>ケンサ</t>
    </rPh>
    <rPh sb="16" eb="19">
      <t>ネンガッピ</t>
    </rPh>
    <rPh sb="20" eb="22">
      <t>キサイ</t>
    </rPh>
    <rPh sb="26" eb="28">
      <t>ケンサ</t>
    </rPh>
    <rPh sb="28" eb="31">
      <t>ネンガッピ</t>
    </rPh>
    <rPh sb="32" eb="34">
      <t>フメイ</t>
    </rPh>
    <rPh sb="35" eb="37">
      <t>バアイ</t>
    </rPh>
    <rPh sb="39" eb="41">
      <t>ケンサ</t>
    </rPh>
    <rPh sb="41" eb="44">
      <t>ネンガッピ</t>
    </rPh>
    <rPh sb="44" eb="45">
      <t>ラン</t>
    </rPh>
    <phoneticPr fontId="2"/>
  </si>
  <si>
    <t>　その他の事項については、様式２の「注１」～「注３」確認し本様式を記載すること。</t>
  </si>
  <si>
    <t>は全て記載（選択・記載）すること。</t>
    <rPh sb="1" eb="2">
      <t>スベ</t>
    </rPh>
    <rPh sb="3" eb="5">
      <t>キサイ</t>
    </rPh>
    <rPh sb="6" eb="8">
      <t>センタク</t>
    </rPh>
    <phoneticPr fontId="2"/>
  </si>
  <si>
    <t>《　あてはまるものいずれかに○を記載すること　》</t>
  </si>
  <si>
    <t>（発注者記載欄）</t>
    <rPh sb="1" eb="4">
      <t>ハッチュウシャ</t>
    </rPh>
    <phoneticPr fontId="2"/>
  </si>
  <si>
    <t>様式２号（自己評価申告書）</t>
    <phoneticPr fontId="2"/>
  </si>
  <si>
    <t>自己評価申告書</t>
    <phoneticPr fontId="2"/>
  </si>
  <si>
    <r>
      <t>■社会貢献点数</t>
    </r>
    <r>
      <rPr>
        <sz val="10"/>
        <rFont val="ＭＳ ゴシック"/>
        <family val="3"/>
        <charset val="128"/>
      </rPr>
      <t>　</t>
    </r>
    <rPh sb="1" eb="3">
      <t>シャカイ</t>
    </rPh>
    <rPh sb="3" eb="5">
      <t>コウケン</t>
    </rPh>
    <rPh sb="5" eb="7">
      <t>テンスウ</t>
    </rPh>
    <phoneticPr fontId="2"/>
  </si>
  <si>
    <t>注６：</t>
    <phoneticPr fontId="2"/>
  </si>
  <si>
    <t>　記載された内容に誤りがあることが判明した場合は、当該評価項目の最低点（－６点）とする。</t>
    <rPh sb="1" eb="3">
      <t>キサイ</t>
    </rPh>
    <rPh sb="6" eb="8">
      <t>ナイヨウ</t>
    </rPh>
    <rPh sb="9" eb="10">
      <t>アヤマ</t>
    </rPh>
    <rPh sb="17" eb="19">
      <t>ハンメイ</t>
    </rPh>
    <rPh sb="21" eb="23">
      <t>バアイ</t>
    </rPh>
    <rPh sb="25" eb="27">
      <t>トウガイ</t>
    </rPh>
    <rPh sb="27" eb="29">
      <t>ヒョウカ</t>
    </rPh>
    <rPh sb="29" eb="31">
      <t>コウモク</t>
    </rPh>
    <rPh sb="32" eb="35">
      <t>サイテイテン</t>
    </rPh>
    <rPh sb="38" eb="39">
      <t>テン</t>
    </rPh>
    <phoneticPr fontId="2"/>
  </si>
  <si>
    <t>⑤</t>
    <phoneticPr fontId="2"/>
  </si>
  <si>
    <t>⑥</t>
    <phoneticPr fontId="2"/>
  </si>
  <si>
    <t>４　チェックリスト</t>
    <phoneticPr fontId="2"/>
  </si>
  <si>
    <t>《　提出前に下記事項を確認し、「✓」を記載すること。》</t>
    <rPh sb="2" eb="4">
      <t>テイシュツ</t>
    </rPh>
    <rPh sb="4" eb="5">
      <t>マエ</t>
    </rPh>
    <rPh sb="6" eb="8">
      <t>カキ</t>
    </rPh>
    <rPh sb="8" eb="10">
      <t>ジコウ</t>
    </rPh>
    <rPh sb="11" eb="13">
      <t>カクニン</t>
    </rPh>
    <rPh sb="19" eb="21">
      <t>キサイ</t>
    </rPh>
    <phoneticPr fontId="2"/>
  </si>
  <si>
    <t>直近1年間</t>
    <rPh sb="0" eb="2">
      <t>チョッキン</t>
    </rPh>
    <rPh sb="3" eb="5">
      <t>ネンカン</t>
    </rPh>
    <phoneticPr fontId="2"/>
  </si>
  <si>
    <t>直近2年間</t>
    <rPh sb="0" eb="2">
      <t>チョッキン</t>
    </rPh>
    <rPh sb="3" eb="5">
      <t>ネンカン</t>
    </rPh>
    <phoneticPr fontId="2"/>
  </si>
  <si>
    <t>直近3年間</t>
    <rPh sb="0" eb="2">
      <t>チョッキン</t>
    </rPh>
    <rPh sb="3" eb="5">
      <t>ネンカン</t>
    </rPh>
    <phoneticPr fontId="2"/>
  </si>
  <si>
    <t>直近4年間</t>
    <rPh sb="0" eb="2">
      <t>チョッキン</t>
    </rPh>
    <rPh sb="3" eb="5">
      <t>ネンカン</t>
    </rPh>
    <phoneticPr fontId="2"/>
  </si>
  <si>
    <t>直近5年間</t>
    <rPh sb="0" eb="2">
      <t>チョッキン</t>
    </rPh>
    <rPh sb="3" eb="5">
      <t>ネンカン</t>
    </rPh>
    <phoneticPr fontId="2"/>
  </si>
  <si>
    <t>:</t>
    <phoneticPr fontId="2"/>
  </si>
  <si>
    <t>入札参加申込期限日</t>
    <phoneticPr fontId="2"/>
  </si>
  <si>
    <t>機関の書類</t>
    <rPh sb="0" eb="2">
      <t>キカン</t>
    </rPh>
    <rPh sb="3" eb="5">
      <t>ショルイ</t>
    </rPh>
    <phoneticPr fontId="2"/>
  </si>
  <si>
    <t>施工能力標型様式７号</t>
    <rPh sb="0" eb="2">
      <t>セコウ</t>
    </rPh>
    <rPh sb="2" eb="4">
      <t>ノウリョク</t>
    </rPh>
    <rPh sb="4" eb="5">
      <t>ヒョウ</t>
    </rPh>
    <rPh sb="5" eb="6">
      <t>ガタ</t>
    </rPh>
    <rPh sb="6" eb="8">
      <t>ヨウシキ</t>
    </rPh>
    <rPh sb="9" eb="10">
      <t>ゴウ</t>
    </rPh>
    <phoneticPr fontId="2"/>
  </si>
  <si>
    <t>⑨クレーン付き台船</t>
    <rPh sb="5" eb="6">
      <t>ツ</t>
    </rPh>
    <rPh sb="7" eb="9">
      <t>ダイセン</t>
    </rPh>
    <phoneticPr fontId="2"/>
  </si>
  <si>
    <t>「株主名簿記載事項証明書」等の写しを添付すること。</t>
    <phoneticPr fontId="2"/>
  </si>
  <si>
    <t>達成</t>
    <rPh sb="0" eb="2">
      <t>タッセイ</t>
    </rPh>
    <phoneticPr fontId="2"/>
  </si>
  <si>
    <t>３．作業船の諸元</t>
    <phoneticPr fontId="2"/>
  </si>
  <si>
    <t>１．工程上必要な全期間に使用する作業船の船種</t>
    <rPh sb="2" eb="4">
      <t>コウテイ</t>
    </rPh>
    <rPh sb="4" eb="5">
      <t>ジョウ</t>
    </rPh>
    <rPh sb="5" eb="7">
      <t>ヒツヨウ</t>
    </rPh>
    <rPh sb="8" eb="11">
      <t>ゼンキカン</t>
    </rPh>
    <rPh sb="12" eb="14">
      <t>シヨウ</t>
    </rPh>
    <rPh sb="16" eb="18">
      <t>サギョウ</t>
    </rPh>
    <rPh sb="18" eb="19">
      <t>セン</t>
    </rPh>
    <rPh sb="20" eb="22">
      <t>センシュ</t>
    </rPh>
    <phoneticPr fontId="2"/>
  </si>
  <si>
    <t>←達成の場合は、下記６を記載。</t>
    <rPh sb="8" eb="10">
      <t>カキ</t>
    </rPh>
    <phoneticPr fontId="2"/>
  </si>
  <si>
    <t>　作業船を子会社が保有又は子会社と共有している場合は、親会社が子会社の株式を保有していることを確認できる資料として</t>
    <phoneticPr fontId="2"/>
  </si>
  <si>
    <t>６.当該工事に使用する作業船に設置された全ての原動機一覧</t>
    <rPh sb="2" eb="4">
      <t>トウガイ</t>
    </rPh>
    <rPh sb="4" eb="6">
      <t>コウジ</t>
    </rPh>
    <rPh sb="7" eb="9">
      <t>シヨウ</t>
    </rPh>
    <rPh sb="11" eb="14">
      <t>サギョウセン</t>
    </rPh>
    <rPh sb="15" eb="17">
      <t>セッチ</t>
    </rPh>
    <rPh sb="20" eb="21">
      <t>スベ</t>
    </rPh>
    <rPh sb="23" eb="26">
      <t>ゲンドウキ</t>
    </rPh>
    <rPh sb="26" eb="28">
      <t>イチラン</t>
    </rPh>
    <phoneticPr fontId="2"/>
  </si>
  <si>
    <r>
      <t>船舶の所有者等が確認できる資料</t>
    </r>
    <r>
      <rPr>
        <sz val="8"/>
        <rFont val="ＭＳ ゴシック"/>
        <family val="3"/>
        <charset val="128"/>
      </rPr>
      <t>（「その他資料」に資料名を記載すること。）</t>
    </r>
    <rPh sb="0" eb="2">
      <t>センパク</t>
    </rPh>
    <rPh sb="3" eb="5">
      <t>ショユウ</t>
    </rPh>
    <rPh sb="5" eb="6">
      <t>シャ</t>
    </rPh>
    <rPh sb="6" eb="7">
      <t>トウ</t>
    </rPh>
    <rPh sb="8" eb="10">
      <t>カクニン</t>
    </rPh>
    <rPh sb="13" eb="15">
      <t>シリョウ</t>
    </rPh>
    <rPh sb="19" eb="20">
      <t>タ</t>
    </rPh>
    <rPh sb="20" eb="22">
      <t>シリョウ</t>
    </rPh>
    <rPh sb="24" eb="26">
      <t>シリョウ</t>
    </rPh>
    <rPh sb="26" eb="27">
      <t>メイ</t>
    </rPh>
    <rPh sb="28" eb="30">
      <t>キサイ</t>
    </rPh>
    <phoneticPr fontId="2"/>
  </si>
  <si>
    <t>　その他の事項については、様式２の「注１」～「注３」確認し本様式を記載すること。</t>
    <phoneticPr fontId="2"/>
  </si>
  <si>
    <t>記載した原動機各々に対する「国際大気汚染防止原動機証書」の写しとそれに伴う作業船の写真（船名がわかる）や原動機</t>
    <phoneticPr fontId="2"/>
  </si>
  <si>
    <t>　環境基準の達成は、作業船に設置された原動機に対して発行される「国際大気汚染防止原動機証書」にて判断するため、原動機一覧に</t>
    <phoneticPr fontId="2"/>
  </si>
  <si>
    <t>の写真（形式番号がわかる）を添付すること。なお、作業船の原動機として、「国際大気汚染防止原動機証書」が発行されていない</t>
    <phoneticPr fontId="2"/>
  </si>
  <si>
    <t>原動機は評価の対象としない。</t>
    <phoneticPr fontId="2"/>
  </si>
  <si>
    <r>
      <t>２　　上記有効期限の更新後、有効期限が更新された建設</t>
    </r>
    <r>
      <rPr>
        <u/>
        <sz val="12"/>
        <color rgb="FFFF0000"/>
        <rFont val="ＭＳ 明朝"/>
        <family val="1"/>
        <charset val="128"/>
      </rPr>
      <t>キャリアアップシステム</t>
    </r>
    <rPh sb="3" eb="5">
      <t>ジョウキ</t>
    </rPh>
    <rPh sb="5" eb="7">
      <t>ユウコウ</t>
    </rPh>
    <rPh sb="7" eb="9">
      <t>キゲン</t>
    </rPh>
    <rPh sb="10" eb="13">
      <t>コウシンゴ</t>
    </rPh>
    <rPh sb="14" eb="16">
      <t>ユウコウ</t>
    </rPh>
    <rPh sb="16" eb="18">
      <t>キゲン</t>
    </rPh>
    <rPh sb="19" eb="21">
      <t>コウシン</t>
    </rPh>
    <rPh sb="24" eb="26">
      <t>ケンセツ</t>
    </rPh>
    <phoneticPr fontId="2"/>
  </si>
  <si>
    <t>５．上記作業船に設置された全ての原動機が環境基準を達成・未達成</t>
    <rPh sb="2" eb="4">
      <t>ジョウキ</t>
    </rPh>
    <rPh sb="4" eb="7">
      <t>サギョウセン</t>
    </rPh>
    <rPh sb="8" eb="10">
      <t>セッチ</t>
    </rPh>
    <rPh sb="13" eb="14">
      <t>スベ</t>
    </rPh>
    <rPh sb="16" eb="19">
      <t>ゲンドウキ</t>
    </rPh>
    <rPh sb="20" eb="22">
      <t>カンキョウ</t>
    </rPh>
    <rPh sb="22" eb="24">
      <t>キジュン</t>
    </rPh>
    <rPh sb="25" eb="27">
      <t>タッセイ</t>
    </rPh>
    <rPh sb="28" eb="31">
      <t>ミタッセイ</t>
    </rPh>
    <phoneticPr fontId="2"/>
  </si>
  <si>
    <t>注６：</t>
    <rPh sb="0" eb="1">
      <t>チュウ</t>
    </rPh>
    <phoneticPr fontId="2"/>
  </si>
  <si>
    <t>　原動機一覧には、入札参加申込期限日において設置された原動機すべてを記載し、いずれかの原動機において、環境基準を達成して</t>
    <rPh sb="9" eb="11">
      <t>ニュウサツ</t>
    </rPh>
    <rPh sb="11" eb="13">
      <t>サンカ</t>
    </rPh>
    <rPh sb="13" eb="15">
      <t>モウシコミ</t>
    </rPh>
    <rPh sb="15" eb="18">
      <t>キゲンビ</t>
    </rPh>
    <phoneticPr fontId="2"/>
  </si>
  <si>
    <t>いない場合は、加点の対象としない。なお、定格出力が130kW以下の原動機については、備考欄に「対象外」と記載すること。対象外の</t>
    <phoneticPr fontId="2"/>
  </si>
  <si>
    <t>原動機については、環境基準達成の有無が確認できないため評価の対象外とする。</t>
    <phoneticPr fontId="2"/>
  </si>
  <si>
    <t>　評価対象となる作業船を１隻のみ記載すること。なお、評価対象となる作業船でない場合は「１．工程上必要な全期間に使用する</t>
    <rPh sb="1" eb="3">
      <t>ヒョウカ</t>
    </rPh>
    <rPh sb="3" eb="5">
      <t>タイショウ</t>
    </rPh>
    <rPh sb="8" eb="11">
      <t>サギョウセン</t>
    </rPh>
    <rPh sb="13" eb="14">
      <t>セキ</t>
    </rPh>
    <rPh sb="16" eb="18">
      <t>キサイ</t>
    </rPh>
    <rPh sb="26" eb="28">
      <t>ヒョウカ</t>
    </rPh>
    <rPh sb="28" eb="30">
      <t>タイショウ</t>
    </rPh>
    <rPh sb="33" eb="36">
      <t>サギョウセン</t>
    </rPh>
    <rPh sb="39" eb="41">
      <t>バアイ</t>
    </rPh>
    <rPh sb="45" eb="48">
      <t>コウテイジョウ</t>
    </rPh>
    <rPh sb="48" eb="50">
      <t>ヒツヨウ</t>
    </rPh>
    <rPh sb="51" eb="54">
      <t>ゼンキカン</t>
    </rPh>
    <rPh sb="55" eb="57">
      <t>シヨウ</t>
    </rPh>
    <phoneticPr fontId="2"/>
  </si>
  <si>
    <t>※専任補助者として従事した
工事成績を申告する場合</t>
    <rPh sb="1" eb="3">
      <t>センニン</t>
    </rPh>
    <rPh sb="3" eb="6">
      <t>ホジョシャ</t>
    </rPh>
    <rPh sb="19" eb="21">
      <t>シンコク</t>
    </rPh>
    <rPh sb="23" eb="25">
      <t>バアイ</t>
    </rPh>
    <phoneticPr fontId="2"/>
  </si>
  <si>
    <t>電話番号</t>
    <rPh sb="0" eb="2">
      <t>デンワ</t>
    </rPh>
    <rPh sb="2" eb="4">
      <t>バンゴウ</t>
    </rPh>
    <phoneticPr fontId="2"/>
  </si>
  <si>
    <t>メール</t>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</si>
  <si>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1" eb="23">
      <t>コウジ</t>
    </rPh>
    <rPh sb="23" eb="25">
      <t>セイセキ</t>
    </rPh>
    <rPh sb="25" eb="27">
      <t>ヒョウテイ</t>
    </rPh>
    <rPh sb="27" eb="29">
      <t>ケッカ</t>
    </rPh>
    <rPh sb="30" eb="32">
      <t>ツウチ</t>
    </rPh>
    <rPh sb="33" eb="35">
      <t>カクニン</t>
    </rPh>
    <rPh sb="39" eb="41">
      <t>バアイ</t>
    </rPh>
    <phoneticPr fontId="2"/>
  </si>
  <si>
    <t>規模・寸法</t>
    <phoneticPr fontId="2"/>
  </si>
  <si>
    <t>構造型式</t>
    <phoneticPr fontId="2"/>
  </si>
  <si>
    <t>使用機材・数量</t>
    <phoneticPr fontId="2"/>
  </si>
  <si>
    <t>ｺﾝｸﾘｰﾄﾌﾞﾛｯｸ積</t>
    <rPh sb="11" eb="12">
      <t>ヅ</t>
    </rPh>
    <phoneticPr fontId="2"/>
  </si>
  <si>
    <t>（８年間）</t>
    <phoneticPr fontId="2"/>
  </si>
  <si>
    <t>同種工事：</t>
    <rPh sb="0" eb="2">
      <t>ドウシュ</t>
    </rPh>
    <rPh sb="2" eb="4">
      <t>コウジ</t>
    </rPh>
    <phoneticPr fontId="2"/>
  </si>
  <si>
    <t>発注機関</t>
    <rPh sb="0" eb="2">
      <t>ハッチュウ</t>
    </rPh>
    <rPh sb="2" eb="4">
      <t>キカン</t>
    </rPh>
    <phoneticPr fontId="2"/>
  </si>
  <si>
    <t>兵庫県</t>
    <rPh sb="0" eb="3">
      <t>ヒョウゴケン</t>
    </rPh>
    <phoneticPr fontId="2"/>
  </si>
  <si>
    <t>の確認及び修正をした。</t>
    <rPh sb="3" eb="4">
      <t>オヨ</t>
    </rPh>
    <rPh sb="5" eb="7">
      <t>シュウセイ</t>
    </rPh>
    <phoneticPr fontId="2"/>
  </si>
  <si>
    <t>技術資料（根拠資料含む）の一部が未提出又は未記載である場合は、当該評価項目を「最低点」となる。</t>
    <phoneticPr fontId="2"/>
  </si>
  <si>
    <t>の記載（選択・記載 ）した。また、</t>
    <rPh sb="1" eb="3">
      <t>キサイ</t>
    </rPh>
    <rPh sb="4" eb="6">
      <t>センタク</t>
    </rPh>
    <rPh sb="10" eb="11">
      <t>ニュウリョク</t>
    </rPh>
    <phoneticPr fontId="2"/>
  </si>
  <si>
    <r>
      <t>環境基準を達成した作業船であることが</t>
    </r>
    <r>
      <rPr>
        <sz val="8"/>
        <rFont val="ＭＳ ゴシック"/>
        <family val="3"/>
        <charset val="128"/>
      </rPr>
      <t xml:space="preserve">
</t>
    </r>
    <r>
      <rPr>
        <sz val="10"/>
        <rFont val="ＭＳ ゴシック"/>
        <family val="3"/>
        <charset val="128"/>
      </rPr>
      <t>確認できる資料　</t>
    </r>
    <r>
      <rPr>
        <sz val="8"/>
        <rFont val="ＭＳ ゴシック"/>
        <family val="3"/>
        <charset val="128"/>
      </rPr>
      <t>　　　　　　　　　　　　（「その他資料」に資料名を記載すること。）</t>
    </r>
    <rPh sb="0" eb="2">
      <t>カンキョウ</t>
    </rPh>
    <rPh sb="2" eb="4">
      <t>キジュン</t>
    </rPh>
    <rPh sb="5" eb="7">
      <t>タッセイ</t>
    </rPh>
    <rPh sb="9" eb="11">
      <t>サギョウ</t>
    </rPh>
    <rPh sb="11" eb="12">
      <t>セン</t>
    </rPh>
    <rPh sb="19" eb="21">
      <t>カクニン</t>
    </rPh>
    <rPh sb="24" eb="26">
      <t>シリョウ</t>
    </rPh>
    <rPh sb="43" eb="44">
      <t>タ</t>
    </rPh>
    <rPh sb="44" eb="46">
      <t>シリョウ</t>
    </rPh>
    <rPh sb="48" eb="50">
      <t>シリョウ</t>
    </rPh>
    <rPh sb="50" eb="51">
      <t>メイ</t>
    </rPh>
    <rPh sb="52" eb="54">
      <t>キサイ</t>
    </rPh>
    <phoneticPr fontId="2"/>
  </si>
  <si>
    <t>担当者</t>
    <rPh sb="0" eb="3">
      <t>タントウシャ</t>
    </rPh>
    <phoneticPr fontId="2"/>
  </si>
  <si>
    <t>建設ｷｬﾘｱｱｯﾌﾟｼｽﾃﾑ（CCUS）
の活用</t>
    <rPh sb="0" eb="2">
      <t>ケンセツ</t>
    </rPh>
    <rPh sb="22" eb="24">
      <t>カツヨウ</t>
    </rPh>
    <phoneticPr fontId="2"/>
  </si>
  <si>
    <t>継続学習（CPD)の取組状況</t>
    <rPh sb="0" eb="2">
      <t>ケイゾク</t>
    </rPh>
    <rPh sb="2" eb="4">
      <t>ガクシュウ</t>
    </rPh>
    <rPh sb="10" eb="12">
      <t>トリクミ</t>
    </rPh>
    <rPh sb="12" eb="14">
      <t>ジョウキョウ</t>
    </rPh>
    <phoneticPr fontId="2"/>
  </si>
  <si>
    <t>地域建設
業者の
育成</t>
    <phoneticPr fontId="2"/>
  </si>
  <si>
    <t>地域建設業者の育成</t>
    <phoneticPr fontId="2"/>
  </si>
  <si>
    <t>企業の
施工能力</t>
    <phoneticPr fontId="2"/>
  </si>
  <si>
    <t>配置予定技術者の
技術力</t>
    <phoneticPr fontId="2"/>
  </si>
  <si>
    <t>減点</t>
    <rPh sb="0" eb="2">
      <t>ゲンテン</t>
    </rPh>
    <phoneticPr fontId="2"/>
  </si>
  <si>
    <t>様式集（Excel）及び根拠資料を電子入札システムで提出する。</t>
    <rPh sb="0" eb="2">
      <t>ヨウシキ</t>
    </rPh>
    <rPh sb="2" eb="3">
      <t>シュウ</t>
    </rPh>
    <rPh sb="10" eb="11">
      <t>オヨ</t>
    </rPh>
    <rPh sb="12" eb="14">
      <t>コンキョ</t>
    </rPh>
    <rPh sb="14" eb="16">
      <t>シリョウ</t>
    </rPh>
    <rPh sb="17" eb="19">
      <t>デンシ</t>
    </rPh>
    <rPh sb="19" eb="21">
      <t>ニュウサツ</t>
    </rPh>
    <rPh sb="26" eb="28">
      <t>テイシュツ</t>
    </rPh>
    <phoneticPr fontId="2"/>
  </si>
  <si>
    <t>70点未満、
該当なし</t>
    <rPh sb="2" eb="3">
      <t>テン</t>
    </rPh>
    <rPh sb="3" eb="5">
      <t>ミマン</t>
    </rPh>
    <rPh sb="7" eb="9">
      <t>ガイトウ</t>
    </rPh>
    <phoneticPr fontId="2"/>
  </si>
  <si>
    <t>有:２点</t>
    <rPh sb="0" eb="1">
      <t>ア</t>
    </rPh>
    <rPh sb="3" eb="4">
      <t>テン</t>
    </rPh>
    <phoneticPr fontId="2"/>
  </si>
  <si>
    <t>作業船の船種」の欄で、「評価対象の作業船を使用しない」を選択すること。</t>
    <rPh sb="2" eb="3">
      <t>フネ</t>
    </rPh>
    <rPh sb="4" eb="6">
      <t>センシュ</t>
    </rPh>
    <rPh sb="8" eb="9">
      <t>ラン</t>
    </rPh>
    <rPh sb="12" eb="14">
      <t>ヒョウカ</t>
    </rPh>
    <rPh sb="14" eb="16">
      <t>タイショウ</t>
    </rPh>
    <rPh sb="17" eb="20">
      <t>サギョウセン</t>
    </rPh>
    <rPh sb="21" eb="23">
      <t>シヨウ</t>
    </rPh>
    <rPh sb="28" eb="30">
      <t>センタク</t>
    </rPh>
    <phoneticPr fontId="2"/>
  </si>
  <si>
    <t>年齢</t>
    <rPh sb="0" eb="2">
      <t>ネンレイ</t>
    </rPh>
    <phoneticPr fontId="2"/>
  </si>
  <si>
    <t>継続学習（CPD）
の取組状況</t>
    <rPh sb="0" eb="2">
      <t>ケイゾク</t>
    </rPh>
    <rPh sb="2" eb="4">
      <t>ガクシュウ</t>
    </rPh>
    <rPh sb="11" eb="13">
      <t>トリクミ</t>
    </rPh>
    <rPh sb="13" eb="15">
      <t>ジョウキョウ</t>
    </rPh>
    <phoneticPr fontId="2"/>
  </si>
  <si>
    <t>河川工事において同一工事で高さ○m以上のコンクリートブロック積で●m2以上の施工実績</t>
    <rPh sb="13" eb="14">
      <t>タカ</t>
    </rPh>
    <rPh sb="17" eb="19">
      <t>イジョウ</t>
    </rPh>
    <rPh sb="30" eb="31">
      <t>ヅ</t>
    </rPh>
    <rPh sb="35" eb="37">
      <t>イジョウ</t>
    </rPh>
    <phoneticPr fontId="2"/>
  </si>
  <si>
    <t>○○○○○建設</t>
  </si>
  <si>
    <t>県道○○線　○○○○○○○○○工事</t>
  </si>
  <si>
    <t>（出資比率</t>
  </si>
  <si>
    <t>％）</t>
  </si>
  <si>
    <t>自社保有船以外（傭船契約等）</t>
  </si>
  <si>
    <t>○○号</t>
    <rPh sb="2" eb="3">
      <t>ゴウ</t>
    </rPh>
    <phoneticPr fontId="2"/>
  </si>
  <si>
    <t>非自航式</t>
    <rPh sb="0" eb="1">
      <t>ヒ</t>
    </rPh>
    <rPh sb="1" eb="2">
      <t>ジ</t>
    </rPh>
    <rPh sb="3" eb="4">
      <t>シキ</t>
    </rPh>
    <phoneticPr fontId="2"/>
  </si>
  <si>
    <t>○○ｔ吊り</t>
    <rPh sb="3" eb="4">
      <t>ツ</t>
    </rPh>
    <phoneticPr fontId="2"/>
  </si>
  <si>
    <t>○○○○</t>
    <phoneticPr fontId="2"/>
  </si>
  <si>
    <t>推進部</t>
    <rPh sb="0" eb="3">
      <t>スイシンブ</t>
    </rPh>
    <phoneticPr fontId="2"/>
  </si>
  <si>
    <t>スパット部</t>
    <rPh sb="4" eb="5">
      <t>ブ</t>
    </rPh>
    <phoneticPr fontId="2"/>
  </si>
  <si>
    <t>吊り下げ部</t>
    <rPh sb="0" eb="1">
      <t>ツ</t>
    </rPh>
    <rPh sb="2" eb="3">
      <t>サ</t>
    </rPh>
    <rPh sb="4" eb="5">
      <t>ブ</t>
    </rPh>
    <phoneticPr fontId="2"/>
  </si>
  <si>
    <t>6EY26LW</t>
    <phoneticPr fontId="2"/>
  </si>
  <si>
    <t>00HS00FU</t>
    <phoneticPr fontId="2"/>
  </si>
  <si>
    <t>12GX34KW</t>
    <phoneticPr fontId="2"/>
  </si>
  <si>
    <t>ディーゼル機関　720kw/2250rpm</t>
    <rPh sb="5" eb="7">
      <t>キカン</t>
    </rPh>
    <phoneticPr fontId="2"/>
  </si>
  <si>
    <t>○○機関　○○kw/○○rpm</t>
    <rPh sb="2" eb="4">
      <t>キカン</t>
    </rPh>
    <phoneticPr fontId="2"/>
  </si>
  <si>
    <t>未保有達成</t>
  </si>
  <si>
    <t>→CPDS（令和６年４月以降）</t>
    <rPh sb="6" eb="8">
      <t>レイワ</t>
    </rPh>
    <rPh sb="9" eb="10">
      <t>ネン</t>
    </rPh>
    <rPh sb="11" eb="12">
      <t>ガツ</t>
    </rPh>
    <rPh sb="12" eb="14">
      <t>イコウ</t>
    </rPh>
    <phoneticPr fontId="2"/>
  </si>
  <si>
    <t>→造園CPD（令和６年４月以降）</t>
    <rPh sb="1" eb="3">
      <t>ゾウエン</t>
    </rPh>
    <rPh sb="7" eb="9">
      <t>レイワ</t>
    </rPh>
    <rPh sb="10" eb="11">
      <t>ネン</t>
    </rPh>
    <rPh sb="12" eb="13">
      <t>ガツ</t>
    </rPh>
    <rPh sb="13" eb="15">
      <t>イコウ</t>
    </rPh>
    <phoneticPr fontId="2"/>
  </si>
  <si>
    <t>専任補助者が配置技術者に対する全ての入札参加資格要件を満たすことが確認できる資料</t>
    <rPh sb="0" eb="2">
      <t>センニン</t>
    </rPh>
    <rPh sb="2" eb="5">
      <t>ホジョシャ</t>
    </rPh>
    <rPh sb="6" eb="8">
      <t>ハイチ</t>
    </rPh>
    <rPh sb="8" eb="11">
      <t>ギジュツシャ</t>
    </rPh>
    <rPh sb="12" eb="13">
      <t>タイ</t>
    </rPh>
    <rPh sb="15" eb="16">
      <t>スベ</t>
    </rPh>
    <rPh sb="18" eb="20">
      <t>ニュウサツ</t>
    </rPh>
    <rPh sb="20" eb="22">
      <t>サンカ</t>
    </rPh>
    <rPh sb="22" eb="24">
      <t>シカク</t>
    </rPh>
    <rPh sb="24" eb="26">
      <t>ヨウケン</t>
    </rPh>
    <rPh sb="27" eb="28">
      <t>ミ</t>
    </rPh>
    <rPh sb="33" eb="35">
      <t>カクニン</t>
    </rPh>
    <rPh sb="38" eb="40">
      <t>シリョウ</t>
    </rPh>
    <phoneticPr fontId="2"/>
  </si>
  <si>
    <t>様式集（Excel）のみ電子入札システムで提出する。根拠資料は持参（紙）で提出する。</t>
    <rPh sb="0" eb="2">
      <t>ヨウシキ</t>
    </rPh>
    <rPh sb="2" eb="3">
      <t>シュウ</t>
    </rPh>
    <rPh sb="12" eb="14">
      <t>デンシ</t>
    </rPh>
    <rPh sb="14" eb="16">
      <t>ニュウサツ</t>
    </rPh>
    <rPh sb="21" eb="23">
      <t>テイシュツ</t>
    </rPh>
    <rPh sb="26" eb="28">
      <t>コンキョ</t>
    </rPh>
    <rPh sb="28" eb="30">
      <t>シリョウ</t>
    </rPh>
    <rPh sb="31" eb="33">
      <t>ジサン</t>
    </rPh>
    <rPh sb="34" eb="35">
      <t>カミ</t>
    </rPh>
    <rPh sb="37" eb="39">
      <t>テイシュツ</t>
    </rPh>
    <phoneticPr fontId="2"/>
  </si>
  <si>
    <t>工事成績評定結果の通知</t>
    <rPh sb="0" eb="2">
      <t>コウジ</t>
    </rPh>
    <rPh sb="2" eb="4">
      <t>セイセキ</t>
    </rPh>
    <rPh sb="4" eb="6">
      <t>ヒョウテイ</t>
    </rPh>
    <rPh sb="6" eb="8">
      <t>ケッカ</t>
    </rPh>
    <rPh sb="9" eb="11">
      <t>ツウチ</t>
    </rPh>
    <phoneticPr fontId="2"/>
  </si>
  <si>
    <r>
      <rPr>
        <u/>
        <sz val="12"/>
        <color rgb="FFFF0000"/>
        <rFont val="ＭＳ 明朝"/>
        <family val="1"/>
        <charset val="128"/>
      </rPr>
      <t>（予定）</t>
    </r>
    <r>
      <rPr>
        <sz val="12"/>
        <rFont val="ＭＳ 明朝"/>
        <family val="1"/>
        <charset val="128"/>
      </rPr>
      <t>までに提出します。</t>
    </r>
    <rPh sb="1" eb="3">
      <t>ヨテイ</t>
    </rPh>
    <phoneticPr fontId="2"/>
  </si>
  <si>
    <r>
      <t>その他の資料　</t>
    </r>
    <r>
      <rPr>
        <sz val="11"/>
        <color rgb="FF0066CC"/>
        <rFont val="ＭＳ ゴシック"/>
        <family val="3"/>
        <charset val="128"/>
      </rPr>
      <t>《　様式の内容が根拠資料（必須）のみで証明できない場合は下欄に資料名等を記載し提出すること　》</t>
    </r>
    <rPh sb="2" eb="3">
      <t>タ</t>
    </rPh>
    <rPh sb="4" eb="6">
      <t>シリョウ</t>
    </rPh>
    <rPh sb="9" eb="11">
      <t>ヨウシキ</t>
    </rPh>
    <rPh sb="12" eb="14">
      <t>ナイヨウ</t>
    </rPh>
    <rPh sb="15" eb="17">
      <t>コンキョ</t>
    </rPh>
    <rPh sb="17" eb="19">
      <t>シリョウ</t>
    </rPh>
    <rPh sb="20" eb="22">
      <t>ヒッス</t>
    </rPh>
    <rPh sb="26" eb="28">
      <t>ショウメイ</t>
    </rPh>
    <rPh sb="32" eb="34">
      <t>バアイ</t>
    </rPh>
    <rPh sb="35" eb="36">
      <t>シタ</t>
    </rPh>
    <rPh sb="36" eb="37">
      <t>ラン</t>
    </rPh>
    <rPh sb="38" eb="40">
      <t>シリョウ</t>
    </rPh>
    <rPh sb="40" eb="42">
      <t>メイナド</t>
    </rPh>
    <rPh sb="43" eb="45">
      <t>キサイ</t>
    </rPh>
    <rPh sb="46" eb="48">
      <t>テイシュツ</t>
    </rPh>
    <phoneticPr fontId="2"/>
  </si>
  <si>
    <r>
      <t>登録内容確認書（ｺﾘﾝｽﾞ）</t>
    </r>
    <r>
      <rPr>
        <sz val="8"/>
        <rFont val="ＭＳ ゴシック"/>
        <family val="3"/>
        <charset val="128"/>
      </rPr>
      <t>※竣工時又は竣工後訂正したもの</t>
    </r>
    <rPh sb="0" eb="2">
      <t>トウロク</t>
    </rPh>
    <rPh sb="2" eb="4">
      <t>ナイヨウ</t>
    </rPh>
    <rPh sb="4" eb="7">
      <t>カクニンショ</t>
    </rPh>
    <rPh sb="15" eb="17">
      <t>シュンコウ</t>
    </rPh>
    <rPh sb="17" eb="18">
      <t>ジ</t>
    </rPh>
    <rPh sb="18" eb="19">
      <t>マタ</t>
    </rPh>
    <rPh sb="20" eb="22">
      <t>シュンコウ</t>
    </rPh>
    <rPh sb="22" eb="23">
      <t>ゴ</t>
    </rPh>
    <rPh sb="23" eb="25">
      <t>テイセイ</t>
    </rPh>
    <phoneticPr fontId="2"/>
  </si>
  <si>
    <t>登録内容確認書（ｺﾘﾝｽﾞ）</t>
    <rPh sb="0" eb="2">
      <t>トウロク</t>
    </rPh>
    <rPh sb="2" eb="4">
      <t>ナイヨウ</t>
    </rPh>
    <rPh sb="4" eb="7">
      <t>カクニンショ</t>
    </rPh>
    <phoneticPr fontId="2"/>
  </si>
  <si>
    <t>※竣工時又は竣工後訂正したもの</t>
    <phoneticPr fontId="2"/>
  </si>
  <si>
    <t>付けで入札公告のありました、</t>
    <phoneticPr fontId="2"/>
  </si>
  <si>
    <r>
      <t>《　提出する根拠資料を確認</t>
    </r>
    <r>
      <rPr>
        <u/>
        <sz val="12"/>
        <color rgb="FF0070C0"/>
        <rFont val="ＭＳ ゴシック"/>
        <family val="3"/>
        <charset val="128"/>
      </rPr>
      <t>（</t>
    </r>
    <r>
      <rPr>
        <b/>
        <u/>
        <sz val="12"/>
        <color rgb="FF0070C0"/>
        <rFont val="ＭＳ ゴシック"/>
        <family val="3"/>
        <charset val="128"/>
      </rPr>
      <t>ｱﾝﾀﾞｰﾗｲﾝ、赤囲等で明示</t>
    </r>
    <r>
      <rPr>
        <u/>
        <sz val="12"/>
        <color rgb="FF0070C0"/>
        <rFont val="ＭＳ ゴシック"/>
        <family val="3"/>
        <charset val="128"/>
      </rPr>
      <t>）</t>
    </r>
    <r>
      <rPr>
        <sz val="12"/>
        <color rgb="FF0070C0"/>
        <rFont val="ＭＳ ゴシック"/>
        <family val="3"/>
        <charset val="128"/>
      </rPr>
      <t>の上「✓」を記載</t>
    </r>
    <r>
      <rPr>
        <u/>
        <sz val="12"/>
        <color rgb="FF0070C0"/>
        <rFont val="ＭＳ ゴシック"/>
        <family val="3"/>
        <charset val="128"/>
      </rPr>
      <t>（提出のない資料は「－」）</t>
    </r>
    <r>
      <rPr>
        <sz val="12"/>
        <color rgb="FF0070C0"/>
        <rFont val="ＭＳ ゴシック"/>
        <family val="3"/>
        <charset val="128"/>
      </rPr>
      <t>すること　》</t>
    </r>
    <rPh sb="2" eb="4">
      <t>テイシュツ</t>
    </rPh>
    <rPh sb="6" eb="8">
      <t>コンキョ</t>
    </rPh>
    <rPh sb="8" eb="10">
      <t>シリョウ</t>
    </rPh>
    <rPh sb="11" eb="13">
      <t>カクニン</t>
    </rPh>
    <rPh sb="23" eb="24">
      <t>アカ</t>
    </rPh>
    <rPh sb="24" eb="25">
      <t>カコ</t>
    </rPh>
    <rPh sb="25" eb="26">
      <t>トウ</t>
    </rPh>
    <rPh sb="27" eb="29">
      <t>メイジ</t>
    </rPh>
    <rPh sb="31" eb="32">
      <t>ウエ</t>
    </rPh>
    <phoneticPr fontId="2"/>
  </si>
  <si>
    <t>■同種工事の施工実績</t>
    <rPh sb="1" eb="3">
      <t>ドウシュ</t>
    </rPh>
    <rPh sb="3" eb="5">
      <t>コウジ</t>
    </rPh>
    <rPh sb="6" eb="8">
      <t>セコウ</t>
    </rPh>
    <rPh sb="8" eb="10">
      <t>ジッセキ</t>
    </rPh>
    <phoneticPr fontId="2"/>
  </si>
  <si>
    <t>CCUSﾎｰﾑﾍﾟｰｼﾞﾛｸﾞｲﾝ後の「管理者ID利用料明細」画面　</t>
    <rPh sb="17" eb="20">
      <t>カンリシャ</t>
    </rPh>
    <rPh sb="20" eb="22">
      <t>ＩＤ</t>
    </rPh>
    <rPh sb="22" eb="25">
      <t>リヨウリョウ</t>
    </rPh>
    <rPh sb="25" eb="27">
      <t>メイサイ</t>
    </rPh>
    <rPh sb="27" eb="28">
      <t>」</t>
    </rPh>
    <rPh sb="28" eb="30">
      <t>ガメン</t>
    </rPh>
    <rPh sb="31" eb="32">
      <t>シャ</t>
    </rPh>
    <rPh sb="32" eb="33">
      <t>）</t>
    </rPh>
    <phoneticPr fontId="2"/>
  </si>
  <si>
    <t>CCUSﾎｰﾑﾍﾟｰｼﾞﾛｸﾞｲﾝ後の「事業者情報」画面　</t>
    <rPh sb="17" eb="18">
      <t>ゴ</t>
    </rPh>
    <rPh sb="20" eb="23">
      <t>ジギョウシャ</t>
    </rPh>
    <rPh sb="23" eb="25">
      <t>ジョウホウ</t>
    </rPh>
    <rPh sb="26" eb="28">
      <t>ガメン</t>
    </rPh>
    <phoneticPr fontId="2"/>
  </si>
  <si>
    <t>※WEBブラウザから直接印刷したもの</t>
    <phoneticPr fontId="2"/>
  </si>
  <si>
    <t>（15年間＋参加申込期限日迄）</t>
    <rPh sb="4" eb="5">
      <t>カン</t>
    </rPh>
    <rPh sb="6" eb="8">
      <t>サンカ</t>
    </rPh>
    <rPh sb="8" eb="10">
      <t>モウシコミ</t>
    </rPh>
    <rPh sb="10" eb="13">
      <t>キゲンビ</t>
    </rPh>
    <rPh sb="13" eb="14">
      <t>マデ</t>
    </rPh>
    <phoneticPr fontId="2"/>
  </si>
  <si>
    <t>配置予定技術者の技術力【様式4号】</t>
    <rPh sb="0" eb="2">
      <t>ハイチ</t>
    </rPh>
    <rPh sb="2" eb="4">
      <t>ヨテイ</t>
    </rPh>
    <rPh sb="4" eb="7">
      <t>ギジュツシャ</t>
    </rPh>
    <rPh sb="8" eb="11">
      <t>ギジュツリョク</t>
    </rPh>
    <rPh sb="12" eb="14">
      <t>ヨウシキ</t>
    </rPh>
    <rPh sb="15" eb="16">
      <t>ゴウ</t>
    </rPh>
    <phoneticPr fontId="2"/>
  </si>
  <si>
    <t>有：１級施工監理技士</t>
    <rPh sb="0" eb="1">
      <t>アリ</t>
    </rPh>
    <rPh sb="3" eb="4">
      <t>キュウ</t>
    </rPh>
    <rPh sb="4" eb="6">
      <t>セコウ</t>
    </rPh>
    <rPh sb="6" eb="8">
      <t>カンリ</t>
    </rPh>
    <rPh sb="8" eb="10">
      <t>ギシ</t>
    </rPh>
    <phoneticPr fontId="2"/>
  </si>
  <si>
    <t>有：２級施工管理技士</t>
    <rPh sb="0" eb="1">
      <t>アリ</t>
    </rPh>
    <rPh sb="3" eb="4">
      <t>キュウ</t>
    </rPh>
    <rPh sb="4" eb="6">
      <t>セコウ</t>
    </rPh>
    <rPh sb="6" eb="8">
      <t>カンリ</t>
    </rPh>
    <rPh sb="8" eb="10">
      <t>ギシ</t>
    </rPh>
    <phoneticPr fontId="2"/>
  </si>
  <si>
    <t>無：経験年数（１０年以上）</t>
    <rPh sb="0" eb="1">
      <t>ナ</t>
    </rPh>
    <rPh sb="2" eb="4">
      <t>ケイケン</t>
    </rPh>
    <rPh sb="4" eb="6">
      <t>ネンスウ</t>
    </rPh>
    <rPh sb="9" eb="10">
      <t>ネン</t>
    </rPh>
    <rPh sb="10" eb="12">
      <t>イジョウ</t>
    </rPh>
    <phoneticPr fontId="2"/>
  </si>
  <si>
    <t>有：その他の国家資格</t>
    <rPh sb="0" eb="1">
      <t>アリ</t>
    </rPh>
    <rPh sb="4" eb="5">
      <t>タ</t>
    </rPh>
    <rPh sb="6" eb="8">
      <t>コッカ</t>
    </rPh>
    <rPh sb="8" eb="10">
      <t>シカク</t>
    </rPh>
    <phoneticPr fontId="2"/>
  </si>
  <si>
    <t>兵庫県</t>
    <rPh sb="0" eb="3">
      <t>ヒョウゴケン</t>
    </rPh>
    <phoneticPr fontId="2"/>
  </si>
  <si>
    <t>神戸市</t>
    <rPh sb="0" eb="3">
      <t>コウベシ</t>
    </rPh>
    <phoneticPr fontId="2"/>
  </si>
  <si>
    <t>その他の機関</t>
    <rPh sb="2" eb="3">
      <t>タ</t>
    </rPh>
    <rPh sb="4" eb="6">
      <t>キカン</t>
    </rPh>
    <phoneticPr fontId="2"/>
  </si>
  <si>
    <t>※記載不要</t>
    <rPh sb="1" eb="3">
      <t>キサイ</t>
    </rPh>
    <rPh sb="3" eb="5">
      <t>フヨウ</t>
    </rPh>
    <phoneticPr fontId="2"/>
  </si>
  <si>
    <t>対象年度</t>
    <rPh sb="0" eb="2">
      <t>タイショウ</t>
    </rPh>
    <rPh sb="2" eb="4">
      <t>ネンド</t>
    </rPh>
    <phoneticPr fontId="2"/>
  </si>
  <si>
    <t>除雪</t>
    <rPh sb="0" eb="2">
      <t>ジョセツ</t>
    </rPh>
    <phoneticPr fontId="2"/>
  </si>
  <si>
    <t>凍結防止剤散布</t>
    <rPh sb="0" eb="2">
      <t>トウケツ</t>
    </rPh>
    <rPh sb="2" eb="5">
      <t>ボウシザイ</t>
    </rPh>
    <rPh sb="5" eb="7">
      <t>サンプ</t>
    </rPh>
    <phoneticPr fontId="2"/>
  </si>
  <si>
    <t>除雪及び凍結防止剤散布</t>
    <rPh sb="0" eb="2">
      <t>ジョセツ</t>
    </rPh>
    <rPh sb="2" eb="3">
      <t>オヨ</t>
    </rPh>
    <rPh sb="4" eb="6">
      <t>トウケツ</t>
    </rPh>
    <rPh sb="6" eb="9">
      <t>ボウシザイ</t>
    </rPh>
    <rPh sb="9" eb="11">
      <t>サンプ</t>
    </rPh>
    <phoneticPr fontId="2"/>
  </si>
  <si>
    <t>契約年度</t>
    <rPh sb="0" eb="2">
      <t>ケイヤク</t>
    </rPh>
    <rPh sb="2" eb="4">
      <t>ネンド</t>
    </rPh>
    <phoneticPr fontId="2"/>
  </si>
  <si>
    <t>業務箇所</t>
    <rPh sb="0" eb="2">
      <t>ギョウム</t>
    </rPh>
    <rPh sb="2" eb="4">
      <t>カショ</t>
    </rPh>
    <phoneticPr fontId="2"/>
  </si>
  <si>
    <t>主任（監理）技術者</t>
    <rPh sb="0" eb="2">
      <t>シュニン</t>
    </rPh>
    <rPh sb="3" eb="5">
      <t>カンリ</t>
    </rPh>
    <rPh sb="6" eb="9">
      <t>ギジュツシャ</t>
    </rPh>
    <phoneticPr fontId="2"/>
  </si>
  <si>
    <t>←</t>
    <phoneticPr fontId="2"/>
  </si>
  <si>
    <t>選択して提出すること。</t>
    <rPh sb="0" eb="2">
      <t>センタク</t>
    </rPh>
    <rPh sb="4" eb="6">
      <t>テイシュツ</t>
    </rPh>
    <phoneticPr fontId="2"/>
  </si>
  <si>
    <t>ただし、一方で確認できない場合は両方提出すること。</t>
    <phoneticPr fontId="2"/>
  </si>
  <si>
    <t>※竣工時又は竣工後訂正したもの</t>
    <phoneticPr fontId="2"/>
  </si>
  <si>
    <t>神戸県民センター</t>
    <rPh sb="0" eb="2">
      <t>コウベ</t>
    </rPh>
    <rPh sb="2" eb="4">
      <t>ケンミン</t>
    </rPh>
    <phoneticPr fontId="2"/>
  </si>
  <si>
    <t>阪神南県民センター</t>
    <rPh sb="0" eb="2">
      <t>ハンシン</t>
    </rPh>
    <rPh sb="2" eb="3">
      <t>ミナミ</t>
    </rPh>
    <rPh sb="3" eb="5">
      <t>ケンミン</t>
    </rPh>
    <phoneticPr fontId="2"/>
  </si>
  <si>
    <t>阪神北県民局</t>
    <rPh sb="0" eb="2">
      <t>ハンシン</t>
    </rPh>
    <rPh sb="2" eb="3">
      <t>キタ</t>
    </rPh>
    <rPh sb="3" eb="6">
      <t>ケンミンキョク</t>
    </rPh>
    <phoneticPr fontId="2"/>
  </si>
  <si>
    <t>北播磨県民局</t>
    <rPh sb="0" eb="1">
      <t>キタ</t>
    </rPh>
    <rPh sb="1" eb="3">
      <t>ハリマ</t>
    </rPh>
    <rPh sb="3" eb="6">
      <t>ケンミンキョク</t>
    </rPh>
    <phoneticPr fontId="2"/>
  </si>
  <si>
    <t>東播磨県民局</t>
    <rPh sb="0" eb="1">
      <t>ヒガシ</t>
    </rPh>
    <rPh sb="1" eb="3">
      <t>ハリマ</t>
    </rPh>
    <rPh sb="3" eb="6">
      <t>ケンミンキョク</t>
    </rPh>
    <phoneticPr fontId="2"/>
  </si>
  <si>
    <t>中播磨県民センター</t>
    <rPh sb="0" eb="1">
      <t>ナカ</t>
    </rPh>
    <rPh sb="1" eb="3">
      <t>ハリマ</t>
    </rPh>
    <rPh sb="3" eb="5">
      <t>ケンミン</t>
    </rPh>
    <phoneticPr fontId="2"/>
  </si>
  <si>
    <t>西播磨県民局</t>
    <rPh sb="0" eb="1">
      <t>ニシ</t>
    </rPh>
    <rPh sb="1" eb="3">
      <t>ハリマ</t>
    </rPh>
    <rPh sb="3" eb="6">
      <t>ケンミンキョク</t>
    </rPh>
    <phoneticPr fontId="2"/>
  </si>
  <si>
    <t>但馬県民局</t>
    <rPh sb="0" eb="2">
      <t>タジマ</t>
    </rPh>
    <rPh sb="2" eb="5">
      <t>ケンミンキョク</t>
    </rPh>
    <phoneticPr fontId="2"/>
  </si>
  <si>
    <t>丹波県民局</t>
    <rPh sb="0" eb="2">
      <t>タンバ</t>
    </rPh>
    <rPh sb="2" eb="5">
      <t>ケンミンキョク</t>
    </rPh>
    <phoneticPr fontId="2"/>
  </si>
  <si>
    <t>淡路県民局</t>
    <rPh sb="0" eb="2">
      <t>アワジ</t>
    </rPh>
    <rPh sb="2" eb="5">
      <t>ケンミンキョク</t>
    </rPh>
    <phoneticPr fontId="2"/>
  </si>
  <si>
    <t>：　その他の事項については、様式２の「注１」～「注３」を</t>
    <phoneticPr fontId="2"/>
  </si>
  <si>
    <t>注６</t>
    <phoneticPr fontId="2"/>
  </si>
  <si>
    <t>　資格者名簿（個票）に登載された点数を記載すること。</t>
    <phoneticPr fontId="2"/>
  </si>
  <si>
    <t>：　入札参加申込期限日において有効な兵庫県の建設工事入札参加</t>
    <phoneticPr fontId="2"/>
  </si>
  <si>
    <t>注５</t>
    <phoneticPr fontId="2"/>
  </si>
  <si>
    <t>注４</t>
    <phoneticPr fontId="2"/>
  </si>
  <si>
    <t>　場合は、「検査年月日」欄に「－」を記載すること。</t>
    <phoneticPr fontId="2"/>
  </si>
  <si>
    <t>注３</t>
    <phoneticPr fontId="2"/>
  </si>
  <si>
    <t>：　工事成績評定通知書等に検査年月日の記載がなく、確認がとれない</t>
    <phoneticPr fontId="2"/>
  </si>
  <si>
    <t>　記載すること。</t>
    <rPh sb="1" eb="3">
      <t>キサイ</t>
    </rPh>
    <phoneticPr fontId="2"/>
  </si>
  <si>
    <t>その他の機関</t>
    <rPh sb="2" eb="3">
      <t>タ</t>
    </rPh>
    <rPh sb="4" eb="6">
      <t>キカン</t>
    </rPh>
    <phoneticPr fontId="2"/>
  </si>
  <si>
    <t>：　「発注機関名」欄で「その他の機関」を選択した場合は、官庁名等を</t>
    <rPh sb="9" eb="10">
      <t>ラン</t>
    </rPh>
    <rPh sb="14" eb="15">
      <t>タ</t>
    </rPh>
    <rPh sb="16" eb="18">
      <t>キカン</t>
    </rPh>
    <rPh sb="20" eb="22">
      <t>センタク</t>
    </rPh>
    <rPh sb="24" eb="26">
      <t>バアイ</t>
    </rPh>
    <rPh sb="31" eb="32">
      <t>トウ</t>
    </rPh>
    <phoneticPr fontId="2"/>
  </si>
  <si>
    <t>その他の機関</t>
    <phoneticPr fontId="2"/>
  </si>
  <si>
    <t>登録内容確認書又は技術者実績確認書（ｺﾘﾝｽﾞ）</t>
    <phoneticPr fontId="2"/>
  </si>
  <si>
    <t>施工場所</t>
    <rPh sb="0" eb="2">
      <t>セコウ</t>
    </rPh>
    <rPh sb="2" eb="4">
      <t>バショ</t>
    </rPh>
    <phoneticPr fontId="2"/>
  </si>
  <si>
    <t>1項目</t>
    <rPh sb="1" eb="3">
      <t>コウモク</t>
    </rPh>
    <phoneticPr fontId="2"/>
  </si>
  <si>
    <t>2項目</t>
    <rPh sb="1" eb="3">
      <t>コウモク</t>
    </rPh>
    <phoneticPr fontId="2"/>
  </si>
  <si>
    <t>3項目以上</t>
    <rPh sb="1" eb="3">
      <t>コウモク</t>
    </rPh>
    <rPh sb="3" eb="5">
      <t>イジョウ</t>
    </rPh>
    <phoneticPr fontId="2"/>
  </si>
  <si>
    <t>3項目以上</t>
    <rPh sb="1" eb="3">
      <t>コウモク</t>
    </rPh>
    <phoneticPr fontId="2"/>
  </si>
  <si>
    <t>その他の機関</t>
  </si>
  <si>
    <t>契約書等（契約図書含む）</t>
    <rPh sb="3" eb="4">
      <t>トウ</t>
    </rPh>
    <rPh sb="5" eb="7">
      <t>ケイヤク</t>
    </rPh>
    <rPh sb="7" eb="9">
      <t>トショ</t>
    </rPh>
    <rPh sb="9" eb="10">
      <t>フク</t>
    </rPh>
    <phoneticPr fontId="2"/>
  </si>
  <si>
    <t>〇〇市</t>
    <rPh sb="2" eb="3">
      <t>シ</t>
    </rPh>
    <phoneticPr fontId="2"/>
  </si>
  <si>
    <t>近畿地方整備局</t>
    <rPh sb="0" eb="2">
      <t>キンキ</t>
    </rPh>
    <rPh sb="2" eb="4">
      <t>チホウ</t>
    </rPh>
    <rPh sb="4" eb="7">
      <t>セイビキョク</t>
    </rPh>
    <phoneticPr fontId="2"/>
  </si>
  <si>
    <t>〇〇工事</t>
    <rPh sb="2" eb="4">
      <t>コウジ</t>
    </rPh>
    <phoneticPr fontId="2"/>
  </si>
  <si>
    <t>兵庫県〇〇市</t>
    <rPh sb="0" eb="3">
      <t>ヒョウゴケン</t>
    </rPh>
    <rPh sb="5" eb="6">
      <t>シ</t>
    </rPh>
    <phoneticPr fontId="2"/>
  </si>
  <si>
    <t>平成〇年〇月〇日</t>
    <rPh sb="0" eb="2">
      <t>ヘイセイ</t>
    </rPh>
    <rPh sb="3" eb="4">
      <t>ネン</t>
    </rPh>
    <rPh sb="5" eb="6">
      <t>ガツ</t>
    </rPh>
    <rPh sb="7" eb="8">
      <t>ニチ</t>
    </rPh>
    <phoneticPr fontId="2"/>
  </si>
  <si>
    <t>〇〇県民局</t>
    <rPh sb="2" eb="5">
      <t>ケンミンキョク</t>
    </rPh>
    <phoneticPr fontId="2"/>
  </si>
  <si>
    <t>令和</t>
    <rPh sb="0" eb="2">
      <t>レイワ</t>
    </rPh>
    <phoneticPr fontId="2"/>
  </si>
  <si>
    <t>年度</t>
    <rPh sb="0" eb="2">
      <t>ネンド</t>
    </rPh>
    <phoneticPr fontId="2"/>
  </si>
  <si>
    <t>工期</t>
    <rPh sb="0" eb="1">
      <t>コウ</t>
    </rPh>
    <rPh sb="1" eb="2">
      <t>キ</t>
    </rPh>
    <phoneticPr fontId="2"/>
  </si>
  <si>
    <t>発注機関名</t>
    <rPh sb="0" eb="2">
      <t>ハッチュウ</t>
    </rPh>
    <rPh sb="2" eb="4">
      <t>キカン</t>
    </rPh>
    <rPh sb="4" eb="5">
      <t>メイ</t>
    </rPh>
    <phoneticPr fontId="2"/>
  </si>
  <si>
    <t>○○○○○建設</t>
    <phoneticPr fontId="2"/>
  </si>
  <si>
    <t>〇〇　〇〇</t>
    <phoneticPr fontId="2"/>
  </si>
  <si>
    <t>〇〇市〇〇町　〇－〇</t>
    <rPh sb="2" eb="3">
      <t>シ</t>
    </rPh>
    <rPh sb="5" eb="6">
      <t>チョウ</t>
    </rPh>
    <phoneticPr fontId="2"/>
  </si>
  <si>
    <t>令和〇年〇月〇日</t>
    <rPh sb="0" eb="2">
      <t>レイワ</t>
    </rPh>
    <rPh sb="3" eb="4">
      <t>ネン</t>
    </rPh>
    <rPh sb="5" eb="6">
      <t>ガツ</t>
    </rPh>
    <rPh sb="7" eb="8">
      <t>ニチ</t>
    </rPh>
    <phoneticPr fontId="2"/>
  </si>
  <si>
    <t>県道○○線　○○○○○○○○○工事</t>
    <rPh sb="0" eb="2">
      <t>ケンドウ</t>
    </rPh>
    <rPh sb="4" eb="5">
      <t>セン</t>
    </rPh>
    <rPh sb="15" eb="17">
      <t>コウジ</t>
    </rPh>
    <phoneticPr fontId="2"/>
  </si>
  <si>
    <t>兵庫県〇〇県民局（センター）長</t>
    <rPh sb="0" eb="3">
      <t>ヒョウゴケン</t>
    </rPh>
    <rPh sb="5" eb="7">
      <t>ケンミン</t>
    </rPh>
    <rPh sb="7" eb="8">
      <t>キョク</t>
    </rPh>
    <rPh sb="14" eb="15">
      <t>チョウ</t>
    </rPh>
    <phoneticPr fontId="2"/>
  </si>
  <si>
    <t>✓</t>
  </si>
  <si>
    <t>（記載例）
　「企業の施工能力（工事成績）」：工事請負契約書・横断図</t>
    <rPh sb="1" eb="3">
      <t>キサイ</t>
    </rPh>
    <rPh sb="3" eb="4">
      <t>レイ</t>
    </rPh>
    <rPh sb="8" eb="10">
      <t>キギョウ</t>
    </rPh>
    <rPh sb="11" eb="13">
      <t>セコウ</t>
    </rPh>
    <rPh sb="13" eb="15">
      <t>ノウリョク</t>
    </rPh>
    <rPh sb="16" eb="18">
      <t>コウジ</t>
    </rPh>
    <rPh sb="18" eb="20">
      <t>セイセキ</t>
    </rPh>
    <rPh sb="23" eb="25">
      <t>コウジ</t>
    </rPh>
    <rPh sb="25" eb="27">
      <t>ウケオイ</t>
    </rPh>
    <rPh sb="27" eb="30">
      <t>ケイヤクショ</t>
    </rPh>
    <rPh sb="31" eb="34">
      <t>オウダンズ</t>
    </rPh>
    <phoneticPr fontId="2"/>
  </si>
  <si>
    <t>〇〇〇-〇〇〇－〇〇〇〇</t>
    <phoneticPr fontId="2"/>
  </si>
  <si>
    <t>zzzzzzz@zz.zz</t>
    <phoneticPr fontId="2"/>
  </si>
  <si>
    <t>建設業法の規定による技術者（技術者証の有無）</t>
    <phoneticPr fontId="2"/>
  </si>
  <si>
    <t>入札公告に示す配置技術者の入札参加資格要件の確認</t>
    <phoneticPr fontId="2"/>
  </si>
  <si>
    <r>
      <t>　発注機関名は、</t>
    </r>
    <r>
      <rPr>
        <sz val="11"/>
        <color rgb="FFFF0000"/>
        <rFont val="BIZ UDゴシック"/>
        <family val="3"/>
        <charset val="128"/>
      </rPr>
      <t>県民局（センター）</t>
    </r>
    <r>
      <rPr>
        <sz val="11"/>
        <rFont val="BIZ UDゴシック"/>
        <family val="3"/>
        <charset val="128"/>
      </rPr>
      <t>の名称</t>
    </r>
    <r>
      <rPr>
        <u/>
        <sz val="11"/>
        <color rgb="FFFF0000"/>
        <rFont val="BIZ UDゴシック"/>
        <family val="3"/>
        <charset val="128"/>
      </rPr>
      <t>を</t>
    </r>
    <r>
      <rPr>
        <sz val="11"/>
        <rFont val="BIZ UDゴシック"/>
        <family val="3"/>
        <charset val="128"/>
      </rPr>
      <t>記載すること。</t>
    </r>
    <rPh sb="8" eb="11">
      <t>ケンミンキョク</t>
    </rPh>
    <phoneticPr fontId="2"/>
  </si>
  <si>
    <r>
      <rPr>
        <u/>
        <sz val="11"/>
        <color rgb="FFFF0000"/>
        <rFont val="BIZ UDゴシック"/>
        <family val="3"/>
        <charset val="128"/>
      </rPr>
      <t>工事成績評定結果の通知</t>
    </r>
    <r>
      <rPr>
        <sz val="11"/>
        <rFont val="BIZ UDゴシック"/>
        <family val="3"/>
        <charset val="128"/>
      </rPr>
      <t>（不履行項目数が記載されたもの）（※必須（該当する工事がない場合は不要））</t>
    </r>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</si>
  <si>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○○線他　
道路除雪業務</t>
    <phoneticPr fontId="2"/>
  </si>
  <si>
    <t>令和○年○月○日</t>
    <rPh sb="0" eb="2">
      <t>レイワ</t>
    </rPh>
    <rPh sb="3" eb="4">
      <t>ネン</t>
    </rPh>
    <rPh sb="5" eb="6">
      <t>ガツ</t>
    </rPh>
    <rPh sb="7" eb="8">
      <t>ニチ</t>
    </rPh>
    <phoneticPr fontId="2"/>
  </si>
  <si>
    <t>　発注機関名は、県民局（センター）の名称を記載すること。</t>
    <rPh sb="8" eb="11">
      <t>ケンミンキョク</t>
    </rPh>
    <phoneticPr fontId="2"/>
  </si>
  <si>
    <t>工事成績評定結果の通知（不履行項目数が記載されたもの）（※必須（該当する工事がない場合は不要））</t>
    <rPh sb="6" eb="8">
      <t>ケッカ</t>
    </rPh>
    <rPh sb="12" eb="15">
      <t>フリコウ</t>
    </rPh>
    <rPh sb="15" eb="18">
      <t>コウモクスウ</t>
    </rPh>
    <rPh sb="19" eb="21">
      <t>キサイ</t>
    </rPh>
    <rPh sb="29" eb="31">
      <t>ヒッス</t>
    </rPh>
    <rPh sb="32" eb="34">
      <t>ガイトウ</t>
    </rPh>
    <rPh sb="36" eb="38">
      <t>コウジ</t>
    </rPh>
    <rPh sb="41" eb="43">
      <t>バアイ</t>
    </rPh>
    <rPh sb="44" eb="46">
      <t>フヨウ</t>
    </rPh>
    <phoneticPr fontId="2"/>
  </si>
  <si>
    <t>工期
※末日のみ記載</t>
    <phoneticPr fontId="2"/>
  </si>
  <si>
    <t>●●第0000-0-0号</t>
    <rPh sb="11" eb="12">
      <t>ゴウ</t>
    </rPh>
    <phoneticPr fontId="2"/>
  </si>
  <si>
    <t>一般土木工事
又は、港湾土木工事</t>
    <rPh sb="0" eb="2">
      <t>イッパン</t>
    </rPh>
    <rPh sb="2" eb="4">
      <t>ドボク</t>
    </rPh>
    <rPh sb="4" eb="6">
      <t>コウジ</t>
    </rPh>
    <rPh sb="7" eb="8">
      <t>マタ</t>
    </rPh>
    <rPh sb="10" eb="12">
      <t>コウワン</t>
    </rPh>
    <rPh sb="12" eb="14">
      <t>ドボク</t>
    </rPh>
    <rPh sb="14" eb="16">
      <t>コウジ</t>
    </rPh>
    <phoneticPr fontId="2"/>
  </si>
  <si>
    <t>性別</t>
    <rPh sb="0" eb="2">
      <t>セイベツ</t>
    </rPh>
    <phoneticPr fontId="2"/>
  </si>
  <si>
    <t>配置予定</t>
    <rPh sb="0" eb="2">
      <t>ハイチ</t>
    </rPh>
    <rPh sb="2" eb="4">
      <t>ヨテイ</t>
    </rPh>
    <phoneticPr fontId="2"/>
  </si>
  <si>
    <t>する</t>
    <phoneticPr fontId="2"/>
  </si>
  <si>
    <t>専任補助者氏名</t>
    <rPh sb="0" eb="5">
      <t>センニンホジョシャ</t>
    </rPh>
    <rPh sb="5" eb="7">
      <t>シメイ</t>
    </rPh>
    <phoneticPr fontId="2"/>
  </si>
  <si>
    <t>■配置予定技術者</t>
    <rPh sb="1" eb="3">
      <t>ハイチ</t>
    </rPh>
    <rPh sb="3" eb="5">
      <t>ヨテイ</t>
    </rPh>
    <rPh sb="5" eb="8">
      <t>ギジュツシャ</t>
    </rPh>
    <phoneticPr fontId="2"/>
  </si>
  <si>
    <t>しない</t>
    <phoneticPr fontId="2"/>
  </si>
  <si>
    <t>男性</t>
    <rPh sb="0" eb="2">
      <t>ダンセイ</t>
    </rPh>
    <phoneticPr fontId="2"/>
  </si>
  <si>
    <t>女性</t>
    <rPh sb="0" eb="2">
      <t>ジョセイ</t>
    </rPh>
    <phoneticPr fontId="2"/>
  </si>
  <si>
    <t>専任補助者対象</t>
    <rPh sb="0" eb="2">
      <t>センニン</t>
    </rPh>
    <rPh sb="2" eb="5">
      <t>ホジョシャ</t>
    </rPh>
    <rPh sb="5" eb="7">
      <t>タイショウ</t>
    </rPh>
    <phoneticPr fontId="2"/>
  </si>
  <si>
    <t>【参考】 入札公告に示す配置技術者の入札参加資格要件の確認</t>
    <phoneticPr fontId="2"/>
  </si>
  <si>
    <t>工期</t>
    <phoneticPr fontId="2"/>
  </si>
  <si>
    <t>生年月日</t>
  </si>
  <si>
    <t>地域建設業者の育成（技術者の育成）</t>
    <rPh sb="0" eb="2">
      <t>チイキ</t>
    </rPh>
    <rPh sb="2" eb="4">
      <t>ケンセツ</t>
    </rPh>
    <rPh sb="4" eb="6">
      <t>ギョウシャ</t>
    </rPh>
    <rPh sb="7" eb="9">
      <t>イクセイ</t>
    </rPh>
    <rPh sb="10" eb="12">
      <t>ギジュツ</t>
    </rPh>
    <rPh sb="12" eb="13">
      <t>シャ</t>
    </rPh>
    <rPh sb="14" eb="16">
      <t>イクセイ</t>
    </rPh>
    <phoneticPr fontId="2"/>
  </si>
  <si>
    <t>対象期間内に取得した国家資格</t>
    <rPh sb="0" eb="2">
      <t>タイショウ</t>
    </rPh>
    <rPh sb="2" eb="4">
      <t>キカン</t>
    </rPh>
    <rPh sb="4" eb="5">
      <t>ナイ</t>
    </rPh>
    <rPh sb="6" eb="8">
      <t>シュトク</t>
    </rPh>
    <rPh sb="10" eb="14">
      <t>コッカシカク</t>
    </rPh>
    <phoneticPr fontId="2"/>
  </si>
  <si>
    <t>配置予定技術者（専任補助者）</t>
    <rPh sb="0" eb="2">
      <t>ハイチ</t>
    </rPh>
    <rPh sb="2" eb="4">
      <t>ヨテイ</t>
    </rPh>
    <rPh sb="4" eb="7">
      <t>ギジュツシャ</t>
    </rPh>
    <rPh sb="8" eb="10">
      <t>センニン</t>
    </rPh>
    <rPh sb="10" eb="13">
      <t>ホジョシャ</t>
    </rPh>
    <phoneticPr fontId="2"/>
  </si>
  <si>
    <t>対象</t>
    <rPh sb="0" eb="2">
      <t>タイショウ</t>
    </rPh>
    <phoneticPr fontId="2"/>
  </si>
  <si>
    <t>主任技術者、監理技術者又は現場代理人</t>
    <rPh sb="0" eb="2">
      <t>シュニン</t>
    </rPh>
    <rPh sb="2" eb="5">
      <t>ギジュツシャ</t>
    </rPh>
    <rPh sb="6" eb="8">
      <t>カンリ</t>
    </rPh>
    <rPh sb="8" eb="11">
      <t>ギジュツシャ</t>
    </rPh>
    <rPh sb="11" eb="12">
      <t>マタ</t>
    </rPh>
    <rPh sb="13" eb="15">
      <t>ゲンバ</t>
    </rPh>
    <rPh sb="15" eb="18">
      <t>ダイリニン</t>
    </rPh>
    <phoneticPr fontId="2"/>
  </si>
  <si>
    <t>国家資格</t>
    <rPh sb="0" eb="2">
      <t>コッカ</t>
    </rPh>
    <rPh sb="2" eb="4">
      <t>シカク</t>
    </rPh>
    <phoneticPr fontId="2"/>
  </si>
  <si>
    <t>70点未満、該当なし</t>
    <phoneticPr fontId="2"/>
  </si>
  <si>
    <t>監理技術者・主任技術者・現場代理人</t>
    <rPh sb="0" eb="2">
      <t>カンリ</t>
    </rPh>
    <rPh sb="2" eb="5">
      <t>ギジュツシャ</t>
    </rPh>
    <rPh sb="6" eb="8">
      <t>シュニン</t>
    </rPh>
    <rPh sb="8" eb="11">
      <t>ギジュツシャ</t>
    </rPh>
    <rPh sb="12" eb="14">
      <t>ゲンバ</t>
    </rPh>
    <rPh sb="14" eb="17">
      <t>ダイリニン</t>
    </rPh>
    <phoneticPr fontId="2"/>
  </si>
  <si>
    <t>70点未満、該当工事なし</t>
    <phoneticPr fontId="2"/>
  </si>
  <si>
    <t>該当する
工事件数
を記載
（2件）</t>
    <rPh sb="0" eb="2">
      <t>ガイトウ</t>
    </rPh>
    <rPh sb="5" eb="7">
      <t>コウジ</t>
    </rPh>
    <rPh sb="7" eb="9">
      <t>ケンスウ</t>
    </rPh>
    <rPh sb="11" eb="13">
      <t>キサイ</t>
    </rPh>
    <rPh sb="16" eb="17">
      <t>ケン</t>
    </rPh>
    <phoneticPr fontId="2"/>
  </si>
  <si>
    <t>主任（監理）技術者又は要件を満たす現場代理人として従事した工事</t>
    <rPh sb="0" eb="2">
      <t>シュニン</t>
    </rPh>
    <rPh sb="3" eb="5">
      <t>カンリ</t>
    </rPh>
    <rPh sb="6" eb="9">
      <t>ギジュツシャ</t>
    </rPh>
    <rPh sb="9" eb="10">
      <t>マタ</t>
    </rPh>
    <rPh sb="11" eb="13">
      <t>ヨウケン</t>
    </rPh>
    <rPh sb="14" eb="15">
      <t>ミ</t>
    </rPh>
    <rPh sb="17" eb="19">
      <t>ゲンバ</t>
    </rPh>
    <rPh sb="19" eb="22">
      <t>ダイリニン</t>
    </rPh>
    <rPh sb="27" eb="29">
      <t>ジュウジコウジ</t>
    </rPh>
    <phoneticPr fontId="2"/>
  </si>
  <si>
    <t>専任補助者として従事した工事の技術資料
（工事成績評定結果の通知で確認できない場合）</t>
    <rPh sb="0" eb="2">
      <t>センニン</t>
    </rPh>
    <rPh sb="2" eb="5">
      <t>ホジョシャ</t>
    </rPh>
    <rPh sb="8" eb="10">
      <t>ジュウジ</t>
    </rPh>
    <rPh sb="12" eb="14">
      <t>コウジ</t>
    </rPh>
    <rPh sb="15" eb="17">
      <t>ギジュツ</t>
    </rPh>
    <rPh sb="17" eb="19">
      <t>シリョウ</t>
    </rPh>
    <rPh sb="20" eb="21">
      <t>クニ</t>
    </rPh>
    <phoneticPr fontId="2"/>
  </si>
  <si>
    <t>若手
女性</t>
    <rPh sb="0" eb="2">
      <t>ワカテ</t>
    </rPh>
    <rPh sb="3" eb="5">
      <t>ジョセイ</t>
    </rPh>
    <phoneticPr fontId="2"/>
  </si>
  <si>
    <t>国家資格</t>
    <rPh sb="0" eb="4">
      <t>コッカシカク</t>
    </rPh>
    <phoneticPr fontId="2"/>
  </si>
  <si>
    <t>国家
資格</t>
    <rPh sb="0" eb="2">
      <t>コッカ</t>
    </rPh>
    <rPh sb="3" eb="5">
      <t>シカク</t>
    </rPh>
    <phoneticPr fontId="2"/>
  </si>
  <si>
    <t>点数</t>
    <rPh sb="0" eb="2">
      <t>テンスウ</t>
    </rPh>
    <phoneticPr fontId="2"/>
  </si>
  <si>
    <t>最小点数</t>
    <rPh sb="0" eb="2">
      <t>サイショウ</t>
    </rPh>
    <rPh sb="2" eb="4">
      <t>テンスウ</t>
    </rPh>
    <phoneticPr fontId="2"/>
  </si>
  <si>
    <t>現場代理人（国家資格）</t>
  </si>
  <si>
    <t>１級土木施工管理技士</t>
    <rPh sb="1" eb="2">
      <t>キュウ</t>
    </rPh>
    <rPh sb="2" eb="4">
      <t>ドボク</t>
    </rPh>
    <rPh sb="4" eb="6">
      <t>セコウ</t>
    </rPh>
    <rPh sb="6" eb="8">
      <t>カンリ</t>
    </rPh>
    <rPh sb="8" eb="10">
      <t>ギシ</t>
    </rPh>
    <phoneticPr fontId="86"/>
  </si>
  <si>
    <t>２級土木施工管理技士（種別は「土木」に限る）</t>
    <rPh sb="1" eb="2">
      <t>キュウ</t>
    </rPh>
    <rPh sb="2" eb="4">
      <t>ドボク</t>
    </rPh>
    <rPh sb="4" eb="6">
      <t>セコウ</t>
    </rPh>
    <rPh sb="6" eb="8">
      <t>カンリ</t>
    </rPh>
    <rPh sb="11" eb="13">
      <t>シュベツ</t>
    </rPh>
    <rPh sb="15" eb="17">
      <t>ドボク</t>
    </rPh>
    <rPh sb="19" eb="20">
      <t>カギ</t>
    </rPh>
    <phoneticPr fontId="86"/>
  </si>
  <si>
    <t>１級建設機械施工管理技士</t>
    <rPh sb="1" eb="2">
      <t>キュウ</t>
    </rPh>
    <rPh sb="2" eb="4">
      <t>ケンセツ</t>
    </rPh>
    <rPh sb="4" eb="6">
      <t>キカイ</t>
    </rPh>
    <rPh sb="6" eb="8">
      <t>セコウ</t>
    </rPh>
    <rPh sb="8" eb="12">
      <t>カンリギシ</t>
    </rPh>
    <phoneticPr fontId="86"/>
  </si>
  <si>
    <t>２級建設機械施工管理技士</t>
    <rPh sb="1" eb="2">
      <t>キュウ</t>
    </rPh>
    <rPh sb="2" eb="4">
      <t>ケンセツ</t>
    </rPh>
    <rPh sb="4" eb="6">
      <t>キカイ</t>
    </rPh>
    <rPh sb="6" eb="8">
      <t>セコウ</t>
    </rPh>
    <rPh sb="8" eb="12">
      <t>カンリギシ</t>
    </rPh>
    <phoneticPr fontId="86"/>
  </si>
  <si>
    <t>技術士（建設部門）</t>
    <rPh sb="0" eb="2">
      <t>ギジュツ</t>
    </rPh>
    <rPh sb="2" eb="3">
      <t>シ</t>
    </rPh>
    <rPh sb="4" eb="6">
      <t>ケンセツ</t>
    </rPh>
    <rPh sb="6" eb="8">
      <t>ブモン</t>
    </rPh>
    <phoneticPr fontId="86"/>
  </si>
  <si>
    <t>技術士（農業部門「農業農村工学」）</t>
    <rPh sb="0" eb="3">
      <t>ギジュツシ</t>
    </rPh>
    <rPh sb="4" eb="6">
      <t>ノウギョウ</t>
    </rPh>
    <rPh sb="6" eb="8">
      <t>ブモン</t>
    </rPh>
    <rPh sb="9" eb="11">
      <t>ノウギョウ</t>
    </rPh>
    <rPh sb="11" eb="13">
      <t>ノウソン</t>
    </rPh>
    <rPh sb="13" eb="15">
      <t>コウガク</t>
    </rPh>
    <phoneticPr fontId="86"/>
  </si>
  <si>
    <t>技術士（水産部門「水産土木」）</t>
    <rPh sb="0" eb="3">
      <t>ギジュツシ</t>
    </rPh>
    <rPh sb="4" eb="6">
      <t>スイサン</t>
    </rPh>
    <rPh sb="6" eb="8">
      <t>ブモン</t>
    </rPh>
    <rPh sb="9" eb="11">
      <t>スイサン</t>
    </rPh>
    <rPh sb="11" eb="13">
      <t>ドボク</t>
    </rPh>
    <phoneticPr fontId="86"/>
  </si>
  <si>
    <t>技術士（総合技術監理部門（建設））</t>
    <rPh sb="0" eb="3">
      <t>ギジュツシ</t>
    </rPh>
    <rPh sb="4" eb="6">
      <t>ソウゴウ</t>
    </rPh>
    <rPh sb="6" eb="8">
      <t>ギジュツ</t>
    </rPh>
    <rPh sb="8" eb="10">
      <t>カンリ</t>
    </rPh>
    <rPh sb="10" eb="12">
      <t>ブモン</t>
    </rPh>
    <rPh sb="13" eb="15">
      <t>ケンセツ</t>
    </rPh>
    <phoneticPr fontId="86"/>
  </si>
  <si>
    <t>技術士（総合技術監理部門（農業「農業農村工学」））</t>
    <rPh sb="0" eb="3">
      <t>ギジュツシ</t>
    </rPh>
    <rPh sb="4" eb="6">
      <t>ソウゴウ</t>
    </rPh>
    <rPh sb="10" eb="12">
      <t>ブモン</t>
    </rPh>
    <rPh sb="13" eb="15">
      <t>ノウギョウ</t>
    </rPh>
    <rPh sb="16" eb="18">
      <t>ノウギョウ</t>
    </rPh>
    <rPh sb="18" eb="20">
      <t>ノウソン</t>
    </rPh>
    <rPh sb="20" eb="22">
      <t>コウガク</t>
    </rPh>
    <phoneticPr fontId="86"/>
  </si>
  <si>
    <t>技術士（総合技術監理部門（水産「水産工学」））</t>
    <rPh sb="0" eb="3">
      <t>ギジュツシ</t>
    </rPh>
    <rPh sb="4" eb="6">
      <t>ソウゴウ</t>
    </rPh>
    <rPh sb="10" eb="12">
      <t>ブモン</t>
    </rPh>
    <rPh sb="13" eb="15">
      <t>スイサン</t>
    </rPh>
    <rPh sb="16" eb="18">
      <t>スイサン</t>
    </rPh>
    <rPh sb="18" eb="20">
      <t>コウガク</t>
    </rPh>
    <phoneticPr fontId="86"/>
  </si>
  <si>
    <t>１級建築士</t>
    <rPh sb="1" eb="2">
      <t>キュウ</t>
    </rPh>
    <rPh sb="2" eb="5">
      <t>ケンチクシ</t>
    </rPh>
    <phoneticPr fontId="86"/>
  </si>
  <si>
    <t>技術士（建設部門「鋼構造及びコンクリート」））</t>
    <rPh sb="0" eb="3">
      <t>ギジュツシ</t>
    </rPh>
    <rPh sb="4" eb="6">
      <t>ケンセツ</t>
    </rPh>
    <rPh sb="6" eb="8">
      <t>ブモン</t>
    </rPh>
    <rPh sb="9" eb="12">
      <t>コウコウゾウ</t>
    </rPh>
    <rPh sb="12" eb="13">
      <t>オヨ</t>
    </rPh>
    <phoneticPr fontId="2"/>
  </si>
  <si>
    <t>技術市（総合技術監理部門（建設「鋼構造及びコンクリート」））</t>
    <rPh sb="0" eb="2">
      <t>ギジュツ</t>
    </rPh>
    <rPh sb="2" eb="3">
      <t>シ</t>
    </rPh>
    <rPh sb="4" eb="6">
      <t>ソウゴウ</t>
    </rPh>
    <rPh sb="6" eb="8">
      <t>ギジュツ</t>
    </rPh>
    <rPh sb="8" eb="10">
      <t>カンリ</t>
    </rPh>
    <rPh sb="10" eb="12">
      <t>ブモン</t>
    </rPh>
    <rPh sb="13" eb="15">
      <t>ケンセツ</t>
    </rPh>
    <rPh sb="16" eb="19">
      <t>コウコウゾウ</t>
    </rPh>
    <rPh sb="19" eb="20">
      <t>オヨ</t>
    </rPh>
    <phoneticPr fontId="2"/>
  </si>
  <si>
    <t>１級造園施工管理技士</t>
    <rPh sb="1" eb="2">
      <t>キュウ</t>
    </rPh>
    <rPh sb="2" eb="4">
      <t>ゾウエン</t>
    </rPh>
    <rPh sb="4" eb="6">
      <t>セコウ</t>
    </rPh>
    <rPh sb="6" eb="8">
      <t>カンリ</t>
    </rPh>
    <rPh sb="8" eb="10">
      <t>ギシ</t>
    </rPh>
    <phoneticPr fontId="2"/>
  </si>
  <si>
    <t>２級造園施工管理技士</t>
    <rPh sb="1" eb="2">
      <t>キュウ</t>
    </rPh>
    <rPh sb="2" eb="4">
      <t>ゾウエン</t>
    </rPh>
    <rPh sb="4" eb="6">
      <t>セコウ</t>
    </rPh>
    <rPh sb="6" eb="10">
      <t>カンリギシ</t>
    </rPh>
    <phoneticPr fontId="2"/>
  </si>
  <si>
    <t>１級建築施工管理技士</t>
    <rPh sb="1" eb="2">
      <t>キュウ</t>
    </rPh>
    <rPh sb="2" eb="4">
      <t>ケンチク</t>
    </rPh>
    <rPh sb="4" eb="6">
      <t>セコウ</t>
    </rPh>
    <rPh sb="6" eb="8">
      <t>カンリ</t>
    </rPh>
    <rPh sb="8" eb="10">
      <t>ギシ</t>
    </rPh>
    <phoneticPr fontId="86"/>
  </si>
  <si>
    <t>２級建築施工管理技士（種別は「躯体」に限る）</t>
    <rPh sb="1" eb="2">
      <t>キュウ</t>
    </rPh>
    <rPh sb="2" eb="4">
      <t>ケンチク</t>
    </rPh>
    <rPh sb="4" eb="6">
      <t>セコウ</t>
    </rPh>
    <rPh sb="6" eb="10">
      <t>カンリギシ</t>
    </rPh>
    <rPh sb="11" eb="13">
      <t>シュベツ</t>
    </rPh>
    <rPh sb="15" eb="17">
      <t>クタイ</t>
    </rPh>
    <rPh sb="19" eb="20">
      <t>カギ</t>
    </rPh>
    <phoneticPr fontId="86"/>
  </si>
  <si>
    <t>技術士（建設部門）</t>
    <rPh sb="0" eb="2">
      <t>ギジュツ</t>
    </rPh>
    <rPh sb="2" eb="3">
      <t>シ</t>
    </rPh>
    <rPh sb="4" eb="6">
      <t>ケンセツ</t>
    </rPh>
    <rPh sb="6" eb="8">
      <t>ブモン</t>
    </rPh>
    <phoneticPr fontId="2"/>
  </si>
  <si>
    <t>技術士（森林部門「林業・林産」）</t>
    <rPh sb="0" eb="3">
      <t>ギジュツシ</t>
    </rPh>
    <rPh sb="4" eb="6">
      <t>シンリン</t>
    </rPh>
    <rPh sb="6" eb="8">
      <t>ブモン</t>
    </rPh>
    <rPh sb="9" eb="11">
      <t>リンギョウ</t>
    </rPh>
    <rPh sb="12" eb="14">
      <t>リンサン</t>
    </rPh>
    <phoneticPr fontId="2"/>
  </si>
  <si>
    <t>技術士（森林部門「森林土木」）</t>
    <rPh sb="0" eb="2">
      <t>ギジュツ</t>
    </rPh>
    <rPh sb="2" eb="3">
      <t>シ</t>
    </rPh>
    <rPh sb="4" eb="6">
      <t>シンリン</t>
    </rPh>
    <rPh sb="6" eb="8">
      <t>ブモン</t>
    </rPh>
    <rPh sb="9" eb="11">
      <t>シンリン</t>
    </rPh>
    <rPh sb="11" eb="13">
      <t>ドボク</t>
    </rPh>
    <phoneticPr fontId="2"/>
  </si>
  <si>
    <t>技術士（総合技術監理部門（建設））</t>
    <rPh sb="0" eb="3">
      <t>ギジュツシ</t>
    </rPh>
    <rPh sb="4" eb="6">
      <t>ソウゴウ</t>
    </rPh>
    <rPh sb="6" eb="8">
      <t>ギジュツ</t>
    </rPh>
    <rPh sb="8" eb="10">
      <t>カンリ</t>
    </rPh>
    <rPh sb="10" eb="12">
      <t>ブモン</t>
    </rPh>
    <rPh sb="13" eb="15">
      <t>ケンセツ</t>
    </rPh>
    <phoneticPr fontId="2"/>
  </si>
  <si>
    <t>技術士（総合技術監理部門（森林「林業・林産」））</t>
    <rPh sb="0" eb="3">
      <t>ギジュツシ</t>
    </rPh>
    <rPh sb="4" eb="6">
      <t>ソウゴウ</t>
    </rPh>
    <rPh sb="6" eb="8">
      <t>ギジュツ</t>
    </rPh>
    <rPh sb="8" eb="10">
      <t>カンリ</t>
    </rPh>
    <rPh sb="10" eb="12">
      <t>ブモン</t>
    </rPh>
    <rPh sb="13" eb="15">
      <t>シンリン</t>
    </rPh>
    <rPh sb="16" eb="18">
      <t>リンギョウ</t>
    </rPh>
    <rPh sb="19" eb="21">
      <t>リンサン</t>
    </rPh>
    <phoneticPr fontId="2"/>
  </si>
  <si>
    <t>工種1</t>
    <rPh sb="0" eb="2">
      <t>コウシュ</t>
    </rPh>
    <phoneticPr fontId="2"/>
  </si>
  <si>
    <t>１級土木施工管理技士</t>
    <phoneticPr fontId="86"/>
  </si>
  <si>
    <t>工種2</t>
    <rPh sb="0" eb="2">
      <t>コウシュ</t>
    </rPh>
    <phoneticPr fontId="2"/>
  </si>
  <si>
    <t>工種3</t>
    <rPh sb="0" eb="2">
      <t>コウシュ</t>
    </rPh>
    <phoneticPr fontId="2"/>
  </si>
  <si>
    <t>工種4</t>
    <rPh sb="0" eb="2">
      <t>コウシュ</t>
    </rPh>
    <phoneticPr fontId="2"/>
  </si>
  <si>
    <t>工種5</t>
    <rPh sb="0" eb="2">
      <t>コウシュ</t>
    </rPh>
    <phoneticPr fontId="2"/>
  </si>
  <si>
    <t>技術士（総合技術監理部門（森林「森林土木」））</t>
    <rPh sb="0" eb="3">
      <t>ギジュツシ</t>
    </rPh>
    <rPh sb="4" eb="6">
      <t>ソウゴウ</t>
    </rPh>
    <rPh sb="6" eb="8">
      <t>ギジュツ</t>
    </rPh>
    <rPh sb="8" eb="10">
      <t>カンリ</t>
    </rPh>
    <rPh sb="10" eb="12">
      <t>ブモン</t>
    </rPh>
    <rPh sb="13" eb="15">
      <t>シンリン</t>
    </rPh>
    <rPh sb="16" eb="18">
      <t>シンリン</t>
    </rPh>
    <rPh sb="18" eb="20">
      <t>ドボク</t>
    </rPh>
    <phoneticPr fontId="86"/>
  </si>
  <si>
    <t>技術士（森林部門「森林土木」）</t>
    <rPh sb="0" eb="3">
      <t>ギジュツシ</t>
    </rPh>
    <rPh sb="4" eb="6">
      <t>シンリン</t>
    </rPh>
    <rPh sb="6" eb="8">
      <t>ブモン</t>
    </rPh>
    <rPh sb="9" eb="11">
      <t>シンリン</t>
    </rPh>
    <rPh sb="11" eb="13">
      <t>ドボク</t>
    </rPh>
    <phoneticPr fontId="86"/>
  </si>
  <si>
    <t>保有していた国家資格</t>
    <rPh sb="0" eb="2">
      <t>ホユウ</t>
    </rPh>
    <rPh sb="6" eb="8">
      <t>コッカ</t>
    </rPh>
    <rPh sb="8" eb="10">
      <t>シカク</t>
    </rPh>
    <phoneticPr fontId="2"/>
  </si>
  <si>
    <t>若手・女性
技術者</t>
    <rPh sb="0" eb="2">
      <t>ワカテ</t>
    </rPh>
    <rPh sb="3" eb="5">
      <t>ジョセイ</t>
    </rPh>
    <rPh sb="6" eb="9">
      <t>ギジュツシャ</t>
    </rPh>
    <phoneticPr fontId="2"/>
  </si>
  <si>
    <t>技術士</t>
    <rPh sb="0" eb="2">
      <t>ギジュツ</t>
    </rPh>
    <rPh sb="2" eb="3">
      <t>シ</t>
    </rPh>
    <phoneticPr fontId="2"/>
  </si>
  <si>
    <t>建築士</t>
    <rPh sb="0" eb="3">
      <t>ケンチクシ</t>
    </rPh>
    <phoneticPr fontId="2"/>
  </si>
  <si>
    <t>１級土木施工管理技士</t>
    <rPh sb="1" eb="2">
      <t>キュウ</t>
    </rPh>
    <rPh sb="2" eb="4">
      <t>ドボク</t>
    </rPh>
    <rPh sb="4" eb="6">
      <t>セコウ</t>
    </rPh>
    <rPh sb="6" eb="10">
      <t>カンリギシ</t>
    </rPh>
    <phoneticPr fontId="86"/>
  </si>
  <si>
    <t>１級電気工事施工管理技士</t>
    <rPh sb="1" eb="2">
      <t>キュウ</t>
    </rPh>
    <rPh sb="2" eb="4">
      <t>デンキ</t>
    </rPh>
    <rPh sb="4" eb="6">
      <t>コウジ</t>
    </rPh>
    <rPh sb="6" eb="8">
      <t>セコウ</t>
    </rPh>
    <rPh sb="8" eb="12">
      <t>カンリギシ</t>
    </rPh>
    <phoneticPr fontId="86"/>
  </si>
  <si>
    <t>１級管工事施工管理技士</t>
    <rPh sb="1" eb="2">
      <t>キュウ</t>
    </rPh>
    <rPh sb="2" eb="3">
      <t>カン</t>
    </rPh>
    <rPh sb="3" eb="5">
      <t>コウジ</t>
    </rPh>
    <rPh sb="5" eb="7">
      <t>セコウ</t>
    </rPh>
    <rPh sb="7" eb="11">
      <t>カンリギシ</t>
    </rPh>
    <phoneticPr fontId="86"/>
  </si>
  <si>
    <t>１級電気通信工事施工管理技士</t>
    <rPh sb="1" eb="2">
      <t>キュウ</t>
    </rPh>
    <rPh sb="2" eb="4">
      <t>デンキ</t>
    </rPh>
    <rPh sb="4" eb="6">
      <t>ツウシン</t>
    </rPh>
    <rPh sb="6" eb="8">
      <t>コウジ</t>
    </rPh>
    <rPh sb="8" eb="10">
      <t>セコウ</t>
    </rPh>
    <rPh sb="10" eb="12">
      <t>カンリ</t>
    </rPh>
    <rPh sb="12" eb="14">
      <t>ギシ</t>
    </rPh>
    <phoneticPr fontId="86"/>
  </si>
  <si>
    <t>１級造園施工管理技士</t>
    <rPh sb="1" eb="2">
      <t>キュウ</t>
    </rPh>
    <rPh sb="2" eb="4">
      <t>ゾウエン</t>
    </rPh>
    <rPh sb="4" eb="6">
      <t>セコウ</t>
    </rPh>
    <rPh sb="6" eb="10">
      <t>カンリギシ</t>
    </rPh>
    <phoneticPr fontId="86"/>
  </si>
  <si>
    <t>１級建築士</t>
    <rPh sb="1" eb="2">
      <t>キュウ</t>
    </rPh>
    <rPh sb="2" eb="5">
      <t>ケンチクシ</t>
    </rPh>
    <phoneticPr fontId="2"/>
  </si>
  <si>
    <t>建設</t>
    <rPh sb="0" eb="2">
      <t>ケンセツ</t>
    </rPh>
    <phoneticPr fontId="2"/>
  </si>
  <si>
    <t>施工管理技士</t>
  </si>
  <si>
    <t>施工管理技士</t>
    <phoneticPr fontId="2"/>
  </si>
  <si>
    <t>農業</t>
    <rPh sb="0" eb="2">
      <t>ノウギョウ</t>
    </rPh>
    <phoneticPr fontId="2"/>
  </si>
  <si>
    <t>機械</t>
    <rPh sb="0" eb="2">
      <t>キカイ</t>
    </rPh>
    <phoneticPr fontId="2"/>
  </si>
  <si>
    <t>上下水道</t>
    <rPh sb="0" eb="4">
      <t>ジョウゲスイドウ</t>
    </rPh>
    <phoneticPr fontId="2"/>
  </si>
  <si>
    <t>森林</t>
    <rPh sb="0" eb="2">
      <t>シンリン</t>
    </rPh>
    <phoneticPr fontId="2"/>
  </si>
  <si>
    <t>衛生工学</t>
    <rPh sb="0" eb="2">
      <t>エイセイ</t>
    </rPh>
    <rPh sb="2" eb="4">
      <t>コウガク</t>
    </rPh>
    <phoneticPr fontId="2"/>
  </si>
  <si>
    <t>電気電子</t>
    <rPh sb="0" eb="2">
      <t>デンキ</t>
    </rPh>
    <rPh sb="2" eb="4">
      <t>デンシ</t>
    </rPh>
    <phoneticPr fontId="2"/>
  </si>
  <si>
    <t>水産</t>
    <rPh sb="0" eb="2">
      <t>スイサン</t>
    </rPh>
    <phoneticPr fontId="2"/>
  </si>
  <si>
    <t>施工管理技士</t>
    <rPh sb="0" eb="2">
      <t>セコウ</t>
    </rPh>
    <rPh sb="2" eb="6">
      <t>カンリギシ</t>
    </rPh>
    <phoneticPr fontId="2"/>
  </si>
  <si>
    <t>農業農村工学</t>
    <phoneticPr fontId="2"/>
  </si>
  <si>
    <t>農業土木</t>
    <phoneticPr fontId="2"/>
  </si>
  <si>
    <t>水道</t>
    <rPh sb="0" eb="2">
      <t>スイドウ</t>
    </rPh>
    <phoneticPr fontId="2"/>
  </si>
  <si>
    <t>電気・電子</t>
    <rPh sb="0" eb="2">
      <t>デンキ</t>
    </rPh>
    <rPh sb="3" eb="5">
      <t>デンシ</t>
    </rPh>
    <phoneticPr fontId="2"/>
  </si>
  <si>
    <t>水産土木</t>
    <rPh sb="0" eb="2">
      <t>スイサン</t>
    </rPh>
    <rPh sb="2" eb="4">
      <t>ドボク</t>
    </rPh>
    <phoneticPr fontId="2"/>
  </si>
  <si>
    <t>林業・林産</t>
    <rPh sb="0" eb="2">
      <t>リンギョウ</t>
    </rPh>
    <rPh sb="3" eb="5">
      <t>リンサン</t>
    </rPh>
    <phoneticPr fontId="2"/>
  </si>
  <si>
    <t>森林土木</t>
    <rPh sb="0" eb="4">
      <t>シンリンドボク</t>
    </rPh>
    <phoneticPr fontId="2"/>
  </si>
  <si>
    <t>林業</t>
    <rPh sb="0" eb="2">
      <t>リンギョウ</t>
    </rPh>
    <phoneticPr fontId="2"/>
  </si>
  <si>
    <t>技術士部門名前</t>
    <rPh sb="0" eb="3">
      <t>ギジュツシ</t>
    </rPh>
    <rPh sb="3" eb="5">
      <t>ブモン</t>
    </rPh>
    <rPh sb="5" eb="7">
      <t>ナマエ</t>
    </rPh>
    <phoneticPr fontId="2"/>
  </si>
  <si>
    <t>資格区分</t>
    <rPh sb="0" eb="2">
      <t>シカク</t>
    </rPh>
    <rPh sb="2" eb="4">
      <t>クブン</t>
    </rPh>
    <phoneticPr fontId="2"/>
  </si>
  <si>
    <t>資格名称又は対象部門及び科目</t>
    <rPh sb="0" eb="2">
      <t>シカク</t>
    </rPh>
    <rPh sb="2" eb="4">
      <t>メイショウ</t>
    </rPh>
    <rPh sb="4" eb="5">
      <t>マタ</t>
    </rPh>
    <rPh sb="6" eb="8">
      <t>タイショウ</t>
    </rPh>
    <rPh sb="8" eb="10">
      <t>ブモン</t>
    </rPh>
    <rPh sb="10" eb="11">
      <t>オヨ</t>
    </rPh>
    <rPh sb="12" eb="14">
      <t>カモク</t>
    </rPh>
    <phoneticPr fontId="2"/>
  </si>
  <si>
    <t>不要</t>
    <rPh sb="0" eb="2">
      <t>フヨウ</t>
    </rPh>
    <phoneticPr fontId="2"/>
  </si>
  <si>
    <t>施工管理技士名前</t>
    <rPh sb="6" eb="8">
      <t>ナマエ</t>
    </rPh>
    <phoneticPr fontId="2"/>
  </si>
  <si>
    <t>建築士名前</t>
    <rPh sb="0" eb="3">
      <t>ケンチクシ</t>
    </rPh>
    <rPh sb="3" eb="5">
      <t>ナマエ</t>
    </rPh>
    <phoneticPr fontId="2"/>
  </si>
  <si>
    <t>最小値の対象者</t>
    <rPh sb="0" eb="3">
      <t>サイショウチ</t>
    </rPh>
    <rPh sb="4" eb="7">
      <t>タイショウシャ</t>
    </rPh>
    <phoneticPr fontId="2"/>
  </si>
  <si>
    <t>■国家資格の取得状況</t>
    <rPh sb="1" eb="3">
      <t>コッカ</t>
    </rPh>
    <rPh sb="3" eb="5">
      <t>シカク</t>
    </rPh>
    <rPh sb="6" eb="8">
      <t>シュトク</t>
    </rPh>
    <rPh sb="8" eb="10">
      <t>ジョウキョウ</t>
    </rPh>
    <phoneticPr fontId="2"/>
  </si>
  <si>
    <t>若手女性</t>
    <rPh sb="0" eb="2">
      <t>ワカテ</t>
    </rPh>
    <rPh sb="2" eb="4">
      <t>ジョセイ</t>
    </rPh>
    <phoneticPr fontId="2"/>
  </si>
  <si>
    <t>取得年度</t>
    <rPh sb="0" eb="2">
      <t>シュトク</t>
    </rPh>
    <rPh sb="2" eb="4">
      <t>ネンド</t>
    </rPh>
    <phoneticPr fontId="2"/>
  </si>
  <si>
    <t>←「×」が表示される場合は、様式４号の「評価対象」が複数選択されています。</t>
    <rPh sb="5" eb="7">
      <t>ヒョウジ</t>
    </rPh>
    <rPh sb="10" eb="12">
      <t>バアイ</t>
    </rPh>
    <rPh sb="14" eb="16">
      <t>ヨウシキ</t>
    </rPh>
    <rPh sb="17" eb="18">
      <t>ゴウ</t>
    </rPh>
    <rPh sb="20" eb="22">
      <t>ヒョウカ</t>
    </rPh>
    <rPh sb="22" eb="24">
      <t>タイショウ</t>
    </rPh>
    <rPh sb="26" eb="28">
      <t>フクスウ</t>
    </rPh>
    <rPh sb="28" eb="30">
      <t>センタク</t>
    </rPh>
    <phoneticPr fontId="2"/>
  </si>
  <si>
    <t>技術者の育成
【様式５号】</t>
    <rPh sb="0" eb="3">
      <t>ギジュツシャ</t>
    </rPh>
    <rPh sb="4" eb="6">
      <t>イクセイ</t>
    </rPh>
    <rPh sb="8" eb="10">
      <t>ヨウシキ</t>
    </rPh>
    <rPh sb="11" eb="12">
      <t>ゴウ</t>
    </rPh>
    <phoneticPr fontId="2"/>
  </si>
  <si>
    <t>直近８年以内に国家資格を取得した者</t>
    <rPh sb="0" eb="2">
      <t>チョッキン</t>
    </rPh>
    <rPh sb="3" eb="6">
      <t>ネンイナイ</t>
    </rPh>
    <rPh sb="7" eb="9">
      <t>コッカ</t>
    </rPh>
    <rPh sb="9" eb="11">
      <t>シカク</t>
    </rPh>
    <rPh sb="12" eb="14">
      <t>シュトク</t>
    </rPh>
    <rPh sb="16" eb="17">
      <t>モノ</t>
    </rPh>
    <phoneticPr fontId="2"/>
  </si>
  <si>
    <t>該当</t>
    <phoneticPr fontId="2"/>
  </si>
  <si>
    <t>非該当</t>
    <rPh sb="0" eb="3">
      <t>ヒガイトウ</t>
    </rPh>
    <phoneticPr fontId="2"/>
  </si>
  <si>
    <t>する</t>
  </si>
  <si>
    <t>《※「同種工事の施工実績」評価あり、「地域固有の社会貢献活動」評価あり（1項目1点）》</t>
    <phoneticPr fontId="2"/>
  </si>
  <si>
    <t>■専任補助者</t>
  </si>
  <si>
    <t>全ての配置予定技術者が若手又は女性技術者であるため、
専任補助者を配置できる要件を満たしています。</t>
    <phoneticPr fontId="2"/>
  </si>
  <si>
    <t>専任補助者の
配置を</t>
    <phoneticPr fontId="2"/>
  </si>
  <si>
    <t>合格証書等の有無）</t>
    <rPh sb="0" eb="2">
      <t>ゴウカク</t>
    </rPh>
    <rPh sb="2" eb="4">
      <t>ショウショ</t>
    </rPh>
    <rPh sb="4" eb="5">
      <t>トウ</t>
    </rPh>
    <phoneticPr fontId="2"/>
  </si>
  <si>
    <t>取得年度</t>
    <phoneticPr fontId="2"/>
  </si>
  <si>
    <t>様式５号（技術者の育成）</t>
    <rPh sb="0" eb="2">
      <t>ヨウシキ</t>
    </rPh>
    <rPh sb="5" eb="8">
      <t>ギジュツシャ</t>
    </rPh>
    <rPh sb="9" eb="11">
      <t>イクセイ</t>
    </rPh>
    <phoneticPr fontId="2"/>
  </si>
  <si>
    <t>技術者の育成</t>
    <rPh sb="0" eb="3">
      <t>ギジュツシャ</t>
    </rPh>
    <rPh sb="4" eb="6">
      <t>イクセイ</t>
    </rPh>
    <phoneticPr fontId="2"/>
  </si>
  <si>
    <t>※直近８年以内に国家資格を取得している場合</t>
    <rPh sb="1" eb="3">
      <t>チョッキン</t>
    </rPh>
    <rPh sb="4" eb="5">
      <t>ネン</t>
    </rPh>
    <rPh sb="5" eb="7">
      <t>イナイ</t>
    </rPh>
    <rPh sb="8" eb="10">
      <t>コッカ</t>
    </rPh>
    <rPh sb="10" eb="12">
      <t>シカク</t>
    </rPh>
    <rPh sb="13" eb="15">
      <t>シュトク</t>
    </rPh>
    <rPh sb="19" eb="21">
      <t>バアイ</t>
    </rPh>
    <phoneticPr fontId="2"/>
  </si>
  <si>
    <t>地域建設業者の
育成</t>
    <phoneticPr fontId="2"/>
  </si>
  <si>
    <t>従事役職を問わず、70点未満、該当工事なし</t>
    <rPh sb="0" eb="2">
      <t>ジュウジ</t>
    </rPh>
    <rPh sb="2" eb="4">
      <t>ヤクショク</t>
    </rPh>
    <rPh sb="5" eb="6">
      <t>ト</t>
    </rPh>
    <phoneticPr fontId="2"/>
  </si>
  <si>
    <t>該当あり</t>
    <rPh sb="0" eb="2">
      <t>ガイトウ</t>
    </rPh>
    <phoneticPr fontId="2"/>
  </si>
  <si>
    <t>（8年間＋参加申込期限日迄）</t>
    <phoneticPr fontId="2"/>
  </si>
  <si>
    <t>（完成日）</t>
    <rPh sb="1" eb="4">
      <t>カンセイビ</t>
    </rPh>
    <phoneticPr fontId="2"/>
  </si>
  <si>
    <t>工期
（完成日）</t>
    <rPh sb="0" eb="2">
      <t>コウキ</t>
    </rPh>
    <rPh sb="4" eb="7">
      <t>カンセイビ</t>
    </rPh>
    <phoneticPr fontId="2"/>
  </si>
  <si>
    <t>工期
（完成日）</t>
    <rPh sb="4" eb="7">
      <t>カンセイビ</t>
    </rPh>
    <phoneticPr fontId="2"/>
  </si>
  <si>
    <t>技術士
（総合技術監理部門）</t>
    <rPh sb="0" eb="3">
      <t>ギジュツシ</t>
    </rPh>
    <rPh sb="5" eb="7">
      <t>ソウゴウ</t>
    </rPh>
    <rPh sb="7" eb="9">
      <t>ギジュツ</t>
    </rPh>
    <rPh sb="9" eb="11">
      <t>カンリ</t>
    </rPh>
    <rPh sb="11" eb="13">
      <t>ブモン</t>
    </rPh>
    <phoneticPr fontId="2"/>
  </si>
  <si>
    <t>配置予定技術者の建設業法（昭和24年法律第100号）第26条に規定された監理技術者として従事できる国家資格の取得年度が分かる資料（合格証等）</t>
    <rPh sb="0" eb="2">
      <t>ハイチ</t>
    </rPh>
    <rPh sb="2" eb="4">
      <t>ヨテイ</t>
    </rPh>
    <rPh sb="4" eb="6">
      <t>ギジュツ</t>
    </rPh>
    <rPh sb="6" eb="7">
      <t>シャ</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1" eb="33">
      <t>キテイ</t>
    </rPh>
    <rPh sb="36" eb="38">
      <t>カンリ</t>
    </rPh>
    <rPh sb="38" eb="41">
      <t>ギジュツシャ</t>
    </rPh>
    <rPh sb="44" eb="46">
      <t>ジュウジ</t>
    </rPh>
    <rPh sb="49" eb="51">
      <t>コッカ</t>
    </rPh>
    <rPh sb="51" eb="53">
      <t>シカク</t>
    </rPh>
    <rPh sb="54" eb="56">
      <t>シュトク</t>
    </rPh>
    <rPh sb="56" eb="58">
      <t>ネンド</t>
    </rPh>
    <rPh sb="59" eb="60">
      <t>ワ</t>
    </rPh>
    <rPh sb="62" eb="64">
      <t>シリョウ</t>
    </rPh>
    <rPh sb="65" eb="67">
      <t>ゴウカク</t>
    </rPh>
    <rPh sb="67" eb="69">
      <t>ショウナド</t>
    </rPh>
    <phoneticPr fontId="2"/>
  </si>
  <si>
    <t>工事成績評定結果の通知</t>
    <phoneticPr fontId="2"/>
  </si>
  <si>
    <t>　　該当の２行を空白とする</t>
    <rPh sb="8" eb="10">
      <t>クウハク</t>
    </rPh>
    <phoneticPr fontId="2"/>
  </si>
  <si>
    <t>主任（監理）技術者、専任補助者又は要件を満たす現場代理人として従事した工事</t>
    <rPh sb="0" eb="2">
      <t>シュニン</t>
    </rPh>
    <rPh sb="3" eb="5">
      <t>カンリ</t>
    </rPh>
    <rPh sb="6" eb="9">
      <t>ギジュツシャ</t>
    </rPh>
    <rPh sb="10" eb="12">
      <t>センニン</t>
    </rPh>
    <rPh sb="12" eb="15">
      <t>ホジョシャ</t>
    </rPh>
    <rPh sb="15" eb="16">
      <t>マタ</t>
    </rPh>
    <rPh sb="17" eb="19">
      <t>ヨウケン</t>
    </rPh>
    <rPh sb="20" eb="21">
      <t>ミ</t>
    </rPh>
    <rPh sb="23" eb="25">
      <t>ゲンバ</t>
    </rPh>
    <rPh sb="25" eb="28">
      <t>ダイリニン</t>
    </rPh>
    <rPh sb="33" eb="35">
      <t>ジュウジコウジ</t>
    </rPh>
    <phoneticPr fontId="2"/>
  </si>
  <si>
    <t>　　</t>
    <phoneticPr fontId="2"/>
  </si>
  <si>
    <t>のとおりであり、引渡し完了日を証明する資料については</t>
    <phoneticPr fontId="2"/>
  </si>
  <si>
    <t>同種工事の施工実績に係る引渡し完了日については</t>
    <rPh sb="0" eb="2">
      <t>ドウシュ</t>
    </rPh>
    <rPh sb="2" eb="4">
      <t>コウジ</t>
    </rPh>
    <rPh sb="5" eb="7">
      <t>セコウ</t>
    </rPh>
    <rPh sb="7" eb="9">
      <t>ジッセキ</t>
    </rPh>
    <rPh sb="10" eb="11">
      <t>カカ</t>
    </rPh>
    <rPh sb="12" eb="14">
      <t>ヒキワタ</t>
    </rPh>
    <rPh sb="15" eb="18">
      <t>カンリョウビ</t>
    </rPh>
    <phoneticPr fontId="2"/>
  </si>
  <si>
    <t>発注者より届き次第提出します。</t>
    <rPh sb="9" eb="11">
      <t>テイシュツ</t>
    </rPh>
    <phoneticPr fontId="2"/>
  </si>
  <si>
    <t>様式第３号</t>
    <rPh sb="0" eb="2">
      <t>ヨウシキ</t>
    </rPh>
    <rPh sb="2" eb="3">
      <t>ダイ</t>
    </rPh>
    <rPh sb="4" eb="5">
      <t>ゴウ</t>
    </rPh>
    <phoneticPr fontId="2"/>
  </si>
  <si>
    <t>様式第４号</t>
    <rPh sb="0" eb="2">
      <t>ヨウシキ</t>
    </rPh>
    <rPh sb="2" eb="3">
      <t>ダイ</t>
    </rPh>
    <rPh sb="4" eb="5">
      <t>ゴウ</t>
    </rPh>
    <phoneticPr fontId="2"/>
  </si>
  <si>
    <t>様式第３号、４号</t>
    <rPh sb="0" eb="2">
      <t>ヨウシキ</t>
    </rPh>
    <rPh sb="2" eb="3">
      <t>ダイ</t>
    </rPh>
    <rPh sb="4" eb="5">
      <t>ゴウ</t>
    </rPh>
    <rPh sb="7" eb="8">
      <t>ゴウ</t>
    </rPh>
    <phoneticPr fontId="2"/>
  </si>
  <si>
    <t>令和　年　月　日</t>
    <rPh sb="0" eb="2">
      <t>レイワ</t>
    </rPh>
    <rPh sb="3" eb="4">
      <t>ネン</t>
    </rPh>
    <rPh sb="5" eb="6">
      <t>ガツ</t>
    </rPh>
    <rPh sb="7" eb="8">
      <t>ニチ</t>
    </rPh>
    <phoneticPr fontId="2"/>
  </si>
  <si>
    <t>従事した工事の開始日以前に、建設業法（昭和24年法律第100号）第26条に規定された主任技術者として従事できる国家資格を取得していることが分かる資料（合格証等）</t>
    <rPh sb="0" eb="2">
      <t>ジュウジ</t>
    </rPh>
    <rPh sb="4" eb="6">
      <t>コウジ</t>
    </rPh>
    <rPh sb="7" eb="10">
      <t>カイシビ</t>
    </rPh>
    <rPh sb="10" eb="12">
      <t>イゼン</t>
    </rPh>
    <rPh sb="14" eb="17">
      <t>ケンセツギョウ</t>
    </rPh>
    <rPh sb="17" eb="18">
      <t>ホウ</t>
    </rPh>
    <rPh sb="19" eb="21">
      <t>ショウワ</t>
    </rPh>
    <rPh sb="23" eb="24">
      <t>ネン</t>
    </rPh>
    <rPh sb="24" eb="26">
      <t>ホウリツ</t>
    </rPh>
    <rPh sb="26" eb="27">
      <t>ダイ</t>
    </rPh>
    <rPh sb="30" eb="31">
      <t>ゴウ</t>
    </rPh>
    <rPh sb="32" eb="33">
      <t>ダイ</t>
    </rPh>
    <rPh sb="35" eb="36">
      <t>ジョウ</t>
    </rPh>
    <rPh sb="37" eb="39">
      <t>キテイ</t>
    </rPh>
    <rPh sb="42" eb="44">
      <t>シュニン</t>
    </rPh>
    <rPh sb="44" eb="47">
      <t>ギジュツシャ</t>
    </rPh>
    <rPh sb="50" eb="52">
      <t>ジュウジ</t>
    </rPh>
    <rPh sb="55" eb="57">
      <t>コッカ</t>
    </rPh>
    <rPh sb="57" eb="59">
      <t>シカク</t>
    </rPh>
    <rPh sb="60" eb="62">
      <t>シュトク</t>
    </rPh>
    <rPh sb="69" eb="70">
      <t>ワ</t>
    </rPh>
    <rPh sb="72" eb="74">
      <t>シリョウ</t>
    </rPh>
    <rPh sb="75" eb="77">
      <t>ゴウカク</t>
    </rPh>
    <rPh sb="77" eb="79">
      <t>ショウナド</t>
    </rPh>
    <phoneticPr fontId="2"/>
  </si>
  <si>
    <t>登録内容確認書又は
技術者実績確認書（ｺﾘﾝｽﾞ）</t>
    <rPh sb="7" eb="8">
      <t>マタ</t>
    </rPh>
    <rPh sb="10" eb="13">
      <t>ギジュツシャ</t>
    </rPh>
    <rPh sb="13" eb="15">
      <t>ジッセキ</t>
    </rPh>
    <rPh sb="15" eb="18">
      <t>カクニンショ</t>
    </rPh>
    <phoneticPr fontId="2"/>
  </si>
  <si>
    <t>様式集をExcel以外で提出した場合は、「無効」となる。</t>
    <phoneticPr fontId="2"/>
  </si>
  <si>
    <t>生年月日（年齢）及び女性の場合性別が分かる資料（マイナンバーカード等）</t>
    <rPh sb="0" eb="2">
      <t>セイネン</t>
    </rPh>
    <rPh sb="2" eb="4">
      <t>ガッピ</t>
    </rPh>
    <rPh sb="5" eb="7">
      <t>ネンレイ</t>
    </rPh>
    <rPh sb="8" eb="9">
      <t>オヨ</t>
    </rPh>
    <rPh sb="10" eb="12">
      <t>ジョセイ</t>
    </rPh>
    <rPh sb="13" eb="15">
      <t>バアイ</t>
    </rPh>
    <rPh sb="15" eb="17">
      <t>セイベツ</t>
    </rPh>
    <rPh sb="18" eb="19">
      <t>ワ</t>
    </rPh>
    <rPh sb="21" eb="23">
      <t>シリョウ</t>
    </rPh>
    <rPh sb="33" eb="34">
      <t>トウ</t>
    </rPh>
    <phoneticPr fontId="2"/>
  </si>
  <si>
    <t>（完成日）</t>
    <rPh sb="1" eb="3">
      <t>カンセイ</t>
    </rPh>
    <rPh sb="3" eb="4">
      <t>ビ</t>
    </rPh>
    <phoneticPr fontId="2"/>
  </si>
  <si>
    <t>工期
（完成日）</t>
    <rPh sb="0" eb="2">
      <t>コウキ</t>
    </rPh>
    <rPh sb="4" eb="6">
      <t>カンセイ</t>
    </rPh>
    <rPh sb="6" eb="7">
      <t>ビ</t>
    </rPh>
    <phoneticPr fontId="2"/>
  </si>
  <si>
    <t>　本様式を記載すること。</t>
    <phoneticPr fontId="2"/>
  </si>
  <si>
    <t>：　本評価項目の評価対象欄は、国家資格の取得状況の表の評価対象による。</t>
    <rPh sb="2" eb="3">
      <t>ホン</t>
    </rPh>
    <rPh sb="3" eb="5">
      <t>ヒョウカ</t>
    </rPh>
    <rPh sb="5" eb="7">
      <t>コウモク</t>
    </rPh>
    <rPh sb="8" eb="10">
      <t>ヒョウカ</t>
    </rPh>
    <rPh sb="10" eb="12">
      <t>タイショウ</t>
    </rPh>
    <rPh sb="12" eb="13">
      <t>ラン</t>
    </rPh>
    <rPh sb="15" eb="17">
      <t>コッカ</t>
    </rPh>
    <rPh sb="17" eb="19">
      <t>シカク</t>
    </rPh>
    <rPh sb="20" eb="22">
      <t>シュトク</t>
    </rPh>
    <rPh sb="22" eb="24">
      <t>ジョウキョウ</t>
    </rPh>
    <rPh sb="25" eb="26">
      <t>ヒョウ</t>
    </rPh>
    <rPh sb="27" eb="29">
      <t>ヒョウカ</t>
    </rPh>
    <rPh sb="29" eb="31">
      <t>タイショウ</t>
    </rPh>
    <phoneticPr fontId="2"/>
  </si>
  <si>
    <t>　なお、本様式枠外にて、評価対象となる技術者を選定し、〇を自動で入力しているが、間違いないか</t>
    <rPh sb="4" eb="5">
      <t>ホン</t>
    </rPh>
    <rPh sb="5" eb="7">
      <t>ヨウシキ</t>
    </rPh>
    <rPh sb="7" eb="9">
      <t>ワクガイ</t>
    </rPh>
    <rPh sb="12" eb="14">
      <t>ヒョウカ</t>
    </rPh>
    <rPh sb="14" eb="16">
      <t>タイショウ</t>
    </rPh>
    <rPh sb="19" eb="22">
      <t>ギジュツシャ</t>
    </rPh>
    <rPh sb="23" eb="25">
      <t>センテイ</t>
    </rPh>
    <rPh sb="29" eb="31">
      <t>ジドウ</t>
    </rPh>
    <rPh sb="32" eb="34">
      <t>ニュウリョク</t>
    </rPh>
    <rPh sb="40" eb="42">
      <t>マチガ</t>
    </rPh>
    <phoneticPr fontId="2"/>
  </si>
  <si>
    <t>　確認の上、修正が必要な場合、評価対象に「○」を記載すること。</t>
    <rPh sb="1" eb="3">
      <t>カクニン</t>
    </rPh>
    <rPh sb="4" eb="5">
      <t>ウエ</t>
    </rPh>
    <rPh sb="6" eb="8">
      <t>シュウセイ</t>
    </rPh>
    <rPh sb="9" eb="11">
      <t>ヒツヨウ</t>
    </rPh>
    <rPh sb="12" eb="14">
      <t>バアイ</t>
    </rPh>
    <rPh sb="15" eb="17">
      <t>ヒョウカ</t>
    </rPh>
    <rPh sb="17" eb="19">
      <t>タイショウ</t>
    </rPh>
    <phoneticPr fontId="2"/>
  </si>
  <si>
    <t>：　配置予定技術者の入力内容は、様式４の記載内容と同じ内容で自動入力される。間違いないか</t>
    <rPh sb="2" eb="4">
      <t>ハイチ</t>
    </rPh>
    <rPh sb="4" eb="6">
      <t>ヨテイ</t>
    </rPh>
    <rPh sb="6" eb="9">
      <t>ギジュツシャ</t>
    </rPh>
    <rPh sb="10" eb="12">
      <t>ニュウリョク</t>
    </rPh>
    <rPh sb="12" eb="14">
      <t>ナイヨウ</t>
    </rPh>
    <rPh sb="16" eb="18">
      <t>ヨウシキ</t>
    </rPh>
    <rPh sb="20" eb="22">
      <t>キサイ</t>
    </rPh>
    <rPh sb="22" eb="24">
      <t>ナイヨウ</t>
    </rPh>
    <rPh sb="25" eb="26">
      <t>オナ</t>
    </rPh>
    <rPh sb="27" eb="29">
      <t>ナイヨウ</t>
    </rPh>
    <rPh sb="30" eb="32">
      <t>ジドウ</t>
    </rPh>
    <rPh sb="32" eb="34">
      <t>ニュウリョク</t>
    </rPh>
    <rPh sb="38" eb="40">
      <t>マチガ</t>
    </rPh>
    <phoneticPr fontId="2"/>
  </si>
  <si>
    <t>　確認の上、修正が必要な場合は、様式４の配置予定技術者の入力内容の修正を行うこと。</t>
    <rPh sb="1" eb="3">
      <t>カクニン</t>
    </rPh>
    <rPh sb="4" eb="5">
      <t>ウエ</t>
    </rPh>
    <rPh sb="6" eb="8">
      <t>シュウセイ</t>
    </rPh>
    <rPh sb="9" eb="11">
      <t>ヒツヨウ</t>
    </rPh>
    <rPh sb="12" eb="14">
      <t>バアイ</t>
    </rPh>
    <rPh sb="16" eb="18">
      <t>ヨウシキ</t>
    </rPh>
    <rPh sb="20" eb="22">
      <t>ハイチ</t>
    </rPh>
    <rPh sb="22" eb="24">
      <t>ヨテイ</t>
    </rPh>
    <rPh sb="24" eb="27">
      <t>ギジュツシャ</t>
    </rPh>
    <rPh sb="28" eb="30">
      <t>ニュウリョク</t>
    </rPh>
    <rPh sb="30" eb="32">
      <t>ナイヨウ</t>
    </rPh>
    <rPh sb="33" eb="35">
      <t>シュウセイ</t>
    </rPh>
    <rPh sb="36" eb="37">
      <t>オコナ</t>
    </rPh>
    <phoneticPr fontId="2"/>
  </si>
  <si>
    <t>注４</t>
    <rPh sb="0" eb="1">
      <t>チュウ</t>
    </rPh>
    <phoneticPr fontId="2"/>
  </si>
  <si>
    <t>　同一の資格でなくてもよい。</t>
    <rPh sb="1" eb="3">
      <t>ドウイツ</t>
    </rPh>
    <rPh sb="4" eb="6">
      <t>シカク</t>
    </rPh>
    <phoneticPr fontId="2"/>
  </si>
  <si>
    <t>※若手・女性技術者を配置する場合</t>
    <rPh sb="1" eb="3">
      <t>ワカテ</t>
    </rPh>
    <rPh sb="4" eb="6">
      <t>ジョセイ</t>
    </rPh>
    <rPh sb="6" eb="9">
      <t>ギジュツシャ</t>
    </rPh>
    <rPh sb="10" eb="12">
      <t>ハイチ</t>
    </rPh>
    <rPh sb="14" eb="16">
      <t>バアイ</t>
    </rPh>
    <phoneticPr fontId="2"/>
  </si>
  <si>
    <t>「入札説明書」、</t>
    <rPh sb="1" eb="3">
      <t>ニュウサツ</t>
    </rPh>
    <rPh sb="3" eb="6">
      <t>セツメイショ</t>
    </rPh>
    <phoneticPr fontId="2"/>
  </si>
  <si>
    <t>「技術資料作成の手引き」等、</t>
    <phoneticPr fontId="2"/>
  </si>
  <si>
    <t>入札関連情報を確認して技術資料を作成した。</t>
  </si>
  <si>
    <r>
      <t xml:space="preserve">地域固有の社会貢献活動
</t>
    </r>
    <r>
      <rPr>
        <sz val="10"/>
        <rFont val="ＭＳ ゴシック"/>
        <family val="3"/>
        <charset val="128"/>
      </rPr>
      <t>（制限付き一般競争入札に限る）</t>
    </r>
    <rPh sb="0" eb="2">
      <t>チイキ</t>
    </rPh>
    <rPh sb="2" eb="4">
      <t>コユウ</t>
    </rPh>
    <rPh sb="5" eb="7">
      <t>シャカイ</t>
    </rPh>
    <rPh sb="7" eb="9">
      <t>コウケン</t>
    </rPh>
    <rPh sb="9" eb="11">
      <t>カツドウ</t>
    </rPh>
    <phoneticPr fontId="2"/>
  </si>
  <si>
    <t>1件</t>
  </si>
  <si>
    <t>0件</t>
  </si>
  <si>
    <t>該当</t>
  </si>
  <si>
    <t>2項目</t>
  </si>
  <si>
    <t>　「該当なし」を選択すること。</t>
    <phoneticPr fontId="2"/>
  </si>
  <si>
    <t>：　　評価対象となる項目がない場合は「対象工事」欄、「施工実績」欄で</t>
    <rPh sb="19" eb="21">
      <t>タイショウ</t>
    </rPh>
    <rPh sb="21" eb="23">
      <t>コウジ</t>
    </rPh>
    <rPh sb="24" eb="25">
      <t>ラン</t>
    </rPh>
    <rPh sb="27" eb="29">
      <t>セコウ</t>
    </rPh>
    <rPh sb="29" eb="31">
      <t>ジッセキ</t>
    </rPh>
    <rPh sb="32" eb="33">
      <t>ラン</t>
    </rPh>
    <phoneticPr fontId="2"/>
  </si>
  <si>
    <t>該当有①</t>
    <rPh sb="0" eb="2">
      <t>ガイトウ</t>
    </rPh>
    <rPh sb="2" eb="3">
      <t>アリ</t>
    </rPh>
    <phoneticPr fontId="2"/>
  </si>
  <si>
    <t>該当有②</t>
    <rPh sb="0" eb="2">
      <t>ガイトウ</t>
    </rPh>
    <rPh sb="2" eb="3">
      <t>アリ</t>
    </rPh>
    <phoneticPr fontId="2"/>
  </si>
  <si>
    <t>該当有③</t>
    <rPh sb="0" eb="2">
      <t>ガイトウ</t>
    </rPh>
    <rPh sb="2" eb="3">
      <t>アリ</t>
    </rPh>
    <phoneticPr fontId="2"/>
  </si>
  <si>
    <t>該当有④</t>
    <rPh sb="0" eb="2">
      <t>ガイトウ</t>
    </rPh>
    <rPh sb="2" eb="3">
      <t>アリ</t>
    </rPh>
    <phoneticPr fontId="2"/>
  </si>
  <si>
    <t>　なお、根拠資料の該当箇所を明示すること。（ｱﾝﾀﾞｰﾗｲﾝ等）</t>
    <rPh sb="4" eb="6">
      <t>コンキョ</t>
    </rPh>
    <rPh sb="6" eb="8">
      <t>シリョウ</t>
    </rPh>
    <rPh sb="30" eb="31">
      <t>トウ</t>
    </rPh>
    <phoneticPr fontId="2"/>
  </si>
  <si>
    <t>□□　□□</t>
    <phoneticPr fontId="2"/>
  </si>
  <si>
    <t>△△　▲▲</t>
    <phoneticPr fontId="2"/>
  </si>
  <si>
    <t>●●　〇〇</t>
    <phoneticPr fontId="2"/>
  </si>
  <si>
    <t>〇×　▲□</t>
    <phoneticPr fontId="2"/>
  </si>
  <si>
    <t>□★　〇▽</t>
    <phoneticPr fontId="2"/>
  </si>
  <si>
    <t>近畿地方整備局</t>
    <rPh sb="0" eb="2">
      <t>キンキ</t>
    </rPh>
    <rPh sb="2" eb="4">
      <t>チホウ</t>
    </rPh>
    <rPh sb="4" eb="6">
      <t>セイビ</t>
    </rPh>
    <rPh sb="6" eb="7">
      <t>キョク</t>
    </rPh>
    <phoneticPr fontId="2"/>
  </si>
  <si>
    <t>○×◇工事</t>
    <rPh sb="3" eb="5">
      <t>コウジ</t>
    </rPh>
    <phoneticPr fontId="2"/>
  </si>
  <si>
    <t>高さ</t>
    <rPh sb="0" eb="1">
      <t>タカ</t>
    </rPh>
    <phoneticPr fontId="2"/>
  </si>
  <si>
    <t>□m</t>
    <phoneticPr fontId="2"/>
  </si>
  <si>
    <t>コンクリート</t>
    <phoneticPr fontId="2"/>
  </si>
  <si>
    <t>ブロック積</t>
    <rPh sb="4" eb="5">
      <t>ツミ</t>
    </rPh>
    <phoneticPr fontId="2"/>
  </si>
  <si>
    <t>面積</t>
    <rPh sb="0" eb="2">
      <t>メンセキ</t>
    </rPh>
    <phoneticPr fontId="2"/>
  </si>
  <si>
    <t>○○.〇㎡</t>
    <phoneticPr fontId="2"/>
  </si>
  <si>
    <t>阪神高速道路(株)</t>
    <rPh sb="0" eb="2">
      <t>ハンシン</t>
    </rPh>
    <rPh sb="2" eb="4">
      <t>コウソク</t>
    </rPh>
    <rPh sb="4" eb="6">
      <t>ドウロ</t>
    </rPh>
    <rPh sb="6" eb="9">
      <t>カブ</t>
    </rPh>
    <phoneticPr fontId="2"/>
  </si>
  <si>
    <t>兵庫県道路公社</t>
    <rPh sb="0" eb="3">
      <t>ヒョウゴケン</t>
    </rPh>
    <rPh sb="3" eb="5">
      <t>ドウロ</t>
    </rPh>
    <rPh sb="5" eb="7">
      <t>コウシャ</t>
    </rPh>
    <phoneticPr fontId="2"/>
  </si>
  <si>
    <t>〇▲××工事</t>
    <rPh sb="4" eb="6">
      <t>コウジ</t>
    </rPh>
    <phoneticPr fontId="2"/>
  </si>
  <si>
    <t>◇●〇×工事</t>
    <rPh sb="4" eb="6">
      <t>コウジ</t>
    </rPh>
    <phoneticPr fontId="2"/>
  </si>
  <si>
    <t>〇×▽工事</t>
    <rPh sb="3" eb="5">
      <t>コウジ</t>
    </rPh>
    <phoneticPr fontId="2"/>
  </si>
  <si>
    <t>兵庫県神崎郡市川町</t>
    <rPh sb="0" eb="3">
      <t>ヒョウゴケン</t>
    </rPh>
    <rPh sb="3" eb="6">
      <t>カンザキグン</t>
    </rPh>
    <rPh sb="6" eb="9">
      <t>イチカワチョウ</t>
    </rPh>
    <phoneticPr fontId="2"/>
  </si>
  <si>
    <t>兵庫県尼崎市</t>
    <rPh sb="0" eb="3">
      <t>ヒョウゴケン</t>
    </rPh>
    <rPh sb="3" eb="6">
      <t>アマガサキシ</t>
    </rPh>
    <phoneticPr fontId="2"/>
  </si>
  <si>
    <t>評価項目になっていない場合提出不要だが、専任補助者を配置する場合は専任補助者の同種工事の施工実績の根拠資料の提出は必要。</t>
    <rPh sb="0" eb="2">
      <t>ヒョウカ</t>
    </rPh>
    <rPh sb="2" eb="4">
      <t>コウモク</t>
    </rPh>
    <rPh sb="11" eb="13">
      <t>バアイ</t>
    </rPh>
    <rPh sb="13" eb="15">
      <t>テイシュツ</t>
    </rPh>
    <rPh sb="15" eb="17">
      <t>フヨウ</t>
    </rPh>
    <rPh sb="20" eb="22">
      <t>センニン</t>
    </rPh>
    <rPh sb="22" eb="25">
      <t>ホジョシャ</t>
    </rPh>
    <rPh sb="26" eb="28">
      <t>ハイチ</t>
    </rPh>
    <rPh sb="30" eb="32">
      <t>バアイ</t>
    </rPh>
    <rPh sb="33" eb="35">
      <t>センニン</t>
    </rPh>
    <rPh sb="35" eb="38">
      <t>ホジョシャ</t>
    </rPh>
    <rPh sb="39" eb="41">
      <t>ドウシュ</t>
    </rPh>
    <rPh sb="41" eb="43">
      <t>コウジ</t>
    </rPh>
    <rPh sb="44" eb="46">
      <t>セコウ</t>
    </rPh>
    <rPh sb="46" eb="48">
      <t>ジッセキ</t>
    </rPh>
    <rPh sb="49" eb="51">
      <t>コンキョ</t>
    </rPh>
    <rPh sb="51" eb="53">
      <t>シリョウ</t>
    </rPh>
    <rPh sb="54" eb="56">
      <t>テイシュツ</t>
    </rPh>
    <rPh sb="57" eb="59">
      <t>ヒツヨウ</t>
    </rPh>
    <phoneticPr fontId="2"/>
  </si>
  <si>
    <t>監理技術者
主任技術者
専任補助者
現場代理人</t>
    <rPh sb="0" eb="2">
      <t>カンリ</t>
    </rPh>
    <rPh sb="2" eb="5">
      <t>ギジュツシャ</t>
    </rPh>
    <rPh sb="6" eb="8">
      <t>シュニン</t>
    </rPh>
    <rPh sb="8" eb="11">
      <t>ギジュツシャ</t>
    </rPh>
    <rPh sb="12" eb="14">
      <t>センニン</t>
    </rPh>
    <rPh sb="14" eb="17">
      <t>ホジョシャ</t>
    </rPh>
    <rPh sb="18" eb="20">
      <t>ゲンバ</t>
    </rPh>
    <rPh sb="20" eb="23">
      <t>ダイリニン</t>
    </rPh>
    <phoneticPr fontId="2"/>
  </si>
  <si>
    <t>平成</t>
    <rPh sb="0" eb="2">
      <t>ヘイセイ</t>
    </rPh>
    <phoneticPr fontId="2"/>
  </si>
  <si>
    <t>：　様式４配置予定技術者の合格者証の入力内容と、国家資格の取得状況の国家資格の入力内容の資格は</t>
    <rPh sb="2" eb="4">
      <t>ヨウシキ</t>
    </rPh>
    <rPh sb="5" eb="7">
      <t>ハイチ</t>
    </rPh>
    <rPh sb="7" eb="9">
      <t>ヨテイ</t>
    </rPh>
    <rPh sb="9" eb="12">
      <t>ギジュツシャ</t>
    </rPh>
    <rPh sb="13" eb="16">
      <t>ゴウカクシャ</t>
    </rPh>
    <rPh sb="16" eb="17">
      <t>ショウ</t>
    </rPh>
    <rPh sb="18" eb="20">
      <t>ニュウリョク</t>
    </rPh>
    <rPh sb="20" eb="22">
      <t>ナイヨウ</t>
    </rPh>
    <rPh sb="24" eb="26">
      <t>コッカ</t>
    </rPh>
    <rPh sb="26" eb="28">
      <t>シカク</t>
    </rPh>
    <rPh sb="29" eb="31">
      <t>シュトク</t>
    </rPh>
    <rPh sb="31" eb="33">
      <t>ジョウキョウ</t>
    </rPh>
    <rPh sb="34" eb="36">
      <t>コッカ</t>
    </rPh>
    <rPh sb="36" eb="38">
      <t>シカク</t>
    </rPh>
    <rPh sb="39" eb="41">
      <t>ニュウリョク</t>
    </rPh>
    <rPh sb="41" eb="43">
      <t>ナイヨウ</t>
    </rPh>
    <rPh sb="44" eb="46">
      <t>シカク</t>
    </rPh>
    <phoneticPr fontId="2"/>
  </si>
  <si>
    <t>注５</t>
    <rPh sb="0" eb="1">
      <t>チュウ</t>
    </rPh>
    <phoneticPr fontId="2"/>
  </si>
  <si>
    <t>：　「若手女性」欄は、配置予定技術者の情報より自動入力されるので間違いないか確認すること。</t>
    <rPh sb="3" eb="5">
      <t>ワカテ</t>
    </rPh>
    <rPh sb="5" eb="7">
      <t>ジョセイ</t>
    </rPh>
    <rPh sb="8" eb="9">
      <t>ラン</t>
    </rPh>
    <rPh sb="11" eb="13">
      <t>ハイチ</t>
    </rPh>
    <rPh sb="13" eb="15">
      <t>ヨテイ</t>
    </rPh>
    <rPh sb="15" eb="18">
      <t>ギジュツシャ</t>
    </rPh>
    <rPh sb="19" eb="21">
      <t>ジョウホウ</t>
    </rPh>
    <rPh sb="23" eb="25">
      <t>ジドウ</t>
    </rPh>
    <rPh sb="25" eb="27">
      <t>ニュウリョク</t>
    </rPh>
    <rPh sb="32" eb="34">
      <t>マチガ</t>
    </rPh>
    <rPh sb="38" eb="40">
      <t>カクニン</t>
    </rPh>
    <phoneticPr fontId="2"/>
  </si>
  <si>
    <t>：　評価対象者の「若手・女性技術者」の加点の〇×、「国家資格」（取得者）の加点の〇×に間違い</t>
    <rPh sb="2" eb="4">
      <t>ヒョウカ</t>
    </rPh>
    <rPh sb="4" eb="6">
      <t>タイショウ</t>
    </rPh>
    <rPh sb="6" eb="7">
      <t>シャ</t>
    </rPh>
    <rPh sb="9" eb="11">
      <t>ワカテ</t>
    </rPh>
    <rPh sb="12" eb="14">
      <t>ジョセイ</t>
    </rPh>
    <rPh sb="14" eb="17">
      <t>ギジュツシャ</t>
    </rPh>
    <rPh sb="19" eb="21">
      <t>カテン</t>
    </rPh>
    <rPh sb="26" eb="28">
      <t>コッカ</t>
    </rPh>
    <rPh sb="28" eb="30">
      <t>シカク</t>
    </rPh>
    <rPh sb="32" eb="34">
      <t>シュトク</t>
    </rPh>
    <rPh sb="34" eb="35">
      <t>シャ</t>
    </rPh>
    <rPh sb="37" eb="39">
      <t>カテン</t>
    </rPh>
    <rPh sb="43" eb="45">
      <t>マチガ</t>
    </rPh>
    <phoneticPr fontId="2"/>
  </si>
  <si>
    <t>　がないか確認すること。</t>
    <phoneticPr fontId="2"/>
  </si>
  <si>
    <t>注６</t>
    <rPh sb="0" eb="1">
      <t>チュウ</t>
    </rPh>
    <phoneticPr fontId="2"/>
  </si>
  <si>
    <t>　に「○」を記載すること。</t>
    <phoneticPr fontId="2"/>
  </si>
  <si>
    <t>：　その他の事項については、様式２「注１」～「注３」を確認し本様式を記載すること。</t>
    <rPh sb="4" eb="5">
      <t>タ</t>
    </rPh>
    <rPh sb="6" eb="8">
      <t>ジコウ</t>
    </rPh>
    <rPh sb="14" eb="16">
      <t>ヨウシキ</t>
    </rPh>
    <rPh sb="27" eb="29">
      <t>カクニン</t>
    </rPh>
    <phoneticPr fontId="2"/>
  </si>
  <si>
    <t>技術士（総合技術監理部門（建設「鋼構造及びコンクリート」））</t>
    <rPh sb="4" eb="6">
      <t>ソウゴウ</t>
    </rPh>
    <rPh sb="6" eb="8">
      <t>ギジュツ</t>
    </rPh>
    <rPh sb="8" eb="10">
      <t>カンリ</t>
    </rPh>
    <rPh sb="10" eb="12">
      <t>ブモン</t>
    </rPh>
    <rPh sb="13" eb="15">
      <t>ケンセツ</t>
    </rPh>
    <rPh sb="16" eb="19">
      <t>コウコウゾウ</t>
    </rPh>
    <rPh sb="19" eb="20">
      <t>オヨ</t>
    </rPh>
    <phoneticPr fontId="2"/>
  </si>
  <si>
    <t>様式２判定用</t>
    <rPh sb="0" eb="2">
      <t>ヨウシキ</t>
    </rPh>
    <rPh sb="3" eb="6">
      <t>ハンテイヨウ</t>
    </rPh>
    <phoneticPr fontId="2"/>
  </si>
  <si>
    <t>注７</t>
    <phoneticPr fontId="2"/>
  </si>
  <si>
    <t>：　同種工事の施工実績の工期（完成日）が入札参加申込期限より2週間（14日）以内の場合、</t>
    <rPh sb="15" eb="17">
      <t>カンセイ</t>
    </rPh>
    <rPh sb="17" eb="18">
      <t>ビ</t>
    </rPh>
    <phoneticPr fontId="2"/>
  </si>
  <si>
    <t>　背景が黄色となる。この場合、工期（完成日）ではなく検査年月日（引渡し完了日）を記載すること。</t>
    <rPh sb="18" eb="20">
      <t>カンセイ</t>
    </rPh>
    <rPh sb="20" eb="21">
      <t>ビ</t>
    </rPh>
    <rPh sb="26" eb="28">
      <t>ケンサ</t>
    </rPh>
    <rPh sb="28" eb="31">
      <t>ネンガッピ</t>
    </rPh>
    <phoneticPr fontId="2"/>
  </si>
  <si>
    <t>　確認し本様式を記載すること。</t>
  </si>
  <si>
    <t>：　同種工事の施工実績の工期末が入札参加申込期限より2週間（14日）以内の場合、</t>
    <phoneticPr fontId="2"/>
  </si>
  <si>
    <t>　背景が黄色となる。この場合、工期末日ではなく検査年月日（引渡し完了日）を記載すること。</t>
    <phoneticPr fontId="2"/>
  </si>
  <si>
    <t>：　その他の事項については、様式２「注１」～「注３」及び３の「注１」「注２」「注４」確認し</t>
    <rPh sb="4" eb="5">
      <t>タ</t>
    </rPh>
    <rPh sb="6" eb="8">
      <t>ジコウ</t>
    </rPh>
    <rPh sb="14" eb="16">
      <t>ヨウシキ</t>
    </rPh>
    <rPh sb="26" eb="27">
      <t>オヨ</t>
    </rPh>
    <rPh sb="31" eb="32">
      <t>チュウ</t>
    </rPh>
    <rPh sb="35" eb="36">
      <t>チュウ</t>
    </rPh>
    <rPh sb="39" eb="40">
      <t>チュウ</t>
    </rPh>
    <rPh sb="42" eb="44">
      <t>カクニン</t>
    </rPh>
    <phoneticPr fontId="2"/>
  </si>
  <si>
    <t>工事請負契約書等（契約図書含む）</t>
    <rPh sb="7" eb="8">
      <t>トウ</t>
    </rPh>
    <rPh sb="9" eb="11">
      <t>ケイヤク</t>
    </rPh>
    <rPh sb="11" eb="13">
      <t>トショ</t>
    </rPh>
    <rPh sb="13" eb="14">
      <t>フク</t>
    </rPh>
    <phoneticPr fontId="2"/>
  </si>
  <si>
    <t>※入札参加申込期限日2週間前以降の工期（完成日）
　の場合で引渡し日を入力する場合</t>
    <phoneticPr fontId="2"/>
  </si>
  <si>
    <t>令和5年度</t>
    <rPh sb="0" eb="2">
      <t>レイワ</t>
    </rPh>
    <rPh sb="3" eb="5">
      <t>ネンド</t>
    </rPh>
    <phoneticPr fontId="2"/>
  </si>
  <si>
    <t>令和6年度</t>
    <rPh sb="0" eb="2">
      <t>レイワ</t>
    </rPh>
    <rPh sb="3" eb="5">
      <t>ネンド</t>
    </rPh>
    <phoneticPr fontId="2"/>
  </si>
  <si>
    <t>■同種工事の施工実績</t>
    <phoneticPr fontId="2"/>
  </si>
  <si>
    <t>有：１級施工管理技士</t>
    <rPh sb="0" eb="1">
      <t>アリ</t>
    </rPh>
    <rPh sb="3" eb="4">
      <t>キュウ</t>
    </rPh>
    <rPh sb="4" eb="6">
      <t>セコウ</t>
    </rPh>
    <rPh sb="6" eb="8">
      <t>カンリ</t>
    </rPh>
    <rPh sb="8" eb="10">
      <t>ギシ</t>
    </rPh>
    <phoneticPr fontId="2"/>
  </si>
  <si>
    <t>※入札参加申込期限日2週間前以降の工期（完成日）
　の場合で引渡し日を入力する場合又は技術者の配置根拠資料</t>
    <rPh sb="41" eb="42">
      <t>マタ</t>
    </rPh>
    <rPh sb="43" eb="46">
      <t>ギジュツシャ</t>
    </rPh>
    <rPh sb="47" eb="49">
      <t>ハイチ</t>
    </rPh>
    <rPh sb="49" eb="51">
      <t>コンキョ</t>
    </rPh>
    <rPh sb="51" eb="53">
      <t>シリョウ</t>
    </rPh>
    <phoneticPr fontId="2"/>
  </si>
  <si>
    <t>※入札参加申込期限日2週間前以降の工期（完成日）の場合で引渡し日を入力する場合又は技術者の配置根拠資料</t>
    <rPh sb="39" eb="40">
      <t>マタ</t>
    </rPh>
    <rPh sb="41" eb="44">
      <t>ギジュツシャ</t>
    </rPh>
    <rPh sb="45" eb="47">
      <t>ハイチ</t>
    </rPh>
    <rPh sb="47" eb="49">
      <t>コンキョ</t>
    </rPh>
    <rPh sb="49" eb="51">
      <t>シリョウ</t>
    </rPh>
    <phoneticPr fontId="2"/>
  </si>
  <si>
    <t>しない</t>
  </si>
  <si>
    <t>←（Ｑ列５行のセル）公募型で同種工事の施工実績を入札参加資格に設定する場合も、同種工事の施工実績のプルダウンで空白を選択する前に、求める同種工事の内容を必ず入力すること（様式４で専任補助者を配置するを選択した場合、表示されるため）</t>
    <rPh sb="3" eb="4">
      <t>レツ</t>
    </rPh>
    <rPh sb="5" eb="6">
      <t>ギョウ</t>
    </rPh>
    <rPh sb="10" eb="13">
      <t>コウボガタ</t>
    </rPh>
    <rPh sb="14" eb="16">
      <t>ドウシュ</t>
    </rPh>
    <rPh sb="16" eb="18">
      <t>コウジ</t>
    </rPh>
    <rPh sb="19" eb="21">
      <t>セコウ</t>
    </rPh>
    <rPh sb="21" eb="23">
      <t>ジッセキ</t>
    </rPh>
    <rPh sb="24" eb="26">
      <t>ニュウサツ</t>
    </rPh>
    <rPh sb="26" eb="28">
      <t>サンカ</t>
    </rPh>
    <rPh sb="28" eb="30">
      <t>シカク</t>
    </rPh>
    <rPh sb="31" eb="33">
      <t>セッテイ</t>
    </rPh>
    <rPh sb="35" eb="37">
      <t>バアイ</t>
    </rPh>
    <rPh sb="39" eb="41">
      <t>ドウシュ</t>
    </rPh>
    <rPh sb="41" eb="43">
      <t>コウジ</t>
    </rPh>
    <rPh sb="44" eb="46">
      <t>セコウ</t>
    </rPh>
    <rPh sb="46" eb="48">
      <t>ジッセキ</t>
    </rPh>
    <rPh sb="55" eb="57">
      <t>クウハク</t>
    </rPh>
    <rPh sb="58" eb="60">
      <t>センタク</t>
    </rPh>
    <rPh sb="62" eb="63">
      <t>マエ</t>
    </rPh>
    <rPh sb="65" eb="66">
      <t>モト</t>
    </rPh>
    <rPh sb="68" eb="70">
      <t>ドウシュ</t>
    </rPh>
    <rPh sb="70" eb="72">
      <t>コウジ</t>
    </rPh>
    <rPh sb="73" eb="75">
      <t>ナイヨウ</t>
    </rPh>
    <rPh sb="76" eb="77">
      <t>カナラ</t>
    </rPh>
    <rPh sb="78" eb="80">
      <t>ニュウリョク</t>
    </rPh>
    <rPh sb="85" eb="87">
      <t>ヨウシキ</t>
    </rPh>
    <rPh sb="89" eb="91">
      <t>センニン</t>
    </rPh>
    <rPh sb="91" eb="94">
      <t>ホジョシャ</t>
    </rPh>
    <rPh sb="95" eb="97">
      <t>ハイチ</t>
    </rPh>
    <rPh sb="100" eb="102">
      <t>センタク</t>
    </rPh>
    <rPh sb="104" eb="106">
      <t>バアイ</t>
    </rPh>
    <rPh sb="107" eb="109">
      <t>ヒョウジ</t>
    </rPh>
    <phoneticPr fontId="2"/>
  </si>
  <si>
    <t>技術士（森林部門「森林土木」）</t>
    <rPh sb="0" eb="3">
      <t>ギジュツシ</t>
    </rPh>
    <rPh sb="4" eb="6">
      <t>シンリン</t>
    </rPh>
    <rPh sb="6" eb="8">
      <t>ブモン</t>
    </rPh>
    <phoneticPr fontId="86"/>
  </si>
  <si>
    <t>技術士（総合技術監理部門（森林「森林土木」））</t>
    <rPh sb="0" eb="3">
      <t>ギジュツシ</t>
    </rPh>
    <rPh sb="4" eb="6">
      <t>ソウゴウ</t>
    </rPh>
    <rPh sb="6" eb="8">
      <t>ギジュツ</t>
    </rPh>
    <rPh sb="8" eb="10">
      <t>カンリ</t>
    </rPh>
    <rPh sb="10" eb="12">
      <t>ブモン</t>
    </rPh>
    <rPh sb="13" eb="15">
      <t>シンリン</t>
    </rPh>
    <phoneticPr fontId="2"/>
  </si>
  <si>
    <t>技術士（総合技術監理部門（森林「森林土木」））</t>
    <rPh sb="0" eb="3">
      <t>ギジュツシ</t>
    </rPh>
    <rPh sb="4" eb="6">
      <t>ソウゴウ</t>
    </rPh>
    <rPh sb="6" eb="8">
      <t>ギジュツ</t>
    </rPh>
    <rPh sb="8" eb="10">
      <t>カンリ</t>
    </rPh>
    <rPh sb="10" eb="12">
      <t>ブモン</t>
    </rPh>
    <rPh sb="13" eb="15">
      <t>シンリン</t>
    </rPh>
    <phoneticPr fontId="86"/>
  </si>
  <si>
    <t>「日付」「工事名」「商号又は名称」等入札参加者情報の記載漏れは、「無効」となる。</t>
    <rPh sb="18" eb="20">
      <t>ニュウサツ</t>
    </rPh>
    <rPh sb="20" eb="23">
      <t>サンカシャ</t>
    </rPh>
    <rPh sb="23" eb="25">
      <t>ジョウホウ</t>
    </rPh>
    <rPh sb="33" eb="35">
      <t>ムコウ</t>
    </rPh>
    <phoneticPr fontId="2"/>
  </si>
  <si>
    <t>各様式と根拠資料の不整合・誤記の場合は、当該評価項目が「最低点」となる。【令和８年10月１日適用予定】</t>
    <rPh sb="0" eb="1">
      <t>カク</t>
    </rPh>
    <rPh sb="9" eb="12">
      <t>フセイゴウ</t>
    </rPh>
    <rPh sb="13" eb="15">
      <t>ゴキ</t>
    </rPh>
    <rPh sb="37" eb="39">
      <t>レイワ</t>
    </rPh>
    <rPh sb="40" eb="41">
      <t>ネン</t>
    </rPh>
    <rPh sb="43" eb="44">
      <t>ガツ</t>
    </rPh>
    <rPh sb="45" eb="46">
      <t>ニチ</t>
    </rPh>
    <rPh sb="46" eb="48">
      <t>テキヨウ</t>
    </rPh>
    <rPh sb="48" eb="50">
      <t>ヨテイ</t>
    </rPh>
    <phoneticPr fontId="2"/>
  </si>
  <si>
    <t>国家資格判定</t>
    <rPh sb="0" eb="2">
      <t>コッカ</t>
    </rPh>
    <rPh sb="2" eb="4">
      <t>シカク</t>
    </rPh>
    <rPh sb="4" eb="6">
      <t>ハンテイ</t>
    </rPh>
    <phoneticPr fontId="2"/>
  </si>
  <si>
    <t>← 入札参加申込期限日</t>
    <rPh sb="2" eb="4">
      <t>ニュウサツ</t>
    </rPh>
    <rPh sb="4" eb="6">
      <t>サンカ</t>
    </rPh>
    <rPh sb="6" eb="8">
      <t>モウシコミ</t>
    </rPh>
    <rPh sb="8" eb="10">
      <t>キゲン</t>
    </rPh>
    <rPh sb="10" eb="11">
      <t>ビ</t>
    </rPh>
    <phoneticPr fontId="2"/>
  </si>
  <si>
    <t>← 国家資格取得日（１人目）</t>
    <rPh sb="2" eb="4">
      <t>コッカ</t>
    </rPh>
    <rPh sb="4" eb="6">
      <t>シカク</t>
    </rPh>
    <rPh sb="6" eb="8">
      <t>シュトク</t>
    </rPh>
    <rPh sb="8" eb="9">
      <t>ビ</t>
    </rPh>
    <rPh sb="11" eb="12">
      <t>ニン</t>
    </rPh>
    <rPh sb="12" eb="13">
      <t>メ</t>
    </rPh>
    <phoneticPr fontId="2"/>
  </si>
  <si>
    <t>← 国家資格取得日（２人目）</t>
    <rPh sb="2" eb="4">
      <t>コッカ</t>
    </rPh>
    <rPh sb="4" eb="6">
      <t>シカク</t>
    </rPh>
    <rPh sb="6" eb="8">
      <t>シュトク</t>
    </rPh>
    <rPh sb="8" eb="9">
      <t>ビ</t>
    </rPh>
    <rPh sb="11" eb="12">
      <t>ニン</t>
    </rPh>
    <rPh sb="12" eb="13">
      <t>メ</t>
    </rPh>
    <phoneticPr fontId="2"/>
  </si>
  <si>
    <t>← 国家資格取得日（３人目）</t>
    <rPh sb="2" eb="4">
      <t>コッカ</t>
    </rPh>
    <rPh sb="4" eb="6">
      <t>シカク</t>
    </rPh>
    <rPh sb="6" eb="8">
      <t>シュトク</t>
    </rPh>
    <rPh sb="8" eb="9">
      <t>ビ</t>
    </rPh>
    <rPh sb="11" eb="12">
      <t>ニン</t>
    </rPh>
    <rPh sb="12" eb="13">
      <t>メ</t>
    </rPh>
    <phoneticPr fontId="2"/>
  </si>
  <si>
    <t>← 対象期間始期</t>
    <rPh sb="2" eb="4">
      <t>タイショウ</t>
    </rPh>
    <rPh sb="4" eb="6">
      <t>キカン</t>
    </rPh>
    <rPh sb="6" eb="8">
      <t>シキ</t>
    </rPh>
    <phoneticPr fontId="2"/>
  </si>
  <si>
    <t>兵庫県阪神北県民局長　</t>
    <rPh sb="0" eb="3">
      <t>ヒョウゴケン</t>
    </rPh>
    <rPh sb="3" eb="9">
      <t>ハンシンキタケンミンキョク</t>
    </rPh>
    <rPh sb="9" eb="10">
      <t>チョウ</t>
    </rPh>
    <phoneticPr fontId="2"/>
  </si>
  <si>
    <t>阪神北県民局宝塚土木事務所</t>
    <rPh sb="0" eb="2">
      <t>ハンシン</t>
    </rPh>
    <rPh sb="2" eb="3">
      <t>キタ</t>
    </rPh>
    <rPh sb="6" eb="13">
      <t>タカラヅカドボクジムショ</t>
    </rPh>
    <phoneticPr fontId="2"/>
  </si>
  <si>
    <t>宝塚土木事務所管内</t>
    <rPh sb="0" eb="7">
      <t>タ</t>
    </rPh>
    <rPh sb="7" eb="9">
      <t>カンナイ</t>
    </rPh>
    <phoneticPr fontId="2"/>
  </si>
  <si>
    <t>（都）塚口長尾線（昆陽南）　街路整備工事（その４）</t>
    <rPh sb="0" eb="13">
      <t>ツ</t>
    </rPh>
    <rPh sb="14" eb="20">
      <t>ガイロセイビコウジ</t>
    </rPh>
    <phoneticPr fontId="2"/>
  </si>
  <si>
    <t>電線共同溝（道路延長）Ｌ＝１００ｍ以上の施工実績</t>
    <rPh sb="0" eb="5">
      <t>デンセンキョウドウコウ</t>
    </rPh>
    <rPh sb="6" eb="10">
      <t>ドウロエンチョウ</t>
    </rPh>
    <rPh sb="17" eb="19">
      <t>イジョウ</t>
    </rPh>
    <rPh sb="20" eb="24">
      <t>セコウジッセキ</t>
    </rPh>
    <phoneticPr fontId="2"/>
  </si>
  <si>
    <t>街無電柱　第８００１－１－００２号</t>
    <rPh sb="0" eb="1">
      <t>ガイ</t>
    </rPh>
    <rPh sb="1" eb="2">
      <t>ム</t>
    </rPh>
    <rPh sb="2" eb="4">
      <t>デンチュウ</t>
    </rPh>
    <rPh sb="5" eb="6">
      <t>ダイ</t>
    </rPh>
    <rPh sb="16" eb="17">
      <t>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</si>
</sst>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0.0_ "/>
    <numFmt numFmtId="177" formatCode="#,##0.0"/>
    <numFmt numFmtId="178" formatCode="0_ "/>
    <numFmt numFmtId="179" formatCode="0.00_ "/>
    <numFmt numFmtId="180" formatCode="0.000_ "/>
    <numFmt numFmtId="181" formatCode="#,##0.000"/>
    <numFmt numFmtId="182" formatCode="0&quot;件&quot;"/>
    <numFmt numFmtId="183" formatCode="00000000"/>
    <numFmt numFmtId="184" formatCode="000000"/>
    <numFmt numFmtId="185" formatCode="0.00&quot;点/件&quot;"/>
    <numFmt numFmtId="186" formatCode="&quot;令和&quot;#&quot;年度&quot;"/>
    <numFmt numFmtId="187" formatCode="&quot;～&quot;#&quot;.3.31&quot;"/>
    <numFmt numFmtId="188" formatCode="#&quot;.4.1&quot;"/>
    <numFmt numFmtId="189" formatCode="[$-411]ge\.m\.d;@"/>
    <numFmt numFmtId="190" formatCode="[$-411]ggge&quot;年&quot;m&quot;月&quot;d&quot;日&quot;;@"/>
    <numFmt numFmtId="191" formatCode="ggge&quot;年度&quot;"/>
    <numFmt numFmtId="192" formatCode="&quot;過去&quot;##&quot;年度&quot;"/>
    <numFmt numFmtId="193" formatCode="#0&quot;件&quot;"/>
    <numFmt numFmtId="194" formatCode="[$]ggge&quot;年&quot;m&quot;月&quot;d&quot;日&quot;;@" x16r2:formatCode16="[$-ja-JP-x-gannen]ggge&quot;年&quot;m&quot;月&quot;d&quot;日&quot;;@"/>
    <numFmt numFmtId="195" formatCode="0_);[Red]\(0\)"/>
  </numFmts>
  <fonts count="93">
    <font>
      <sz val="11"/>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sz val="14"/>
      <name val="ＭＳ ゴシック"/>
      <family val="3"/>
      <charset val="128"/>
    </font>
    <font>
      <sz val="11"/>
      <name val="ＭＳ 明朝"/>
      <family val="1"/>
      <charset val="128"/>
    </font>
    <font>
      <sz val="14"/>
      <name val="ＭＳ Ｐゴシック"/>
      <family val="3"/>
      <charset val="128"/>
    </font>
    <font>
      <sz val="11"/>
      <name val="ＭＳ Ｐ明朝"/>
      <family val="1"/>
      <charset val="128"/>
    </font>
    <font>
      <sz val="12"/>
      <name val="ＭＳ 明朝"/>
      <family val="1"/>
      <charset val="128"/>
    </font>
    <font>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ゴシック"/>
      <family val="3"/>
      <charset val="128"/>
    </font>
    <font>
      <sz val="12"/>
      <name val="ＭＳ ゴシック"/>
      <family val="3"/>
      <charset val="128"/>
    </font>
    <font>
      <sz val="10"/>
      <name val="ＭＳ Ｐゴシック"/>
      <family val="3"/>
      <charset val="128"/>
    </font>
    <font>
      <sz val="10"/>
      <name val="ＭＳ ゴシック"/>
      <family val="3"/>
      <charset val="128"/>
    </font>
    <font>
      <sz val="10"/>
      <color indexed="10"/>
      <name val="ＭＳ Ｐゴシック"/>
      <family val="3"/>
      <charset val="128"/>
    </font>
    <font>
      <b/>
      <sz val="12"/>
      <color indexed="10"/>
      <name val="ＭＳ Ｐゴシック"/>
      <family val="3"/>
      <charset val="128"/>
    </font>
    <font>
      <b/>
      <sz val="12"/>
      <color indexed="12"/>
      <name val="ＭＳ Ｐゴシック"/>
      <family val="3"/>
      <charset val="128"/>
    </font>
    <font>
      <b/>
      <sz val="14"/>
      <color indexed="12"/>
      <name val="ＭＳ Ｐゴシック"/>
      <family val="3"/>
      <charset val="128"/>
    </font>
    <font>
      <sz val="11"/>
      <name val="ＭＳ Ｐゴシック"/>
      <family val="3"/>
      <charset val="128"/>
    </font>
    <font>
      <sz val="12"/>
      <color indexed="10"/>
      <name val="ＭＳ ゴシック"/>
      <family val="3"/>
      <charset val="128"/>
    </font>
    <font>
      <sz val="10.5"/>
      <name val="ＭＳ ゴシック"/>
      <family val="3"/>
      <charset val="128"/>
    </font>
    <font>
      <sz val="9"/>
      <name val="ＭＳ Ｐゴシック"/>
      <family val="3"/>
      <charset val="128"/>
    </font>
    <font>
      <b/>
      <sz val="12"/>
      <name val="ＭＳ Ｐゴシック"/>
      <family val="3"/>
      <charset val="128"/>
    </font>
    <font>
      <u/>
      <sz val="12"/>
      <name val="ＭＳ ゴシック"/>
      <family val="3"/>
      <charset val="128"/>
    </font>
    <font>
      <b/>
      <sz val="18"/>
      <color indexed="10"/>
      <name val="ＭＳ Ｐゴシック"/>
      <family val="3"/>
      <charset val="128"/>
    </font>
    <font>
      <b/>
      <sz val="11"/>
      <color indexed="10"/>
      <name val="ＭＳ Ｐゴシック"/>
      <family val="3"/>
      <charset val="128"/>
    </font>
    <font>
      <sz val="12"/>
      <color indexed="81"/>
      <name val="ＭＳ Ｐゴシック"/>
      <family val="3"/>
      <charset val="128"/>
    </font>
    <font>
      <b/>
      <sz val="12"/>
      <color indexed="81"/>
      <name val="ＭＳ Ｐゴシック"/>
      <family val="3"/>
      <charset val="128"/>
    </font>
    <font>
      <sz val="9"/>
      <color indexed="81"/>
      <name val="ＭＳ Ｐゴシック"/>
      <family val="3"/>
      <charset val="128"/>
    </font>
    <font>
      <b/>
      <u/>
      <sz val="14"/>
      <color indexed="10"/>
      <name val="ＭＳ Ｐゴシック"/>
      <family val="3"/>
      <charset val="128"/>
    </font>
    <font>
      <sz val="20"/>
      <name val="ＭＳ 明朝"/>
      <family val="1"/>
      <charset val="128"/>
    </font>
    <font>
      <b/>
      <sz val="18"/>
      <name val="ＭＳ ゴシック"/>
      <family val="3"/>
      <charset val="128"/>
    </font>
    <font>
      <sz val="11"/>
      <name val="BIZ UDPゴシック"/>
      <family val="3"/>
      <charset val="128"/>
    </font>
    <font>
      <u/>
      <sz val="16"/>
      <name val="ＭＳ ゴシック"/>
      <family val="3"/>
      <charset val="128"/>
    </font>
    <font>
      <b/>
      <sz val="11"/>
      <color rgb="FFFF0000"/>
      <name val="ＭＳ Ｐゴシック"/>
      <family val="3"/>
      <charset val="128"/>
    </font>
    <font>
      <sz val="11"/>
      <color rgb="FF0070C0"/>
      <name val="ＭＳ ゴシック"/>
      <family val="3"/>
      <charset val="128"/>
    </font>
    <font>
      <b/>
      <sz val="14"/>
      <color rgb="FF0000FF"/>
      <name val="ＭＳ Ｐゴシック"/>
      <family val="3"/>
      <charset val="128"/>
    </font>
    <font>
      <b/>
      <sz val="12"/>
      <color rgb="FFFF0000"/>
      <name val="ＭＳ Ｐゴシック"/>
      <family val="3"/>
      <charset val="128"/>
    </font>
    <font>
      <sz val="11"/>
      <name val="BIZ UDゴシック"/>
      <family val="3"/>
      <charset val="128"/>
    </font>
    <font>
      <sz val="9"/>
      <name val="ＭＳ ゴシック"/>
      <family val="3"/>
      <charset val="128"/>
    </font>
    <font>
      <sz val="14"/>
      <color theme="0"/>
      <name val="ＭＳ ゴシック"/>
      <family val="3"/>
      <charset val="128"/>
    </font>
    <font>
      <sz val="11"/>
      <color theme="0"/>
      <name val="ＭＳ ゴシック"/>
      <family val="3"/>
      <charset val="128"/>
    </font>
    <font>
      <sz val="12"/>
      <color theme="0"/>
      <name val="ＭＳ ゴシック"/>
      <family val="3"/>
      <charset val="128"/>
    </font>
    <font>
      <sz val="14"/>
      <name val="BIZ UDゴシック"/>
      <family val="3"/>
      <charset val="128"/>
    </font>
    <font>
      <sz val="8"/>
      <name val="ＭＳ ゴシック"/>
      <family val="3"/>
      <charset val="128"/>
    </font>
    <font>
      <sz val="12"/>
      <color rgb="FF0070C0"/>
      <name val="ＭＳ ゴシック"/>
      <family val="3"/>
      <charset val="128"/>
    </font>
    <font>
      <sz val="12"/>
      <name val="BIZ UDゴシック"/>
      <family val="3"/>
      <charset val="128"/>
    </font>
    <font>
      <sz val="18"/>
      <name val="ＭＳ ゴシック"/>
      <family val="3"/>
      <charset val="128"/>
    </font>
    <font>
      <u/>
      <sz val="12"/>
      <color rgb="FFFF0000"/>
      <name val="ＭＳ 明朝"/>
      <family val="1"/>
      <charset val="128"/>
    </font>
    <font>
      <u/>
      <sz val="12"/>
      <color rgb="FF0070C0"/>
      <name val="ＭＳ ゴシック"/>
      <family val="3"/>
      <charset val="128"/>
    </font>
    <font>
      <b/>
      <u/>
      <sz val="12"/>
      <color rgb="FF0070C0"/>
      <name val="ＭＳ ゴシック"/>
      <family val="3"/>
      <charset val="128"/>
    </font>
    <font>
      <sz val="11"/>
      <color rgb="FF0066CC"/>
      <name val="ＭＳ ゴシック"/>
      <family val="3"/>
      <charset val="128"/>
    </font>
    <font>
      <sz val="7"/>
      <name val="ＭＳ ゴシック"/>
      <family val="3"/>
      <charset val="128"/>
    </font>
    <font>
      <sz val="6"/>
      <name val="ＭＳ ゴシック"/>
      <family val="3"/>
      <charset val="128"/>
    </font>
    <font>
      <sz val="11"/>
      <color indexed="81"/>
      <name val="BIZ UDゴシック"/>
      <family val="3"/>
      <charset val="128"/>
    </font>
    <font>
      <sz val="12"/>
      <color indexed="81"/>
      <name val="BIZ UDゴシック"/>
      <family val="3"/>
      <charset val="128"/>
    </font>
    <font>
      <b/>
      <sz val="12"/>
      <color rgb="FF0000FF"/>
      <name val="ＭＳ Ｐゴシック"/>
      <family val="3"/>
      <charset val="128"/>
    </font>
    <font>
      <u/>
      <sz val="11"/>
      <color rgb="FFFF0000"/>
      <name val="BIZ UDゴシック"/>
      <family val="3"/>
      <charset val="128"/>
    </font>
    <font>
      <sz val="11"/>
      <color rgb="FFFF0000"/>
      <name val="ＭＳ ゴシック"/>
      <family val="3"/>
      <charset val="128"/>
    </font>
    <font>
      <u/>
      <sz val="11"/>
      <color theme="10"/>
      <name val="ＭＳ Ｐゴシック"/>
      <family val="3"/>
      <charset val="128"/>
    </font>
    <font>
      <sz val="9"/>
      <color indexed="81"/>
      <name val="MS P ゴシック"/>
      <family val="3"/>
      <charset val="128"/>
    </font>
    <font>
      <u/>
      <sz val="11"/>
      <color rgb="FFFF0000"/>
      <name val="ＭＳ ゴシック"/>
      <family val="3"/>
      <charset val="128"/>
    </font>
    <font>
      <sz val="11"/>
      <color rgb="FFFF0000"/>
      <name val="BIZ UDゴシック"/>
      <family val="3"/>
      <charset val="128"/>
    </font>
    <font>
      <strike/>
      <sz val="11"/>
      <name val="ＭＳ ゴシック"/>
      <family val="3"/>
      <charset val="128"/>
    </font>
    <font>
      <b/>
      <strike/>
      <sz val="11"/>
      <color rgb="FFFF0000"/>
      <name val="ＭＳ ゴシック"/>
      <family val="3"/>
      <charset val="128"/>
    </font>
    <font>
      <sz val="6"/>
      <color theme="0"/>
      <name val="ＭＳ ゴシック"/>
      <family val="3"/>
      <charset val="128"/>
    </font>
    <font>
      <sz val="10"/>
      <name val="BIZ UDゴシック"/>
      <family val="3"/>
      <charset val="128"/>
    </font>
    <font>
      <b/>
      <sz val="9"/>
      <color indexed="81"/>
      <name val="MS P ゴシック"/>
      <family val="3"/>
      <charset val="128"/>
    </font>
    <font>
      <sz val="9"/>
      <color rgb="FFFF0000"/>
      <name val="ＭＳ ゴシック"/>
      <family val="3"/>
      <charset val="128"/>
    </font>
    <font>
      <sz val="6"/>
      <name val="MS Gothic"/>
      <family val="2"/>
      <charset val="128"/>
    </font>
    <font>
      <b/>
      <sz val="11"/>
      <name val="ＭＳ Ｐゴシック"/>
      <family val="3"/>
      <charset val="128"/>
    </font>
    <font>
      <b/>
      <sz val="12"/>
      <color indexed="81"/>
      <name val="MS P ゴシック"/>
      <family val="3"/>
      <charset val="128"/>
    </font>
    <font>
      <b/>
      <sz val="14"/>
      <name val="ＭＳ Ｐゴシック"/>
      <family val="3"/>
      <charset val="128"/>
    </font>
    <font>
      <b/>
      <sz val="11"/>
      <color indexed="81"/>
      <name val="MS P ゴシック"/>
      <family val="3"/>
      <charset val="128"/>
    </font>
    <font>
      <u/>
      <sz val="11"/>
      <color theme="10"/>
      <name val="BIZ UDゴシック"/>
      <family val="3"/>
      <charset val="128"/>
    </font>
    <font>
      <b/>
      <sz val="11"/>
      <color theme="6" tint="-0.499984740745262"/>
      <name val="ＭＳ 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00FFFF"/>
        <bgColor indexed="64"/>
      </patternFill>
    </fill>
    <fill>
      <patternFill patternType="solid">
        <fgColor theme="3" tint="0.79998168889431442"/>
        <bgColor indexed="64"/>
      </patternFill>
    </fill>
    <fill>
      <patternFill patternType="solid">
        <fgColor theme="0"/>
        <bgColor indexed="64"/>
      </patternFill>
    </fill>
    <fill>
      <patternFill patternType="solid">
        <fgColor theme="8" tint="0.59999389629810485"/>
        <bgColor indexed="64"/>
      </patternFill>
    </fill>
  </fills>
  <borders count="2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double">
        <color indexed="64"/>
      </top>
      <bottom style="dotted">
        <color indexed="64"/>
      </bottom>
      <diagonal/>
    </border>
    <border>
      <left style="thin">
        <color indexed="64"/>
      </left>
      <right/>
      <top/>
      <bottom style="dotted">
        <color indexed="64"/>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dotted">
        <color indexed="64"/>
      </bottom>
      <diagonal/>
    </border>
    <border>
      <left style="thin">
        <color indexed="64"/>
      </left>
      <right/>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dotted">
        <color indexed="64"/>
      </bottom>
      <diagonal/>
    </border>
    <border>
      <left style="medium">
        <color indexed="64"/>
      </left>
      <right/>
      <top/>
      <bottom style="dotted">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medium">
        <color indexed="64"/>
      </right>
      <top style="dotted">
        <color indexed="64"/>
      </top>
      <bottom/>
      <diagonal/>
    </border>
    <border>
      <left style="thin">
        <color indexed="64"/>
      </left>
      <right style="thin">
        <color indexed="64"/>
      </right>
      <top/>
      <bottom style="dotted">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dotted">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double">
        <color indexed="64"/>
      </top>
      <bottom style="dashed">
        <color indexed="64"/>
      </bottom>
      <diagonal/>
    </border>
    <border>
      <left style="thin">
        <color indexed="64"/>
      </left>
      <right style="medium">
        <color indexed="64"/>
      </right>
      <top style="double">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double">
        <color indexed="64"/>
      </bottom>
      <diagonal/>
    </border>
    <border>
      <left style="thin">
        <color indexed="64"/>
      </left>
      <right style="medium">
        <color indexed="64"/>
      </right>
      <top style="dashed">
        <color indexed="64"/>
      </top>
      <bottom style="double">
        <color indexed="64"/>
      </bottom>
      <diagonal/>
    </border>
    <border>
      <left style="thin">
        <color indexed="64"/>
      </left>
      <right/>
      <top style="double">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dashed">
        <color indexed="64"/>
      </top>
      <bottom style="dashed">
        <color indexed="64"/>
      </bottom>
      <diagonal/>
    </border>
    <border>
      <left/>
      <right style="medium">
        <color indexed="64"/>
      </right>
      <top style="dashed">
        <color indexed="64"/>
      </top>
      <bottom style="dashed">
        <color indexed="64"/>
      </bottom>
      <diagonal/>
    </border>
    <border>
      <left/>
      <right style="medium">
        <color indexed="64"/>
      </right>
      <top/>
      <bottom style="double">
        <color indexed="64"/>
      </bottom>
      <diagonal/>
    </border>
    <border>
      <left/>
      <right/>
      <top style="thin">
        <color indexed="64"/>
      </top>
      <bottom style="double">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thin">
        <color indexed="64"/>
      </top>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double">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double">
        <color indexed="64"/>
      </bottom>
      <diagonal/>
    </border>
    <border>
      <left style="medium">
        <color indexed="64"/>
      </left>
      <right/>
      <top/>
      <bottom/>
      <diagonal/>
    </border>
    <border>
      <left/>
      <right/>
      <top/>
      <bottom style="medium">
        <color indexed="64"/>
      </bottom>
      <diagonal/>
    </border>
    <border>
      <left style="thin">
        <color indexed="64"/>
      </left>
      <right style="thin">
        <color indexed="64"/>
      </right>
      <top style="double">
        <color indexed="64"/>
      </top>
      <bottom/>
      <diagonal/>
    </border>
    <border>
      <left/>
      <right style="thin">
        <color indexed="64"/>
      </right>
      <top style="double">
        <color indexed="64"/>
      </top>
      <bottom style="dotted">
        <color indexed="64"/>
      </bottom>
      <diagonal/>
    </border>
    <border>
      <left style="medium">
        <color indexed="64"/>
      </left>
      <right/>
      <top style="double">
        <color indexed="64"/>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medium">
        <color indexed="64"/>
      </right>
      <top style="double">
        <color indexed="64"/>
      </top>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thin">
        <color indexed="64"/>
      </right>
      <top style="dashed">
        <color indexed="64"/>
      </top>
      <bottom/>
      <diagonal/>
    </border>
    <border>
      <left/>
      <right style="thin">
        <color indexed="64"/>
      </right>
      <top style="dashed">
        <color indexed="64"/>
      </top>
      <bottom style="double">
        <color indexed="64"/>
      </bottom>
      <diagonal/>
    </border>
    <border>
      <left style="medium">
        <color indexed="64"/>
      </left>
      <right style="thin">
        <color indexed="64"/>
      </right>
      <top style="thin">
        <color indexed="64"/>
      </top>
      <bottom style="double">
        <color indexed="64"/>
      </bottom>
      <diagonal/>
    </border>
    <border>
      <left/>
      <right style="thin">
        <color indexed="64"/>
      </right>
      <top style="double">
        <color indexed="64"/>
      </top>
      <bottom style="dash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double">
        <color indexed="64"/>
      </left>
      <right/>
      <top/>
      <bottom/>
      <diagonal/>
    </border>
    <border>
      <left style="hair">
        <color indexed="64"/>
      </left>
      <right style="hair">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double">
        <color indexed="64"/>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style="thin">
        <color indexed="64"/>
      </top>
      <bottom/>
      <diagonal/>
    </border>
    <border>
      <left/>
      <right style="double">
        <color indexed="64"/>
      </right>
      <top/>
      <bottom style="double">
        <color indexed="64"/>
      </bottom>
      <diagonal/>
    </border>
    <border>
      <left/>
      <right style="double">
        <color auto="1"/>
      </right>
      <top/>
      <bottom/>
      <diagonal/>
    </border>
    <border>
      <left style="double">
        <color auto="1"/>
      </left>
      <right/>
      <top/>
      <bottom style="double">
        <color auto="1"/>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thin">
        <color indexed="64"/>
      </top>
      <bottom/>
      <diagonal/>
    </border>
    <border>
      <left/>
      <right style="hair">
        <color indexed="64"/>
      </right>
      <top style="hair">
        <color indexed="64"/>
      </top>
      <bottom/>
      <diagonal/>
    </border>
    <border>
      <left style="thin">
        <color indexed="64"/>
      </left>
      <right style="double">
        <color indexed="64"/>
      </right>
      <top/>
      <bottom/>
      <diagonal/>
    </border>
    <border>
      <left style="hair">
        <color indexed="64"/>
      </left>
      <right/>
      <top/>
      <bottom style="thin">
        <color indexed="64"/>
      </bottom>
      <diagonal/>
    </border>
    <border>
      <left/>
      <right style="double">
        <color indexed="64"/>
      </right>
      <top style="hair">
        <color indexed="64"/>
      </top>
      <bottom style="hair">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hair">
        <color indexed="64"/>
      </left>
      <right/>
      <top/>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thin">
        <color indexed="64"/>
      </top>
      <bottom style="thin">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diagonal/>
    </border>
    <border>
      <left/>
      <right/>
      <top style="thin">
        <color indexed="64"/>
      </top>
      <bottom style="dashed">
        <color indexed="64"/>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s>
  <cellStyleXfs count="45">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1" fillId="0" borderId="0"/>
    <xf numFmtId="0" fontId="1" fillId="0" borderId="0"/>
    <xf numFmtId="0" fontId="26" fillId="4" borderId="0" applyNumberFormat="0" applyBorder="0" applyAlignment="0" applyProtection="0">
      <alignment vertical="center"/>
    </xf>
    <xf numFmtId="0" fontId="76" fillId="0" borderId="0" applyNumberFormat="0" applyFill="0" applyBorder="0" applyAlignment="0" applyProtection="0">
      <alignment vertical="center"/>
    </xf>
  </cellStyleXfs>
  <cellXfs count="1394">
    <xf numFmtId="0" fontId="0" fillId="0" borderId="0" xfId="0">
      <alignment vertical="center"/>
    </xf>
    <xf numFmtId="0" fontId="5" fillId="0" borderId="0" xfId="41" applyFont="1"/>
    <xf numFmtId="0" fontId="0" fillId="0" borderId="0" xfId="0" applyAlignment="1">
      <alignment horizontal="center" vertical="center"/>
    </xf>
    <xf numFmtId="0" fontId="7" fillId="0" borderId="0" xfId="0" applyFont="1">
      <alignment vertical="center"/>
    </xf>
    <xf numFmtId="0" fontId="3" fillId="0" borderId="0" xfId="0" applyFont="1">
      <alignment vertical="center"/>
    </xf>
    <xf numFmtId="0" fontId="3" fillId="0" borderId="0" xfId="0" applyFont="1" applyAlignment="1">
      <alignment vertical="center" wrapText="1"/>
    </xf>
    <xf numFmtId="0" fontId="3" fillId="0" borderId="0" xfId="42" applyFont="1" applyAlignment="1">
      <alignment vertical="center"/>
    </xf>
    <xf numFmtId="0" fontId="5" fillId="0" borderId="0" xfId="42" applyFont="1" applyAlignment="1">
      <alignment vertical="center"/>
    </xf>
    <xf numFmtId="0" fontId="34" fillId="0" borderId="0" xfId="0" applyFont="1">
      <alignment vertical="center"/>
    </xf>
    <xf numFmtId="0" fontId="9" fillId="24" borderId="0" xfId="0" applyFont="1" applyFill="1">
      <alignment vertical="center"/>
    </xf>
    <xf numFmtId="0" fontId="0" fillId="24" borderId="0" xfId="0" applyFill="1" applyAlignment="1">
      <alignment horizontal="center" vertical="center"/>
    </xf>
    <xf numFmtId="0" fontId="0" fillId="24" borderId="0" xfId="0" applyFill="1">
      <alignment vertical="center"/>
    </xf>
    <xf numFmtId="0" fontId="29" fillId="0" borderId="15" xfId="0" applyFont="1" applyBorder="1" applyAlignment="1">
      <alignment horizontal="center" vertical="center"/>
    </xf>
    <xf numFmtId="0" fontId="38" fillId="25" borderId="16" xfId="0" applyFont="1" applyFill="1" applyBorder="1" applyAlignment="1">
      <alignment horizontal="center" vertical="center" wrapText="1"/>
    </xf>
    <xf numFmtId="0" fontId="38" fillId="25" borderId="17" xfId="0" applyFont="1" applyFill="1" applyBorder="1" applyAlignment="1">
      <alignment horizontal="center" vertical="center" wrapText="1"/>
    </xf>
    <xf numFmtId="0" fontId="38" fillId="25" borderId="18" xfId="0" applyFont="1" applyFill="1" applyBorder="1" applyAlignment="1">
      <alignment horizontal="center" vertical="center" wrapText="1"/>
    </xf>
    <xf numFmtId="0" fontId="38" fillId="25" borderId="19" xfId="0" applyFont="1" applyFill="1" applyBorder="1" applyAlignment="1">
      <alignment horizontal="center" vertical="center" wrapText="1"/>
    </xf>
    <xf numFmtId="0" fontId="29" fillId="0" borderId="20" xfId="0" applyFont="1" applyBorder="1" applyAlignment="1">
      <alignment horizontal="center" vertical="center"/>
    </xf>
    <xf numFmtId="0" fontId="29" fillId="0" borderId="24" xfId="0" applyFont="1" applyBorder="1" applyAlignment="1">
      <alignment horizontal="center" vertical="center" wrapText="1"/>
    </xf>
    <xf numFmtId="0" fontId="29" fillId="0" borderId="24" xfId="0" applyFont="1" applyBorder="1" applyAlignment="1">
      <alignment horizontal="center" vertical="center"/>
    </xf>
    <xf numFmtId="176" fontId="0" fillId="25" borderId="30" xfId="0" applyNumberFormat="1" applyFill="1" applyBorder="1" applyAlignment="1">
      <alignment horizontal="center" vertical="center"/>
    </xf>
    <xf numFmtId="176" fontId="0" fillId="25" borderId="31" xfId="0" applyNumberFormat="1" applyFill="1" applyBorder="1" applyAlignment="1">
      <alignment horizontal="center" vertical="center"/>
    </xf>
    <xf numFmtId="176" fontId="0" fillId="25" borderId="32" xfId="0" applyNumberFormat="1" applyFill="1" applyBorder="1" applyAlignment="1">
      <alignment horizontal="center" vertical="center"/>
    </xf>
    <xf numFmtId="0" fontId="29" fillId="0" borderId="33" xfId="0" applyFont="1" applyBorder="1" applyAlignment="1">
      <alignment horizontal="center" vertical="center" wrapText="1"/>
    </xf>
    <xf numFmtId="0" fontId="0" fillId="25" borderId="34" xfId="0" applyFill="1" applyBorder="1">
      <alignment vertical="center"/>
    </xf>
    <xf numFmtId="0" fontId="7" fillId="0" borderId="0" xfId="0" applyFont="1" applyAlignment="1">
      <alignment horizontal="right" vertical="center" wrapText="1"/>
    </xf>
    <xf numFmtId="176" fontId="39" fillId="0" borderId="36" xfId="0" applyNumberFormat="1" applyFont="1" applyBorder="1" applyAlignment="1">
      <alignment horizontal="center" vertical="center"/>
    </xf>
    <xf numFmtId="176" fontId="39" fillId="0" borderId="37" xfId="0" applyNumberFormat="1" applyFont="1" applyBorder="1" applyAlignment="1">
      <alignment horizontal="center" vertical="center"/>
    </xf>
    <xf numFmtId="176" fontId="33" fillId="0" borderId="38" xfId="0" applyNumberFormat="1" applyFont="1" applyBorder="1" applyAlignment="1">
      <alignment horizontal="center" vertical="center"/>
    </xf>
    <xf numFmtId="176" fontId="39" fillId="0" borderId="11" xfId="0" applyNumberFormat="1" applyFont="1" applyBorder="1" applyAlignment="1">
      <alignment horizontal="center" vertical="center"/>
    </xf>
    <xf numFmtId="176" fontId="39" fillId="0" borderId="12" xfId="0" applyNumberFormat="1" applyFont="1" applyBorder="1" applyAlignment="1">
      <alignment horizontal="center" vertical="center"/>
    </xf>
    <xf numFmtId="176" fontId="33" fillId="0" borderId="39" xfId="0" applyNumberFormat="1" applyFont="1" applyBorder="1" applyAlignment="1">
      <alignment horizontal="center" vertical="center"/>
    </xf>
    <xf numFmtId="176" fontId="39" fillId="0" borderId="17" xfId="0" applyNumberFormat="1" applyFont="1" applyBorder="1" applyAlignment="1">
      <alignment horizontal="center" vertical="center"/>
    </xf>
    <xf numFmtId="176" fontId="39" fillId="0" borderId="16" xfId="0" applyNumberFormat="1" applyFont="1" applyBorder="1" applyAlignment="1">
      <alignment horizontal="center" vertical="center"/>
    </xf>
    <xf numFmtId="176" fontId="33" fillId="0" borderId="40" xfId="0" applyNumberFormat="1" applyFont="1" applyBorder="1" applyAlignment="1">
      <alignment horizontal="center" vertical="center"/>
    </xf>
    <xf numFmtId="0" fontId="39" fillId="0" borderId="41" xfId="0" applyFont="1" applyBorder="1" applyAlignment="1">
      <alignment horizontal="center" vertical="center"/>
    </xf>
    <xf numFmtId="0" fontId="39" fillId="0" borderId="42" xfId="0" applyFont="1" applyBorder="1" applyAlignment="1">
      <alignment horizontal="center" vertical="center"/>
    </xf>
    <xf numFmtId="180" fontId="34" fillId="0" borderId="35" xfId="0" applyNumberFormat="1" applyFont="1" applyBorder="1" applyAlignment="1">
      <alignment horizontal="center" vertical="center"/>
    </xf>
    <xf numFmtId="0" fontId="4" fillId="0" borderId="0" xfId="42" applyFont="1" applyAlignment="1">
      <alignment horizontal="center" vertical="center"/>
    </xf>
    <xf numFmtId="0" fontId="28" fillId="0" borderId="0" xfId="42" applyFont="1" applyAlignment="1">
      <alignment vertical="center"/>
    </xf>
    <xf numFmtId="0" fontId="28" fillId="0" borderId="0" xfId="42" applyFont="1" applyAlignment="1">
      <alignment horizontal="center" vertical="center"/>
    </xf>
    <xf numFmtId="0" fontId="36" fillId="0" borderId="0" xfId="42" applyFont="1" applyAlignment="1">
      <alignment vertical="center"/>
    </xf>
    <xf numFmtId="0" fontId="37" fillId="0" borderId="18" xfId="42" applyFont="1" applyBorder="1" applyAlignment="1">
      <alignment horizontal="center" vertical="center" wrapText="1"/>
    </xf>
    <xf numFmtId="0" fontId="37" fillId="0" borderId="0" xfId="42" applyFont="1" applyAlignment="1">
      <alignment horizontal="left" vertical="center" wrapText="1"/>
    </xf>
    <xf numFmtId="0" fontId="37" fillId="0" borderId="14" xfId="42" applyFont="1" applyBorder="1" applyAlignment="1">
      <alignment horizontal="center" vertical="center" wrapText="1"/>
    </xf>
    <xf numFmtId="0" fontId="37" fillId="0" borderId="0" xfId="42" applyFont="1" applyAlignment="1">
      <alignment horizontal="center" vertical="center" wrapText="1"/>
    </xf>
    <xf numFmtId="0" fontId="37" fillId="0" borderId="0" xfId="42" applyFont="1" applyAlignment="1">
      <alignment horizontal="justify" vertical="center" wrapText="1"/>
    </xf>
    <xf numFmtId="3" fontId="37" fillId="0" borderId="0" xfId="42" applyNumberFormat="1" applyFont="1" applyAlignment="1">
      <alignment horizontal="center" vertical="center" wrapText="1"/>
    </xf>
    <xf numFmtId="0" fontId="8" fillId="0" borderId="0" xfId="0" applyFont="1">
      <alignment vertical="center"/>
    </xf>
    <xf numFmtId="0" fontId="8" fillId="0" borderId="0" xfId="0" applyFont="1" applyAlignment="1">
      <alignment horizontal="left" vertical="center"/>
    </xf>
    <xf numFmtId="0" fontId="0" fillId="0" borderId="0" xfId="0" applyAlignment="1">
      <alignment vertical="center" wrapText="1"/>
    </xf>
    <xf numFmtId="0" fontId="3" fillId="0" borderId="0" xfId="42" applyFont="1" applyAlignment="1">
      <alignment horizontal="left" vertical="center" shrinkToFit="1"/>
    </xf>
    <xf numFmtId="0" fontId="0" fillId="0" borderId="12" xfId="0" applyBorder="1">
      <alignment vertical="center"/>
    </xf>
    <xf numFmtId="0" fontId="0" fillId="0" borderId="12" xfId="0" applyBorder="1" applyAlignment="1">
      <alignment horizontal="center" vertical="center"/>
    </xf>
    <xf numFmtId="0" fontId="0" fillId="0" borderId="0" xfId="0" applyAlignment="1">
      <alignment horizontal="right" vertical="center"/>
    </xf>
    <xf numFmtId="0" fontId="0" fillId="0" borderId="0" xfId="0" quotePrefix="1" applyAlignment="1">
      <alignment horizontal="right" vertical="center"/>
    </xf>
    <xf numFmtId="0" fontId="0" fillId="0" borderId="0" xfId="0" applyAlignment="1">
      <alignment horizontal="left" vertical="center"/>
    </xf>
    <xf numFmtId="0" fontId="7" fillId="0" borderId="12" xfId="0" applyFont="1" applyBorder="1" applyAlignment="1">
      <alignment horizontal="left" vertical="center"/>
    </xf>
    <xf numFmtId="0" fontId="7" fillId="0" borderId="12" xfId="0" quotePrefix="1" applyFont="1" applyBorder="1" applyAlignment="1">
      <alignment horizontal="left" vertical="center"/>
    </xf>
    <xf numFmtId="0" fontId="7" fillId="0" borderId="0" xfId="0" applyFont="1" applyAlignment="1">
      <alignment vertical="center" wrapText="1"/>
    </xf>
    <xf numFmtId="183" fontId="29" fillId="0" borderId="48" xfId="0" applyNumberFormat="1" applyFont="1" applyBorder="1" applyAlignment="1">
      <alignment horizontal="right" vertical="center" shrinkToFit="1"/>
    </xf>
    <xf numFmtId="184" fontId="29" fillId="0" borderId="49" xfId="0" applyNumberFormat="1" applyFont="1" applyBorder="1" applyAlignment="1">
      <alignment vertical="center" shrinkToFit="1"/>
    </xf>
    <xf numFmtId="0" fontId="7" fillId="0" borderId="0" xfId="0" applyFont="1" applyAlignment="1">
      <alignment horizontal="left" vertical="center"/>
    </xf>
    <xf numFmtId="0" fontId="7" fillId="0" borderId="51" xfId="0" applyFont="1" applyBorder="1" applyAlignment="1">
      <alignment horizontal="center" vertical="center"/>
    </xf>
    <xf numFmtId="176" fontId="29" fillId="0" borderId="37" xfId="0" applyNumberFormat="1" applyFont="1" applyBorder="1" applyAlignment="1">
      <alignment horizontal="center" vertical="center"/>
    </xf>
    <xf numFmtId="0" fontId="29" fillId="0" borderId="54" xfId="0" applyFont="1" applyBorder="1" applyAlignment="1">
      <alignment horizontal="center" vertical="center"/>
    </xf>
    <xf numFmtId="0" fontId="29" fillId="0" borderId="37" xfId="0" applyFont="1" applyBorder="1" applyAlignment="1">
      <alignment horizontal="center" vertical="center"/>
    </xf>
    <xf numFmtId="0" fontId="6" fillId="0" borderId="55" xfId="0" applyFont="1" applyBorder="1" applyAlignment="1">
      <alignment horizontal="center" vertical="center" wrapText="1"/>
    </xf>
    <xf numFmtId="0" fontId="6"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29" fillId="0" borderId="56" xfId="0" applyFont="1" applyBorder="1">
      <alignment vertical="center"/>
    </xf>
    <xf numFmtId="0" fontId="29" fillId="0" borderId="57" xfId="0" applyFont="1" applyBorder="1">
      <alignment vertical="center"/>
    </xf>
    <xf numFmtId="0" fontId="29" fillId="0" borderId="14"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20" xfId="0" applyFont="1" applyBorder="1" applyAlignment="1">
      <alignment horizontal="center" vertical="center" wrapText="1"/>
    </xf>
    <xf numFmtId="185" fontId="0" fillId="0" borderId="60" xfId="0" applyNumberFormat="1" applyBorder="1" applyAlignment="1">
      <alignment horizontal="center" vertical="center"/>
    </xf>
    <xf numFmtId="185" fontId="0" fillId="0" borderId="61" xfId="0" applyNumberFormat="1" applyBorder="1" applyAlignment="1">
      <alignment horizontal="center" vertical="center"/>
    </xf>
    <xf numFmtId="185" fontId="0" fillId="0" borderId="62" xfId="0" applyNumberFormat="1" applyBorder="1" applyAlignment="1">
      <alignment horizontal="center" vertical="center"/>
    </xf>
    <xf numFmtId="185" fontId="0" fillId="0" borderId="63" xfId="0" applyNumberFormat="1" applyBorder="1" applyAlignment="1">
      <alignment horizontal="center" vertical="center"/>
    </xf>
    <xf numFmtId="0" fontId="37" fillId="0" borderId="67" xfId="42" applyFont="1" applyBorder="1" applyAlignment="1">
      <alignment horizontal="center" vertical="center" wrapText="1"/>
    </xf>
    <xf numFmtId="182" fontId="37" fillId="0" borderId="68" xfId="42" applyNumberFormat="1" applyFont="1" applyBorder="1" applyAlignment="1">
      <alignment horizontal="center" vertical="center" wrapText="1"/>
    </xf>
    <xf numFmtId="0" fontId="37" fillId="0" borderId="69" xfId="42" applyFont="1" applyBorder="1" applyAlignment="1">
      <alignment horizontal="center" vertical="center" wrapText="1"/>
    </xf>
    <xf numFmtId="0" fontId="37" fillId="0" borderId="71" xfId="42" applyFont="1" applyBorder="1" applyAlignment="1">
      <alignment horizontal="center" vertical="center" wrapText="1"/>
    </xf>
    <xf numFmtId="0" fontId="37" fillId="0" borderId="44" xfId="42" applyFont="1" applyBorder="1" applyAlignment="1">
      <alignment horizontal="center" vertical="center" wrapText="1"/>
    </xf>
    <xf numFmtId="176" fontId="0" fillId="25" borderId="72" xfId="0" applyNumberFormat="1" applyFill="1" applyBorder="1" applyAlignment="1">
      <alignment horizontal="center" vertical="center"/>
    </xf>
    <xf numFmtId="176" fontId="39" fillId="0" borderId="73" xfId="0" applyNumberFormat="1" applyFont="1" applyBorder="1" applyAlignment="1">
      <alignment horizontal="center" vertical="center"/>
    </xf>
    <xf numFmtId="176" fontId="39" fillId="0" borderId="18" xfId="0" applyNumberFormat="1" applyFont="1" applyBorder="1" applyAlignment="1">
      <alignment horizontal="center" vertical="center"/>
    </xf>
    <xf numFmtId="176" fontId="33" fillId="0" borderId="19" xfId="0" applyNumberFormat="1" applyFont="1" applyBorder="1" applyAlignment="1">
      <alignment horizontal="center" vertical="center"/>
    </xf>
    <xf numFmtId="185" fontId="0" fillId="0" borderId="78" xfId="0" applyNumberFormat="1" applyBorder="1" applyAlignment="1">
      <alignment horizontal="center" vertical="center"/>
    </xf>
    <xf numFmtId="0" fontId="29" fillId="0" borderId="79" xfId="0" applyFont="1" applyBorder="1" applyAlignment="1">
      <alignment vertical="center" wrapText="1"/>
    </xf>
    <xf numFmtId="177" fontId="0" fillId="0" borderId="80" xfId="0" applyNumberFormat="1" applyBorder="1" applyAlignment="1">
      <alignment horizontal="center" vertical="center"/>
    </xf>
    <xf numFmtId="0" fontId="29" fillId="0" borderId="56" xfId="0" applyFont="1" applyBorder="1" applyAlignment="1">
      <alignment vertical="center" wrapText="1"/>
    </xf>
    <xf numFmtId="177" fontId="0" fillId="0" borderId="81" xfId="0" applyNumberFormat="1" applyBorder="1" applyAlignment="1">
      <alignment horizontal="center" vertical="center"/>
    </xf>
    <xf numFmtId="0" fontId="29" fillId="0" borderId="82" xfId="0" applyFont="1" applyBorder="1" applyAlignment="1">
      <alignment vertical="center" wrapText="1"/>
    </xf>
    <xf numFmtId="177" fontId="0" fillId="0" borderId="83" xfId="0" applyNumberFormat="1" applyBorder="1" applyAlignment="1">
      <alignment horizontal="center" vertical="center"/>
    </xf>
    <xf numFmtId="4" fontId="0" fillId="0" borderId="84" xfId="0" applyNumberFormat="1" applyBorder="1" applyAlignment="1">
      <alignment horizontal="center" vertical="center"/>
    </xf>
    <xf numFmtId="4" fontId="0" fillId="0" borderId="65" xfId="0" applyNumberFormat="1" applyBorder="1" applyAlignment="1">
      <alignment horizontal="center" vertical="center"/>
    </xf>
    <xf numFmtId="4" fontId="0" fillId="0" borderId="85" xfId="0" applyNumberFormat="1" applyBorder="1" applyAlignment="1">
      <alignment horizontal="center" vertical="center"/>
    </xf>
    <xf numFmtId="181" fontId="0" fillId="0" borderId="86" xfId="0" applyNumberFormat="1" applyBorder="1" applyAlignment="1">
      <alignment horizontal="center" vertical="center"/>
    </xf>
    <xf numFmtId="4" fontId="0" fillId="0" borderId="64" xfId="0" applyNumberFormat="1" applyBorder="1" applyAlignment="1">
      <alignment horizontal="center" vertical="center"/>
    </xf>
    <xf numFmtId="177" fontId="0" fillId="0" borderId="21" xfId="0" applyNumberFormat="1" applyBorder="1" applyAlignment="1">
      <alignment horizontal="center" vertical="center"/>
    </xf>
    <xf numFmtId="177" fontId="0" fillId="0" borderId="22" xfId="0" applyNumberFormat="1" applyBorder="1" applyAlignment="1">
      <alignment horizontal="center" vertical="center"/>
    </xf>
    <xf numFmtId="177" fontId="0" fillId="0" borderId="23" xfId="0" applyNumberFormat="1" applyBorder="1" applyAlignment="1">
      <alignment horizontal="center" vertical="center"/>
    </xf>
    <xf numFmtId="177" fontId="0" fillId="0" borderId="25" xfId="0" applyNumberFormat="1" applyBorder="1" applyAlignment="1">
      <alignment horizontal="center" vertical="center" wrapText="1"/>
    </xf>
    <xf numFmtId="177" fontId="0" fillId="0" borderId="27" xfId="0" applyNumberFormat="1" applyBorder="1" applyAlignment="1">
      <alignment horizontal="center" vertical="center"/>
    </xf>
    <xf numFmtId="177" fontId="0" fillId="0" borderId="53" xfId="0" applyNumberFormat="1" applyBorder="1" applyAlignment="1">
      <alignment horizontal="center" vertical="center"/>
    </xf>
    <xf numFmtId="177" fontId="0" fillId="0" borderId="28" xfId="0" applyNumberFormat="1" applyBorder="1" applyAlignment="1">
      <alignment horizontal="center" vertical="center"/>
    </xf>
    <xf numFmtId="177" fontId="0" fillId="0" borderId="29" xfId="0" applyNumberFormat="1" applyBorder="1" applyAlignment="1">
      <alignment horizontal="center" vertical="center"/>
    </xf>
    <xf numFmtId="0" fontId="0" fillId="0" borderId="88" xfId="0" applyBorder="1" applyAlignment="1">
      <alignment vertical="center" wrapText="1"/>
    </xf>
    <xf numFmtId="177" fontId="29" fillId="0" borderId="57" xfId="0" applyNumberFormat="1" applyFont="1" applyBorder="1" applyAlignment="1">
      <alignment horizontal="center" vertical="center" shrinkToFit="1"/>
    </xf>
    <xf numFmtId="177" fontId="0" fillId="0" borderId="89" xfId="0" applyNumberFormat="1" applyBorder="1" applyAlignment="1">
      <alignment horizontal="center" vertical="center"/>
    </xf>
    <xf numFmtId="0" fontId="0" fillId="0" borderId="90" xfId="0" applyBorder="1" applyAlignment="1">
      <alignment vertical="center" wrapText="1"/>
    </xf>
    <xf numFmtId="177" fontId="29" fillId="0" borderId="56" xfId="0" applyNumberFormat="1" applyFont="1" applyBorder="1" applyAlignment="1">
      <alignment horizontal="center" vertical="center" shrinkToFit="1"/>
    </xf>
    <xf numFmtId="177" fontId="0" fillId="0" borderId="91" xfId="0" applyNumberFormat="1" applyBorder="1" applyAlignment="1">
      <alignment horizontal="center" vertical="center"/>
    </xf>
    <xf numFmtId="0" fontId="29" fillId="0" borderId="82" xfId="0" applyFont="1" applyBorder="1" applyAlignment="1">
      <alignment horizontal="center" vertical="center" shrinkToFit="1"/>
    </xf>
    <xf numFmtId="177" fontId="0" fillId="0" borderId="92" xfId="0" applyNumberFormat="1" applyBorder="1" applyAlignment="1">
      <alignment horizontal="center" vertical="center"/>
    </xf>
    <xf numFmtId="0" fontId="29" fillId="0" borderId="54" xfId="0" applyFont="1" applyBorder="1" applyAlignment="1">
      <alignment horizontal="center" vertical="center" wrapText="1"/>
    </xf>
    <xf numFmtId="0" fontId="53" fillId="0" borderId="0" xfId="0" applyFont="1">
      <alignment vertical="center"/>
    </xf>
    <xf numFmtId="0" fontId="53" fillId="0" borderId="0" xfId="0" applyFont="1" applyAlignment="1">
      <alignment vertical="center" wrapText="1"/>
    </xf>
    <xf numFmtId="0" fontId="0" fillId="0" borderId="12" xfId="0" applyBorder="1" applyAlignment="1">
      <alignment vertical="center" wrapText="1"/>
    </xf>
    <xf numFmtId="49" fontId="8" fillId="0" borderId="0" xfId="0" applyNumberFormat="1" applyFont="1" applyAlignment="1">
      <alignment horizontal="right" vertical="center"/>
    </xf>
    <xf numFmtId="0" fontId="0" fillId="0" borderId="0" xfId="0" applyAlignment="1">
      <alignment vertical="center" wrapText="1" shrinkToFit="1"/>
    </xf>
    <xf numFmtId="0" fontId="3" fillId="0" borderId="73"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right" vertical="center" wrapText="1"/>
    </xf>
    <xf numFmtId="0" fontId="27" fillId="0" borderId="51" xfId="0" applyFont="1" applyBorder="1" applyAlignment="1">
      <alignment vertical="center" wrapText="1"/>
    </xf>
    <xf numFmtId="0" fontId="27" fillId="0" borderId="51" xfId="0" applyFont="1" applyBorder="1">
      <alignment vertical="center"/>
    </xf>
    <xf numFmtId="0" fontId="3" fillId="0" borderId="0" xfId="0" applyFont="1" applyAlignment="1">
      <alignment horizontal="center" wrapText="1"/>
    </xf>
    <xf numFmtId="0" fontId="27" fillId="0" borderId="0" xfId="0" applyFont="1">
      <alignment vertical="center"/>
    </xf>
    <xf numFmtId="0" fontId="27" fillId="0" borderId="0" xfId="0" applyFont="1" applyAlignment="1">
      <alignment vertical="center" wrapText="1"/>
    </xf>
    <xf numFmtId="0" fontId="3" fillId="0" borderId="78" xfId="0" applyFont="1" applyBorder="1" applyAlignment="1">
      <alignment horizontal="center" vertical="center" shrinkToFit="1"/>
    </xf>
    <xf numFmtId="0" fontId="3" fillId="0" borderId="0" xfId="0" applyFont="1" applyAlignment="1">
      <alignment horizontal="center" vertical="center" shrinkToFit="1"/>
    </xf>
    <xf numFmtId="0" fontId="3" fillId="0" borderId="29" xfId="0" applyFont="1" applyBorder="1" applyAlignment="1">
      <alignment horizontal="center" vertical="center" shrinkToFit="1"/>
    </xf>
    <xf numFmtId="0" fontId="3" fillId="0" borderId="29" xfId="0" applyFont="1" applyBorder="1" applyAlignment="1">
      <alignment horizontal="center" vertical="center"/>
    </xf>
    <xf numFmtId="0" fontId="3" fillId="0" borderId="0" xfId="0" applyFont="1" applyAlignment="1">
      <alignment horizontal="center" vertical="center"/>
    </xf>
    <xf numFmtId="0" fontId="3" fillId="0" borderId="51" xfId="0" applyFont="1" applyBorder="1" applyAlignment="1">
      <alignment horizontal="right" vertical="center" wrapText="1"/>
    </xf>
    <xf numFmtId="0" fontId="49" fillId="0" borderId="0" xfId="0" applyFont="1">
      <alignment vertical="center"/>
    </xf>
    <xf numFmtId="0" fontId="49" fillId="0" borderId="0" xfId="0" applyFont="1" applyAlignment="1">
      <alignment vertical="center" wrapText="1"/>
    </xf>
    <xf numFmtId="0" fontId="3" fillId="0" borderId="0" xfId="0" applyFont="1" applyAlignment="1">
      <alignment wrapText="1"/>
    </xf>
    <xf numFmtId="0" fontId="3" fillId="0" borderId="66" xfId="0" applyFont="1" applyBorder="1" applyAlignment="1">
      <alignment horizontal="center" vertical="center" shrinkToFit="1"/>
    </xf>
    <xf numFmtId="0" fontId="3" fillId="0" borderId="5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85" xfId="0" applyFont="1" applyBorder="1" applyAlignment="1">
      <alignment horizontal="center" vertical="center" shrinkToFit="1"/>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50" fillId="0" borderId="0" xfId="0" applyFont="1" applyAlignment="1">
      <alignment vertical="center" wrapText="1"/>
    </xf>
    <xf numFmtId="0" fontId="3" fillId="0" borderId="0" xfId="0" applyFont="1" applyAlignment="1"/>
    <xf numFmtId="0" fontId="3" fillId="0" borderId="0" xfId="0" applyFont="1" applyAlignment="1">
      <alignment horizontal="left" wrapText="1"/>
    </xf>
    <xf numFmtId="0" fontId="0" fillId="26" borderId="0" xfId="0" applyFill="1" applyProtection="1">
      <alignment vertical="center"/>
      <protection locked="0"/>
    </xf>
    <xf numFmtId="0" fontId="3" fillId="0" borderId="73"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85"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0" xfId="0" applyFont="1" applyAlignment="1" applyProtection="1">
      <alignment vertical="center" shrinkToFit="1"/>
      <protection locked="0"/>
    </xf>
    <xf numFmtId="0" fontId="3" fillId="0" borderId="0" xfId="0" applyFont="1" applyAlignment="1" applyProtection="1">
      <alignment horizontal="center" vertical="center" shrinkToFit="1"/>
      <protection locked="0"/>
    </xf>
    <xf numFmtId="0" fontId="3" fillId="0" borderId="0" xfId="0" applyFont="1" applyAlignment="1" applyProtection="1">
      <alignment horizontal="center" vertical="center" wrapText="1" shrinkToFit="1"/>
      <protection locked="0"/>
    </xf>
    <xf numFmtId="0" fontId="3" fillId="0" borderId="0" xfId="0" applyFont="1" applyAlignment="1" applyProtection="1">
      <alignment vertical="center" wrapText="1" shrinkToFit="1"/>
      <protection locked="0"/>
    </xf>
    <xf numFmtId="0" fontId="3" fillId="0" borderId="13" xfId="0" applyFont="1" applyBorder="1" applyAlignment="1">
      <alignment horizontal="center" vertical="center" wrapText="1"/>
    </xf>
    <xf numFmtId="0" fontId="3" fillId="0" borderId="18" xfId="0" applyFont="1" applyBorder="1" applyAlignment="1">
      <alignment vertical="center" wrapText="1"/>
    </xf>
    <xf numFmtId="0" fontId="3" fillId="0" borderId="14" xfId="0" applyFont="1" applyBorder="1" applyAlignment="1">
      <alignment vertical="center" wrapText="1"/>
    </xf>
    <xf numFmtId="0" fontId="3" fillId="0" borderId="0" xfId="0" applyFont="1" applyAlignment="1">
      <alignment horizontal="center" vertical="center" wrapText="1" shrinkToFit="1"/>
    </xf>
    <xf numFmtId="0" fontId="27" fillId="0" borderId="10" xfId="0" applyFont="1" applyBorder="1">
      <alignment vertical="center"/>
    </xf>
    <xf numFmtId="0" fontId="27" fillId="0" borderId="73" xfId="0" applyFont="1" applyBorder="1">
      <alignment vertical="center"/>
    </xf>
    <xf numFmtId="0" fontId="3" fillId="0" borderId="13" xfId="0" applyFont="1" applyBorder="1" applyAlignment="1">
      <alignment vertical="center" wrapText="1"/>
    </xf>
    <xf numFmtId="0" fontId="27" fillId="0" borderId="85" xfId="0" applyFont="1" applyBorder="1">
      <alignment vertical="center"/>
    </xf>
    <xf numFmtId="0" fontId="3" fillId="0" borderId="78" xfId="0" applyFont="1" applyBorder="1" applyAlignment="1">
      <alignment horizontal="center" vertical="center" wrapText="1"/>
    </xf>
    <xf numFmtId="0" fontId="3" fillId="0" borderId="0" xfId="0" applyFont="1" applyAlignment="1">
      <alignment vertical="center" shrinkToFit="1"/>
    </xf>
    <xf numFmtId="0" fontId="3" fillId="0" borderId="85" xfId="0" applyFont="1" applyBorder="1" applyAlignment="1">
      <alignment vertical="center" shrinkToFit="1"/>
    </xf>
    <xf numFmtId="0" fontId="3" fillId="0" borderId="22" xfId="0" applyFont="1" applyBorder="1" applyAlignment="1">
      <alignment vertical="center" shrinkToFit="1"/>
    </xf>
    <xf numFmtId="0" fontId="3" fillId="0" borderId="138" xfId="0" applyFont="1" applyBorder="1" applyAlignment="1">
      <alignment vertical="center" wrapText="1"/>
    </xf>
    <xf numFmtId="0" fontId="3" fillId="0" borderId="140" xfId="0" applyFont="1" applyBorder="1" applyAlignment="1">
      <alignment vertical="center" wrapText="1"/>
    </xf>
    <xf numFmtId="0" fontId="3" fillId="0" borderId="141" xfId="0" applyFont="1" applyBorder="1" applyAlignment="1">
      <alignment vertical="center" wrapText="1"/>
    </xf>
    <xf numFmtId="4" fontId="3" fillId="0" borderId="142" xfId="0" applyNumberFormat="1" applyFont="1" applyBorder="1" applyAlignment="1">
      <alignment vertical="center" shrinkToFit="1"/>
    </xf>
    <xf numFmtId="4" fontId="3" fillId="0" borderId="143" xfId="0" applyNumberFormat="1" applyFont="1" applyBorder="1" applyAlignment="1">
      <alignment vertical="center" shrinkToFit="1"/>
    </xf>
    <xf numFmtId="4" fontId="3" fillId="0" borderId="144" xfId="0" applyNumberFormat="1" applyFont="1" applyBorder="1" applyAlignment="1">
      <alignment vertical="center" shrinkToFit="1"/>
    </xf>
    <xf numFmtId="0" fontId="3" fillId="0" borderId="139" xfId="0" applyFont="1" applyBorder="1" applyAlignment="1">
      <alignment vertical="center" wrapText="1"/>
    </xf>
    <xf numFmtId="0" fontId="3" fillId="0" borderId="142" xfId="0" applyFont="1" applyBorder="1" applyAlignment="1">
      <alignment vertical="center" wrapText="1"/>
    </xf>
    <xf numFmtId="0" fontId="3" fillId="0" borderId="143" xfId="0" applyFont="1" applyBorder="1" applyAlignment="1">
      <alignment vertical="center" wrapText="1"/>
    </xf>
    <xf numFmtId="0" fontId="3" fillId="0" borderId="144" xfId="0" applyFont="1" applyBorder="1" applyAlignment="1">
      <alignment vertical="center" wrapText="1"/>
    </xf>
    <xf numFmtId="0" fontId="3" fillId="0" borderId="145" xfId="0" applyFont="1" applyBorder="1" applyAlignment="1">
      <alignment vertical="center" wrapText="1"/>
    </xf>
    <xf numFmtId="0" fontId="3" fillId="0" borderId="146" xfId="0" applyFont="1" applyBorder="1" applyAlignment="1">
      <alignment vertical="center" wrapText="1"/>
    </xf>
    <xf numFmtId="0" fontId="3" fillId="0" borderId="13" xfId="0" applyFont="1" applyBorder="1" applyAlignment="1">
      <alignment vertical="center" shrinkToFit="1"/>
    </xf>
    <xf numFmtId="0" fontId="3" fillId="0" borderId="14" xfId="0" applyFont="1" applyBorder="1" applyAlignment="1">
      <alignment vertical="center" shrinkToFit="1"/>
    </xf>
    <xf numFmtId="0" fontId="3" fillId="0" borderId="147" xfId="0" applyFont="1" applyBorder="1" applyAlignment="1">
      <alignment vertical="center" shrinkToFit="1"/>
    </xf>
    <xf numFmtId="0" fontId="3" fillId="0" borderId="151" xfId="0" applyFont="1" applyBorder="1" applyAlignment="1">
      <alignment vertical="center" shrinkToFit="1"/>
    </xf>
    <xf numFmtId="0" fontId="3" fillId="0" borderId="13" xfId="0" applyFont="1" applyBorder="1" applyAlignment="1">
      <alignment horizontal="center" vertical="center" shrinkToFit="1"/>
    </xf>
    <xf numFmtId="0" fontId="3" fillId="0" borderId="0" xfId="0" applyFont="1" applyAlignment="1" applyProtection="1">
      <alignment horizontal="center" vertical="center" wrapText="1"/>
      <protection locked="0"/>
    </xf>
    <xf numFmtId="0" fontId="3" fillId="0" borderId="0" xfId="0" applyFont="1" applyAlignment="1" applyProtection="1">
      <alignment vertical="center" wrapText="1"/>
      <protection locked="0"/>
    </xf>
    <xf numFmtId="0" fontId="3" fillId="0" borderId="51" xfId="0" applyFont="1" applyBorder="1" applyAlignment="1" applyProtection="1">
      <alignment vertical="center" wrapText="1"/>
      <protection locked="0"/>
    </xf>
    <xf numFmtId="0" fontId="3" fillId="0" borderId="78" xfId="0" applyFont="1" applyBorder="1" applyAlignment="1">
      <alignment vertical="center" wrapText="1"/>
    </xf>
    <xf numFmtId="0" fontId="3" fillId="0" borderId="12" xfId="0" applyFont="1" applyBorder="1" applyAlignment="1">
      <alignment horizontal="center" vertical="center"/>
    </xf>
    <xf numFmtId="0" fontId="55" fillId="0" borderId="0" xfId="0" applyFont="1" applyAlignment="1">
      <alignment vertical="center" wrapText="1"/>
    </xf>
    <xf numFmtId="0" fontId="55" fillId="0" borderId="0" xfId="0" applyFont="1" applyAlignment="1">
      <alignment horizontal="center" vertical="center" wrapText="1"/>
    </xf>
    <xf numFmtId="0" fontId="55" fillId="0" borderId="0" xfId="0" applyFont="1">
      <alignment vertical="center"/>
    </xf>
    <xf numFmtId="184" fontId="31" fillId="26" borderId="48" xfId="0" applyNumberFormat="1" applyFont="1" applyFill="1" applyBorder="1" applyAlignment="1" applyProtection="1">
      <alignment horizontal="center" vertical="center" shrinkToFit="1"/>
      <protection locked="0"/>
    </xf>
    <xf numFmtId="0" fontId="55" fillId="0" borderId="157" xfId="0" applyFont="1" applyBorder="1" applyAlignment="1">
      <alignment vertical="center" wrapText="1"/>
    </xf>
    <xf numFmtId="0" fontId="55" fillId="0" borderId="137" xfId="0" applyFont="1" applyBorder="1" applyAlignment="1">
      <alignment horizontal="center" vertical="center" wrapText="1"/>
    </xf>
    <xf numFmtId="0" fontId="55" fillId="0" borderId="133" xfId="0" applyFont="1" applyBorder="1" applyAlignment="1">
      <alignment vertical="center" wrapText="1"/>
    </xf>
    <xf numFmtId="0" fontId="55" fillId="0" borderId="153" xfId="0" applyFont="1" applyBorder="1" applyAlignment="1">
      <alignment vertical="center" wrapText="1"/>
    </xf>
    <xf numFmtId="0" fontId="50" fillId="0" borderId="0" xfId="0" applyFont="1">
      <alignment vertical="center"/>
    </xf>
    <xf numFmtId="0" fontId="55" fillId="0" borderId="0" xfId="0" applyFont="1" applyAlignment="1">
      <alignment vertical="center" shrinkToFit="1"/>
    </xf>
    <xf numFmtId="0" fontId="3" fillId="0" borderId="29" xfId="0" applyFont="1" applyBorder="1" applyAlignment="1" applyProtection="1">
      <alignment horizontal="center" vertical="center" wrapText="1"/>
      <protection locked="0"/>
    </xf>
    <xf numFmtId="0" fontId="3" fillId="0" borderId="66" xfId="0" applyFont="1" applyBorder="1" applyAlignment="1">
      <alignment horizontal="center" vertical="center" wrapText="1"/>
    </xf>
    <xf numFmtId="0" fontId="55" fillId="0" borderId="0" xfId="0" applyFont="1" applyAlignment="1">
      <alignment vertical="top" wrapText="1"/>
    </xf>
    <xf numFmtId="0" fontId="4" fillId="0" borderId="0" xfId="0" applyFont="1" applyAlignment="1">
      <alignment vertical="center" wrapText="1"/>
    </xf>
    <xf numFmtId="4" fontId="3" fillId="0" borderId="14" xfId="0" applyNumberFormat="1" applyFont="1" applyBorder="1" applyAlignment="1">
      <alignment horizontal="center" vertical="center" wrapText="1"/>
    </xf>
    <xf numFmtId="0" fontId="3" fillId="0" borderId="29" xfId="0" applyFont="1" applyBorder="1" applyAlignment="1" applyProtection="1">
      <alignment vertical="center" wrapText="1" shrinkToFit="1"/>
      <protection locked="0"/>
    </xf>
    <xf numFmtId="0" fontId="3" fillId="0" borderId="29" xfId="0" applyFont="1" applyBorder="1" applyAlignment="1" applyProtection="1">
      <alignment vertical="center" shrinkToFit="1"/>
      <protection locked="0"/>
    </xf>
    <xf numFmtId="0" fontId="4" fillId="0" borderId="0" xfId="42" applyFont="1" applyAlignment="1">
      <alignment vertical="center"/>
    </xf>
    <xf numFmtId="49" fontId="31" fillId="26" borderId="50" xfId="0" applyNumberFormat="1" applyFont="1" applyFill="1" applyBorder="1" applyAlignment="1" applyProtection="1">
      <alignment horizontal="center" vertical="center" shrinkToFit="1"/>
      <protection locked="0"/>
    </xf>
    <xf numFmtId="0" fontId="55" fillId="0" borderId="0" xfId="42" applyFont="1" applyAlignment="1">
      <alignment vertical="center"/>
    </xf>
    <xf numFmtId="0" fontId="3" fillId="0" borderId="0" xfId="0" applyFont="1" applyProtection="1">
      <alignment vertical="center"/>
      <protection locked="0"/>
    </xf>
    <xf numFmtId="0" fontId="55" fillId="0" borderId="156" xfId="0" applyFont="1" applyBorder="1" applyAlignment="1">
      <alignment vertical="center" wrapText="1"/>
    </xf>
    <xf numFmtId="0" fontId="28" fillId="0" borderId="0" xfId="0" applyFont="1">
      <alignment vertical="center"/>
    </xf>
    <xf numFmtId="0" fontId="61" fillId="0" borderId="0" xfId="0" applyFont="1">
      <alignment vertical="center"/>
    </xf>
    <xf numFmtId="0" fontId="28" fillId="0" borderId="0" xfId="0" applyFont="1" applyAlignment="1">
      <alignment horizontal="right" vertical="center"/>
    </xf>
    <xf numFmtId="0" fontId="28" fillId="0" borderId="0" xfId="0" applyFont="1" applyAlignment="1">
      <alignment horizontal="center" vertical="center"/>
    </xf>
    <xf numFmtId="0" fontId="56" fillId="0" borderId="142" xfId="0" applyFont="1" applyBorder="1" applyAlignment="1">
      <alignment vertical="center" wrapText="1"/>
    </xf>
    <xf numFmtId="0" fontId="62" fillId="0" borderId="0" xfId="0" applyFont="1">
      <alignment vertical="center"/>
    </xf>
    <xf numFmtId="0" fontId="55" fillId="0" borderId="152" xfId="0" applyFont="1" applyBorder="1">
      <alignment vertical="center"/>
    </xf>
    <xf numFmtId="0" fontId="28" fillId="0" borderId="133" xfId="0" applyFont="1" applyBorder="1">
      <alignment vertical="center"/>
    </xf>
    <xf numFmtId="0" fontId="28" fillId="0" borderId="153" xfId="0" applyFont="1" applyBorder="1">
      <alignment vertical="center"/>
    </xf>
    <xf numFmtId="0" fontId="28" fillId="0" borderId="0" xfId="0" applyFont="1" applyAlignment="1">
      <alignment vertical="center" wrapText="1"/>
    </xf>
    <xf numFmtId="0" fontId="28" fillId="26" borderId="166" xfId="0" applyFont="1" applyFill="1" applyBorder="1" applyAlignment="1" applyProtection="1">
      <alignment horizontal="center" vertical="center" shrinkToFit="1"/>
      <protection locked="0"/>
    </xf>
    <xf numFmtId="0" fontId="28" fillId="26" borderId="163" xfId="0" applyFont="1" applyFill="1" applyBorder="1" applyAlignment="1" applyProtection="1">
      <alignment horizontal="center" vertical="center" shrinkToFit="1"/>
      <protection locked="0"/>
    </xf>
    <xf numFmtId="0" fontId="28" fillId="0" borderId="0" xfId="0" applyFont="1" applyProtection="1">
      <alignment vertical="center"/>
      <protection locked="0"/>
    </xf>
    <xf numFmtId="0" fontId="28" fillId="26" borderId="140" xfId="0" applyFont="1" applyFill="1" applyBorder="1" applyAlignment="1" applyProtection="1">
      <alignment horizontal="center" vertical="center" shrinkToFit="1"/>
      <protection locked="0"/>
    </xf>
    <xf numFmtId="0" fontId="28" fillId="26" borderId="176" xfId="0" applyFont="1" applyFill="1" applyBorder="1" applyAlignment="1" applyProtection="1">
      <alignment horizontal="center" vertical="center" shrinkToFit="1"/>
      <protection locked="0"/>
    </xf>
    <xf numFmtId="0" fontId="28" fillId="26" borderId="138" xfId="0" applyFont="1" applyFill="1" applyBorder="1" applyAlignment="1" applyProtection="1">
      <alignment horizontal="center" vertical="center" shrinkToFit="1"/>
      <protection locked="0"/>
    </xf>
    <xf numFmtId="0" fontId="55" fillId="0" borderId="137" xfId="0" applyFont="1" applyBorder="1" applyAlignment="1">
      <alignment horizontal="right" vertical="center" wrapText="1"/>
    </xf>
    <xf numFmtId="0" fontId="55" fillId="0" borderId="0" xfId="0" applyFont="1" applyAlignment="1">
      <alignment horizontal="center" vertical="center"/>
    </xf>
    <xf numFmtId="0" fontId="55" fillId="0" borderId="133" xfId="0" applyFont="1" applyBorder="1">
      <alignment vertical="center"/>
    </xf>
    <xf numFmtId="0" fontId="55" fillId="0" borderId="133" xfId="0" applyFont="1" applyBorder="1" applyAlignment="1">
      <alignment horizontal="center" vertical="center"/>
    </xf>
    <xf numFmtId="0" fontId="55" fillId="0" borderId="157" xfId="0" applyFont="1" applyBorder="1">
      <alignment vertical="center"/>
    </xf>
    <xf numFmtId="0" fontId="55" fillId="26" borderId="0" xfId="0" applyFont="1" applyFill="1" applyAlignment="1">
      <alignment horizontal="center" vertical="center" shrinkToFit="1"/>
    </xf>
    <xf numFmtId="0" fontId="55" fillId="29" borderId="0" xfId="0" applyFont="1" applyFill="1" applyAlignment="1">
      <alignment horizontal="center" vertical="center" shrinkToFit="1"/>
    </xf>
    <xf numFmtId="0" fontId="55" fillId="0" borderId="158" xfId="0" applyFont="1" applyBorder="1" applyAlignment="1">
      <alignment horizontal="right" vertical="center" wrapText="1"/>
    </xf>
    <xf numFmtId="0" fontId="5" fillId="0" borderId="133" xfId="0" applyFont="1" applyBorder="1" applyAlignment="1">
      <alignment vertical="center" wrapText="1"/>
    </xf>
    <xf numFmtId="0" fontId="5" fillId="0" borderId="153" xfId="0" applyFont="1" applyBorder="1" applyAlignment="1">
      <alignment vertical="center" wrapText="1"/>
    </xf>
    <xf numFmtId="0" fontId="55" fillId="0" borderId="137" xfId="0" quotePrefix="1" applyFont="1" applyBorder="1" applyAlignment="1">
      <alignment horizontal="right" vertical="top" wrapText="1"/>
    </xf>
    <xf numFmtId="0" fontId="55" fillId="0" borderId="0" xfId="41" applyFont="1" applyAlignment="1">
      <alignment horizontal="left" vertical="center"/>
    </xf>
    <xf numFmtId="0" fontId="55" fillId="0" borderId="0" xfId="41" applyFont="1" applyAlignment="1">
      <alignment horizontal="left" vertical="center" wrapText="1"/>
    </xf>
    <xf numFmtId="0" fontId="55" fillId="0" borderId="157" xfId="41" applyFont="1" applyBorder="1" applyAlignment="1">
      <alignment horizontal="left" vertical="center" wrapText="1"/>
    </xf>
    <xf numFmtId="0" fontId="55" fillId="0" borderId="158" xfId="0" quotePrefix="1" applyFont="1" applyBorder="1" applyAlignment="1">
      <alignment horizontal="right" vertical="top" wrapText="1"/>
    </xf>
    <xf numFmtId="0" fontId="55" fillId="0" borderId="157" xfId="41" applyFont="1" applyBorder="1" applyAlignment="1">
      <alignment vertical="center" wrapText="1"/>
    </xf>
    <xf numFmtId="0" fontId="3" fillId="0" borderId="184" xfId="0" applyFont="1" applyBorder="1" applyAlignment="1">
      <alignment horizontal="center" vertical="center" wrapText="1"/>
    </xf>
    <xf numFmtId="0" fontId="3" fillId="0" borderId="184" xfId="0" applyFont="1" applyBorder="1" applyAlignment="1">
      <alignment vertical="center" wrapText="1"/>
    </xf>
    <xf numFmtId="0" fontId="55" fillId="0" borderId="175" xfId="0" applyFont="1" applyBorder="1" applyAlignment="1">
      <alignment horizontal="center" vertical="center"/>
    </xf>
    <xf numFmtId="0" fontId="55" fillId="0" borderId="187" xfId="0" applyFont="1" applyBorder="1" applyAlignment="1">
      <alignment horizontal="center" vertical="center"/>
    </xf>
    <xf numFmtId="0" fontId="58" fillId="28" borderId="12" xfId="0" applyFont="1" applyFill="1" applyBorder="1" applyAlignment="1">
      <alignment horizontal="center" vertical="center" shrinkToFit="1"/>
    </xf>
    <xf numFmtId="189" fontId="3" fillId="0" borderId="0" xfId="0" applyNumberFormat="1" applyFont="1" applyAlignment="1">
      <alignment horizontal="center" vertical="center"/>
    </xf>
    <xf numFmtId="0" fontId="3" fillId="0" borderId="163" xfId="0" applyFont="1" applyBorder="1" applyAlignment="1">
      <alignment horizontal="center" vertical="center"/>
    </xf>
    <xf numFmtId="0" fontId="3" fillId="0" borderId="164" xfId="0" applyFont="1" applyBorder="1" applyAlignment="1">
      <alignment horizontal="center" vertical="center"/>
    </xf>
    <xf numFmtId="0" fontId="3" fillId="0" borderId="0" xfId="0" applyFont="1" applyAlignment="1">
      <alignment horizontal="distributed" vertical="center"/>
    </xf>
    <xf numFmtId="0" fontId="3" fillId="26" borderId="192" xfId="0" applyFont="1" applyFill="1" applyBorder="1" applyAlignment="1">
      <alignment horizontal="left" vertical="center" shrinkToFit="1"/>
    </xf>
    <xf numFmtId="0" fontId="3" fillId="26" borderId="150" xfId="0" applyFont="1" applyFill="1" applyBorder="1" applyAlignment="1">
      <alignment horizontal="left" vertical="center" shrinkToFit="1"/>
    </xf>
    <xf numFmtId="0" fontId="3" fillId="26" borderId="164" xfId="0" applyFont="1" applyFill="1" applyBorder="1" applyAlignment="1">
      <alignment horizontal="left" vertical="center" shrinkToFit="1"/>
    </xf>
    <xf numFmtId="0" fontId="3" fillId="0" borderId="193" xfId="0" applyFont="1" applyBorder="1" applyAlignment="1">
      <alignment horizontal="center" vertical="center" shrinkToFit="1"/>
    </xf>
    <xf numFmtId="0" fontId="3" fillId="0" borderId="147" xfId="0" applyFont="1" applyBorder="1" applyAlignment="1">
      <alignment horizontal="center" vertical="center" shrinkToFit="1"/>
    </xf>
    <xf numFmtId="0" fontId="3" fillId="0" borderId="189" xfId="0" applyFont="1" applyBorder="1" applyAlignment="1">
      <alignment horizontal="center" vertical="center" shrinkToFit="1"/>
    </xf>
    <xf numFmtId="0" fontId="55" fillId="0" borderId="0" xfId="0" applyFont="1" applyAlignment="1">
      <alignment horizontal="left" vertical="top" wrapText="1"/>
    </xf>
    <xf numFmtId="0" fontId="55" fillId="0" borderId="153" xfId="0" applyFont="1" applyBorder="1">
      <alignment vertical="center"/>
    </xf>
    <xf numFmtId="0" fontId="55" fillId="0" borderId="137" xfId="0" applyFont="1" applyBorder="1">
      <alignment vertical="center"/>
    </xf>
    <xf numFmtId="0" fontId="55" fillId="0" borderId="137" xfId="0" applyFont="1" applyBorder="1" applyAlignment="1">
      <alignment horizontal="right" vertical="center"/>
    </xf>
    <xf numFmtId="0" fontId="55" fillId="0" borderId="158" xfId="0" applyFont="1" applyBorder="1">
      <alignment vertical="center"/>
    </xf>
    <xf numFmtId="0" fontId="56" fillId="0" borderId="145" xfId="0" applyFont="1" applyBorder="1" applyAlignment="1">
      <alignment vertical="center" wrapText="1"/>
    </xf>
    <xf numFmtId="0" fontId="28" fillId="0" borderId="12" xfId="0" applyFont="1" applyBorder="1" applyAlignment="1" applyProtection="1">
      <alignment horizontal="center" vertical="center" shrinkToFit="1"/>
      <protection locked="0"/>
    </xf>
    <xf numFmtId="0" fontId="3" fillId="0" borderId="85" xfId="0" applyFont="1" applyBorder="1" applyAlignment="1" applyProtection="1">
      <alignment vertical="center" wrapText="1"/>
      <protection locked="0"/>
    </xf>
    <xf numFmtId="0" fontId="3" fillId="0" borderId="10" xfId="0" applyFont="1" applyBorder="1" applyAlignment="1" applyProtection="1">
      <alignment vertical="center" wrapText="1"/>
      <protection locked="0"/>
    </xf>
    <xf numFmtId="0" fontId="3" fillId="0" borderId="73" xfId="0" applyFont="1" applyBorder="1" applyAlignment="1" applyProtection="1">
      <alignment vertical="center" wrapText="1"/>
      <protection locked="0"/>
    </xf>
    <xf numFmtId="0" fontId="56" fillId="0" borderId="10" xfId="0" applyFont="1" applyBorder="1" applyAlignment="1">
      <alignment vertical="center" wrapText="1"/>
    </xf>
    <xf numFmtId="0" fontId="56" fillId="0" borderId="0" xfId="0" applyFont="1" applyAlignment="1">
      <alignment vertical="center" wrapText="1"/>
    </xf>
    <xf numFmtId="0" fontId="3" fillId="0" borderId="0" xfId="0" applyFont="1" applyAlignment="1" applyProtection="1">
      <alignment wrapText="1"/>
      <protection locked="0"/>
    </xf>
    <xf numFmtId="0" fontId="3" fillId="0" borderId="0" xfId="0" applyFont="1" applyAlignment="1" applyProtection="1">
      <alignment horizontal="left" wrapText="1"/>
      <protection locked="0"/>
    </xf>
    <xf numFmtId="0" fontId="55" fillId="0" borderId="175" xfId="0" applyFont="1" applyBorder="1" applyAlignment="1">
      <alignment horizontal="center" vertical="center" shrinkToFit="1"/>
    </xf>
    <xf numFmtId="0" fontId="28" fillId="0" borderId="29" xfId="0" applyFont="1" applyBorder="1" applyAlignment="1">
      <alignment horizontal="center" vertical="center" textRotation="255" wrapText="1"/>
    </xf>
    <xf numFmtId="0" fontId="28" fillId="0" borderId="11" xfId="0" applyFont="1" applyBorder="1" applyAlignment="1">
      <alignment horizontal="center" vertical="center" wrapText="1"/>
    </xf>
    <xf numFmtId="179" fontId="3" fillId="0" borderId="18" xfId="0" applyNumberFormat="1" applyFont="1" applyBorder="1" applyAlignment="1">
      <alignment vertical="center" wrapText="1"/>
    </xf>
    <xf numFmtId="179" fontId="3" fillId="0" borderId="14" xfId="0" applyNumberFormat="1" applyFont="1" applyBorder="1" applyAlignment="1">
      <alignment vertical="center" wrapText="1"/>
    </xf>
    <xf numFmtId="0" fontId="3" fillId="26" borderId="51" xfId="0" applyFont="1" applyFill="1" applyBorder="1" applyAlignment="1" applyProtection="1">
      <alignment vertical="center" shrinkToFit="1"/>
      <protection locked="0"/>
    </xf>
    <xf numFmtId="0" fontId="3" fillId="0" borderId="66" xfId="0" applyFont="1" applyBorder="1" applyAlignment="1">
      <alignment vertical="center" shrinkToFit="1"/>
    </xf>
    <xf numFmtId="0" fontId="3" fillId="0" borderId="78" xfId="0" applyFont="1" applyBorder="1" applyAlignment="1">
      <alignment vertical="center" shrinkToFit="1"/>
    </xf>
    <xf numFmtId="0" fontId="29" fillId="0" borderId="14" xfId="0" applyFont="1" applyBorder="1" applyAlignment="1">
      <alignment horizontal="center" vertical="center"/>
    </xf>
    <xf numFmtId="0" fontId="29" fillId="0" borderId="26" xfId="0" applyFont="1" applyBorder="1" applyAlignment="1">
      <alignment horizontal="center" vertical="center"/>
    </xf>
    <xf numFmtId="0" fontId="3" fillId="26" borderId="149" xfId="0" applyFont="1" applyFill="1" applyBorder="1" applyAlignment="1">
      <alignment horizontal="center" vertical="center" shrinkToFit="1"/>
    </xf>
    <xf numFmtId="0" fontId="3" fillId="26" borderId="166" xfId="0" applyFont="1" applyFill="1" applyBorder="1" applyAlignment="1">
      <alignment horizontal="center" vertical="center" shrinkToFit="1"/>
    </xf>
    <xf numFmtId="0" fontId="3" fillId="26" borderId="163" xfId="0" applyFont="1" applyFill="1" applyBorder="1" applyAlignment="1">
      <alignment horizontal="center" vertical="center" shrinkToFit="1"/>
    </xf>
    <xf numFmtId="0" fontId="28" fillId="26" borderId="178" xfId="0" applyFont="1" applyFill="1" applyBorder="1" applyAlignment="1" applyProtection="1">
      <alignment horizontal="center" vertical="center"/>
      <protection locked="0"/>
    </xf>
    <xf numFmtId="0" fontId="3" fillId="26" borderId="51" xfId="0" applyFont="1" applyFill="1" applyBorder="1" applyAlignment="1">
      <alignment vertical="center" shrinkToFit="1"/>
    </xf>
    <xf numFmtId="0" fontId="3" fillId="0" borderId="29" xfId="0" applyFont="1" applyBorder="1" applyAlignment="1">
      <alignment vertical="center" wrapText="1"/>
    </xf>
    <xf numFmtId="0" fontId="3" fillId="0" borderId="66" xfId="0" applyFont="1" applyBorder="1" applyAlignment="1">
      <alignment vertical="center" wrapText="1"/>
    </xf>
    <xf numFmtId="0" fontId="3" fillId="0" borderId="22" xfId="0" applyFont="1" applyBorder="1" applyAlignment="1">
      <alignment vertical="center" wrapText="1"/>
    </xf>
    <xf numFmtId="0" fontId="3" fillId="0" borderId="51" xfId="0" applyFont="1" applyBorder="1" applyAlignment="1">
      <alignment vertical="center" wrapText="1"/>
    </xf>
    <xf numFmtId="179" fontId="33" fillId="29" borderId="38" xfId="0" applyNumberFormat="1" applyFont="1" applyFill="1" applyBorder="1" applyAlignment="1" applyProtection="1">
      <alignment horizontal="center" vertical="center"/>
      <protection locked="0"/>
    </xf>
    <xf numFmtId="179" fontId="33" fillId="29" borderId="39" xfId="0" applyNumberFormat="1" applyFont="1" applyFill="1" applyBorder="1" applyAlignment="1" applyProtection="1">
      <alignment horizontal="center" vertical="center"/>
      <protection locked="0"/>
    </xf>
    <xf numFmtId="179" fontId="33" fillId="29" borderId="19" xfId="0" applyNumberFormat="1" applyFont="1" applyFill="1" applyBorder="1" applyAlignment="1" applyProtection="1">
      <alignment horizontal="center" vertical="center"/>
      <protection locked="0"/>
    </xf>
    <xf numFmtId="179" fontId="33" fillId="29" borderId="40" xfId="0" applyNumberFormat="1" applyFont="1" applyFill="1" applyBorder="1" applyAlignment="1" applyProtection="1">
      <alignment horizontal="center" vertical="center"/>
      <protection locked="0"/>
    </xf>
    <xf numFmtId="180" fontId="34" fillId="29" borderId="35" xfId="0" applyNumberFormat="1" applyFont="1" applyFill="1" applyBorder="1" applyAlignment="1" applyProtection="1">
      <alignment horizontal="center" vertical="center"/>
      <protection locked="0"/>
    </xf>
    <xf numFmtId="0" fontId="3" fillId="0" borderId="66" xfId="0" applyFont="1" applyBorder="1" applyAlignment="1" applyProtection="1">
      <alignment horizontal="center" vertical="center" wrapText="1"/>
      <protection locked="0"/>
    </xf>
    <xf numFmtId="0" fontId="3" fillId="0" borderId="66" xfId="0" applyFont="1" applyBorder="1" applyAlignment="1" applyProtection="1">
      <alignment vertical="center" wrapText="1"/>
      <protection locked="0"/>
    </xf>
    <xf numFmtId="0" fontId="3" fillId="0" borderId="78" xfId="0" applyFont="1" applyBorder="1" applyAlignment="1" applyProtection="1">
      <alignment vertical="center" wrapText="1"/>
      <protection locked="0"/>
    </xf>
    <xf numFmtId="0" fontId="3" fillId="0" borderId="0" xfId="0" applyFont="1" applyAlignment="1" applyProtection="1">
      <alignment horizontal="left" vertical="center" shrinkToFit="1"/>
      <protection locked="0"/>
    </xf>
    <xf numFmtId="0" fontId="3" fillId="29" borderId="0" xfId="0" applyFont="1" applyFill="1" applyAlignment="1" applyProtection="1">
      <alignment horizontal="left" vertical="center" shrinkToFit="1"/>
      <protection locked="0"/>
    </xf>
    <xf numFmtId="0" fontId="3" fillId="0" borderId="10" xfId="0" applyFont="1" applyBorder="1" applyAlignment="1" applyProtection="1">
      <alignment horizontal="left" vertical="center" shrinkToFit="1"/>
      <protection locked="0"/>
    </xf>
    <xf numFmtId="0" fontId="3" fillId="0" borderId="51" xfId="0" applyFont="1" applyBorder="1" applyAlignment="1" applyProtection="1">
      <alignment horizontal="left" vertical="center" shrinkToFit="1"/>
      <protection locked="0"/>
    </xf>
    <xf numFmtId="0" fontId="3" fillId="29" borderId="10" xfId="0" applyFont="1" applyFill="1" applyBorder="1" applyAlignment="1" applyProtection="1">
      <alignment horizontal="left" vertical="center" shrinkToFit="1"/>
      <protection locked="0"/>
    </xf>
    <xf numFmtId="182" fontId="37" fillId="29" borderId="70" xfId="42" applyNumberFormat="1" applyFont="1" applyFill="1" applyBorder="1" applyAlignment="1" applyProtection="1">
      <alignment horizontal="center" vertical="center" wrapText="1"/>
      <protection locked="0"/>
    </xf>
    <xf numFmtId="182" fontId="37" fillId="29" borderId="39" xfId="42" applyNumberFormat="1" applyFont="1" applyFill="1" applyBorder="1" applyAlignment="1" applyProtection="1">
      <alignment horizontal="center" vertical="center" wrapText="1"/>
      <protection locked="0"/>
    </xf>
    <xf numFmtId="182" fontId="37" fillId="29" borderId="45" xfId="42" applyNumberFormat="1" applyFont="1" applyFill="1" applyBorder="1" applyAlignment="1" applyProtection="1">
      <alignment horizontal="center" vertical="center" wrapText="1"/>
      <protection locked="0"/>
    </xf>
    <xf numFmtId="0" fontId="3" fillId="0" borderId="51" xfId="0" applyFont="1" applyBorder="1" applyAlignment="1" applyProtection="1">
      <alignment vertical="center" shrinkToFit="1"/>
      <protection locked="0"/>
    </xf>
    <xf numFmtId="190" fontId="3" fillId="29" borderId="0" xfId="0" applyNumberFormat="1" applyFont="1" applyFill="1" applyAlignment="1" applyProtection="1">
      <alignment horizontal="left" vertical="center" shrinkToFit="1"/>
      <protection locked="0"/>
    </xf>
    <xf numFmtId="0" fontId="28" fillId="0" borderId="0" xfId="0" applyFont="1" applyAlignment="1">
      <alignment horizontal="center" vertical="top"/>
    </xf>
    <xf numFmtId="0" fontId="28" fillId="0" borderId="85" xfId="0" applyFont="1" applyBorder="1" applyAlignment="1">
      <alignment horizontal="center" vertical="center" wrapText="1"/>
    </xf>
    <xf numFmtId="190" fontId="3" fillId="29" borderId="51" xfId="0" applyNumberFormat="1" applyFont="1" applyFill="1" applyBorder="1" applyAlignment="1" applyProtection="1">
      <alignment horizontal="left" vertical="center" shrinkToFit="1"/>
      <protection locked="0"/>
    </xf>
    <xf numFmtId="0" fontId="61" fillId="0" borderId="0" xfId="0" applyFont="1" applyAlignment="1" applyProtection="1">
      <alignment horizontal="left" wrapText="1" shrinkToFit="1"/>
      <protection locked="0"/>
    </xf>
    <xf numFmtId="0" fontId="3" fillId="0" borderId="10" xfId="0" applyFont="1" applyBorder="1" applyAlignment="1">
      <alignment horizontal="center" vertical="center" shrinkToFit="1"/>
    </xf>
    <xf numFmtId="0" fontId="3" fillId="0" borderId="51" xfId="0" applyFont="1" applyBorder="1" applyAlignment="1">
      <alignment horizontal="center" vertical="center" shrinkToFit="1"/>
    </xf>
    <xf numFmtId="189" fontId="55" fillId="0" borderId="0" xfId="0" applyNumberFormat="1" applyFont="1" applyAlignment="1">
      <alignment vertical="center" shrinkToFit="1"/>
    </xf>
    <xf numFmtId="191" fontId="55" fillId="0" borderId="0" xfId="0" applyNumberFormat="1" applyFont="1" applyAlignment="1">
      <alignment vertical="center" shrinkToFit="1"/>
    </xf>
    <xf numFmtId="191" fontId="3" fillId="0" borderId="0" xfId="0" applyNumberFormat="1" applyFont="1" applyAlignment="1">
      <alignment vertical="center" wrapText="1"/>
    </xf>
    <xf numFmtId="190" fontId="3" fillId="0" borderId="0" xfId="0" applyNumberFormat="1" applyFont="1" applyAlignment="1" applyProtection="1">
      <alignment vertical="center" shrinkToFit="1"/>
      <protection locked="0"/>
    </xf>
    <xf numFmtId="0" fontId="53" fillId="0" borderId="0" xfId="0" applyFont="1" applyAlignment="1">
      <alignment horizontal="center" vertical="center"/>
    </xf>
    <xf numFmtId="0" fontId="73" fillId="0" borderId="0" xfId="0" applyFont="1" applyAlignment="1">
      <alignment vertical="top"/>
    </xf>
    <xf numFmtId="0" fontId="28" fillId="0" borderId="52" xfId="0" applyFont="1" applyBorder="1" applyAlignment="1" applyProtection="1">
      <alignment horizontal="center" vertical="center"/>
      <protection locked="0"/>
    </xf>
    <xf numFmtId="0" fontId="28" fillId="0" borderId="168" xfId="0" applyFont="1" applyBorder="1" applyAlignment="1">
      <alignment vertical="center" shrinkToFit="1"/>
    </xf>
    <xf numFmtId="0" fontId="28" fillId="26" borderId="0" xfId="0" applyFont="1" applyFill="1" applyAlignment="1" applyProtection="1">
      <alignment horizontal="center" vertical="center"/>
      <protection locked="0"/>
    </xf>
    <xf numFmtId="0" fontId="56" fillId="0" borderId="173" xfId="0" applyFont="1" applyBorder="1" applyAlignment="1">
      <alignment horizontal="center" vertical="center" wrapText="1"/>
    </xf>
    <xf numFmtId="0" fontId="59" fillId="28" borderId="0" xfId="0" applyFont="1" applyFill="1" applyAlignment="1">
      <alignment horizontal="center" vertical="center"/>
    </xf>
    <xf numFmtId="0" fontId="56" fillId="0" borderId="168" xfId="0" applyFont="1" applyBorder="1" applyAlignment="1">
      <alignment horizontal="center" vertical="center" wrapText="1"/>
    </xf>
    <xf numFmtId="0" fontId="28" fillId="26" borderId="11" xfId="0" applyFont="1" applyFill="1" applyBorder="1" applyAlignment="1" applyProtection="1">
      <alignment horizontal="center" vertical="center" shrinkToFit="1"/>
      <protection locked="0"/>
    </xf>
    <xf numFmtId="0" fontId="75" fillId="0" borderId="66" xfId="0" applyFont="1" applyBorder="1" applyAlignment="1">
      <alignment vertical="center" shrinkToFit="1"/>
    </xf>
    <xf numFmtId="0" fontId="75" fillId="0" borderId="78" xfId="0" applyFont="1" applyBorder="1" applyAlignment="1">
      <alignment vertical="center" shrinkToFit="1"/>
    </xf>
    <xf numFmtId="0" fontId="75" fillId="0" borderId="73" xfId="0" applyFont="1" applyBorder="1" applyAlignment="1">
      <alignment vertical="center" shrinkToFit="1"/>
    </xf>
    <xf numFmtId="0" fontId="51" fillId="29" borderId="46" xfId="0" applyFont="1" applyFill="1" applyBorder="1" applyAlignment="1" applyProtection="1">
      <alignment horizontal="center" vertical="center"/>
      <protection locked="0"/>
    </xf>
    <xf numFmtId="0" fontId="51" fillId="29" borderId="47" xfId="0" applyFont="1" applyFill="1" applyBorder="1" applyAlignment="1" applyProtection="1">
      <alignment horizontal="center" vertical="center"/>
      <protection locked="0"/>
    </xf>
    <xf numFmtId="0" fontId="51" fillId="29" borderId="76" xfId="0" applyFont="1" applyFill="1" applyBorder="1" applyAlignment="1" applyProtection="1">
      <alignment horizontal="center" vertical="center"/>
      <protection locked="0"/>
    </xf>
    <xf numFmtId="0" fontId="51" fillId="29" borderId="75" xfId="0" applyFont="1" applyFill="1" applyBorder="1" applyAlignment="1" applyProtection="1">
      <alignment horizontal="center" vertical="center"/>
      <protection locked="0"/>
    </xf>
    <xf numFmtId="0" fontId="51" fillId="29" borderId="58" xfId="0" applyFont="1" applyFill="1" applyBorder="1" applyAlignment="1" applyProtection="1">
      <alignment horizontal="center" vertical="center"/>
      <protection locked="0"/>
    </xf>
    <xf numFmtId="0" fontId="51" fillId="29" borderId="59" xfId="0" applyFont="1" applyFill="1" applyBorder="1" applyAlignment="1" applyProtection="1">
      <alignment horizontal="center" vertical="center"/>
      <protection locked="0"/>
    </xf>
    <xf numFmtId="0" fontId="76" fillId="26" borderId="11" xfId="44" applyFill="1" applyBorder="1" applyAlignment="1" applyProtection="1">
      <alignment horizontal="center" vertical="center" shrinkToFit="1"/>
      <protection locked="0"/>
    </xf>
    <xf numFmtId="0" fontId="3" fillId="0" borderId="65" xfId="0" applyFont="1" applyBorder="1" applyAlignment="1" applyProtection="1">
      <alignment horizontal="center" vertical="center" wrapText="1" shrinkToFit="1"/>
      <protection locked="0"/>
    </xf>
    <xf numFmtId="0" fontId="3" fillId="0" borderId="65" xfId="0" applyFont="1" applyBorder="1" applyAlignment="1">
      <alignment horizontal="center" vertical="center" wrapText="1"/>
    </xf>
    <xf numFmtId="0" fontId="3" fillId="0" borderId="10" xfId="0" applyFont="1" applyBorder="1" applyAlignment="1">
      <alignment vertical="center" wrapText="1"/>
    </xf>
    <xf numFmtId="0" fontId="3" fillId="26" borderId="10" xfId="0" applyFont="1" applyFill="1" applyBorder="1" applyAlignment="1">
      <alignment horizontal="center" vertical="center" wrapText="1"/>
    </xf>
    <xf numFmtId="0" fontId="3" fillId="0" borderId="0" xfId="0" applyFont="1" applyAlignment="1">
      <alignment horizontal="left" vertical="center"/>
    </xf>
    <xf numFmtId="0" fontId="80" fillId="0" borderId="0" xfId="0" applyFont="1" applyAlignment="1" applyProtection="1">
      <alignment horizontal="center" vertical="center" wrapText="1"/>
      <protection locked="0"/>
    </xf>
    <xf numFmtId="0" fontId="81" fillId="0" borderId="0" xfId="0" applyFont="1" applyAlignment="1">
      <alignment vertical="center" wrapText="1"/>
    </xf>
    <xf numFmtId="0" fontId="80" fillId="0" borderId="0" xfId="0" applyFont="1" applyAlignment="1" applyProtection="1">
      <alignment vertical="center" wrapText="1"/>
      <protection locked="0"/>
    </xf>
    <xf numFmtId="0" fontId="83" fillId="0" borderId="137" xfId="0" applyFont="1" applyBorder="1" applyAlignment="1" applyProtection="1">
      <alignment horizontal="center" vertical="center" shrinkToFit="1"/>
      <protection locked="0"/>
    </xf>
    <xf numFmtId="0" fontId="83" fillId="0" borderId="137" xfId="0" applyFont="1" applyBorder="1" applyAlignment="1">
      <alignment vertical="center" wrapText="1"/>
    </xf>
    <xf numFmtId="0" fontId="83" fillId="0" borderId="158" xfId="0" applyFont="1" applyBorder="1" applyAlignment="1">
      <alignment vertical="center" wrapText="1"/>
    </xf>
    <xf numFmtId="0" fontId="3" fillId="0" borderId="51" xfId="0" applyFont="1" applyBorder="1" applyAlignment="1">
      <alignment vertical="center" shrinkToFit="1"/>
    </xf>
    <xf numFmtId="194" fontId="3" fillId="29" borderId="0" xfId="0" applyNumberFormat="1" applyFont="1" applyFill="1" applyAlignment="1" applyProtection="1">
      <alignment horizontal="left" vertical="center" shrinkToFit="1"/>
      <protection locked="0"/>
    </xf>
    <xf numFmtId="194" fontId="3" fillId="29" borderId="51" xfId="0" applyNumberFormat="1" applyFont="1" applyFill="1" applyBorder="1" applyAlignment="1" applyProtection="1">
      <alignment horizontal="left" vertical="center" shrinkToFit="1"/>
      <protection locked="0"/>
    </xf>
    <xf numFmtId="0" fontId="30" fillId="29" borderId="51" xfId="0" applyFont="1" applyFill="1" applyBorder="1" applyAlignment="1">
      <alignment horizontal="center" vertical="center" wrapText="1"/>
    </xf>
    <xf numFmtId="0" fontId="78" fillId="0" borderId="0" xfId="0" applyFont="1" applyAlignment="1">
      <alignment vertical="center" wrapText="1"/>
    </xf>
    <xf numFmtId="0" fontId="61" fillId="0" borderId="0" xfId="0" applyFont="1" applyAlignment="1" applyProtection="1">
      <alignment vertical="center" shrinkToFit="1"/>
      <protection locked="0"/>
    </xf>
    <xf numFmtId="190" fontId="3" fillId="0" borderId="0" xfId="0" applyNumberFormat="1" applyFont="1" applyAlignment="1" applyProtection="1">
      <alignment horizontal="left" vertical="center" shrinkToFit="1"/>
      <protection locked="0"/>
    </xf>
    <xf numFmtId="0" fontId="83" fillId="0" borderId="0" xfId="0" applyFont="1" applyAlignment="1" applyProtection="1">
      <alignment horizontal="center" vertical="center" shrinkToFit="1"/>
      <protection locked="0"/>
    </xf>
    <xf numFmtId="0" fontId="83" fillId="0" borderId="0" xfId="0" applyFont="1" applyAlignment="1">
      <alignment vertical="center" shrinkToFit="1"/>
    </xf>
    <xf numFmtId="0" fontId="55" fillId="0" borderId="0" xfId="0" applyFont="1" applyAlignment="1" applyProtection="1">
      <alignment vertical="center" shrinkToFit="1"/>
      <protection locked="0"/>
    </xf>
    <xf numFmtId="182" fontId="3" fillId="0" borderId="0" xfId="0" applyNumberFormat="1" applyFont="1" applyAlignment="1" applyProtection="1">
      <alignment vertical="center" wrapText="1"/>
      <protection locked="0"/>
    </xf>
    <xf numFmtId="188" fontId="3" fillId="0" borderId="0" xfId="0" applyNumberFormat="1" applyFont="1" applyAlignment="1" applyProtection="1">
      <alignment vertical="center" shrinkToFit="1"/>
      <protection locked="0"/>
    </xf>
    <xf numFmtId="187" fontId="3" fillId="0" borderId="0" xfId="0" applyNumberFormat="1" applyFont="1" applyAlignment="1" applyProtection="1">
      <alignment vertical="center" shrinkToFit="1"/>
      <protection locked="0"/>
    </xf>
    <xf numFmtId="0" fontId="3" fillId="0" borderId="0" xfId="0" applyFont="1" applyAlignment="1" applyProtection="1">
      <alignment vertical="center" shrinkToFit="1" readingOrder="2"/>
      <protection locked="0"/>
    </xf>
    <xf numFmtId="0" fontId="75" fillId="0" borderId="0" xfId="0" applyFont="1" applyAlignment="1">
      <alignment vertical="center" wrapText="1"/>
    </xf>
    <xf numFmtId="0" fontId="55" fillId="0" borderId="0" xfId="0" applyFont="1" applyAlignment="1">
      <alignment horizontal="left" vertical="center"/>
    </xf>
    <xf numFmtId="4" fontId="3" fillId="0" borderId="203" xfId="0" applyNumberFormat="1" applyFont="1" applyBorder="1" applyAlignment="1">
      <alignment vertical="center" shrinkToFit="1"/>
    </xf>
    <xf numFmtId="4" fontId="3" fillId="0" borderId="204" xfId="0" applyNumberFormat="1" applyFont="1" applyBorder="1" applyAlignment="1">
      <alignment vertical="center" shrinkToFit="1"/>
    </xf>
    <xf numFmtId="4" fontId="3" fillId="0" borderId="205" xfId="0" applyNumberFormat="1" applyFont="1" applyBorder="1" applyAlignment="1">
      <alignment vertical="center" shrinkToFit="1"/>
    </xf>
    <xf numFmtId="4" fontId="3" fillId="0" borderId="147" xfId="0" applyNumberFormat="1" applyFont="1" applyBorder="1" applyAlignment="1">
      <alignment vertical="center" shrinkToFit="1"/>
    </xf>
    <xf numFmtId="182" fontId="3" fillId="0" borderId="0" xfId="0" applyNumberFormat="1" applyFont="1" applyProtection="1">
      <alignment vertical="center"/>
      <protection locked="0"/>
    </xf>
    <xf numFmtId="0" fontId="3" fillId="0" borderId="139" xfId="0" applyFont="1" applyBorder="1" applyAlignment="1">
      <alignment horizontal="right" vertical="center" wrapText="1"/>
    </xf>
    <xf numFmtId="0" fontId="29" fillId="0" borderId="206" xfId="0" applyFont="1" applyBorder="1">
      <alignment vertical="center"/>
    </xf>
    <xf numFmtId="14" fontId="3" fillId="0" borderId="0" xfId="0" applyNumberFormat="1" applyFont="1">
      <alignment vertical="center"/>
    </xf>
    <xf numFmtId="0" fontId="3" fillId="0" borderId="12" xfId="0" applyFont="1" applyBorder="1" applyAlignment="1">
      <alignment vertical="center" wrapText="1"/>
    </xf>
    <xf numFmtId="0" fontId="0" fillId="0" borderId="0" xfId="0" applyAlignment="1">
      <alignment vertical="center" shrinkToFit="1"/>
    </xf>
    <xf numFmtId="0" fontId="87" fillId="0" borderId="0" xfId="0" applyFont="1">
      <alignment vertical="center"/>
    </xf>
    <xf numFmtId="0" fontId="3" fillId="0" borderId="12" xfId="0" applyFont="1" applyBorder="1">
      <alignment vertical="center"/>
    </xf>
    <xf numFmtId="0" fontId="29" fillId="0" borderId="123" xfId="0" applyFont="1" applyBorder="1" applyAlignment="1">
      <alignment horizontal="center" vertical="center" wrapText="1"/>
    </xf>
    <xf numFmtId="189" fontId="3" fillId="0" borderId="0" xfId="0" applyNumberFormat="1" applyFont="1" applyProtection="1">
      <alignment vertical="center"/>
      <protection locked="0"/>
    </xf>
    <xf numFmtId="0" fontId="29" fillId="0" borderId="57" xfId="0" applyFont="1" applyBorder="1" applyAlignment="1">
      <alignment horizontal="center" vertical="center" wrapText="1"/>
    </xf>
    <xf numFmtId="177" fontId="0" fillId="0" borderId="208" xfId="0" applyNumberFormat="1" applyBorder="1" applyAlignment="1">
      <alignment horizontal="center" vertical="center"/>
    </xf>
    <xf numFmtId="0" fontId="29" fillId="0" borderId="56" xfId="0" applyFont="1" applyBorder="1" applyAlignment="1">
      <alignment horizontal="center" vertical="center" wrapText="1"/>
    </xf>
    <xf numFmtId="0" fontId="29" fillId="0" borderId="206" xfId="0" applyFont="1" applyBorder="1" applyAlignment="1">
      <alignment horizontal="center" vertical="center" wrapText="1"/>
    </xf>
    <xf numFmtId="177" fontId="0" fillId="0" borderId="210" xfId="0" applyNumberFormat="1" applyBorder="1" applyAlignment="1">
      <alignment horizontal="center" vertical="center"/>
    </xf>
    <xf numFmtId="177" fontId="0" fillId="0" borderId="61" xfId="0" applyNumberFormat="1" applyBorder="1" applyAlignment="1">
      <alignment horizontal="center" vertical="center"/>
    </xf>
    <xf numFmtId="177" fontId="0" fillId="0" borderId="199" xfId="0" applyNumberFormat="1" applyBorder="1" applyAlignment="1">
      <alignment horizontal="center" vertical="center"/>
    </xf>
    <xf numFmtId="0" fontId="83" fillId="0" borderId="0" xfId="0" applyFont="1" applyAlignment="1">
      <alignment vertical="center" wrapText="1"/>
    </xf>
    <xf numFmtId="0" fontId="82" fillId="0" borderId="0" xfId="0" applyFont="1" applyAlignment="1">
      <alignment vertical="center" wrapText="1"/>
    </xf>
    <xf numFmtId="0" fontId="85" fillId="0" borderId="0" xfId="0" applyFont="1" applyAlignment="1">
      <alignment vertical="top" wrapText="1"/>
    </xf>
    <xf numFmtId="0" fontId="83" fillId="0" borderId="110" xfId="0" applyFont="1" applyBorder="1" applyAlignment="1">
      <alignment vertical="center" wrapText="1"/>
    </xf>
    <xf numFmtId="0" fontId="75" fillId="0" borderId="0" xfId="0" applyFont="1" applyAlignment="1"/>
    <xf numFmtId="0" fontId="75" fillId="0" borderId="0" xfId="0" applyFont="1" applyAlignment="1">
      <alignment wrapText="1"/>
    </xf>
    <xf numFmtId="0" fontId="3" fillId="0" borderId="0" xfId="0" applyFont="1" applyAlignment="1" applyProtection="1">
      <alignment shrinkToFit="1"/>
      <protection locked="0"/>
    </xf>
    <xf numFmtId="0" fontId="75" fillId="0" borderId="0" xfId="0" applyFont="1" applyAlignment="1">
      <alignment vertical="center" shrinkToFit="1"/>
    </xf>
    <xf numFmtId="0" fontId="61" fillId="0" borderId="0" xfId="0" applyFont="1" applyAlignment="1" applyProtection="1">
      <alignment vertical="center" wrapText="1" shrinkToFit="1"/>
      <protection locked="0"/>
    </xf>
    <xf numFmtId="194" fontId="3" fillId="0" borderId="0" xfId="0" applyNumberFormat="1" applyFont="1" applyAlignment="1" applyProtection="1">
      <alignment horizontal="left" vertical="center" shrinkToFit="1"/>
      <protection locked="0"/>
    </xf>
    <xf numFmtId="0" fontId="30" fillId="0" borderId="0" xfId="0" applyFont="1" applyAlignment="1">
      <alignment wrapText="1"/>
    </xf>
    <xf numFmtId="0" fontId="3" fillId="0" borderId="0" xfId="0" applyFont="1" applyAlignment="1">
      <alignment vertical="center" wrapText="1" shrinkToFit="1"/>
    </xf>
    <xf numFmtId="186" fontId="3" fillId="0" borderId="0" xfId="0" applyNumberFormat="1" applyFont="1" applyAlignment="1" applyProtection="1">
      <alignment vertical="center" wrapText="1" shrinkToFit="1"/>
      <protection locked="0"/>
    </xf>
    <xf numFmtId="195" fontId="3" fillId="29" borderId="0" xfId="0" applyNumberFormat="1" applyFont="1" applyFill="1" applyAlignment="1" applyProtection="1">
      <alignment horizontal="center" vertical="center" shrinkToFit="1"/>
      <protection locked="0"/>
    </xf>
    <xf numFmtId="195" fontId="3" fillId="29" borderId="51" xfId="0" applyNumberFormat="1" applyFont="1" applyFill="1" applyBorder="1" applyAlignment="1" applyProtection="1">
      <alignment horizontal="center" vertical="center" shrinkToFit="1"/>
      <protection locked="0"/>
    </xf>
    <xf numFmtId="0" fontId="3" fillId="26" borderId="10" xfId="0" applyFont="1" applyFill="1" applyBorder="1" applyAlignment="1">
      <alignment horizontal="center" vertical="center" shrinkToFit="1"/>
    </xf>
    <xf numFmtId="0" fontId="3" fillId="29" borderId="10" xfId="0" applyFont="1" applyFill="1" applyBorder="1" applyAlignment="1">
      <alignment horizontal="center" vertical="center" shrinkToFit="1"/>
    </xf>
    <xf numFmtId="0" fontId="3" fillId="0" borderId="18" xfId="0" applyFont="1" applyBorder="1" applyAlignment="1">
      <alignment vertical="center" shrinkToFit="1"/>
    </xf>
    <xf numFmtId="190" fontId="56" fillId="26" borderId="51" xfId="0" applyNumberFormat="1" applyFont="1" applyFill="1" applyBorder="1" applyAlignment="1">
      <alignment horizontal="center" vertical="center" shrinkToFit="1"/>
    </xf>
    <xf numFmtId="190" fontId="3" fillId="0" borderId="14" xfId="0" applyNumberFormat="1" applyFont="1" applyBorder="1" applyAlignment="1">
      <alignment vertical="center" shrinkToFit="1"/>
    </xf>
    <xf numFmtId="0" fontId="89" fillId="0" borderId="0" xfId="0" applyFont="1" applyAlignment="1">
      <alignment vertical="center" wrapText="1"/>
    </xf>
    <xf numFmtId="194" fontId="3" fillId="0" borderId="0" xfId="0" applyNumberFormat="1" applyFont="1" applyAlignment="1">
      <alignment vertical="center" shrinkToFit="1"/>
    </xf>
    <xf numFmtId="0" fontId="31" fillId="0" borderId="109" xfId="0" applyFont="1" applyBorder="1" applyAlignment="1" applyProtection="1">
      <alignment horizontal="center" vertical="center" shrinkToFit="1"/>
      <protection locked="0"/>
    </xf>
    <xf numFmtId="0" fontId="29" fillId="0" borderId="109" xfId="0" applyFont="1" applyBorder="1" applyAlignment="1">
      <alignment vertical="center" shrinkToFit="1"/>
    </xf>
    <xf numFmtId="58" fontId="28" fillId="26" borderId="0" xfId="0" applyNumberFormat="1" applyFont="1" applyFill="1" applyAlignment="1" applyProtection="1">
      <alignment horizontal="center" vertical="center"/>
      <protection locked="0"/>
    </xf>
    <xf numFmtId="0" fontId="61" fillId="0" borderId="219" xfId="0" applyFont="1" applyBorder="1">
      <alignment vertical="center"/>
    </xf>
    <xf numFmtId="0" fontId="28" fillId="26" borderId="138" xfId="0" applyFont="1" applyFill="1" applyBorder="1" applyAlignment="1">
      <alignment horizontal="center" vertical="center"/>
    </xf>
    <xf numFmtId="0" fontId="83" fillId="0" borderId="137" xfId="0" applyFont="1" applyBorder="1" applyAlignment="1" applyProtection="1">
      <alignment horizontal="left" vertical="center" shrinkToFit="1"/>
      <protection locked="0"/>
    </xf>
    <xf numFmtId="49" fontId="3" fillId="0" borderId="0" xfId="0" applyNumberFormat="1" applyFont="1" applyAlignment="1">
      <alignment vertical="center" wrapText="1"/>
    </xf>
    <xf numFmtId="0" fontId="58" fillId="0" borderId="18" xfId="0" applyFont="1" applyBorder="1" applyAlignment="1">
      <alignment horizontal="center" vertical="center" wrapText="1"/>
    </xf>
    <xf numFmtId="0" fontId="58" fillId="0" borderId="18" xfId="0" applyFont="1" applyBorder="1" applyAlignment="1">
      <alignment vertical="center" wrapText="1"/>
    </xf>
    <xf numFmtId="0" fontId="58" fillId="0" borderId="13" xfId="0" applyFont="1" applyBorder="1" applyAlignment="1">
      <alignment vertical="center" wrapText="1"/>
    </xf>
    <xf numFmtId="0" fontId="58" fillId="0" borderId="13" xfId="0" applyFont="1" applyBorder="1" applyAlignment="1">
      <alignment horizontal="center" vertical="center" wrapText="1"/>
    </xf>
    <xf numFmtId="0" fontId="58" fillId="0" borderId="151" xfId="0" applyFont="1" applyBorder="1" applyAlignment="1">
      <alignment vertical="center" shrinkToFit="1"/>
    </xf>
    <xf numFmtId="0" fontId="58" fillId="0" borderId="147" xfId="0" applyFont="1" applyBorder="1" applyAlignment="1">
      <alignment vertical="center" shrinkToFit="1"/>
    </xf>
    <xf numFmtId="0" fontId="58" fillId="0" borderId="13" xfId="0" applyFont="1" applyBorder="1" applyAlignment="1">
      <alignment horizontal="center" vertical="center" shrinkToFit="1"/>
    </xf>
    <xf numFmtId="4" fontId="58" fillId="0" borderId="203" xfId="0" applyNumberFormat="1" applyFont="1" applyBorder="1" applyAlignment="1">
      <alignment vertical="center" shrinkToFit="1"/>
    </xf>
    <xf numFmtId="4" fontId="58" fillId="0" borderId="204" xfId="0" applyNumberFormat="1" applyFont="1" applyBorder="1" applyAlignment="1">
      <alignment vertical="center" shrinkToFit="1"/>
    </xf>
    <xf numFmtId="4" fontId="58" fillId="0" borderId="205" xfId="0" applyNumberFormat="1" applyFont="1" applyBorder="1" applyAlignment="1">
      <alignment vertical="center" shrinkToFit="1"/>
    </xf>
    <xf numFmtId="4" fontId="58" fillId="0" borderId="147" xfId="0" applyNumberFormat="1" applyFont="1" applyBorder="1" applyAlignment="1">
      <alignment vertical="center" shrinkToFit="1"/>
    </xf>
    <xf numFmtId="0" fontId="58" fillId="0" borderId="13" xfId="0" applyFont="1" applyBorder="1" applyAlignment="1">
      <alignment vertical="center" shrinkToFit="1"/>
    </xf>
    <xf numFmtId="0" fontId="58" fillId="0" borderId="145" xfId="0" applyFont="1" applyBorder="1" applyAlignment="1">
      <alignment vertical="center" wrapText="1"/>
    </xf>
    <xf numFmtId="0" fontId="58" fillId="0" borderId="138" xfId="0" applyFont="1" applyBorder="1" applyAlignment="1">
      <alignment vertical="center" wrapText="1"/>
    </xf>
    <xf numFmtId="0" fontId="58" fillId="0" borderId="146" xfId="0" applyFont="1" applyBorder="1" applyAlignment="1">
      <alignment vertical="center" wrapText="1"/>
    </xf>
    <xf numFmtId="0" fontId="58" fillId="0" borderId="66" xfId="0" applyFont="1" applyBorder="1" applyAlignment="1">
      <alignment vertical="center" wrapText="1"/>
    </xf>
    <xf numFmtId="0" fontId="58" fillId="0" borderId="14" xfId="0" applyFont="1" applyBorder="1" applyAlignment="1">
      <alignment vertical="center" wrapText="1"/>
    </xf>
    <xf numFmtId="0" fontId="58" fillId="0" borderId="14" xfId="0" applyFont="1" applyBorder="1" applyAlignment="1">
      <alignment vertical="center" shrinkToFit="1"/>
    </xf>
    <xf numFmtId="0" fontId="58" fillId="0" borderId="142" xfId="0" applyFont="1" applyBorder="1" applyAlignment="1">
      <alignment vertical="center" wrapText="1"/>
    </xf>
    <xf numFmtId="0" fontId="58" fillId="0" borderId="143" xfId="0" applyFont="1" applyBorder="1" applyAlignment="1">
      <alignment vertical="center" wrapText="1"/>
    </xf>
    <xf numFmtId="0" fontId="58" fillId="0" borderId="144" xfId="0" applyFont="1" applyBorder="1" applyAlignment="1">
      <alignment vertical="center" wrapText="1"/>
    </xf>
    <xf numFmtId="0" fontId="58" fillId="0" borderId="78" xfId="0" applyFont="1" applyBorder="1" applyAlignment="1">
      <alignment vertical="center" wrapText="1"/>
    </xf>
    <xf numFmtId="0" fontId="58" fillId="0" borderId="14" xfId="0" applyFont="1" applyBorder="1" applyAlignment="1">
      <alignment horizontal="center" vertical="center" wrapText="1"/>
    </xf>
    <xf numFmtId="0" fontId="58" fillId="0" borderId="18" xfId="0" applyFont="1" applyBorder="1" applyAlignment="1">
      <alignment vertical="center" shrinkToFit="1"/>
    </xf>
    <xf numFmtId="179" fontId="58" fillId="0" borderId="18" xfId="0" applyNumberFormat="1" applyFont="1" applyBorder="1" applyAlignment="1">
      <alignment vertical="center" wrapText="1"/>
    </xf>
    <xf numFmtId="0" fontId="58" fillId="0" borderId="85" xfId="0" applyFont="1" applyBorder="1" applyAlignment="1">
      <alignment vertical="center" shrinkToFit="1"/>
    </xf>
    <xf numFmtId="0" fontId="58" fillId="0" borderId="139" xfId="0" applyFont="1" applyBorder="1" applyAlignment="1">
      <alignment horizontal="right" vertical="center" wrapText="1"/>
    </xf>
    <xf numFmtId="0" fontId="58" fillId="0" borderId="140" xfId="0" applyFont="1" applyBorder="1" applyAlignment="1">
      <alignment vertical="center" wrapText="1"/>
    </xf>
    <xf numFmtId="0" fontId="58" fillId="0" borderId="141" xfId="0" applyFont="1" applyBorder="1" applyAlignment="1">
      <alignment vertical="center" wrapText="1"/>
    </xf>
    <xf numFmtId="179" fontId="58" fillId="0" borderId="14" xfId="0" applyNumberFormat="1" applyFont="1" applyBorder="1" applyAlignment="1">
      <alignment vertical="center" wrapText="1"/>
    </xf>
    <xf numFmtId="0" fontId="58" fillId="0" borderId="22" xfId="0" applyFont="1" applyBorder="1" applyAlignment="1">
      <alignment vertical="center" shrinkToFit="1"/>
    </xf>
    <xf numFmtId="4" fontId="58" fillId="0" borderId="142" xfId="0" applyNumberFormat="1" applyFont="1" applyBorder="1" applyAlignment="1">
      <alignment vertical="center" shrinkToFit="1"/>
    </xf>
    <xf numFmtId="4" fontId="58" fillId="0" borderId="143" xfId="0" applyNumberFormat="1" applyFont="1" applyBorder="1" applyAlignment="1">
      <alignment vertical="center" shrinkToFit="1"/>
    </xf>
    <xf numFmtId="4" fontId="58" fillId="0" borderId="144" xfId="0" applyNumberFormat="1" applyFont="1" applyBorder="1" applyAlignment="1">
      <alignment vertical="center" shrinkToFit="1"/>
    </xf>
    <xf numFmtId="4" fontId="58" fillId="0" borderId="14" xfId="0" applyNumberFormat="1" applyFont="1" applyBorder="1" applyAlignment="1">
      <alignment horizontal="center" vertical="center" wrapText="1"/>
    </xf>
    <xf numFmtId="0" fontId="58" fillId="0" borderId="139" xfId="0" applyFont="1" applyBorder="1" applyAlignment="1">
      <alignment vertical="center" wrapText="1"/>
    </xf>
    <xf numFmtId="190" fontId="58" fillId="0" borderId="14" xfId="0" applyNumberFormat="1" applyFont="1" applyBorder="1" applyAlignment="1">
      <alignment vertical="center" shrinkToFit="1"/>
    </xf>
    <xf numFmtId="0" fontId="58" fillId="0" borderId="0" xfId="0" applyFont="1" applyAlignment="1">
      <alignment vertical="center" wrapText="1"/>
    </xf>
    <xf numFmtId="0" fontId="58" fillId="0" borderId="0" xfId="0" applyFont="1" applyAlignment="1">
      <alignment vertical="center" shrinkToFit="1"/>
    </xf>
    <xf numFmtId="180" fontId="0" fillId="0" borderId="12" xfId="0" applyNumberFormat="1" applyBorder="1" applyAlignment="1">
      <alignment horizontal="center" vertical="center"/>
    </xf>
    <xf numFmtId="0" fontId="0" fillId="31" borderId="12" xfId="0" applyFill="1" applyBorder="1" applyAlignment="1">
      <alignment horizontal="center" vertical="center"/>
    </xf>
    <xf numFmtId="189" fontId="55" fillId="0" borderId="0" xfId="0" applyNumberFormat="1" applyFont="1" applyAlignment="1">
      <alignment vertical="center" wrapText="1"/>
    </xf>
    <xf numFmtId="0" fontId="55" fillId="0" borderId="158" xfId="0" applyFont="1" applyBorder="1" applyAlignment="1">
      <alignment horizontal="center" vertical="center" wrapText="1"/>
    </xf>
    <xf numFmtId="0" fontId="28" fillId="26" borderId="166" xfId="0" applyFont="1" applyFill="1" applyBorder="1" applyAlignment="1" applyProtection="1">
      <alignment horizontal="center" vertical="center"/>
      <protection locked="0"/>
    </xf>
    <xf numFmtId="194" fontId="56" fillId="26" borderId="51" xfId="0" applyNumberFormat="1" applyFont="1" applyFill="1" applyBorder="1" applyAlignment="1">
      <alignment horizontal="center" vertical="center" shrinkToFit="1"/>
    </xf>
    <xf numFmtId="0" fontId="92" fillId="0" borderId="0" xfId="0" applyFont="1">
      <alignment vertical="center"/>
    </xf>
    <xf numFmtId="14" fontId="3" fillId="0" borderId="0" xfId="0" applyNumberFormat="1" applyFont="1" applyAlignment="1">
      <alignment vertical="center" wrapText="1"/>
    </xf>
    <xf numFmtId="0" fontId="0" fillId="0" borderId="65" xfId="0" applyBorder="1" applyAlignment="1">
      <alignment horizontal="center" vertical="center"/>
    </xf>
    <xf numFmtId="0" fontId="0" fillId="0" borderId="52" xfId="0" applyBorder="1" applyAlignment="1">
      <alignment horizontal="center" vertical="center"/>
    </xf>
    <xf numFmtId="0" fontId="0" fillId="0" borderId="11" xfId="0" applyBorder="1" applyAlignment="1">
      <alignment horizontal="center" vertical="center"/>
    </xf>
    <xf numFmtId="0" fontId="62" fillId="0" borderId="51" xfId="0" applyFont="1" applyBorder="1" applyAlignment="1">
      <alignment horizontal="left" vertical="center"/>
    </xf>
    <xf numFmtId="0" fontId="28" fillId="0" borderId="65" xfId="0" applyFont="1" applyBorder="1">
      <alignment vertical="center"/>
    </xf>
    <xf numFmtId="0" fontId="28" fillId="0" borderId="52" xfId="0" applyFont="1" applyBorder="1">
      <alignment vertical="center"/>
    </xf>
    <xf numFmtId="0" fontId="28" fillId="0" borderId="11" xfId="0" applyFont="1" applyBorder="1">
      <alignment vertical="center"/>
    </xf>
    <xf numFmtId="0" fontId="28" fillId="0" borderId="51" xfId="0" applyFont="1" applyBorder="1" applyAlignment="1">
      <alignment horizontal="left" vertical="center"/>
    </xf>
    <xf numFmtId="0" fontId="28" fillId="26" borderId="12" xfId="0" applyFont="1" applyFill="1" applyBorder="1" applyAlignment="1" applyProtection="1">
      <alignment horizontal="center" vertical="center" shrinkToFit="1"/>
      <protection locked="0"/>
    </xf>
    <xf numFmtId="0" fontId="28" fillId="0" borderId="12" xfId="0" applyFont="1" applyBorder="1" applyAlignment="1">
      <alignment horizontal="center" vertical="center" shrinkToFit="1"/>
    </xf>
    <xf numFmtId="0" fontId="28" fillId="0" borderId="65" xfId="0" applyFont="1" applyBorder="1" applyAlignment="1" applyProtection="1">
      <alignment horizontal="center" vertical="center" shrinkToFit="1"/>
      <protection locked="0"/>
    </xf>
    <xf numFmtId="0" fontId="28" fillId="0" borderId="11" xfId="0" applyFont="1" applyBorder="1" applyAlignment="1" applyProtection="1">
      <alignment horizontal="center" vertical="center" shrinkToFit="1"/>
      <protection locked="0"/>
    </xf>
    <xf numFmtId="0" fontId="28" fillId="26" borderId="65" xfId="0" applyFont="1" applyFill="1" applyBorder="1" applyAlignment="1" applyProtection="1">
      <alignment horizontal="center" vertical="center"/>
      <protection locked="0"/>
    </xf>
    <xf numFmtId="0" fontId="28" fillId="26" borderId="11" xfId="0" applyFont="1" applyFill="1" applyBorder="1" applyAlignment="1" applyProtection="1">
      <alignment horizontal="center" vertical="center"/>
      <protection locked="0"/>
    </xf>
    <xf numFmtId="0" fontId="28" fillId="0" borderId="65" xfId="0" applyFont="1" applyBorder="1" applyAlignment="1" applyProtection="1">
      <alignment horizontal="left" vertical="center"/>
      <protection locked="0"/>
    </xf>
    <xf numFmtId="0" fontId="28" fillId="0" borderId="52" xfId="0" applyFont="1" applyBorder="1" applyAlignment="1" applyProtection="1">
      <alignment horizontal="left" vertical="center"/>
      <protection locked="0"/>
    </xf>
    <xf numFmtId="0" fontId="28" fillId="0" borderId="11" xfId="0" applyFont="1" applyBorder="1" applyAlignment="1" applyProtection="1">
      <alignment horizontal="left" vertical="center"/>
      <protection locked="0"/>
    </xf>
    <xf numFmtId="0" fontId="61" fillId="0" borderId="73" xfId="0" applyFont="1" applyBorder="1" applyAlignment="1" applyProtection="1">
      <alignment horizontal="center" vertical="center" textRotation="255" wrapText="1"/>
      <protection locked="0"/>
    </xf>
    <xf numFmtId="0" fontId="61" fillId="0" borderId="78" xfId="0" applyFont="1" applyBorder="1" applyAlignment="1" applyProtection="1">
      <alignment horizontal="center" vertical="center" textRotation="255" wrapText="1"/>
      <protection locked="0"/>
    </xf>
    <xf numFmtId="0" fontId="28" fillId="0" borderId="85" xfId="0" applyFont="1" applyBorder="1" applyAlignment="1" applyProtection="1">
      <alignment horizontal="center" vertical="center" wrapText="1"/>
      <protection locked="0"/>
    </xf>
    <xf numFmtId="0" fontId="28" fillId="0" borderId="10" xfId="0" applyFont="1" applyBorder="1" applyAlignment="1" applyProtection="1">
      <alignment horizontal="center" vertical="center" wrapText="1"/>
      <protection locked="0"/>
    </xf>
    <xf numFmtId="0" fontId="28" fillId="0" borderId="16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0" fontId="28" fillId="0" borderId="51" xfId="0" applyFont="1" applyBorder="1" applyAlignment="1" applyProtection="1">
      <alignment horizontal="center" vertical="center" wrapText="1"/>
      <protection locked="0"/>
    </xf>
    <xf numFmtId="0" fontId="28" fillId="0" borderId="170" xfId="0" applyFont="1" applyBorder="1" applyAlignment="1" applyProtection="1">
      <alignment horizontal="center" vertical="center" wrapText="1"/>
      <protection locked="0"/>
    </xf>
    <xf numFmtId="0" fontId="28" fillId="0" borderId="167" xfId="0" applyFont="1" applyBorder="1" applyProtection="1">
      <alignment vertical="center"/>
      <protection locked="0"/>
    </xf>
    <xf numFmtId="0" fontId="28" fillId="0" borderId="165" xfId="0" applyFont="1" applyBorder="1" applyProtection="1">
      <alignment vertical="center"/>
      <protection locked="0"/>
    </xf>
    <xf numFmtId="0" fontId="28" fillId="0" borderId="168" xfId="0" applyFont="1" applyBorder="1" applyProtection="1">
      <alignment vertical="center"/>
      <protection locked="0"/>
    </xf>
    <xf numFmtId="0" fontId="30" fillId="0" borderId="171" xfId="0" applyFont="1" applyBorder="1" applyAlignment="1" applyProtection="1">
      <alignment vertical="center" wrapText="1"/>
      <protection locked="0"/>
    </xf>
    <xf numFmtId="0" fontId="30" fillId="0" borderId="172" xfId="0" applyFont="1" applyBorder="1" applyProtection="1">
      <alignment vertical="center"/>
      <protection locked="0"/>
    </xf>
    <xf numFmtId="0" fontId="30" fillId="0" borderId="173" xfId="0" applyFont="1" applyBorder="1" applyProtection="1">
      <alignment vertical="center"/>
      <protection locked="0"/>
    </xf>
    <xf numFmtId="0" fontId="70" fillId="0" borderId="18" xfId="0" applyFont="1" applyBorder="1" applyAlignment="1" applyProtection="1">
      <alignment horizontal="center" vertical="center" textRotation="255" wrapText="1"/>
      <protection locked="0"/>
    </xf>
    <xf numFmtId="0" fontId="70" fillId="0" borderId="14" xfId="0" applyFont="1" applyBorder="1" applyAlignment="1" applyProtection="1">
      <alignment horizontal="center" vertical="center" textRotation="255" wrapText="1"/>
      <protection locked="0"/>
    </xf>
    <xf numFmtId="0" fontId="52" fillId="26" borderId="85" xfId="0" applyFont="1" applyFill="1" applyBorder="1" applyAlignment="1" applyProtection="1">
      <alignment vertical="top" wrapText="1"/>
      <protection locked="0"/>
    </xf>
    <xf numFmtId="0" fontId="52" fillId="26" borderId="10" xfId="0" applyFont="1" applyFill="1" applyBorder="1" applyAlignment="1" applyProtection="1">
      <alignment vertical="top" wrapText="1"/>
      <protection locked="0"/>
    </xf>
    <xf numFmtId="0" fontId="52" fillId="26" borderId="73" xfId="0" applyFont="1" applyFill="1" applyBorder="1" applyAlignment="1" applyProtection="1">
      <alignment vertical="top" wrapText="1"/>
      <protection locked="0"/>
    </xf>
    <xf numFmtId="0" fontId="52" fillId="26" borderId="22" xfId="0" applyFont="1" applyFill="1" applyBorder="1" applyAlignment="1" applyProtection="1">
      <alignment vertical="top" wrapText="1"/>
      <protection locked="0"/>
    </xf>
    <xf numFmtId="0" fontId="52" fillId="26" borderId="51" xfId="0" applyFont="1" applyFill="1" applyBorder="1" applyAlignment="1" applyProtection="1">
      <alignment vertical="top" wrapText="1"/>
      <protection locked="0"/>
    </xf>
    <xf numFmtId="0" fontId="52" fillId="26" borderId="78" xfId="0" applyFont="1" applyFill="1" applyBorder="1" applyAlignment="1" applyProtection="1">
      <alignment vertical="top" wrapText="1"/>
      <protection locked="0"/>
    </xf>
    <xf numFmtId="0" fontId="28" fillId="0" borderId="65" xfId="0" applyFont="1" applyBorder="1" applyAlignment="1">
      <alignment horizontal="left" vertical="center"/>
    </xf>
    <xf numFmtId="0" fontId="28" fillId="0" borderId="52" xfId="0" applyFont="1" applyBorder="1" applyAlignment="1">
      <alignment horizontal="left" vertical="center"/>
    </xf>
    <xf numFmtId="0" fontId="28" fillId="0" borderId="11" xfId="0" applyFont="1" applyBorder="1" applyAlignment="1">
      <alignment horizontal="left" vertical="center"/>
    </xf>
    <xf numFmtId="0" fontId="28" fillId="0" borderId="194" xfId="0" applyFont="1" applyBorder="1">
      <alignment vertical="center"/>
    </xf>
    <xf numFmtId="0" fontId="30" fillId="0" borderId="167" xfId="0" applyFont="1" applyBorder="1" applyAlignment="1">
      <alignment horizontal="left" vertical="center"/>
    </xf>
    <xf numFmtId="0" fontId="30" fillId="0" borderId="165" xfId="0" applyFont="1" applyBorder="1" applyAlignment="1">
      <alignment horizontal="left" vertical="center"/>
    </xf>
    <xf numFmtId="0" fontId="30" fillId="0" borderId="168" xfId="0" applyFont="1" applyBorder="1" applyAlignment="1">
      <alignment horizontal="left" vertical="center"/>
    </xf>
    <xf numFmtId="0" fontId="28" fillId="0" borderId="179" xfId="0" applyFont="1" applyBorder="1" applyAlignment="1">
      <alignment vertical="center" wrapText="1"/>
    </xf>
    <xf numFmtId="0" fontId="28" fillId="0" borderId="180" xfId="0" applyFont="1" applyBorder="1" applyAlignment="1">
      <alignment vertical="center" wrapText="1"/>
    </xf>
    <xf numFmtId="0" fontId="28" fillId="0" borderId="181" xfId="0" applyFont="1" applyBorder="1" applyAlignment="1">
      <alignment vertical="center" wrapText="1"/>
    </xf>
    <xf numFmtId="0" fontId="28" fillId="0" borderId="8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69" xfId="0" applyFont="1" applyBorder="1" applyAlignment="1">
      <alignment horizontal="center" vertical="center" wrapText="1"/>
    </xf>
    <xf numFmtId="0" fontId="3" fillId="0" borderId="180" xfId="0" applyFont="1" applyBorder="1" applyAlignment="1">
      <alignment vertical="center" wrapText="1"/>
    </xf>
    <xf numFmtId="0" fontId="3" fillId="0" borderId="183" xfId="0" applyFont="1" applyBorder="1" applyAlignment="1">
      <alignment vertical="center" wrapText="1"/>
    </xf>
    <xf numFmtId="0" fontId="30" fillId="0" borderId="179" xfId="0" applyFont="1" applyBorder="1" applyAlignment="1">
      <alignment vertical="center" wrapText="1"/>
    </xf>
    <xf numFmtId="0" fontId="30" fillId="0" borderId="180" xfId="0" applyFont="1" applyBorder="1" applyAlignment="1">
      <alignment vertical="center" wrapText="1"/>
    </xf>
    <xf numFmtId="0" fontId="30" fillId="0" borderId="181" xfId="0" applyFont="1" applyBorder="1" applyAlignment="1">
      <alignment vertical="center" wrapText="1"/>
    </xf>
    <xf numFmtId="0" fontId="30" fillId="0" borderId="18" xfId="0" applyFont="1" applyBorder="1" applyAlignment="1">
      <alignment horizontal="center" vertical="center" textRotation="255" wrapText="1"/>
    </xf>
    <xf numFmtId="0" fontId="30" fillId="0" borderId="13" xfId="0" applyFont="1" applyBorder="1" applyAlignment="1">
      <alignment horizontal="center" vertical="center" textRotation="255" wrapText="1"/>
    </xf>
    <xf numFmtId="0" fontId="3" fillId="0" borderId="10"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51" xfId="0" applyFont="1" applyBorder="1" applyAlignment="1">
      <alignment horizontal="center" vertical="center" textRotation="255" wrapText="1"/>
    </xf>
    <xf numFmtId="0" fontId="28" fillId="0" borderId="139" xfId="0" applyFont="1" applyBorder="1" applyAlignment="1">
      <alignment horizontal="center" vertical="center" wrapText="1"/>
    </xf>
    <xf numFmtId="0" fontId="28" fillId="0" borderId="145" xfId="0" applyFont="1" applyBorder="1" applyAlignment="1">
      <alignment horizontal="center" vertical="center" wrapText="1"/>
    </xf>
    <xf numFmtId="0" fontId="28" fillId="0" borderId="142" xfId="0" applyFont="1" applyBorder="1" applyAlignment="1">
      <alignment horizontal="center" vertical="center" wrapText="1"/>
    </xf>
    <xf numFmtId="0" fontId="61" fillId="0" borderId="10" xfId="0" applyFont="1" applyBorder="1" applyAlignment="1">
      <alignment horizontal="left" vertical="center" wrapText="1"/>
    </xf>
    <xf numFmtId="0" fontId="61" fillId="0" borderId="165" xfId="0" applyFont="1" applyBorder="1" applyAlignment="1">
      <alignment horizontal="left" vertical="center" wrapText="1"/>
    </xf>
    <xf numFmtId="0" fontId="61" fillId="0" borderId="216" xfId="0" applyFont="1" applyBorder="1" applyAlignment="1">
      <alignment horizontal="left" vertical="center" wrapText="1"/>
    </xf>
    <xf numFmtId="0" fontId="3" fillId="0" borderId="217" xfId="0" applyFont="1" applyBorder="1" applyAlignment="1">
      <alignment horizontal="left" vertical="center" wrapText="1"/>
    </xf>
    <xf numFmtId="0" fontId="3" fillId="0" borderId="175" xfId="0" applyFont="1" applyBorder="1" applyAlignment="1">
      <alignment horizontal="left" vertical="center" wrapText="1"/>
    </xf>
    <xf numFmtId="0" fontId="3" fillId="0" borderId="218" xfId="0" applyFont="1" applyBorder="1" applyAlignment="1">
      <alignment horizontal="left" vertical="center" wrapText="1"/>
    </xf>
    <xf numFmtId="58" fontId="28" fillId="26" borderId="0" xfId="0" applyNumberFormat="1" applyFont="1" applyFill="1" applyAlignment="1" applyProtection="1">
      <alignment horizontal="center" vertical="top"/>
      <protection locked="0"/>
    </xf>
    <xf numFmtId="0" fontId="28" fillId="26" borderId="0" xfId="0" applyFont="1" applyFill="1" applyAlignment="1" applyProtection="1">
      <alignment horizontal="right" vertical="top"/>
      <protection locked="0"/>
    </xf>
    <xf numFmtId="0" fontId="28" fillId="0" borderId="0" xfId="0" applyFont="1" applyAlignment="1">
      <alignment vertical="top"/>
    </xf>
    <xf numFmtId="0" fontId="62" fillId="0" borderId="0" xfId="0" applyFont="1" applyAlignment="1">
      <alignment horizontal="left" vertical="center" shrinkToFit="1"/>
    </xf>
    <xf numFmtId="0" fontId="28" fillId="0" borderId="0" xfId="0" applyFont="1" applyAlignment="1">
      <alignment horizontal="center" vertical="top"/>
    </xf>
    <xf numFmtId="58" fontId="28" fillId="0" borderId="0" xfId="0" applyNumberFormat="1" applyFont="1" applyAlignment="1" applyProtection="1">
      <alignment horizontal="center" vertical="top"/>
      <protection locked="0"/>
    </xf>
    <xf numFmtId="0" fontId="27" fillId="0" borderId="0" xfId="0" applyFont="1" applyAlignment="1">
      <alignment horizontal="center" vertical="center"/>
    </xf>
    <xf numFmtId="0" fontId="28" fillId="26" borderId="0" xfId="0" applyFont="1" applyFill="1" applyAlignment="1" applyProtection="1">
      <alignment horizontal="center" vertical="center"/>
      <protection locked="0"/>
    </xf>
    <xf numFmtId="0" fontId="28" fillId="26" borderId="0" xfId="0" applyFont="1" applyFill="1" applyProtection="1">
      <alignment vertical="center"/>
      <protection locked="0"/>
    </xf>
    <xf numFmtId="0" fontId="28" fillId="0" borderId="65" xfId="0" applyFont="1" applyBorder="1" applyAlignment="1">
      <alignment horizontal="center" vertical="center"/>
    </xf>
    <xf numFmtId="0" fontId="28" fillId="0" borderId="52" xfId="0" applyFont="1" applyBorder="1" applyAlignment="1">
      <alignment horizontal="center" vertical="center"/>
    </xf>
    <xf numFmtId="0" fontId="28" fillId="0" borderId="22" xfId="0" applyFont="1" applyBorder="1">
      <alignment vertical="center"/>
    </xf>
    <xf numFmtId="0" fontId="28" fillId="0" borderId="51" xfId="0" applyFont="1" applyBorder="1">
      <alignment vertical="center"/>
    </xf>
    <xf numFmtId="0" fontId="28" fillId="0" borderId="78" xfId="0" applyFont="1" applyBorder="1">
      <alignment vertical="center"/>
    </xf>
    <xf numFmtId="0" fontId="3" fillId="0" borderId="73" xfId="0" applyFont="1" applyBorder="1" applyAlignment="1">
      <alignment horizontal="center" vertical="center" textRotation="255" wrapText="1"/>
    </xf>
    <xf numFmtId="0" fontId="3" fillId="0" borderId="66" xfId="0" applyFont="1" applyBorder="1" applyAlignment="1">
      <alignment horizontal="center" vertical="center" textRotation="255" wrapText="1"/>
    </xf>
    <xf numFmtId="0" fontId="3" fillId="0" borderId="78" xfId="0" applyFont="1" applyBorder="1" applyAlignment="1">
      <alignment horizontal="center" vertical="center" textRotation="255" wrapText="1"/>
    </xf>
    <xf numFmtId="0" fontId="28" fillId="0" borderId="85" xfId="0" applyFont="1" applyBorder="1" applyAlignment="1">
      <alignment horizontal="center" vertical="center"/>
    </xf>
    <xf numFmtId="0" fontId="28" fillId="0" borderId="10" xfId="0" applyFont="1" applyBorder="1" applyAlignment="1">
      <alignment horizontal="center" vertical="center"/>
    </xf>
    <xf numFmtId="0" fontId="28" fillId="0" borderId="169" xfId="0" applyFont="1" applyBorder="1" applyAlignment="1">
      <alignment horizontal="center" vertical="center"/>
    </xf>
    <xf numFmtId="0" fontId="28" fillId="0" borderId="182" xfId="0" applyFont="1" applyBorder="1">
      <alignment vertical="center"/>
    </xf>
    <xf numFmtId="0" fontId="28" fillId="0" borderId="10" xfId="0" applyFont="1" applyBorder="1">
      <alignment vertical="center"/>
    </xf>
    <xf numFmtId="0" fontId="28" fillId="0" borderId="73" xfId="0" applyFont="1" applyBorder="1">
      <alignment vertical="center"/>
    </xf>
    <xf numFmtId="0" fontId="28" fillId="0" borderId="22" xfId="0" applyFont="1" applyBorder="1" applyAlignment="1">
      <alignment horizontal="center" vertical="center" wrapText="1"/>
    </xf>
    <xf numFmtId="0" fontId="28" fillId="0" borderId="51" xfId="0" applyFont="1" applyBorder="1" applyAlignment="1">
      <alignment horizontal="center" vertical="center" wrapText="1"/>
    </xf>
    <xf numFmtId="0" fontId="28" fillId="0" borderId="170" xfId="0" applyFont="1" applyBorder="1" applyAlignment="1">
      <alignment horizontal="center" vertical="center" wrapText="1"/>
    </xf>
    <xf numFmtId="0" fontId="28" fillId="0" borderId="194" xfId="0" applyFont="1" applyBorder="1" applyAlignment="1">
      <alignment horizontal="center" vertical="center"/>
    </xf>
    <xf numFmtId="0" fontId="28" fillId="0" borderId="11" xfId="0" applyFont="1" applyBorder="1" applyAlignment="1">
      <alignment horizontal="center" vertical="center"/>
    </xf>
    <xf numFmtId="0" fontId="30" fillId="0" borderId="14" xfId="0" applyFont="1" applyBorder="1" applyAlignment="1">
      <alignment horizontal="center" vertical="center" textRotation="255" wrapText="1"/>
    </xf>
    <xf numFmtId="0" fontId="28" fillId="0" borderId="171" xfId="0" applyFont="1" applyBorder="1" applyAlignment="1">
      <alignment vertical="center" shrinkToFit="1"/>
    </xf>
    <xf numFmtId="0" fontId="28" fillId="0" borderId="172" xfId="0" applyFont="1" applyBorder="1" applyAlignment="1">
      <alignment vertical="center" shrinkToFit="1"/>
    </xf>
    <xf numFmtId="0" fontId="28" fillId="0" borderId="167" xfId="0" applyFont="1" applyBorder="1">
      <alignment vertical="center"/>
    </xf>
    <xf numFmtId="0" fontId="28" fillId="0" borderId="165" xfId="0" applyFont="1" applyBorder="1">
      <alignment vertical="center"/>
    </xf>
    <xf numFmtId="0" fontId="28" fillId="0" borderId="29" xfId="0" applyFont="1" applyBorder="1" applyAlignment="1">
      <alignment horizontal="center" vertical="center" shrinkToFit="1"/>
    </xf>
    <xf numFmtId="0" fontId="28" fillId="0" borderId="0" xfId="0" applyFont="1" applyAlignment="1">
      <alignment horizontal="center" vertical="center" shrinkToFit="1"/>
    </xf>
    <xf numFmtId="0" fontId="28" fillId="0" borderId="174" xfId="0" applyFont="1" applyBorder="1" applyAlignment="1">
      <alignment horizontal="center" vertical="center" shrinkToFit="1"/>
    </xf>
    <xf numFmtId="0" fontId="28" fillId="0" borderId="73" xfId="0" applyFont="1" applyBorder="1" applyAlignment="1">
      <alignment horizontal="center" vertical="center" textRotation="255" wrapText="1"/>
    </xf>
    <xf numFmtId="0" fontId="28" fillId="0" borderId="66" xfId="0" applyFont="1" applyBorder="1" applyAlignment="1">
      <alignment horizontal="center" vertical="center" textRotation="255" wrapText="1"/>
    </xf>
    <xf numFmtId="0" fontId="28" fillId="0" borderId="78" xfId="0" applyFont="1" applyBorder="1" applyAlignment="1">
      <alignment horizontal="center" vertical="center" textRotation="255" wrapText="1"/>
    </xf>
    <xf numFmtId="0" fontId="30" fillId="0" borderId="171" xfId="0" applyFont="1" applyBorder="1" applyAlignment="1">
      <alignment vertical="center" wrapText="1"/>
    </xf>
    <xf numFmtId="0" fontId="30" fillId="0" borderId="172" xfId="0" applyFont="1" applyBorder="1" applyAlignment="1">
      <alignment vertical="center" wrapText="1"/>
    </xf>
    <xf numFmtId="0" fontId="30" fillId="0" borderId="177" xfId="0" applyFont="1" applyBorder="1" applyAlignment="1">
      <alignment vertical="center" wrapText="1"/>
    </xf>
    <xf numFmtId="0" fontId="28" fillId="0" borderId="171" xfId="0" applyFont="1" applyBorder="1" applyAlignment="1">
      <alignment vertical="center" wrapText="1"/>
    </xf>
    <xf numFmtId="0" fontId="28" fillId="0" borderId="172" xfId="0" applyFont="1" applyBorder="1" applyAlignment="1">
      <alignment vertical="center" wrapText="1"/>
    </xf>
    <xf numFmtId="0" fontId="28" fillId="0" borderId="173" xfId="0" applyFont="1" applyBorder="1" applyAlignment="1">
      <alignment vertical="center" wrapText="1"/>
    </xf>
    <xf numFmtId="0" fontId="28" fillId="0" borderId="18" xfId="0" applyFont="1" applyBorder="1" applyAlignment="1">
      <alignment horizontal="center" vertical="center" textRotation="255" wrapText="1"/>
    </xf>
    <xf numFmtId="0" fontId="28" fillId="0" borderId="13" xfId="0" applyFont="1" applyBorder="1" applyAlignment="1">
      <alignment horizontal="center" vertical="center" textRotation="255" wrapText="1"/>
    </xf>
    <xf numFmtId="0" fontId="28" fillId="0" borderId="14" xfId="0" applyFont="1" applyBorder="1" applyAlignment="1">
      <alignment horizontal="center" vertical="center" textRotation="255" wrapText="1"/>
    </xf>
    <xf numFmtId="0" fontId="28" fillId="0" borderId="29" xfId="0" applyFont="1" applyBorder="1" applyAlignment="1">
      <alignment horizontal="center" vertical="center" wrapText="1"/>
    </xf>
    <xf numFmtId="0" fontId="28" fillId="0" borderId="0" xfId="0" applyFont="1" applyAlignment="1">
      <alignment horizontal="center" vertical="center" wrapText="1"/>
    </xf>
    <xf numFmtId="0" fontId="28" fillId="0" borderId="174" xfId="0" applyFont="1" applyBorder="1" applyAlignment="1">
      <alignment horizontal="center" vertical="center" wrapText="1"/>
    </xf>
    <xf numFmtId="0" fontId="28" fillId="0" borderId="195" xfId="0" applyFont="1" applyBorder="1">
      <alignment vertical="center"/>
    </xf>
    <xf numFmtId="0" fontId="28" fillId="0" borderId="0" xfId="0" applyFont="1">
      <alignment vertical="center"/>
    </xf>
    <xf numFmtId="0" fontId="28" fillId="0" borderId="66" xfId="0" applyFont="1" applyBorder="1">
      <alignment vertical="center"/>
    </xf>
    <xf numFmtId="0" fontId="30" fillId="0" borderId="183" xfId="0" applyFont="1" applyBorder="1" applyAlignment="1">
      <alignment vertical="center" wrapText="1"/>
    </xf>
    <xf numFmtId="0" fontId="28" fillId="0" borderId="167" xfId="0" applyFont="1" applyBorder="1" applyAlignment="1">
      <alignment vertical="center" shrinkToFit="1"/>
    </xf>
    <xf numFmtId="0" fontId="28" fillId="0" borderId="165" xfId="0" applyFont="1" applyBorder="1" applyAlignment="1">
      <alignment vertical="center" shrinkToFit="1"/>
    </xf>
    <xf numFmtId="0" fontId="56" fillId="0" borderId="167" xfId="0" applyFont="1" applyBorder="1" applyAlignment="1">
      <alignment horizontal="left" vertical="center" wrapText="1"/>
    </xf>
    <xf numFmtId="0" fontId="56" fillId="0" borderId="165" xfId="0" applyFont="1" applyBorder="1" applyAlignment="1">
      <alignment horizontal="left" vertical="center" wrapText="1"/>
    </xf>
    <xf numFmtId="0" fontId="28" fillId="0" borderId="167" xfId="0" applyFont="1" applyBorder="1" applyAlignment="1">
      <alignment horizontal="center" vertical="center" shrinkToFit="1"/>
    </xf>
    <xf numFmtId="0" fontId="28" fillId="0" borderId="168" xfId="0" applyFont="1" applyBorder="1" applyAlignment="1">
      <alignment horizontal="center" vertical="center" shrinkToFit="1"/>
    </xf>
    <xf numFmtId="0" fontId="70" fillId="0" borderId="165" xfId="0" applyFont="1" applyBorder="1" applyAlignment="1">
      <alignment horizontal="center" vertical="center" wrapText="1"/>
    </xf>
    <xf numFmtId="0" fontId="70" fillId="0" borderId="216" xfId="0" applyFont="1" applyBorder="1" applyAlignment="1">
      <alignment horizontal="center" vertical="center" wrapText="1"/>
    </xf>
    <xf numFmtId="0" fontId="28" fillId="0" borderId="22" xfId="0" applyFont="1" applyBorder="1" applyAlignment="1">
      <alignment horizontal="center" vertical="center"/>
    </xf>
    <xf numFmtId="0" fontId="28" fillId="0" borderId="51" xfId="0" applyFont="1" applyBorder="1" applyAlignment="1">
      <alignment horizontal="center" vertical="center"/>
    </xf>
    <xf numFmtId="0" fontId="28" fillId="0" borderId="170" xfId="0" applyFont="1" applyBorder="1" applyAlignment="1">
      <alignment horizontal="center" vertical="center"/>
    </xf>
    <xf numFmtId="0" fontId="28" fillId="0" borderId="171" xfId="0" applyFont="1" applyBorder="1" applyAlignment="1">
      <alignment horizontal="left" vertical="center" shrinkToFit="1"/>
    </xf>
    <xf numFmtId="0" fontId="28" fillId="0" borderId="172" xfId="0" applyFont="1" applyBorder="1" applyAlignment="1">
      <alignment horizontal="left" vertical="center" shrinkToFit="1"/>
    </xf>
    <xf numFmtId="0" fontId="61" fillId="0" borderId="172" xfId="0" applyFont="1" applyBorder="1" applyAlignment="1">
      <alignment horizontal="left" vertical="center" wrapText="1"/>
    </xf>
    <xf numFmtId="0" fontId="61" fillId="0" borderId="173" xfId="0" applyFont="1" applyBorder="1" applyAlignment="1">
      <alignment horizontal="left" vertical="center" wrapText="1"/>
    </xf>
    <xf numFmtId="0" fontId="55" fillId="0" borderId="175" xfId="0" applyFont="1" applyBorder="1" applyAlignment="1">
      <alignment vertical="center" shrinkToFit="1"/>
    </xf>
    <xf numFmtId="0" fontId="55" fillId="0" borderId="186" xfId="0" applyFont="1" applyBorder="1" applyAlignment="1">
      <alignment vertical="center" shrinkToFit="1"/>
    </xf>
    <xf numFmtId="0" fontId="55" fillId="29" borderId="175" xfId="0" applyFont="1" applyFill="1" applyBorder="1" applyAlignment="1">
      <alignment horizontal="center" vertical="center" shrinkToFit="1"/>
    </xf>
    <xf numFmtId="0" fontId="63" fillId="26" borderId="197" xfId="0" applyFont="1" applyFill="1" applyBorder="1" applyAlignment="1" applyProtection="1">
      <alignment horizontal="center" vertical="center"/>
      <protection locked="0"/>
    </xf>
    <xf numFmtId="0" fontId="63" fillId="26" borderId="187" xfId="0" applyFont="1" applyFill="1" applyBorder="1" applyAlignment="1" applyProtection="1">
      <alignment horizontal="center" vertical="center"/>
      <protection locked="0"/>
    </xf>
    <xf numFmtId="0" fontId="55" fillId="26" borderId="196" xfId="0" applyFont="1" applyFill="1" applyBorder="1" applyAlignment="1" applyProtection="1">
      <alignment horizontal="center" vertical="center" shrinkToFit="1"/>
      <protection locked="0"/>
    </xf>
    <xf numFmtId="0" fontId="55" fillId="26" borderId="175" xfId="0" applyFont="1" applyFill="1" applyBorder="1" applyAlignment="1" applyProtection="1">
      <alignment horizontal="center" vertical="center" shrinkToFit="1"/>
      <protection locked="0"/>
    </xf>
    <xf numFmtId="0" fontId="55" fillId="26" borderId="196" xfId="0" applyFont="1" applyFill="1" applyBorder="1" applyAlignment="1" applyProtection="1">
      <alignment horizontal="center" vertical="center"/>
      <protection locked="0"/>
    </xf>
    <xf numFmtId="0" fontId="55" fillId="26" borderId="175" xfId="0" applyFont="1" applyFill="1" applyBorder="1" applyAlignment="1" applyProtection="1">
      <alignment horizontal="center" vertical="center"/>
      <protection locked="0"/>
    </xf>
    <xf numFmtId="0" fontId="55" fillId="0" borderId="175" xfId="0" applyFont="1" applyBorder="1">
      <alignment vertical="center"/>
    </xf>
    <xf numFmtId="0" fontId="55" fillId="0" borderId="186" xfId="0" applyFont="1" applyBorder="1">
      <alignment vertical="center"/>
    </xf>
    <xf numFmtId="0" fontId="55" fillId="26" borderId="175" xfId="0" applyFont="1" applyFill="1" applyBorder="1" applyAlignment="1">
      <alignment horizontal="center" vertical="center" shrinkToFit="1"/>
    </xf>
    <xf numFmtId="0" fontId="55" fillId="0" borderId="175" xfId="0" applyFont="1" applyBorder="1" applyAlignment="1">
      <alignment horizontal="center" vertical="center" shrinkToFit="1"/>
    </xf>
    <xf numFmtId="0" fontId="55" fillId="0" borderId="187" xfId="0" applyFont="1" applyBorder="1">
      <alignment vertical="center"/>
    </xf>
    <xf numFmtId="0" fontId="0" fillId="0" borderId="187" xfId="0" applyBorder="1">
      <alignment vertical="center"/>
    </xf>
    <xf numFmtId="0" fontId="91" fillId="0" borderId="187" xfId="44" applyFont="1" applyBorder="1" applyAlignment="1">
      <alignment vertical="center"/>
    </xf>
    <xf numFmtId="0" fontId="0" fillId="0" borderId="188" xfId="0" applyBorder="1">
      <alignment vertical="center"/>
    </xf>
    <xf numFmtId="0" fontId="28" fillId="0" borderId="168" xfId="0" applyFont="1" applyBorder="1">
      <alignment vertical="center"/>
    </xf>
    <xf numFmtId="0" fontId="28" fillId="0" borderId="171" xfId="0" applyFont="1" applyBorder="1">
      <alignment vertical="center"/>
    </xf>
    <xf numFmtId="0" fontId="28" fillId="0" borderId="172" xfId="0" applyFont="1" applyBorder="1">
      <alignment vertical="center"/>
    </xf>
    <xf numFmtId="0" fontId="28" fillId="0" borderId="173" xfId="0" applyFont="1" applyBorder="1">
      <alignment vertical="center"/>
    </xf>
    <xf numFmtId="0" fontId="28" fillId="0" borderId="194" xfId="0" applyFont="1" applyBorder="1" applyAlignment="1">
      <alignment horizontal="center" vertical="center" shrinkToFit="1"/>
    </xf>
    <xf numFmtId="0" fontId="28" fillId="0" borderId="11" xfId="0" applyFont="1" applyBorder="1" applyAlignment="1">
      <alignment horizontal="center" vertical="center" shrinkToFit="1"/>
    </xf>
    <xf numFmtId="0" fontId="28" fillId="0" borderId="194" xfId="0" applyFont="1" applyBorder="1" applyAlignment="1">
      <alignment vertical="center" shrinkToFit="1"/>
    </xf>
    <xf numFmtId="0" fontId="28" fillId="0" borderId="52" xfId="0" applyFont="1" applyBorder="1" applyAlignment="1">
      <alignment vertical="center" shrinkToFit="1"/>
    </xf>
    <xf numFmtId="0" fontId="70" fillId="0" borderId="52" xfId="0" applyFont="1" applyBorder="1" applyAlignment="1">
      <alignment horizontal="center" vertical="center" wrapText="1"/>
    </xf>
    <xf numFmtId="0" fontId="70" fillId="0" borderId="198" xfId="0" applyFont="1" applyBorder="1" applyAlignment="1">
      <alignment horizontal="center" vertical="center" wrapText="1"/>
    </xf>
    <xf numFmtId="0" fontId="0" fillId="0" borderId="86" xfId="0" applyBorder="1" applyAlignment="1">
      <alignment horizontal="center" vertical="center"/>
    </xf>
    <xf numFmtId="0" fontId="0" fillId="0" borderId="112" xfId="0" applyBorder="1" applyAlignment="1">
      <alignment horizontal="center" vertical="center"/>
    </xf>
    <xf numFmtId="0" fontId="0" fillId="0" borderId="74" xfId="0" applyBorder="1" applyAlignment="1">
      <alignment horizontal="center" vertical="center"/>
    </xf>
    <xf numFmtId="0" fontId="29" fillId="0" borderId="126" xfId="0" applyFont="1" applyBorder="1" applyAlignment="1">
      <alignment horizontal="center" vertical="center" wrapText="1"/>
    </xf>
    <xf numFmtId="0" fontId="29" fillId="0" borderId="90" xfId="0" applyFont="1" applyBorder="1" applyAlignment="1">
      <alignment horizontal="center" vertical="center" wrapText="1"/>
    </xf>
    <xf numFmtId="0" fontId="29" fillId="0" borderId="124" xfId="0" applyFont="1" applyBorder="1" applyAlignment="1">
      <alignment horizontal="center" vertical="center" wrapText="1"/>
    </xf>
    <xf numFmtId="176" fontId="54" fillId="29" borderId="103" xfId="0" applyNumberFormat="1" applyFont="1" applyFill="1" applyBorder="1" applyAlignment="1" applyProtection="1">
      <alignment horizontal="center" vertical="center" shrinkToFit="1"/>
      <protection locked="0"/>
    </xf>
    <xf numFmtId="176" fontId="54" fillId="29" borderId="104" xfId="0" applyNumberFormat="1" applyFont="1" applyFill="1" applyBorder="1" applyAlignment="1" applyProtection="1">
      <alignment horizontal="center" vertical="center" shrinkToFit="1"/>
      <protection locked="0"/>
    </xf>
    <xf numFmtId="176" fontId="39" fillId="29" borderId="118" xfId="0" applyNumberFormat="1" applyFont="1" applyFill="1" applyBorder="1" applyAlignment="1" applyProtection="1">
      <alignment horizontal="center" vertical="center"/>
      <protection locked="0"/>
    </xf>
    <xf numFmtId="176" fontId="39" fillId="29" borderId="105" xfId="0" applyNumberFormat="1" applyFont="1" applyFill="1" applyBorder="1" applyAlignment="1" applyProtection="1">
      <alignment horizontal="center" vertical="center"/>
      <protection locked="0"/>
    </xf>
    <xf numFmtId="176" fontId="39" fillId="29" borderId="27" xfId="0" applyNumberFormat="1" applyFont="1" applyFill="1" applyBorder="1" applyAlignment="1" applyProtection="1">
      <alignment horizontal="center" vertical="center"/>
      <protection locked="0"/>
    </xf>
    <xf numFmtId="0" fontId="55" fillId="0" borderId="110" xfId="0" applyFont="1" applyBorder="1" applyAlignment="1">
      <alignment vertical="center" wrapText="1"/>
    </xf>
    <xf numFmtId="0" fontId="55" fillId="0" borderId="156" xfId="0" applyFont="1" applyBorder="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55" fillId="0" borderId="152" xfId="0" applyFont="1" applyBorder="1" applyAlignment="1">
      <alignment horizontal="left" vertical="center"/>
    </xf>
    <xf numFmtId="0" fontId="55" fillId="0" borderId="133" xfId="0" applyFont="1" applyBorder="1" applyAlignment="1">
      <alignment horizontal="left" vertical="center"/>
    </xf>
    <xf numFmtId="0" fontId="55" fillId="0" borderId="133" xfId="0" applyFont="1" applyBorder="1">
      <alignment vertical="center"/>
    </xf>
    <xf numFmtId="0" fontId="55" fillId="0" borderId="153" xfId="0" applyFont="1" applyBorder="1">
      <alignment vertical="center"/>
    </xf>
    <xf numFmtId="0" fontId="55" fillId="0" borderId="0" xfId="0" applyFont="1" applyAlignment="1">
      <alignment vertical="center" shrinkToFit="1"/>
    </xf>
    <xf numFmtId="0" fontId="55" fillId="0" borderId="0" xfId="0" applyFont="1" applyAlignment="1">
      <alignment horizontal="left" vertical="center" shrinkToFit="1"/>
    </xf>
    <xf numFmtId="0" fontId="55" fillId="0" borderId="157" xfId="0" applyFont="1" applyBorder="1" applyAlignment="1">
      <alignment horizontal="left" vertical="center" shrinkToFit="1"/>
    </xf>
    <xf numFmtId="0" fontId="55" fillId="0" borderId="0" xfId="0" applyFont="1" applyAlignment="1">
      <alignment vertical="center" wrapText="1"/>
    </xf>
    <xf numFmtId="0" fontId="55" fillId="0" borderId="157" xfId="0" applyFont="1" applyBorder="1" applyAlignment="1">
      <alignment vertical="center" wrapText="1"/>
    </xf>
    <xf numFmtId="0" fontId="29" fillId="0" borderId="102" xfId="0" applyFont="1" applyBorder="1" applyAlignment="1">
      <alignment horizontal="center" vertical="center" textRotation="255"/>
    </xf>
    <xf numFmtId="0" fontId="29" fillId="0" borderId="103" xfId="0" applyFont="1" applyBorder="1" applyAlignment="1">
      <alignment horizontal="center" vertical="center" textRotation="255"/>
    </xf>
    <xf numFmtId="0" fontId="29" fillId="0" borderId="104" xfId="0" applyFont="1" applyBorder="1" applyAlignment="1">
      <alignment horizontal="center" vertical="center" textRotation="255"/>
    </xf>
    <xf numFmtId="0" fontId="29" fillId="0" borderId="13" xfId="0" applyFont="1" applyBorder="1" applyAlignment="1">
      <alignment horizontal="center" vertical="center" wrapText="1"/>
    </xf>
    <xf numFmtId="0" fontId="29" fillId="0" borderId="26" xfId="0" applyFont="1" applyBorder="1" applyAlignment="1">
      <alignment horizontal="center" vertical="center" wrapText="1"/>
    </xf>
    <xf numFmtId="176" fontId="29" fillId="0" borderId="13" xfId="0" quotePrefix="1" applyNumberFormat="1" applyFont="1" applyBorder="1" applyAlignment="1">
      <alignment horizontal="center" vertical="center" wrapText="1"/>
    </xf>
    <xf numFmtId="176" fontId="29" fillId="0" borderId="13" xfId="0" applyNumberFormat="1" applyFont="1" applyBorder="1" applyAlignment="1">
      <alignment horizontal="center" vertical="center" wrapText="1"/>
    </xf>
    <xf numFmtId="176" fontId="29" fillId="0" borderId="26" xfId="0" applyNumberFormat="1" applyFont="1" applyBorder="1" applyAlignment="1">
      <alignment horizontal="center" vertical="center" wrapText="1"/>
    </xf>
    <xf numFmtId="0" fontId="29" fillId="0" borderId="113" xfId="0" applyFont="1" applyBorder="1" applyAlignment="1">
      <alignment horizontal="center" vertical="center" wrapText="1"/>
    </xf>
    <xf numFmtId="0" fontId="29" fillId="0" borderId="55" xfId="0" applyFont="1" applyBorder="1" applyAlignment="1">
      <alignment horizontal="center" vertical="center"/>
    </xf>
    <xf numFmtId="0" fontId="29" fillId="0" borderId="71" xfId="0" applyFont="1" applyBorder="1" applyAlignment="1">
      <alignment horizontal="center" vertical="center"/>
    </xf>
    <xf numFmtId="0" fontId="29" fillId="0" borderId="96" xfId="0" applyFont="1" applyBorder="1" applyAlignment="1">
      <alignment horizontal="center" vertical="center"/>
    </xf>
    <xf numFmtId="0" fontId="29" fillId="0" borderId="125" xfId="0" applyFont="1" applyBorder="1" applyAlignment="1">
      <alignment horizontal="center" vertical="center"/>
    </xf>
    <xf numFmtId="0" fontId="0" fillId="0" borderId="84" xfId="0" applyBorder="1" applyAlignment="1">
      <alignment horizontal="center" vertical="center"/>
    </xf>
    <xf numFmtId="0" fontId="0" fillId="0" borderId="121" xfId="0" applyBorder="1" applyAlignment="1">
      <alignment horizontal="center" vertical="center"/>
    </xf>
    <xf numFmtId="0" fontId="0" fillId="0" borderId="36" xfId="0" applyBorder="1" applyAlignment="1">
      <alignment horizontal="center" vertical="center"/>
    </xf>
    <xf numFmtId="0" fontId="0" fillId="0" borderId="85" xfId="0" applyBorder="1" applyAlignment="1">
      <alignment horizontal="center" vertical="center"/>
    </xf>
    <xf numFmtId="0" fontId="0" fillId="0" borderId="10" xfId="0" applyBorder="1" applyAlignment="1">
      <alignment horizontal="center" vertical="center"/>
    </xf>
    <xf numFmtId="0" fontId="0" fillId="0" borderId="73" xfId="0" applyBorder="1" applyAlignment="1">
      <alignment horizontal="center" vertical="center"/>
    </xf>
    <xf numFmtId="0" fontId="0" fillId="0" borderId="64" xfId="0" applyBorder="1" applyAlignment="1">
      <alignment horizontal="center" vertical="center"/>
    </xf>
    <xf numFmtId="0" fontId="0" fillId="0" borderId="93" xfId="0" applyBorder="1" applyAlignment="1">
      <alignment horizontal="center" vertical="center"/>
    </xf>
    <xf numFmtId="0" fontId="0" fillId="0" borderId="17" xfId="0" applyBorder="1" applyAlignment="1">
      <alignment horizontal="center" vertical="center"/>
    </xf>
    <xf numFmtId="0" fontId="29" fillId="0" borderId="18" xfId="0"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9" fillId="0" borderId="26" xfId="0" applyFont="1" applyBorder="1" applyAlignment="1" applyProtection="1">
      <alignment horizontal="center" vertical="center" wrapText="1"/>
      <protection locked="0"/>
    </xf>
    <xf numFmtId="176" fontId="29" fillId="0" borderId="18" xfId="0" applyNumberFormat="1" applyFont="1" applyBorder="1" applyAlignment="1">
      <alignment horizontal="center" vertical="center" wrapText="1"/>
    </xf>
    <xf numFmtId="0" fontId="29" fillId="0" borderId="18" xfId="0" applyFont="1" applyBorder="1" applyAlignment="1">
      <alignment horizontal="center" vertical="center" wrapText="1"/>
    </xf>
    <xf numFmtId="0" fontId="29" fillId="0" borderId="87" xfId="0" applyFont="1" applyBorder="1" applyAlignment="1">
      <alignment horizontal="center" vertical="center" wrapText="1"/>
    </xf>
    <xf numFmtId="176" fontId="32" fillId="0" borderId="96" xfId="0" applyNumberFormat="1" applyFont="1" applyBorder="1" applyAlignment="1" applyProtection="1">
      <alignment horizontal="center" vertical="center" wrapText="1" shrinkToFit="1"/>
      <protection locked="0"/>
    </xf>
    <xf numFmtId="176" fontId="32" fillId="0" borderId="103" xfId="0" applyNumberFormat="1" applyFont="1" applyBorder="1" applyAlignment="1" applyProtection="1">
      <alignment horizontal="center" vertical="center" wrapText="1" shrinkToFit="1"/>
      <protection locked="0"/>
    </xf>
    <xf numFmtId="176" fontId="32" fillId="0" borderId="104" xfId="0" applyNumberFormat="1" applyFont="1" applyBorder="1" applyAlignment="1" applyProtection="1">
      <alignment horizontal="center" vertical="center" wrapText="1" shrinkToFit="1"/>
      <protection locked="0"/>
    </xf>
    <xf numFmtId="176" fontId="39" fillId="0" borderId="19" xfId="0" applyNumberFormat="1" applyFont="1" applyBorder="1" applyAlignment="1" applyProtection="1">
      <alignment horizontal="center" vertical="center"/>
      <protection locked="0"/>
    </xf>
    <xf numFmtId="176" fontId="39" fillId="0" borderId="105" xfId="0" applyNumberFormat="1" applyFont="1" applyBorder="1" applyAlignment="1" applyProtection="1">
      <alignment horizontal="center" vertical="center"/>
      <protection locked="0"/>
    </xf>
    <xf numFmtId="176" fontId="39" fillId="0" borderId="27" xfId="0" applyNumberFormat="1" applyFont="1" applyBorder="1" applyAlignment="1" applyProtection="1">
      <alignment horizontal="center" vertical="center"/>
      <protection locked="0"/>
    </xf>
    <xf numFmtId="0" fontId="6" fillId="0" borderId="96" xfId="0" applyFont="1" applyBorder="1" applyAlignment="1">
      <alignment horizontal="center" vertical="center"/>
    </xf>
    <xf numFmtId="0" fontId="6" fillId="0" borderId="103" xfId="0" applyFont="1" applyBorder="1" applyAlignment="1">
      <alignment horizontal="center" vertical="center"/>
    </xf>
    <xf numFmtId="0" fontId="6" fillId="0" borderId="104" xfId="0" applyFont="1" applyBorder="1" applyAlignment="1">
      <alignment horizontal="center" vertical="center"/>
    </xf>
    <xf numFmtId="0" fontId="6" fillId="0" borderId="18" xfId="0" applyFont="1" applyBorder="1" applyAlignment="1">
      <alignment horizontal="center" vertical="center"/>
    </xf>
    <xf numFmtId="0" fontId="6" fillId="0" borderId="13" xfId="0" applyFont="1" applyBorder="1" applyAlignment="1">
      <alignment horizontal="center" vertical="center"/>
    </xf>
    <xf numFmtId="0" fontId="6" fillId="0" borderId="26" xfId="0" applyFont="1" applyBorder="1" applyAlignment="1">
      <alignment horizontal="center" vertical="center"/>
    </xf>
    <xf numFmtId="0" fontId="9" fillId="0" borderId="19" xfId="0" applyFont="1" applyBorder="1" applyAlignment="1">
      <alignment horizontal="center" vertical="center"/>
    </xf>
    <xf numFmtId="0" fontId="9" fillId="0" borderId="105" xfId="0" applyFont="1" applyBorder="1" applyAlignment="1">
      <alignment horizontal="center" vertical="center"/>
    </xf>
    <xf numFmtId="0" fontId="9" fillId="0" borderId="27" xfId="0" applyFont="1" applyBorder="1" applyAlignment="1">
      <alignment horizontal="center" vertical="center"/>
    </xf>
    <xf numFmtId="0" fontId="6" fillId="0" borderId="102" xfId="0" applyFont="1" applyBorder="1" applyAlignment="1">
      <alignment horizontal="center" vertical="center"/>
    </xf>
    <xf numFmtId="0" fontId="6" fillId="0" borderId="113" xfId="0" applyFont="1" applyBorder="1" applyAlignment="1">
      <alignment horizontal="center" vertical="center"/>
    </xf>
    <xf numFmtId="0" fontId="9" fillId="0" borderId="118" xfId="0" applyFont="1" applyBorder="1" applyAlignment="1">
      <alignment horizontal="center" vertical="center"/>
    </xf>
    <xf numFmtId="0" fontId="29" fillId="0" borderId="123" xfId="0" applyFont="1" applyBorder="1" applyAlignment="1">
      <alignment horizontal="center" vertical="center" wrapText="1"/>
    </xf>
    <xf numFmtId="0" fontId="29" fillId="0" borderId="97" xfId="0" applyFont="1" applyBorder="1" applyAlignment="1">
      <alignment horizontal="left" vertical="center" wrapText="1"/>
    </xf>
    <xf numFmtId="0" fontId="29" fillId="0" borderId="98" xfId="0" applyFont="1" applyBorder="1" applyAlignment="1">
      <alignment horizontal="left" vertical="center" wrapText="1"/>
    </xf>
    <xf numFmtId="0" fontId="6" fillId="0" borderId="14" xfId="0" applyFont="1" applyBorder="1" applyAlignment="1">
      <alignment horizontal="center" vertical="center"/>
    </xf>
    <xf numFmtId="0" fontId="9" fillId="0" borderId="70" xfId="0" applyFont="1" applyBorder="1" applyAlignment="1">
      <alignment horizontal="center" vertical="center"/>
    </xf>
    <xf numFmtId="0" fontId="29" fillId="0" borderId="94" xfId="0" applyFont="1" applyBorder="1" applyAlignment="1">
      <alignment vertical="center" wrapText="1"/>
    </xf>
    <xf numFmtId="0" fontId="29" fillId="0" borderId="95" xfId="0" applyFont="1" applyBorder="1" applyAlignment="1">
      <alignment vertical="center" wrapText="1"/>
    </xf>
    <xf numFmtId="0" fontId="29" fillId="0" borderId="14" xfId="0" applyFont="1" applyBorder="1" applyAlignment="1" applyProtection="1">
      <alignment horizontal="center" vertical="center" wrapText="1"/>
      <protection locked="0"/>
    </xf>
    <xf numFmtId="176" fontId="29" fillId="0" borderId="14" xfId="0" applyNumberFormat="1" applyFont="1" applyBorder="1" applyAlignment="1">
      <alignment horizontal="center" vertical="center" wrapText="1"/>
    </xf>
    <xf numFmtId="0" fontId="29" fillId="0" borderId="23" xfId="0" applyFont="1" applyBorder="1" applyAlignment="1">
      <alignment vertical="center" wrapText="1"/>
    </xf>
    <xf numFmtId="0" fontId="29" fillId="0" borderId="62" xfId="0" applyFont="1" applyBorder="1" applyAlignment="1">
      <alignment vertical="center" wrapText="1"/>
    </xf>
    <xf numFmtId="176" fontId="32" fillId="0" borderId="103" xfId="0" applyNumberFormat="1" applyFont="1" applyBorder="1" applyAlignment="1" applyProtection="1">
      <alignment horizontal="center" vertical="center"/>
      <protection locked="0"/>
    </xf>
    <xf numFmtId="176" fontId="32" fillId="0" borderId="69" xfId="0" applyNumberFormat="1" applyFont="1" applyBorder="1" applyAlignment="1" applyProtection="1">
      <alignment horizontal="center" vertical="center"/>
      <protection locked="0"/>
    </xf>
    <xf numFmtId="176" fontId="39" fillId="0" borderId="70" xfId="0" applyNumberFormat="1" applyFont="1" applyBorder="1" applyAlignment="1" applyProtection="1">
      <alignment horizontal="center" vertical="center"/>
      <protection locked="0"/>
    </xf>
    <xf numFmtId="0" fontId="6" fillId="0" borderId="69" xfId="0" applyFont="1" applyBorder="1" applyAlignment="1">
      <alignment horizontal="center" vertical="center"/>
    </xf>
    <xf numFmtId="0" fontId="29" fillId="0" borderId="14" xfId="0" applyFont="1" applyBorder="1" applyAlignment="1">
      <alignment horizontal="center" vertical="center" wrapText="1"/>
    </xf>
    <xf numFmtId="176" fontId="32" fillId="26" borderId="103" xfId="0" applyNumberFormat="1" applyFont="1" applyFill="1" applyBorder="1" applyAlignment="1" applyProtection="1">
      <alignment horizontal="center" vertical="center"/>
      <protection locked="0"/>
    </xf>
    <xf numFmtId="176" fontId="32" fillId="26" borderId="69" xfId="0" applyNumberFormat="1" applyFont="1" applyFill="1" applyBorder="1" applyAlignment="1" applyProtection="1">
      <alignment horizontal="center" vertical="center"/>
      <protection locked="0"/>
    </xf>
    <xf numFmtId="176" fontId="39" fillId="29" borderId="70" xfId="0" applyNumberFormat="1" applyFont="1" applyFill="1" applyBorder="1" applyAlignment="1" applyProtection="1">
      <alignment horizontal="center" vertical="center"/>
      <protection locked="0"/>
    </xf>
    <xf numFmtId="176" fontId="32" fillId="26" borderId="96" xfId="0" applyNumberFormat="1" applyFont="1" applyFill="1" applyBorder="1" applyAlignment="1" applyProtection="1">
      <alignment horizontal="center" vertical="center"/>
      <protection locked="0"/>
    </xf>
    <xf numFmtId="176" fontId="39" fillId="29" borderId="19" xfId="0" applyNumberFormat="1" applyFont="1" applyFill="1" applyBorder="1" applyAlignment="1" applyProtection="1">
      <alignment horizontal="center" vertical="center"/>
      <protection locked="0"/>
    </xf>
    <xf numFmtId="0" fontId="29" fillId="0" borderId="119" xfId="0" applyFont="1" applyBorder="1" applyAlignment="1">
      <alignment vertical="center" wrapText="1"/>
    </xf>
    <xf numFmtId="0" fontId="0" fillId="0" borderId="120" xfId="0" applyBorder="1" applyAlignment="1">
      <alignment vertical="center" wrapText="1"/>
    </xf>
    <xf numFmtId="0" fontId="0" fillId="0" borderId="56" xfId="0" applyBorder="1" applyAlignment="1">
      <alignment horizontal="left" vertical="center" wrapText="1"/>
    </xf>
    <xf numFmtId="0" fontId="0" fillId="0" borderId="206" xfId="0" applyBorder="1" applyAlignment="1">
      <alignment horizontal="left" vertical="center" wrapText="1"/>
    </xf>
    <xf numFmtId="176" fontId="32" fillId="29" borderId="59" xfId="0" applyNumberFormat="1" applyFont="1" applyFill="1" applyBorder="1" applyAlignment="1" applyProtection="1">
      <alignment horizontal="center" vertical="center"/>
      <protection locked="0"/>
    </xf>
    <xf numFmtId="176" fontId="32" fillId="29" borderId="209" xfId="0" applyNumberFormat="1" applyFont="1" applyFill="1" applyBorder="1" applyAlignment="1" applyProtection="1">
      <alignment horizontal="center" vertical="center"/>
      <protection locked="0"/>
    </xf>
    <xf numFmtId="0" fontId="0" fillId="0" borderId="95" xfId="0" applyBorder="1" applyAlignment="1">
      <alignment vertical="center" wrapText="1"/>
    </xf>
    <xf numFmtId="0" fontId="29" fillId="0" borderId="85" xfId="0" applyFont="1" applyBorder="1" applyAlignment="1">
      <alignment horizontal="left" vertical="center"/>
    </xf>
    <xf numFmtId="0" fontId="29" fillId="0" borderId="73" xfId="0" applyFont="1" applyBorder="1" applyAlignment="1">
      <alignment horizontal="left" vertical="center"/>
    </xf>
    <xf numFmtId="0" fontId="29" fillId="0" borderId="29" xfId="0" applyFont="1" applyBorder="1" applyAlignment="1">
      <alignment horizontal="left" vertical="center"/>
    </xf>
    <xf numFmtId="0" fontId="29" fillId="0" borderId="66" xfId="0" applyFont="1" applyBorder="1" applyAlignment="1">
      <alignment horizontal="left" vertical="center"/>
    </xf>
    <xf numFmtId="176" fontId="32" fillId="29" borderId="96" xfId="0" applyNumberFormat="1" applyFont="1" applyFill="1" applyBorder="1" applyAlignment="1" applyProtection="1">
      <alignment horizontal="center" vertical="center"/>
      <protection locked="0"/>
    </xf>
    <xf numFmtId="176" fontId="32" fillId="29" borderId="103" xfId="0" applyNumberFormat="1" applyFont="1" applyFill="1" applyBorder="1" applyAlignment="1" applyProtection="1">
      <alignment horizontal="center" vertical="center"/>
      <protection locked="0"/>
    </xf>
    <xf numFmtId="0" fontId="29" fillId="0" borderId="102" xfId="0" applyFont="1" applyBorder="1" applyAlignment="1">
      <alignment horizontal="center" vertical="center" textRotation="255" wrapText="1"/>
    </xf>
    <xf numFmtId="0" fontId="29" fillId="0" borderId="103" xfId="0" applyFont="1" applyBorder="1" applyAlignment="1">
      <alignment horizontal="center" vertical="center" textRotation="255" wrapText="1"/>
    </xf>
    <xf numFmtId="0" fontId="29" fillId="0" borderId="104" xfId="0" applyFont="1" applyBorder="1" applyAlignment="1">
      <alignment horizontal="center" vertical="center" textRotation="255" wrapText="1"/>
    </xf>
    <xf numFmtId="0" fontId="29" fillId="0" borderId="37" xfId="0" applyFont="1" applyBorder="1" applyAlignment="1">
      <alignment horizontal="center" vertical="center" wrapText="1"/>
    </xf>
    <xf numFmtId="176" fontId="29" fillId="0" borderId="113" xfId="0" applyNumberFormat="1" applyFont="1" applyBorder="1" applyAlignment="1">
      <alignment horizontal="center" vertical="center" wrapText="1"/>
    </xf>
    <xf numFmtId="0" fontId="29" fillId="0" borderId="28" xfId="0" applyFont="1" applyBorder="1" applyAlignment="1">
      <alignment vertical="center" wrapText="1" shrinkToFit="1"/>
    </xf>
    <xf numFmtId="0" fontId="0" fillId="0" borderId="114" xfId="0" applyBorder="1" applyAlignment="1">
      <alignment vertical="center" wrapText="1" shrinkToFit="1"/>
    </xf>
    <xf numFmtId="176" fontId="32" fillId="26" borderId="102" xfId="0" applyNumberFormat="1" applyFont="1" applyFill="1" applyBorder="1" applyAlignment="1" applyProtection="1">
      <alignment horizontal="center" vertical="center"/>
      <protection locked="0"/>
    </xf>
    <xf numFmtId="0" fontId="29" fillId="0" borderId="94" xfId="0" applyFont="1" applyBorder="1" applyAlignment="1">
      <alignment vertical="center" shrinkToFit="1"/>
    </xf>
    <xf numFmtId="0" fontId="0" fillId="0" borderId="95" xfId="0" applyBorder="1" applyAlignment="1">
      <alignment vertical="center" shrinkToFit="1"/>
    </xf>
    <xf numFmtId="0" fontId="29" fillId="0" borderId="12" xfId="0" applyFont="1" applyBorder="1" applyAlignment="1">
      <alignment horizontal="center" vertical="center" wrapText="1"/>
    </xf>
    <xf numFmtId="0" fontId="0" fillId="0" borderId="62" xfId="0" applyBorder="1" applyAlignment="1">
      <alignment vertical="center" wrapText="1"/>
    </xf>
    <xf numFmtId="0" fontId="9" fillId="0" borderId="105" xfId="0" applyFont="1" applyBorder="1" applyAlignment="1">
      <alignment horizontal="center" vertical="center" wrapText="1"/>
    </xf>
    <xf numFmtId="0" fontId="9" fillId="0" borderId="70" xfId="0" applyFont="1" applyBorder="1" applyAlignment="1">
      <alignment horizontal="center" vertical="center" wrapText="1"/>
    </xf>
    <xf numFmtId="0" fontId="0" fillId="0" borderId="94" xfId="0" applyBorder="1" applyAlignment="1">
      <alignment vertical="center" wrapText="1"/>
    </xf>
    <xf numFmtId="176" fontId="29" fillId="0" borderId="18" xfId="0" applyNumberFormat="1" applyFont="1" applyBorder="1" applyAlignment="1">
      <alignment horizontal="center" vertical="center"/>
    </xf>
    <xf numFmtId="176" fontId="29" fillId="0" borderId="13" xfId="0" applyNumberFormat="1" applyFont="1" applyBorder="1" applyAlignment="1">
      <alignment horizontal="center" vertical="center"/>
    </xf>
    <xf numFmtId="176" fontId="29" fillId="0" borderId="14" xfId="0" applyNumberFormat="1" applyFont="1" applyBorder="1" applyAlignment="1">
      <alignment horizontal="center" vertical="center"/>
    </xf>
    <xf numFmtId="179" fontId="39" fillId="29" borderId="19" xfId="0" applyNumberFormat="1" applyFont="1" applyFill="1" applyBorder="1" applyAlignment="1" applyProtection="1">
      <alignment horizontal="center" vertical="center" wrapText="1"/>
      <protection locked="0"/>
    </xf>
    <xf numFmtId="179" fontId="39" fillId="29" borderId="105" xfId="0" applyNumberFormat="1" applyFont="1" applyFill="1" applyBorder="1" applyAlignment="1" applyProtection="1">
      <alignment horizontal="center" vertical="center" wrapText="1"/>
      <protection locked="0"/>
    </xf>
    <xf numFmtId="179" fontId="39" fillId="29" borderId="70" xfId="0" applyNumberFormat="1" applyFont="1" applyFill="1" applyBorder="1" applyAlignment="1" applyProtection="1">
      <alignment horizontal="center" vertical="center" wrapText="1"/>
      <protection locked="0"/>
    </xf>
    <xf numFmtId="0" fontId="41" fillId="0" borderId="96" xfId="0" applyFont="1" applyBorder="1" applyAlignment="1">
      <alignment horizontal="center" vertical="center" wrapText="1"/>
    </xf>
    <xf numFmtId="0" fontId="41" fillId="0" borderId="103" xfId="0" applyFont="1" applyBorder="1" applyAlignment="1">
      <alignment horizontal="center" vertical="center" wrapText="1"/>
    </xf>
    <xf numFmtId="0" fontId="0" fillId="0" borderId="69" xfId="0" applyBorder="1" applyAlignment="1">
      <alignment horizontal="center" vertical="center" wrapText="1"/>
    </xf>
    <xf numFmtId="0" fontId="6" fillId="0" borderId="18"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4" xfId="0" applyBorder="1" applyAlignment="1">
      <alignment horizontal="center" vertical="center" wrapText="1"/>
    </xf>
    <xf numFmtId="0" fontId="9" fillId="0" borderId="19" xfId="0" applyFont="1" applyBorder="1" applyAlignment="1">
      <alignment horizontal="center" vertical="center" wrapText="1"/>
    </xf>
    <xf numFmtId="0" fontId="0" fillId="0" borderId="70" xfId="0" applyBorder="1" applyAlignment="1">
      <alignment horizontal="center" vertical="center" wrapText="1"/>
    </xf>
    <xf numFmtId="0" fontId="29" fillId="0" borderId="57" xfId="0" applyFont="1" applyBorder="1" applyAlignment="1">
      <alignment horizontal="center" vertical="center" wrapText="1"/>
    </xf>
    <xf numFmtId="0" fontId="29" fillId="0" borderId="56" xfId="0" applyFont="1" applyBorder="1" applyAlignment="1">
      <alignment horizontal="center" vertical="center" wrapText="1"/>
    </xf>
    <xf numFmtId="0" fontId="29" fillId="0" borderId="199" xfId="0" applyFont="1" applyBorder="1" applyAlignment="1">
      <alignment horizontal="left" vertical="center"/>
    </xf>
    <xf numFmtId="0" fontId="29" fillId="0" borderId="200" xfId="0" applyFont="1" applyBorder="1" applyAlignment="1">
      <alignment horizontal="left" vertical="center"/>
    </xf>
    <xf numFmtId="0" fontId="0" fillId="0" borderId="103" xfId="0" applyBorder="1" applyAlignment="1">
      <alignment horizontal="center" vertical="center" textRotation="255" wrapText="1"/>
    </xf>
    <xf numFmtId="0" fontId="0" fillId="0" borderId="104" xfId="0" applyBorder="1" applyAlignment="1">
      <alignment horizontal="center" vertical="center" textRotation="255" wrapText="1"/>
    </xf>
    <xf numFmtId="0" fontId="29" fillId="0" borderId="84" xfId="0" applyFont="1" applyBorder="1">
      <alignment vertical="center"/>
    </xf>
    <xf numFmtId="0" fontId="29" fillId="0" borderId="121" xfId="0" applyFont="1" applyBorder="1">
      <alignment vertical="center"/>
    </xf>
    <xf numFmtId="0" fontId="29" fillId="0" borderId="122" xfId="0" applyFont="1" applyBorder="1">
      <alignment vertical="center"/>
    </xf>
    <xf numFmtId="177" fontId="51" fillId="29" borderId="121" xfId="0" applyNumberFormat="1" applyFont="1" applyFill="1" applyBorder="1" applyAlignment="1" applyProtection="1">
      <alignment horizontal="center" vertical="center" shrinkToFit="1"/>
      <protection locked="0"/>
    </xf>
    <xf numFmtId="0" fontId="51" fillId="29" borderId="36" xfId="0" applyFont="1" applyFill="1" applyBorder="1" applyAlignment="1" applyProtection="1">
      <alignment horizontal="center" vertical="center" shrinkToFit="1"/>
      <protection locked="0"/>
    </xf>
    <xf numFmtId="0" fontId="29" fillId="0" borderId="12" xfId="0" applyFont="1" applyBorder="1" applyAlignment="1">
      <alignment horizontal="center" vertical="center"/>
    </xf>
    <xf numFmtId="176" fontId="29" fillId="0" borderId="12" xfId="0" applyNumberFormat="1" applyFont="1" applyBorder="1" applyAlignment="1">
      <alignment horizontal="center" vertical="center"/>
    </xf>
    <xf numFmtId="0" fontId="29" fillId="0" borderId="21" xfId="0" applyFont="1" applyBorder="1">
      <alignment vertical="center"/>
    </xf>
    <xf numFmtId="0" fontId="0" fillId="0" borderId="21" xfId="0" applyBorder="1">
      <alignment vertical="center"/>
    </xf>
    <xf numFmtId="176" fontId="32" fillId="29" borderId="69" xfId="0" applyNumberFormat="1" applyFont="1" applyFill="1" applyBorder="1" applyAlignment="1" applyProtection="1">
      <alignment horizontal="center" vertical="center"/>
      <protection locked="0"/>
    </xf>
    <xf numFmtId="0" fontId="29" fillId="0" borderId="26" xfId="0" applyFont="1" applyBorder="1" applyAlignment="1">
      <alignment horizontal="center" vertical="center"/>
    </xf>
    <xf numFmtId="176" fontId="29" fillId="0" borderId="26" xfId="0" applyNumberFormat="1" applyFont="1" applyBorder="1" applyAlignment="1">
      <alignment horizontal="center" vertical="center"/>
    </xf>
    <xf numFmtId="176" fontId="32" fillId="29" borderId="104" xfId="0" applyNumberFormat="1" applyFont="1" applyFill="1" applyBorder="1" applyAlignment="1" applyProtection="1">
      <alignment horizontal="center" vertical="center"/>
      <protection locked="0"/>
    </xf>
    <xf numFmtId="179" fontId="39" fillId="29" borderId="39" xfId="0" applyNumberFormat="1" applyFont="1" applyFill="1" applyBorder="1" applyAlignment="1" applyProtection="1">
      <alignment horizontal="center" vertical="center"/>
      <protection locked="0"/>
    </xf>
    <xf numFmtId="0" fontId="29" fillId="0" borderId="16" xfId="0" applyFont="1" applyBorder="1" applyAlignment="1">
      <alignment horizontal="center" vertical="center" wrapText="1"/>
    </xf>
    <xf numFmtId="176" fontId="29" fillId="0" borderId="12" xfId="0" applyNumberFormat="1" applyFont="1" applyBorder="1" applyAlignment="1">
      <alignment horizontal="center" vertical="center" wrapText="1"/>
    </xf>
    <xf numFmtId="176" fontId="29" fillId="0" borderId="16" xfId="0" applyNumberFormat="1" applyFont="1" applyBorder="1" applyAlignment="1">
      <alignment horizontal="center" vertical="center" wrapText="1"/>
    </xf>
    <xf numFmtId="0" fontId="41" fillId="0" borderId="18" xfId="0" applyFont="1" applyBorder="1" applyAlignment="1">
      <alignment horizontal="center" vertical="center" wrapText="1"/>
    </xf>
    <xf numFmtId="0" fontId="41" fillId="0" borderId="13" xfId="0" applyFont="1" applyBorder="1" applyAlignment="1">
      <alignment horizontal="center" vertical="center" wrapText="1"/>
    </xf>
    <xf numFmtId="0" fontId="41" fillId="0" borderId="14" xfId="0" applyFont="1" applyBorder="1" applyAlignment="1">
      <alignment horizontal="center" vertical="center" wrapText="1"/>
    </xf>
    <xf numFmtId="0" fontId="42" fillId="0" borderId="19" xfId="0" applyFont="1" applyBorder="1" applyAlignment="1">
      <alignment horizontal="center" vertical="center" wrapText="1"/>
    </xf>
    <xf numFmtId="0" fontId="42" fillId="0" borderId="105" xfId="0" applyFont="1" applyBorder="1" applyAlignment="1">
      <alignment horizontal="center" vertical="center" wrapText="1"/>
    </xf>
    <xf numFmtId="0" fontId="42" fillId="0" borderId="70" xfId="0" applyFont="1" applyBorder="1" applyAlignment="1">
      <alignment horizontal="center" vertical="center" wrapText="1"/>
    </xf>
    <xf numFmtId="0" fontId="29" fillId="0" borderId="116" xfId="0" applyFont="1" applyBorder="1" applyAlignment="1">
      <alignment vertical="center" wrapText="1"/>
    </xf>
    <xf numFmtId="0" fontId="0" fillId="0" borderId="117" xfId="0" applyBorder="1" applyAlignment="1">
      <alignment vertical="center" wrapText="1"/>
    </xf>
    <xf numFmtId="0" fontId="6" fillId="0" borderId="26" xfId="0" applyFont="1" applyBorder="1" applyAlignment="1">
      <alignment horizontal="center" vertical="center" wrapText="1"/>
    </xf>
    <xf numFmtId="0" fontId="9" fillId="0" borderId="27" xfId="0" applyFont="1" applyBorder="1" applyAlignment="1">
      <alignment horizontal="center" vertical="center" wrapText="1"/>
    </xf>
    <xf numFmtId="0" fontId="6" fillId="0" borderId="96" xfId="0" applyFont="1" applyBorder="1" applyAlignment="1">
      <alignment horizontal="center" vertical="center" wrapText="1"/>
    </xf>
    <xf numFmtId="0" fontId="6" fillId="0" borderId="104" xfId="0" applyFont="1" applyBorder="1" applyAlignment="1">
      <alignment horizontal="center" vertical="center" wrapText="1"/>
    </xf>
    <xf numFmtId="0" fontId="29" fillId="0" borderId="116" xfId="0" applyFont="1" applyBorder="1">
      <alignment vertical="center"/>
    </xf>
    <xf numFmtId="0" fontId="29" fillId="0" borderId="117" xfId="0" applyFont="1" applyBorder="1">
      <alignment vertical="center"/>
    </xf>
    <xf numFmtId="0" fontId="29" fillId="0" borderId="94" xfId="0" applyFont="1" applyBorder="1">
      <alignment vertical="center"/>
    </xf>
    <xf numFmtId="0" fontId="29" fillId="0" borderId="95" xfId="0" applyFont="1" applyBorder="1">
      <alignment vertical="center"/>
    </xf>
    <xf numFmtId="0" fontId="9" fillId="0" borderId="118" xfId="0" applyFont="1" applyBorder="1" applyAlignment="1">
      <alignment horizontal="center" vertical="center" wrapText="1"/>
    </xf>
    <xf numFmtId="0" fontId="41" fillId="0" borderId="69" xfId="0" applyFont="1" applyBorder="1" applyAlignment="1">
      <alignment horizontal="center" vertical="center" wrapText="1"/>
    </xf>
    <xf numFmtId="0" fontId="29" fillId="0" borderId="28" xfId="0" applyFont="1" applyBorder="1" applyAlignment="1">
      <alignment vertical="center" wrapText="1"/>
    </xf>
    <xf numFmtId="0" fontId="0" fillId="0" borderId="114" xfId="0" applyBorder="1" applyAlignment="1">
      <alignment vertical="center" wrapText="1"/>
    </xf>
    <xf numFmtId="176" fontId="32" fillId="29" borderId="115" xfId="0" applyNumberFormat="1" applyFont="1" applyFill="1" applyBorder="1" applyAlignment="1" applyProtection="1">
      <alignment horizontal="center" vertical="center"/>
      <protection locked="0"/>
    </xf>
    <xf numFmtId="176" fontId="32" fillId="29" borderId="75" xfId="0" applyNumberFormat="1" applyFont="1" applyFill="1" applyBorder="1" applyAlignment="1" applyProtection="1">
      <alignment horizontal="center" vertical="center"/>
      <protection locked="0"/>
    </xf>
    <xf numFmtId="0" fontId="0" fillId="0" borderId="13" xfId="0" applyBorder="1" applyAlignment="1">
      <alignment horizontal="center" vertical="center" wrapText="1"/>
    </xf>
    <xf numFmtId="178" fontId="41" fillId="29" borderId="72" xfId="0" applyNumberFormat="1" applyFont="1" applyFill="1" applyBorder="1" applyAlignment="1" applyProtection="1">
      <alignment horizontal="center" vertical="center"/>
      <protection locked="0"/>
    </xf>
    <xf numFmtId="178" fontId="41" fillId="29" borderId="111" xfId="0" applyNumberFormat="1" applyFont="1" applyFill="1" applyBorder="1" applyAlignment="1" applyProtection="1">
      <alignment horizontal="center" vertical="center"/>
      <protection locked="0"/>
    </xf>
    <xf numFmtId="178" fontId="41" fillId="29" borderId="75" xfId="0" applyNumberFormat="1" applyFont="1" applyFill="1" applyBorder="1" applyAlignment="1" applyProtection="1">
      <alignment horizontal="center" vertical="center"/>
      <protection locked="0"/>
    </xf>
    <xf numFmtId="0" fontId="6" fillId="0" borderId="103" xfId="0" applyFont="1" applyBorder="1" applyAlignment="1">
      <alignment horizontal="center" vertical="center" wrapText="1"/>
    </xf>
    <xf numFmtId="0" fontId="6" fillId="0" borderId="69" xfId="0" applyFont="1" applyBorder="1" applyAlignment="1">
      <alignment horizontal="center" vertical="center" wrapText="1"/>
    </xf>
    <xf numFmtId="0" fontId="38" fillId="25" borderId="106" xfId="0" applyFont="1" applyFill="1" applyBorder="1" applyAlignment="1">
      <alignment horizontal="center" vertical="center"/>
    </xf>
    <xf numFmtId="0" fontId="38" fillId="25" borderId="107" xfId="0" applyFont="1" applyFill="1" applyBorder="1" applyAlignment="1">
      <alignment horizontal="center" vertical="center"/>
    </xf>
    <xf numFmtId="0" fontId="38" fillId="25" borderId="108" xfId="0" applyFont="1" applyFill="1" applyBorder="1" applyAlignment="1">
      <alignment horizontal="center" vertical="center"/>
    </xf>
    <xf numFmtId="0" fontId="38" fillId="25" borderId="26" xfId="0" applyFont="1" applyFill="1" applyBorder="1" applyAlignment="1">
      <alignment horizontal="center" vertical="center"/>
    </xf>
    <xf numFmtId="0" fontId="38" fillId="25" borderId="109" xfId="0" applyFont="1" applyFill="1" applyBorder="1" applyAlignment="1">
      <alignment horizontal="center" vertical="center"/>
    </xf>
    <xf numFmtId="0" fontId="38" fillId="25" borderId="110" xfId="0" applyFont="1" applyFill="1" applyBorder="1" applyAlignment="1">
      <alignment horizontal="center" vertical="center"/>
    </xf>
    <xf numFmtId="0" fontId="38" fillId="25" borderId="99" xfId="0" applyFont="1" applyFill="1" applyBorder="1" applyAlignment="1">
      <alignment horizontal="center" vertical="center"/>
    </xf>
    <xf numFmtId="0" fontId="0" fillId="0" borderId="99" xfId="0" applyBorder="1" applyAlignment="1">
      <alignment horizontal="center" vertical="center"/>
    </xf>
    <xf numFmtId="0" fontId="38" fillId="25" borderId="48" xfId="0" applyFont="1" applyFill="1" applyBorder="1" applyAlignment="1">
      <alignment horizontal="center" vertical="center"/>
    </xf>
    <xf numFmtId="0" fontId="38" fillId="25" borderId="77" xfId="0" applyFont="1" applyFill="1" applyBorder="1" applyAlignment="1">
      <alignment horizontal="center" vertical="center"/>
    </xf>
    <xf numFmtId="0" fontId="38" fillId="25" borderId="43" xfId="0" applyFont="1" applyFill="1" applyBorder="1" applyAlignment="1">
      <alignment horizontal="center" vertical="center"/>
    </xf>
    <xf numFmtId="0" fontId="38" fillId="25" borderId="64" xfId="0" applyFont="1" applyFill="1" applyBorder="1" applyAlignment="1">
      <alignment horizontal="center" vertical="center"/>
    </xf>
    <xf numFmtId="0" fontId="0" fillId="0" borderId="17" xfId="0" applyBorder="1">
      <alignment vertical="center"/>
    </xf>
    <xf numFmtId="0" fontId="59" fillId="28" borderId="65" xfId="0" applyFont="1" applyFill="1" applyBorder="1" applyAlignment="1">
      <alignment horizontal="center" vertical="center"/>
    </xf>
    <xf numFmtId="0" fontId="59" fillId="28" borderId="52" xfId="0" applyFont="1" applyFill="1" applyBorder="1" applyAlignment="1">
      <alignment horizontal="center" vertical="center"/>
    </xf>
    <xf numFmtId="0" fontId="59" fillId="28" borderId="11" xfId="0" applyFont="1" applyFill="1" applyBorder="1" applyAlignment="1">
      <alignment horizontal="center" vertical="center"/>
    </xf>
    <xf numFmtId="0" fontId="6" fillId="24" borderId="0" xfId="0" applyFont="1" applyFill="1" applyAlignment="1">
      <alignment horizontal="center" vertical="center"/>
    </xf>
    <xf numFmtId="0" fontId="35" fillId="0" borderId="0" xfId="0" applyFont="1" applyAlignment="1">
      <alignment horizontal="center" vertical="center"/>
    </xf>
    <xf numFmtId="0" fontId="0" fillId="0" borderId="0" xfId="0" applyAlignment="1">
      <alignment horizontal="center" vertical="center"/>
    </xf>
    <xf numFmtId="0" fontId="31" fillId="29" borderId="99" xfId="0" applyFont="1" applyFill="1" applyBorder="1" applyAlignment="1" applyProtection="1">
      <alignment horizontal="left" vertical="center" shrinkToFit="1"/>
      <protection locked="0"/>
    </xf>
    <xf numFmtId="0" fontId="31" fillId="29" borderId="50" xfId="0" applyFont="1" applyFill="1" applyBorder="1" applyAlignment="1" applyProtection="1">
      <alignment horizontal="left" vertical="center" shrinkToFit="1"/>
      <protection locked="0"/>
    </xf>
    <xf numFmtId="0" fontId="29" fillId="0" borderId="15" xfId="0" applyFont="1" applyBorder="1" applyAlignment="1">
      <alignment horizontal="center" vertical="center"/>
    </xf>
    <xf numFmtId="0" fontId="29" fillId="0" borderId="99" xfId="0" applyFont="1" applyBorder="1" applyAlignment="1">
      <alignment horizontal="center" vertical="center"/>
    </xf>
    <xf numFmtId="0" fontId="29" fillId="0" borderId="44" xfId="0" applyFont="1" applyBorder="1" applyAlignment="1">
      <alignment horizontal="center" vertical="center"/>
    </xf>
    <xf numFmtId="0" fontId="31" fillId="29" borderId="12" xfId="0" applyFont="1" applyFill="1" applyBorder="1" applyAlignment="1" applyProtection="1">
      <alignment horizontal="left" vertical="center" shrinkToFit="1"/>
      <protection locked="0"/>
    </xf>
    <xf numFmtId="0" fontId="31" fillId="29" borderId="65" xfId="0" applyFont="1" applyFill="1" applyBorder="1" applyAlignment="1" applyProtection="1">
      <alignment horizontal="left" vertical="center" shrinkToFit="1"/>
      <protection locked="0"/>
    </xf>
    <xf numFmtId="0" fontId="31" fillId="29" borderId="100" xfId="0" applyFont="1" applyFill="1" applyBorder="1" applyAlignment="1" applyProtection="1">
      <alignment horizontal="left" vertical="center" shrinkToFit="1"/>
      <protection locked="0"/>
    </xf>
    <xf numFmtId="0" fontId="31" fillId="29" borderId="101" xfId="0" applyFont="1" applyFill="1" applyBorder="1" applyAlignment="1" applyProtection="1">
      <alignment horizontal="left" vertical="center" shrinkToFit="1"/>
      <protection locked="0"/>
    </xf>
    <xf numFmtId="0" fontId="31" fillId="29" borderId="12" xfId="0" applyFont="1" applyFill="1" applyBorder="1" applyAlignment="1" applyProtection="1">
      <alignment horizontal="center" vertical="center" shrinkToFit="1"/>
      <protection locked="0"/>
    </xf>
    <xf numFmtId="0" fontId="31" fillId="29" borderId="39" xfId="0" applyFont="1" applyFill="1" applyBorder="1" applyAlignment="1" applyProtection="1">
      <alignment horizontal="center" vertical="center" shrinkToFit="1"/>
      <protection locked="0"/>
    </xf>
    <xf numFmtId="0" fontId="29" fillId="0" borderId="96" xfId="0" applyFont="1" applyBorder="1" applyAlignment="1">
      <alignment horizontal="center" vertical="center" wrapText="1"/>
    </xf>
    <xf numFmtId="0" fontId="29" fillId="0" borderId="18" xfId="0" applyFont="1" applyBorder="1" applyAlignment="1">
      <alignment horizontal="center" vertical="center"/>
    </xf>
    <xf numFmtId="0" fontId="31" fillId="29" borderId="18" xfId="0" applyFont="1" applyFill="1" applyBorder="1" applyAlignment="1" applyProtection="1">
      <alignment horizontal="center" vertical="center" shrinkToFit="1"/>
      <protection locked="0"/>
    </xf>
    <xf numFmtId="0" fontId="31" fillId="29" borderId="19" xfId="0" applyFont="1" applyFill="1" applyBorder="1" applyAlignment="1" applyProtection="1">
      <alignment horizontal="center" vertical="center" shrinkToFit="1"/>
      <protection locked="0"/>
    </xf>
    <xf numFmtId="0" fontId="3" fillId="0" borderId="127" xfId="0" applyFont="1" applyBorder="1" applyAlignment="1">
      <alignment vertical="center" wrapText="1"/>
    </xf>
    <xf numFmtId="0" fontId="3" fillId="0" borderId="12" xfId="0" applyFont="1" applyBorder="1" applyAlignment="1">
      <alignment vertical="center" wrapText="1"/>
    </xf>
    <xf numFmtId="0" fontId="3" fillId="0" borderId="128" xfId="0" applyFont="1" applyBorder="1" applyAlignment="1">
      <alignment vertical="center" wrapText="1"/>
    </xf>
    <xf numFmtId="0" fontId="3" fillId="0" borderId="16" xfId="0" applyFont="1" applyBorder="1" applyAlignment="1">
      <alignment vertical="center" wrapText="1"/>
    </xf>
    <xf numFmtId="193" fontId="3" fillId="29" borderId="132" xfId="0" applyNumberFormat="1" applyFont="1" applyFill="1" applyBorder="1" applyAlignment="1" applyProtection="1">
      <alignment horizontal="center" vertical="center" wrapText="1"/>
      <protection locked="0"/>
    </xf>
    <xf numFmtId="193" fontId="3" fillId="29" borderId="153" xfId="0" applyNumberFormat="1" applyFont="1" applyFill="1" applyBorder="1" applyAlignment="1" applyProtection="1">
      <alignment horizontal="center" vertical="center" wrapText="1"/>
      <protection locked="0"/>
    </xf>
    <xf numFmtId="193" fontId="3" fillId="29" borderId="22" xfId="0" applyNumberFormat="1" applyFont="1" applyFill="1" applyBorder="1" applyAlignment="1" applyProtection="1">
      <alignment horizontal="center" vertical="center" wrapText="1"/>
      <protection locked="0"/>
    </xf>
    <xf numFmtId="193" fontId="3" fillId="29" borderId="154" xfId="0" applyNumberFormat="1" applyFont="1" applyFill="1" applyBorder="1" applyAlignment="1" applyProtection="1">
      <alignment horizontal="center" vertical="center" wrapText="1"/>
      <protection locked="0"/>
    </xf>
    <xf numFmtId="0" fontId="3" fillId="0" borderId="85" xfId="0" applyFont="1" applyBorder="1" applyAlignment="1">
      <alignment horizontal="center" vertical="center" wrapText="1"/>
    </xf>
    <xf numFmtId="0" fontId="3" fillId="0" borderId="73"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1" xfId="0" applyFont="1" applyBorder="1" applyAlignment="1">
      <alignment horizontal="center" vertical="center" wrapText="1"/>
    </xf>
    <xf numFmtId="0" fontId="3" fillId="26" borderId="10" xfId="0" applyFont="1" applyFill="1" applyBorder="1" applyAlignment="1" applyProtection="1">
      <alignment vertical="center" shrinkToFit="1"/>
      <protection locked="0"/>
    </xf>
    <xf numFmtId="0" fontId="3" fillId="0" borderId="0" xfId="0" applyFont="1" applyAlignment="1">
      <alignment horizontal="center" wrapText="1"/>
    </xf>
    <xf numFmtId="0" fontId="3" fillId="26" borderId="29" xfId="0" applyFont="1" applyFill="1" applyBorder="1" applyAlignment="1" applyProtection="1">
      <alignment vertical="center" shrinkToFit="1"/>
      <protection locked="0"/>
    </xf>
    <xf numFmtId="0" fontId="3" fillId="26" borderId="0" xfId="0" applyFont="1" applyFill="1" applyAlignment="1" applyProtection="1">
      <alignment vertical="center" shrinkToFit="1"/>
      <protection locked="0"/>
    </xf>
    <xf numFmtId="0" fontId="3" fillId="26" borderId="66" xfId="0" applyFont="1" applyFill="1" applyBorder="1" applyAlignment="1" applyProtection="1">
      <alignment vertical="center" shrinkToFit="1"/>
      <protection locked="0"/>
    </xf>
    <xf numFmtId="0" fontId="3" fillId="26" borderId="22" xfId="0" applyFont="1" applyFill="1" applyBorder="1" applyAlignment="1" applyProtection="1">
      <alignment vertical="center" shrinkToFit="1"/>
      <protection locked="0"/>
    </xf>
    <xf numFmtId="0" fontId="3" fillId="26" borderId="51" xfId="0" applyFont="1" applyFill="1" applyBorder="1" applyAlignment="1" applyProtection="1">
      <alignment vertical="center" shrinkToFit="1"/>
      <protection locked="0"/>
    </xf>
    <xf numFmtId="0" fontId="3" fillId="26" borderId="78" xfId="0" applyFont="1" applyFill="1" applyBorder="1" applyAlignment="1" applyProtection="1">
      <alignment vertical="center" shrinkToFit="1"/>
      <protection locked="0"/>
    </xf>
    <xf numFmtId="0" fontId="3" fillId="26" borderId="140" xfId="0" applyFont="1" applyFill="1" applyBorder="1" applyAlignment="1" applyProtection="1">
      <alignment vertical="center" shrinkToFit="1"/>
      <protection locked="0"/>
    </xf>
    <xf numFmtId="0" fontId="3" fillId="26" borderId="141" xfId="0" applyFont="1" applyFill="1" applyBorder="1" applyAlignment="1" applyProtection="1">
      <alignment vertical="center" shrinkToFit="1"/>
      <protection locked="0"/>
    </xf>
    <xf numFmtId="0" fontId="3" fillId="26" borderId="143" xfId="0" applyFont="1" applyFill="1" applyBorder="1" applyAlignment="1" applyProtection="1">
      <alignment vertical="center" shrinkToFit="1"/>
      <protection locked="0"/>
    </xf>
    <xf numFmtId="0" fontId="3" fillId="26" borderId="144" xfId="0" applyFont="1" applyFill="1" applyBorder="1" applyAlignment="1" applyProtection="1">
      <alignment vertical="center" shrinkToFit="1"/>
      <protection locked="0"/>
    </xf>
    <xf numFmtId="0" fontId="3" fillId="26" borderId="145" xfId="0" applyFont="1" applyFill="1" applyBorder="1" applyAlignment="1" applyProtection="1">
      <alignment vertical="center" shrinkToFit="1"/>
      <protection locked="0"/>
    </xf>
    <xf numFmtId="0" fontId="3" fillId="26" borderId="138" xfId="0" applyFont="1" applyFill="1" applyBorder="1" applyAlignment="1" applyProtection="1">
      <alignment vertical="center" shrinkToFit="1"/>
      <protection locked="0"/>
    </xf>
    <xf numFmtId="0" fontId="3" fillId="26" borderId="142" xfId="0" applyFont="1" applyFill="1" applyBorder="1" applyAlignment="1" applyProtection="1">
      <alignment vertical="center" shrinkToFit="1"/>
      <protection locked="0"/>
    </xf>
    <xf numFmtId="0" fontId="3" fillId="0" borderId="85" xfId="0" applyFont="1" applyBorder="1" applyAlignment="1">
      <alignment horizontal="center" vertical="center" shrinkToFit="1"/>
    </xf>
    <xf numFmtId="0" fontId="3" fillId="0" borderId="22" xfId="0" applyFont="1" applyBorder="1" applyAlignment="1">
      <alignment horizontal="center" vertical="center" shrinkToFit="1"/>
    </xf>
    <xf numFmtId="194" fontId="3" fillId="26" borderId="10" xfId="0" applyNumberFormat="1" applyFont="1" applyFill="1" applyBorder="1" applyAlignment="1" applyProtection="1">
      <alignment horizontal="center" vertical="center" shrinkToFit="1"/>
      <protection locked="0"/>
    </xf>
    <xf numFmtId="194" fontId="3" fillId="26" borderId="73" xfId="0" applyNumberFormat="1" applyFont="1" applyFill="1" applyBorder="1" applyAlignment="1" applyProtection="1">
      <alignment horizontal="center" vertical="center" shrinkToFit="1"/>
      <protection locked="0"/>
    </xf>
    <xf numFmtId="194" fontId="3" fillId="26" borderId="51" xfId="0" applyNumberFormat="1" applyFont="1" applyFill="1" applyBorder="1" applyAlignment="1" applyProtection="1">
      <alignment horizontal="center" vertical="center" shrinkToFit="1"/>
      <protection locked="0"/>
    </xf>
    <xf numFmtId="194" fontId="3" fillId="26" borderId="78" xfId="0" applyNumberFormat="1" applyFont="1" applyFill="1" applyBorder="1" applyAlignment="1" applyProtection="1">
      <alignment horizontal="center" vertical="center" shrinkToFit="1"/>
      <protection locked="0"/>
    </xf>
    <xf numFmtId="0" fontId="3" fillId="0" borderId="51" xfId="0" applyFont="1" applyBorder="1" applyAlignment="1">
      <alignment horizontal="center" vertical="center" shrinkToFit="1"/>
    </xf>
    <xf numFmtId="0" fontId="3" fillId="0" borderId="0" xfId="0" applyFont="1" applyAlignment="1">
      <alignment horizontal="center" vertical="center" wrapText="1"/>
    </xf>
    <xf numFmtId="0" fontId="3" fillId="26" borderId="85" xfId="0" applyFont="1" applyFill="1" applyBorder="1" applyAlignment="1" applyProtection="1">
      <alignment vertical="center" shrinkToFit="1"/>
      <protection locked="0"/>
    </xf>
    <xf numFmtId="0" fontId="3" fillId="26" borderId="73" xfId="0" applyFont="1" applyFill="1" applyBorder="1" applyAlignment="1" applyProtection="1">
      <alignment vertical="center" shrinkToFit="1"/>
      <protection locked="0"/>
    </xf>
    <xf numFmtId="0" fontId="3" fillId="26" borderId="85" xfId="0" applyFont="1" applyFill="1" applyBorder="1" applyAlignment="1" applyProtection="1">
      <alignment horizontal="center" vertical="center" shrinkToFit="1"/>
      <protection locked="0"/>
    </xf>
    <xf numFmtId="0" fontId="3" fillId="26" borderId="10" xfId="0" applyFont="1" applyFill="1" applyBorder="1" applyAlignment="1" applyProtection="1">
      <alignment horizontal="center" vertical="center" shrinkToFit="1"/>
      <protection locked="0"/>
    </xf>
    <xf numFmtId="0" fontId="3" fillId="26" borderId="73" xfId="0" applyFont="1" applyFill="1" applyBorder="1" applyAlignment="1" applyProtection="1">
      <alignment horizontal="center" vertical="center" shrinkToFit="1"/>
      <protection locked="0"/>
    </xf>
    <xf numFmtId="193" fontId="3" fillId="29" borderId="85" xfId="0" applyNumberFormat="1" applyFont="1" applyFill="1" applyBorder="1" applyAlignment="1" applyProtection="1">
      <alignment horizontal="center" vertical="center" wrapText="1"/>
      <protection locked="0"/>
    </xf>
    <xf numFmtId="193" fontId="3" fillId="29" borderId="155" xfId="0" applyNumberFormat="1" applyFont="1" applyFill="1" applyBorder="1" applyAlignment="1" applyProtection="1">
      <alignment horizontal="center" vertical="center" wrapText="1"/>
      <protection locked="0"/>
    </xf>
    <xf numFmtId="193" fontId="3" fillId="29" borderId="135" xfId="0" applyNumberFormat="1" applyFont="1" applyFill="1" applyBorder="1" applyAlignment="1" applyProtection="1">
      <alignment horizontal="center" vertical="center" wrapText="1"/>
      <protection locked="0"/>
    </xf>
    <xf numFmtId="193" fontId="3" fillId="29" borderId="156" xfId="0" applyNumberFormat="1" applyFont="1" applyFill="1" applyBorder="1" applyAlignment="1" applyProtection="1">
      <alignment horizontal="center" vertical="center" wrapText="1"/>
      <protection locked="0"/>
    </xf>
    <xf numFmtId="194" fontId="3" fillId="26" borderId="85" xfId="0" applyNumberFormat="1" applyFont="1" applyFill="1" applyBorder="1" applyAlignment="1" applyProtection="1">
      <alignment horizontal="center" vertical="center" shrinkToFit="1"/>
      <protection locked="0"/>
    </xf>
    <xf numFmtId="194" fontId="3" fillId="26" borderId="22" xfId="0" applyNumberFormat="1" applyFont="1" applyFill="1" applyBorder="1" applyAlignment="1" applyProtection="1">
      <alignment horizontal="center" vertical="center" shrinkToFit="1"/>
      <protection locked="0"/>
    </xf>
    <xf numFmtId="0" fontId="3" fillId="0" borderId="152" xfId="0" applyFont="1" applyBorder="1" applyAlignment="1">
      <alignment vertical="center" wrapText="1"/>
    </xf>
    <xf numFmtId="0" fontId="3" fillId="0" borderId="134" xfId="0" applyFont="1" applyBorder="1" applyAlignment="1">
      <alignment vertical="center" wrapText="1"/>
    </xf>
    <xf numFmtId="0" fontId="3" fillId="0" borderId="130" xfId="0" applyFont="1" applyBorder="1" applyAlignment="1">
      <alignment vertical="center" wrapText="1"/>
    </xf>
    <xf numFmtId="0" fontId="3" fillId="0" borderId="78" xfId="0" applyFont="1" applyBorder="1" applyAlignment="1">
      <alignment vertical="center" wrapText="1"/>
    </xf>
    <xf numFmtId="0" fontId="3" fillId="26" borderId="29" xfId="0" applyFont="1" applyFill="1" applyBorder="1" applyAlignment="1" applyProtection="1">
      <alignment horizontal="center" vertical="center" shrinkToFit="1"/>
      <protection locked="0"/>
    </xf>
    <xf numFmtId="0" fontId="3" fillId="26" borderId="0" xfId="0" applyFont="1" applyFill="1" applyAlignment="1" applyProtection="1">
      <alignment horizontal="center" vertical="center" shrinkToFit="1"/>
      <protection locked="0"/>
    </xf>
    <xf numFmtId="0" fontId="3" fillId="26" borderId="66" xfId="0" applyFont="1" applyFill="1" applyBorder="1" applyAlignment="1" applyProtection="1">
      <alignment horizontal="center" vertical="center" shrinkToFit="1"/>
      <protection locked="0"/>
    </xf>
    <xf numFmtId="0" fontId="55" fillId="0" borderId="152" xfId="0" applyFont="1" applyBorder="1" applyAlignment="1">
      <alignment vertical="center" wrapText="1"/>
    </xf>
    <xf numFmtId="0" fontId="55" fillId="0" borderId="133" xfId="0" applyFont="1" applyBorder="1" applyAlignment="1">
      <alignment vertical="center" wrapText="1"/>
    </xf>
    <xf numFmtId="0" fontId="55" fillId="0" borderId="137" xfId="0" applyFont="1" applyBorder="1" applyAlignment="1">
      <alignment vertical="center" wrapText="1"/>
    </xf>
    <xf numFmtId="0" fontId="55" fillId="0" borderId="157" xfId="0" applyFont="1" applyBorder="1" applyAlignment="1">
      <alignment vertical="center" shrinkToFit="1"/>
    </xf>
    <xf numFmtId="0" fontId="3" fillId="0" borderId="85" xfId="0" applyFont="1" applyBorder="1" applyAlignment="1">
      <alignment vertical="center" wrapText="1"/>
    </xf>
    <xf numFmtId="0" fontId="3" fillId="0" borderId="10" xfId="0" applyFont="1" applyBorder="1" applyAlignment="1">
      <alignment vertical="center" wrapText="1"/>
    </xf>
    <xf numFmtId="0" fontId="3" fillId="0" borderId="22" xfId="0" applyFont="1" applyBorder="1" applyAlignment="1">
      <alignment vertical="center" wrapText="1"/>
    </xf>
    <xf numFmtId="0" fontId="3" fillId="0" borderId="51" xfId="0" applyFont="1" applyBorder="1" applyAlignment="1">
      <alignment vertical="center" wrapText="1"/>
    </xf>
    <xf numFmtId="0" fontId="3" fillId="26" borderId="22" xfId="0" applyFont="1" applyFill="1" applyBorder="1" applyAlignment="1" applyProtection="1">
      <alignment horizontal="center" vertical="center" shrinkToFit="1"/>
      <protection locked="0"/>
    </xf>
    <xf numFmtId="0" fontId="3" fillId="26" borderId="78" xfId="0" applyFont="1" applyFill="1" applyBorder="1" applyAlignment="1" applyProtection="1">
      <alignment horizontal="center" vertical="center" shrinkToFit="1"/>
      <protection locked="0"/>
    </xf>
    <xf numFmtId="0" fontId="3" fillId="29" borderId="85" xfId="0" applyFont="1" applyFill="1" applyBorder="1" applyAlignment="1" applyProtection="1">
      <alignment horizontal="center" vertical="center" wrapText="1"/>
      <protection locked="0"/>
    </xf>
    <xf numFmtId="0" fontId="3" fillId="29" borderId="22" xfId="0" applyFont="1" applyFill="1" applyBorder="1" applyAlignment="1" applyProtection="1">
      <alignment horizontal="center" vertical="center" wrapText="1"/>
      <protection locked="0"/>
    </xf>
    <xf numFmtId="0" fontId="3" fillId="26" borderId="85" xfId="0" applyFont="1" applyFill="1" applyBorder="1" applyAlignment="1" applyProtection="1">
      <alignment horizontal="center" vertical="center" wrapText="1"/>
      <protection locked="0"/>
    </xf>
    <xf numFmtId="0" fontId="3" fillId="26" borderId="73" xfId="0" applyFont="1" applyFill="1" applyBorder="1" applyAlignment="1" applyProtection="1">
      <alignment horizontal="center" vertical="center" wrapText="1"/>
      <protection locked="0"/>
    </xf>
    <xf numFmtId="0" fontId="3" fillId="26" borderId="22" xfId="0" applyFont="1" applyFill="1" applyBorder="1" applyAlignment="1" applyProtection="1">
      <alignment horizontal="center" vertical="center" wrapText="1"/>
      <protection locked="0"/>
    </xf>
    <xf numFmtId="0" fontId="3" fillId="26" borderId="78" xfId="0" applyFont="1" applyFill="1" applyBorder="1" applyAlignment="1" applyProtection="1">
      <alignment horizontal="center" vertical="center" wrapText="1"/>
      <protection locked="0"/>
    </xf>
    <xf numFmtId="0" fontId="3" fillId="26" borderId="51" xfId="0" applyFont="1" applyFill="1" applyBorder="1" applyAlignment="1" applyProtection="1">
      <alignment horizontal="center" vertical="center" shrinkToFit="1"/>
      <protection locked="0"/>
    </xf>
    <xf numFmtId="0" fontId="3" fillId="27" borderId="51" xfId="0" applyFont="1" applyFill="1" applyBorder="1" applyAlignment="1" applyProtection="1">
      <alignment vertical="center" wrapText="1"/>
      <protection locked="0"/>
    </xf>
    <xf numFmtId="0" fontId="3" fillId="27" borderId="0" xfId="0" applyFont="1" applyFill="1" applyAlignment="1" applyProtection="1">
      <alignment vertical="center" wrapText="1"/>
      <protection locked="0"/>
    </xf>
    <xf numFmtId="0" fontId="3" fillId="0" borderId="29" xfId="0" applyFont="1" applyBorder="1" applyAlignment="1">
      <alignment vertical="center" wrapText="1"/>
    </xf>
    <xf numFmtId="0" fontId="3" fillId="0" borderId="0" xfId="0" applyFont="1" applyAlignment="1">
      <alignment vertical="center" wrapText="1"/>
    </xf>
    <xf numFmtId="0" fontId="50" fillId="0" borderId="0" xfId="0" applyFont="1">
      <alignment vertical="center"/>
    </xf>
    <xf numFmtId="0" fontId="3" fillId="26" borderId="18" xfId="0" applyFont="1" applyFill="1" applyBorder="1" applyAlignment="1" applyProtection="1">
      <alignment horizontal="center" vertical="center" shrinkToFit="1"/>
      <protection locked="0"/>
    </xf>
    <xf numFmtId="0" fontId="3" fillId="26" borderId="14" xfId="0" applyFont="1" applyFill="1" applyBorder="1" applyAlignment="1" applyProtection="1">
      <alignment horizontal="center" vertical="center" shrinkToFit="1"/>
      <protection locked="0"/>
    </xf>
    <xf numFmtId="0" fontId="3" fillId="26" borderId="85" xfId="0" applyFont="1" applyFill="1" applyBorder="1" applyAlignment="1" applyProtection="1">
      <alignment vertical="center" wrapText="1"/>
      <protection locked="0"/>
    </xf>
    <xf numFmtId="0" fontId="3" fillId="26" borderId="10" xfId="0" applyFont="1" applyFill="1" applyBorder="1" applyAlignment="1" applyProtection="1">
      <alignment vertical="center" wrapText="1"/>
      <protection locked="0"/>
    </xf>
    <xf numFmtId="0" fontId="3" fillId="26" borderId="73" xfId="0" applyFont="1" applyFill="1" applyBorder="1" applyAlignment="1" applyProtection="1">
      <alignment vertical="center" wrapText="1"/>
      <protection locked="0"/>
    </xf>
    <xf numFmtId="0" fontId="3" fillId="26" borderId="22" xfId="0" applyFont="1" applyFill="1" applyBorder="1" applyAlignment="1" applyProtection="1">
      <alignment vertical="center" wrapText="1"/>
      <protection locked="0"/>
    </xf>
    <xf numFmtId="0" fontId="3" fillId="26" borderId="51" xfId="0" applyFont="1" applyFill="1" applyBorder="1" applyAlignment="1" applyProtection="1">
      <alignment vertical="center" wrapText="1"/>
      <protection locked="0"/>
    </xf>
    <xf numFmtId="0" fontId="3" fillId="26" borderId="78" xfId="0" applyFont="1" applyFill="1" applyBorder="1" applyAlignment="1" applyProtection="1">
      <alignment vertical="center" wrapText="1"/>
      <protection locked="0"/>
    </xf>
    <xf numFmtId="0" fontId="56" fillId="26" borderId="85" xfId="0" applyFont="1" applyFill="1" applyBorder="1" applyAlignment="1" applyProtection="1">
      <alignment horizontal="center" vertical="center" wrapText="1"/>
      <protection locked="0"/>
    </xf>
    <xf numFmtId="0" fontId="56" fillId="26" borderId="10" xfId="0" applyFont="1" applyFill="1" applyBorder="1" applyAlignment="1" applyProtection="1">
      <alignment horizontal="center" vertical="center" wrapText="1"/>
      <protection locked="0"/>
    </xf>
    <xf numFmtId="0" fontId="56" fillId="26" borderId="73" xfId="0" applyFont="1" applyFill="1" applyBorder="1" applyAlignment="1" applyProtection="1">
      <alignment horizontal="center" vertical="center" wrapText="1"/>
      <protection locked="0"/>
    </xf>
    <xf numFmtId="0" fontId="56" fillId="26" borderId="22" xfId="0" applyFont="1" applyFill="1" applyBorder="1" applyAlignment="1" applyProtection="1">
      <alignment horizontal="center" vertical="center" wrapText="1"/>
      <protection locked="0"/>
    </xf>
    <xf numFmtId="0" fontId="56" fillId="26" borderId="51" xfId="0" applyFont="1" applyFill="1" applyBorder="1" applyAlignment="1" applyProtection="1">
      <alignment horizontal="center" vertical="center" wrapText="1"/>
      <protection locked="0"/>
    </xf>
    <xf numFmtId="0" fontId="56" fillId="26" borderId="78" xfId="0" applyFont="1" applyFill="1" applyBorder="1" applyAlignment="1" applyProtection="1">
      <alignment horizontal="center" vertical="center" wrapText="1"/>
      <protection locked="0"/>
    </xf>
    <xf numFmtId="0" fontId="56" fillId="26" borderId="85" xfId="0" applyFont="1" applyFill="1" applyBorder="1" applyAlignment="1" applyProtection="1">
      <alignment horizontal="center" vertical="center" wrapText="1" shrinkToFit="1"/>
      <protection locked="0"/>
    </xf>
    <xf numFmtId="0" fontId="56" fillId="26" borderId="10" xfId="0" applyFont="1" applyFill="1" applyBorder="1" applyAlignment="1" applyProtection="1">
      <alignment horizontal="center" vertical="center" shrinkToFit="1"/>
      <protection locked="0"/>
    </xf>
    <xf numFmtId="0" fontId="56" fillId="26" borderId="73" xfId="0" applyFont="1" applyFill="1" applyBorder="1" applyAlignment="1" applyProtection="1">
      <alignment horizontal="center" vertical="center" shrinkToFit="1"/>
      <protection locked="0"/>
    </xf>
    <xf numFmtId="0" fontId="56" fillId="26" borderId="22" xfId="0" applyFont="1" applyFill="1" applyBorder="1" applyAlignment="1" applyProtection="1">
      <alignment horizontal="center" vertical="center" shrinkToFit="1"/>
      <protection locked="0"/>
    </xf>
    <xf numFmtId="0" fontId="56" fillId="26" borderId="51" xfId="0" applyFont="1" applyFill="1" applyBorder="1" applyAlignment="1" applyProtection="1">
      <alignment horizontal="center" vertical="center" shrinkToFit="1"/>
      <protection locked="0"/>
    </xf>
    <xf numFmtId="0" fontId="56" fillId="26" borderId="78" xfId="0" applyFont="1" applyFill="1" applyBorder="1" applyAlignment="1" applyProtection="1">
      <alignment horizontal="center" vertical="center" shrinkToFit="1"/>
      <protection locked="0"/>
    </xf>
    <xf numFmtId="0" fontId="3" fillId="0" borderId="137" xfId="0" applyFont="1" applyBorder="1" applyAlignment="1">
      <alignment vertical="center" wrapText="1"/>
    </xf>
    <xf numFmtId="0" fontId="3" fillId="0" borderId="66" xfId="0" applyFont="1" applyBorder="1" applyAlignment="1">
      <alignment vertical="center" wrapText="1"/>
    </xf>
    <xf numFmtId="0" fontId="3" fillId="0" borderId="129" xfId="0" applyFont="1" applyBorder="1" applyAlignment="1">
      <alignment vertical="center" wrapText="1"/>
    </xf>
    <xf numFmtId="0" fontId="3" fillId="0" borderId="73" xfId="0" applyFont="1" applyBorder="1" applyAlignment="1">
      <alignment vertical="center" wrapText="1"/>
    </xf>
    <xf numFmtId="0" fontId="56" fillId="26" borderId="10" xfId="0" applyFont="1" applyFill="1" applyBorder="1" applyAlignment="1" applyProtection="1">
      <alignment horizontal="center" vertical="center"/>
      <protection locked="0"/>
    </xf>
    <xf numFmtId="0" fontId="56" fillId="26" borderId="73" xfId="0" applyFont="1" applyFill="1" applyBorder="1" applyAlignment="1" applyProtection="1">
      <alignment horizontal="center" vertical="center"/>
      <protection locked="0"/>
    </xf>
    <xf numFmtId="0" fontId="56" fillId="26" borderId="22" xfId="0" applyFont="1" applyFill="1" applyBorder="1" applyAlignment="1" applyProtection="1">
      <alignment horizontal="center" vertical="center"/>
      <protection locked="0"/>
    </xf>
    <xf numFmtId="0" fontId="56" fillId="26" borderId="51" xfId="0" applyFont="1" applyFill="1" applyBorder="1" applyAlignment="1" applyProtection="1">
      <alignment horizontal="center" vertical="center"/>
      <protection locked="0"/>
    </xf>
    <xf numFmtId="0" fontId="56" fillId="26" borderId="78" xfId="0" applyFont="1" applyFill="1" applyBorder="1" applyAlignment="1" applyProtection="1">
      <alignment horizontal="center" vertical="center"/>
      <protection locked="0"/>
    </xf>
    <xf numFmtId="0" fontId="55" fillId="0" borderId="137" xfId="0" applyFont="1" applyBorder="1" applyAlignment="1">
      <alignment horizontal="center" vertical="center" wrapText="1"/>
    </xf>
    <xf numFmtId="0" fontId="3" fillId="0" borderId="65" xfId="0" applyFont="1" applyBorder="1" applyAlignment="1" applyProtection="1">
      <alignment horizontal="center" vertical="center" shrinkToFit="1"/>
      <protection locked="0"/>
    </xf>
    <xf numFmtId="0" fontId="3" fillId="0" borderId="52" xfId="0" applyFont="1" applyBorder="1" applyAlignment="1" applyProtection="1">
      <alignment horizontal="center" vertical="center" shrinkToFit="1"/>
      <protection locked="0"/>
    </xf>
    <xf numFmtId="0" fontId="3" fillId="0" borderId="12" xfId="0" applyFont="1" applyBorder="1" applyAlignment="1">
      <alignment horizontal="center" vertical="center" wrapText="1"/>
    </xf>
    <xf numFmtId="0" fontId="3" fillId="26" borderId="52" xfId="0" applyFont="1" applyFill="1" applyBorder="1" applyAlignment="1" applyProtection="1">
      <alignment horizontal="center" vertical="center" shrinkToFit="1"/>
      <protection locked="0"/>
    </xf>
    <xf numFmtId="0" fontId="3" fillId="0" borderId="11" xfId="0" applyFont="1" applyBorder="1" applyAlignment="1" applyProtection="1">
      <alignment horizontal="center" vertical="center" shrinkToFit="1"/>
      <protection locked="0"/>
    </xf>
    <xf numFmtId="0" fontId="3" fillId="26" borderId="12" xfId="0" applyFont="1" applyFill="1" applyBorder="1" applyAlignment="1" applyProtection="1">
      <alignment horizontal="center" vertical="center" shrinkToFit="1"/>
      <protection locked="0"/>
    </xf>
    <xf numFmtId="0" fontId="3" fillId="29" borderId="18" xfId="0" applyFont="1" applyFill="1" applyBorder="1" applyAlignment="1" applyProtection="1">
      <alignment horizontal="center" vertical="center" shrinkToFit="1"/>
      <protection locked="0"/>
    </xf>
    <xf numFmtId="0" fontId="3" fillId="29" borderId="14" xfId="0" applyFont="1" applyFill="1" applyBorder="1" applyAlignment="1" applyProtection="1">
      <alignment horizontal="center" vertical="center" shrinkToFit="1"/>
      <protection locked="0"/>
    </xf>
    <xf numFmtId="0" fontId="49" fillId="0" borderId="0" xfId="0" applyFont="1" applyAlignment="1">
      <alignment vertical="center" wrapText="1"/>
    </xf>
    <xf numFmtId="0" fontId="49" fillId="0" borderId="157" xfId="0" applyFont="1" applyBorder="1" applyAlignment="1">
      <alignment vertical="center" wrapText="1"/>
    </xf>
    <xf numFmtId="0" fontId="55" fillId="0" borderId="110" xfId="0" applyFont="1" applyBorder="1" applyAlignment="1">
      <alignment vertical="center" shrinkToFit="1"/>
    </xf>
    <xf numFmtId="0" fontId="55" fillId="0" borderId="156" xfId="0" applyFont="1" applyBorder="1" applyAlignment="1">
      <alignment vertical="center" shrinkToFit="1"/>
    </xf>
    <xf numFmtId="0" fontId="56" fillId="0" borderId="10" xfId="0" applyFont="1" applyBorder="1" applyAlignment="1">
      <alignment horizontal="center" vertical="center" wrapText="1"/>
    </xf>
    <xf numFmtId="0" fontId="3" fillId="26" borderId="12" xfId="0" applyFont="1" applyFill="1" applyBorder="1" applyAlignment="1" applyProtection="1">
      <alignment horizontal="center" vertical="center" wrapText="1"/>
      <protection locked="0"/>
    </xf>
    <xf numFmtId="0" fontId="3" fillId="29" borderId="51" xfId="0" applyFont="1" applyFill="1" applyBorder="1" applyAlignment="1" applyProtection="1">
      <alignment horizontal="center" shrinkToFit="1"/>
      <protection locked="0"/>
    </xf>
    <xf numFmtId="0" fontId="3" fillId="26" borderId="13" xfId="0" applyFont="1" applyFill="1" applyBorder="1" applyAlignment="1" applyProtection="1">
      <alignment horizontal="center" vertical="center" wrapText="1"/>
      <protection locked="0"/>
    </xf>
    <xf numFmtId="0" fontId="3" fillId="26" borderId="14" xfId="0" applyFont="1" applyFill="1" applyBorder="1" applyAlignment="1" applyProtection="1">
      <alignment horizontal="center" vertical="center" wrapText="1"/>
      <protection locked="0"/>
    </xf>
    <xf numFmtId="0" fontId="3" fillId="26" borderId="18" xfId="0" applyFont="1" applyFill="1" applyBorder="1" applyAlignment="1" applyProtection="1">
      <alignment horizontal="center" vertical="center" wrapText="1"/>
      <protection locked="0"/>
    </xf>
    <xf numFmtId="0" fontId="3" fillId="0" borderId="18" xfId="0" applyFont="1" applyBorder="1" applyAlignment="1">
      <alignment horizontal="center" vertical="center" wrapText="1"/>
    </xf>
    <xf numFmtId="0" fontId="3" fillId="0" borderId="14" xfId="0" applyFont="1" applyBorder="1" applyAlignment="1">
      <alignment horizontal="center" vertical="center" wrapText="1"/>
    </xf>
    <xf numFmtId="0" fontId="3" fillId="26" borderId="10" xfId="0" applyFont="1" applyFill="1" applyBorder="1" applyAlignment="1" applyProtection="1">
      <alignment horizontal="left" vertical="center" shrinkToFit="1"/>
      <protection locked="0"/>
    </xf>
    <xf numFmtId="191" fontId="3" fillId="29" borderId="0" xfId="0" applyNumberFormat="1" applyFont="1" applyFill="1" applyAlignment="1" applyProtection="1">
      <alignment horizontal="center" vertical="center" wrapText="1"/>
      <protection locked="0"/>
    </xf>
    <xf numFmtId="192" fontId="3" fillId="27" borderId="0" xfId="0" applyNumberFormat="1" applyFont="1" applyFill="1" applyAlignment="1" applyProtection="1">
      <alignment horizontal="center" vertical="center" wrapText="1"/>
      <protection locked="0"/>
    </xf>
    <xf numFmtId="0" fontId="3" fillId="0" borderId="12" xfId="0" applyFont="1" applyBorder="1" applyAlignment="1">
      <alignment horizontal="center" vertical="center"/>
    </xf>
    <xf numFmtId="0" fontId="50" fillId="27" borderId="0" xfId="0" applyFont="1" applyFill="1" applyAlignment="1" applyProtection="1">
      <alignment vertical="center" wrapText="1"/>
      <protection locked="0"/>
    </xf>
    <xf numFmtId="0" fontId="3" fillId="0" borderId="0" xfId="0" applyFont="1" applyAlignment="1">
      <alignment wrapText="1"/>
    </xf>
    <xf numFmtId="0" fontId="3" fillId="0" borderId="0" xfId="0" applyFont="1" applyAlignment="1">
      <alignment horizontal="right" vertical="center" wrapText="1"/>
    </xf>
    <xf numFmtId="0" fontId="57" fillId="28" borderId="12" xfId="0" applyFont="1" applyFill="1" applyBorder="1" applyAlignment="1">
      <alignment horizontal="right" vertical="center" wrapText="1"/>
    </xf>
    <xf numFmtId="0" fontId="48" fillId="0" borderId="0" xfId="0" applyFont="1" applyAlignment="1">
      <alignment horizontal="center" vertical="center" wrapText="1"/>
    </xf>
    <xf numFmtId="0" fontId="3" fillId="29" borderId="51" xfId="0" applyFont="1" applyFill="1" applyBorder="1" applyAlignment="1" applyProtection="1">
      <alignment vertical="center" shrinkToFit="1"/>
      <protection locked="0"/>
    </xf>
    <xf numFmtId="0" fontId="3" fillId="29" borderId="52" xfId="0" applyFont="1" applyFill="1" applyBorder="1" applyAlignment="1" applyProtection="1">
      <alignment vertical="center" shrinkToFit="1"/>
      <protection locked="0"/>
    </xf>
    <xf numFmtId="0" fontId="3" fillId="0" borderId="0" xfId="0" applyFont="1" applyAlignment="1">
      <alignment horizontal="distributed" vertical="center" wrapText="1"/>
    </xf>
    <xf numFmtId="0" fontId="3" fillId="0" borderId="85" xfId="0" applyFont="1" applyBorder="1" applyAlignment="1" applyProtection="1">
      <alignment horizontal="center" vertical="center" wrapText="1"/>
      <protection locked="0"/>
    </xf>
    <xf numFmtId="0" fontId="3" fillId="0" borderId="10" xfId="0" applyFont="1" applyBorder="1" applyAlignment="1" applyProtection="1">
      <alignment horizontal="center" vertical="center" wrapText="1"/>
      <protection locked="0"/>
    </xf>
    <xf numFmtId="0" fontId="3" fillId="0" borderId="73"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51" xfId="0" applyFont="1" applyBorder="1" applyAlignment="1" applyProtection="1">
      <alignment horizontal="center" vertical="center" wrapText="1"/>
      <protection locked="0"/>
    </xf>
    <xf numFmtId="0" fontId="3" fillId="0" borderId="78" xfId="0" applyFont="1" applyBorder="1" applyAlignment="1" applyProtection="1">
      <alignment horizontal="center" vertical="center" wrapText="1"/>
      <protection locked="0"/>
    </xf>
    <xf numFmtId="0" fontId="3" fillId="27" borderId="163" xfId="0" applyFont="1" applyFill="1" applyBorder="1" applyAlignment="1" applyProtection="1">
      <alignment horizontal="center" vertical="center" wrapText="1"/>
      <protection locked="0"/>
    </xf>
    <xf numFmtId="0" fontId="3" fillId="27" borderId="164" xfId="0" applyFont="1" applyFill="1" applyBorder="1" applyAlignment="1" applyProtection="1">
      <alignment horizontal="center" vertical="center" wrapText="1"/>
      <protection locked="0"/>
    </xf>
    <xf numFmtId="0" fontId="3" fillId="29" borderId="0" xfId="0" applyFont="1" applyFill="1" applyAlignment="1" applyProtection="1">
      <alignment horizontal="center" shrinkToFit="1"/>
      <protection locked="0"/>
    </xf>
    <xf numFmtId="0" fontId="3" fillId="0" borderId="51" xfId="0" applyFont="1" applyBorder="1" applyAlignment="1" applyProtection="1">
      <alignment horizontal="right" shrinkToFit="1"/>
      <protection locked="0"/>
    </xf>
    <xf numFmtId="0" fontId="3" fillId="27" borderId="51" xfId="0" applyFont="1" applyFill="1" applyBorder="1" applyAlignment="1" applyProtection="1">
      <alignment horizontal="center" shrinkToFit="1"/>
      <protection locked="0"/>
    </xf>
    <xf numFmtId="0" fontId="50" fillId="27" borderId="0" xfId="0" applyFont="1" applyFill="1" applyAlignment="1">
      <alignment vertical="center" wrapText="1"/>
    </xf>
    <xf numFmtId="0" fontId="3" fillId="27" borderId="162" xfId="0" applyFont="1" applyFill="1" applyBorder="1" applyAlignment="1" applyProtection="1">
      <alignment horizontal="center" vertical="center" wrapText="1"/>
      <protection locked="0"/>
    </xf>
    <xf numFmtId="0" fontId="3" fillId="0" borderId="78" xfId="0" applyFont="1" applyBorder="1" applyAlignment="1">
      <alignment horizontal="center" vertical="center" shrinkToFit="1"/>
    </xf>
    <xf numFmtId="194" fontId="3" fillId="26" borderId="51" xfId="0" applyNumberFormat="1" applyFont="1" applyFill="1" applyBorder="1" applyAlignment="1">
      <alignment horizontal="center" vertical="center" shrinkToFit="1"/>
    </xf>
    <xf numFmtId="0" fontId="61" fillId="26" borderId="85" xfId="0" applyFont="1" applyFill="1" applyBorder="1" applyAlignment="1" applyProtection="1">
      <alignment horizontal="center" vertical="center" wrapText="1" shrinkToFit="1"/>
      <protection locked="0"/>
    </xf>
    <xf numFmtId="0" fontId="61" fillId="26" borderId="10" xfId="0" applyFont="1" applyFill="1" applyBorder="1" applyAlignment="1" applyProtection="1">
      <alignment horizontal="center" vertical="center" wrapText="1" shrinkToFit="1"/>
      <protection locked="0"/>
    </xf>
    <xf numFmtId="0" fontId="61" fillId="26" borderId="73" xfId="0" applyFont="1" applyFill="1" applyBorder="1" applyAlignment="1" applyProtection="1">
      <alignment horizontal="center" vertical="center" wrapText="1" shrinkToFit="1"/>
      <protection locked="0"/>
    </xf>
    <xf numFmtId="0" fontId="61" fillId="26" borderId="22" xfId="0" applyFont="1" applyFill="1" applyBorder="1" applyAlignment="1" applyProtection="1">
      <alignment horizontal="center" vertical="center" wrapText="1" shrinkToFit="1"/>
      <protection locked="0"/>
    </xf>
    <xf numFmtId="0" fontId="61" fillId="26" borderId="51" xfId="0" applyFont="1" applyFill="1" applyBorder="1" applyAlignment="1" applyProtection="1">
      <alignment horizontal="center" vertical="center" wrapText="1" shrinkToFit="1"/>
      <protection locked="0"/>
    </xf>
    <xf numFmtId="0" fontId="61" fillId="26" borderId="78" xfId="0" applyFont="1" applyFill="1" applyBorder="1" applyAlignment="1" applyProtection="1">
      <alignment horizontal="center" vertical="center" wrapText="1" shrinkToFit="1"/>
      <protection locked="0"/>
    </xf>
    <xf numFmtId="0" fontId="3" fillId="26" borderId="185" xfId="0" applyFont="1" applyFill="1" applyBorder="1" applyAlignment="1" applyProtection="1">
      <alignment horizontal="center" vertical="center" shrinkToFit="1"/>
      <protection locked="0"/>
    </xf>
    <xf numFmtId="0" fontId="3" fillId="26" borderId="170" xfId="0" applyFont="1" applyFill="1" applyBorder="1" applyAlignment="1" applyProtection="1">
      <alignment horizontal="center" vertical="center" shrinkToFit="1"/>
      <protection locked="0"/>
    </xf>
    <xf numFmtId="0" fontId="3" fillId="0" borderId="202" xfId="0" applyFont="1" applyBorder="1" applyAlignment="1">
      <alignment horizontal="center" vertical="center" wrapText="1"/>
    </xf>
    <xf numFmtId="0" fontId="3" fillId="0" borderId="165" xfId="0" applyFont="1" applyBorder="1" applyAlignment="1">
      <alignment horizontal="center" vertical="center" wrapText="1"/>
    </xf>
    <xf numFmtId="0" fontId="3" fillId="0" borderId="168" xfId="0" applyFont="1" applyBorder="1" applyAlignment="1">
      <alignment horizontal="center" vertical="center" wrapText="1"/>
    </xf>
    <xf numFmtId="0" fontId="3" fillId="29" borderId="201" xfId="0" applyFont="1" applyFill="1" applyBorder="1" applyAlignment="1">
      <alignment horizontal="center" vertical="center" wrapText="1"/>
    </xf>
    <xf numFmtId="0" fontId="3" fillId="29" borderId="172" xfId="0" applyFont="1" applyFill="1" applyBorder="1" applyAlignment="1">
      <alignment horizontal="center" vertical="center" wrapText="1"/>
    </xf>
    <xf numFmtId="0" fontId="3" fillId="29" borderId="177" xfId="0" applyFont="1" applyFill="1" applyBorder="1" applyAlignment="1">
      <alignment horizontal="center" vertical="center" wrapText="1"/>
    </xf>
    <xf numFmtId="0" fontId="3" fillId="29" borderId="171" xfId="0" applyFont="1" applyFill="1" applyBorder="1" applyAlignment="1" applyProtection="1">
      <alignment horizontal="center" vertical="center" wrapText="1"/>
      <protection locked="0"/>
    </xf>
    <xf numFmtId="0" fontId="3" fillId="29" borderId="172" xfId="0" applyFont="1" applyFill="1" applyBorder="1" applyAlignment="1" applyProtection="1">
      <alignment horizontal="center" vertical="center" wrapText="1"/>
      <protection locked="0"/>
    </xf>
    <xf numFmtId="0" fontId="3" fillId="29" borderId="177" xfId="0" applyFont="1" applyFill="1" applyBorder="1" applyAlignment="1" applyProtection="1">
      <alignment horizontal="center" vertical="center" wrapText="1"/>
      <protection locked="0"/>
    </xf>
    <xf numFmtId="0" fontId="3" fillId="29" borderId="171" xfId="0" applyFont="1" applyFill="1" applyBorder="1" applyAlignment="1" applyProtection="1">
      <alignment horizontal="center" vertical="center"/>
      <protection locked="0"/>
    </xf>
    <xf numFmtId="0" fontId="3" fillId="29" borderId="172" xfId="0" applyFont="1" applyFill="1" applyBorder="1" applyAlignment="1" applyProtection="1">
      <alignment horizontal="center" vertical="center"/>
      <protection locked="0"/>
    </xf>
    <xf numFmtId="0" fontId="3" fillId="29" borderId="173" xfId="0" applyFont="1" applyFill="1" applyBorder="1" applyAlignment="1" applyProtection="1">
      <alignment horizontal="center" vertical="center"/>
      <protection locked="0"/>
    </xf>
    <xf numFmtId="0" fontId="3" fillId="26" borderId="169" xfId="0" applyFont="1" applyFill="1" applyBorder="1" applyAlignment="1" applyProtection="1">
      <alignment horizontal="center" vertical="center" shrinkToFit="1"/>
      <protection locked="0"/>
    </xf>
    <xf numFmtId="0" fontId="3" fillId="26" borderId="182" xfId="0" applyFont="1" applyFill="1" applyBorder="1" applyAlignment="1" applyProtection="1">
      <alignment horizontal="center" vertical="center" shrinkToFit="1"/>
      <protection locked="0"/>
    </xf>
    <xf numFmtId="0" fontId="83" fillId="0" borderId="0" xfId="0" applyFont="1" applyAlignment="1">
      <alignment vertical="center" shrinkToFit="1"/>
    </xf>
    <xf numFmtId="0" fontId="83" fillId="0" borderId="157" xfId="0" applyFont="1" applyBorder="1" applyAlignment="1">
      <alignment vertical="center" shrinkToFit="1"/>
    </xf>
    <xf numFmtId="0" fontId="3" fillId="29" borderId="85" xfId="0" applyFont="1" applyFill="1" applyBorder="1" applyAlignment="1" applyProtection="1">
      <alignment horizontal="center" vertical="center" shrinkToFit="1"/>
      <protection locked="0"/>
    </xf>
    <xf numFmtId="0" fontId="3" fillId="29" borderId="10" xfId="0" applyFont="1" applyFill="1" applyBorder="1" applyAlignment="1" applyProtection="1">
      <alignment horizontal="center" vertical="center" shrinkToFit="1"/>
      <protection locked="0"/>
    </xf>
    <xf numFmtId="0" fontId="3" fillId="29" borderId="73" xfId="0" applyFont="1" applyFill="1" applyBorder="1" applyAlignment="1" applyProtection="1">
      <alignment horizontal="center" vertical="center" shrinkToFit="1"/>
      <protection locked="0"/>
    </xf>
    <xf numFmtId="0" fontId="3" fillId="29" borderId="22" xfId="0" applyFont="1" applyFill="1" applyBorder="1" applyAlignment="1" applyProtection="1">
      <alignment horizontal="center" vertical="center" shrinkToFit="1"/>
      <protection locked="0"/>
    </xf>
    <xf numFmtId="0" fontId="3" fillId="29" borderId="51" xfId="0" applyFont="1" applyFill="1" applyBorder="1" applyAlignment="1" applyProtection="1">
      <alignment horizontal="center" vertical="center" shrinkToFit="1"/>
      <protection locked="0"/>
    </xf>
    <xf numFmtId="0" fontId="3" fillId="29" borderId="78" xfId="0" applyFont="1" applyFill="1" applyBorder="1" applyAlignment="1" applyProtection="1">
      <alignment horizontal="center" vertical="center" shrinkToFit="1"/>
      <protection locked="0"/>
    </xf>
    <xf numFmtId="0" fontId="83" fillId="0" borderId="0" xfId="0" applyFont="1" applyAlignment="1">
      <alignment vertical="center" wrapText="1"/>
    </xf>
    <xf numFmtId="0" fontId="83" fillId="0" borderId="157" xfId="0" applyFont="1" applyBorder="1" applyAlignment="1">
      <alignment vertical="center" wrapText="1"/>
    </xf>
    <xf numFmtId="0" fontId="3" fillId="29" borderId="18" xfId="0" applyFont="1" applyFill="1" applyBorder="1" applyAlignment="1" applyProtection="1">
      <alignment horizontal="center" vertical="center" wrapText="1"/>
      <protection locked="0"/>
    </xf>
    <xf numFmtId="0" fontId="3" fillId="29" borderId="14" xfId="0" applyFont="1" applyFill="1" applyBorder="1" applyAlignment="1" applyProtection="1">
      <alignment horizontal="center" vertical="center" wrapText="1"/>
      <protection locked="0"/>
    </xf>
    <xf numFmtId="0" fontId="3" fillId="0" borderId="6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65" xfId="0" applyFont="1" applyBorder="1" applyAlignment="1" applyProtection="1">
      <alignment horizontal="center" vertical="center" wrapText="1" shrinkToFit="1"/>
      <protection locked="0"/>
    </xf>
    <xf numFmtId="0" fontId="3" fillId="0" borderId="52" xfId="0" applyFont="1" applyBorder="1" applyAlignment="1" applyProtection="1">
      <alignment horizontal="center" vertical="center" wrapText="1" shrinkToFit="1"/>
      <protection locked="0"/>
    </xf>
    <xf numFmtId="0" fontId="3" fillId="0" borderId="11" xfId="0" applyFont="1" applyBorder="1" applyAlignment="1" applyProtection="1">
      <alignment horizontal="center" vertical="center" wrapText="1" shrinkToFit="1"/>
      <protection locked="0"/>
    </xf>
    <xf numFmtId="0" fontId="3" fillId="0" borderId="0" xfId="0" applyFont="1" applyAlignment="1">
      <alignment horizontal="left" vertical="center"/>
    </xf>
    <xf numFmtId="0" fontId="83" fillId="0" borderId="110" xfId="0" applyFont="1" applyBorder="1" applyAlignment="1">
      <alignment vertical="center" shrinkToFit="1"/>
    </xf>
    <xf numFmtId="0" fontId="83" fillId="0" borderId="156" xfId="0" applyFont="1" applyBorder="1" applyAlignment="1">
      <alignment vertical="center" shrinkToFit="1"/>
    </xf>
    <xf numFmtId="0" fontId="3" fillId="0" borderId="85" xfId="0" applyFont="1" applyBorder="1" applyAlignment="1" applyProtection="1">
      <alignment horizontal="center" vertical="center" wrapText="1" shrinkToFit="1"/>
      <protection locked="0"/>
    </xf>
    <xf numFmtId="0" fontId="3" fillId="0" borderId="10" xfId="0" applyFont="1" applyBorder="1" applyAlignment="1" applyProtection="1">
      <alignment horizontal="center" vertical="center" wrapText="1" shrinkToFit="1"/>
      <protection locked="0"/>
    </xf>
    <xf numFmtId="0" fontId="3" fillId="0" borderId="73" xfId="0" applyFont="1" applyBorder="1" applyAlignment="1" applyProtection="1">
      <alignment horizontal="center" vertical="center" wrapText="1" shrinkToFit="1"/>
      <protection locked="0"/>
    </xf>
    <xf numFmtId="0" fontId="3" fillId="0" borderId="29" xfId="0" applyFont="1" applyBorder="1" applyAlignment="1" applyProtection="1">
      <alignment horizontal="center" vertical="center" wrapText="1" shrinkToFit="1"/>
      <protection locked="0"/>
    </xf>
    <xf numFmtId="0" fontId="3" fillId="0" borderId="0" xfId="0" applyFont="1" applyAlignment="1" applyProtection="1">
      <alignment horizontal="center" vertical="center" wrapText="1" shrinkToFit="1"/>
      <protection locked="0"/>
    </xf>
    <xf numFmtId="0" fontId="3" fillId="0" borderId="66" xfId="0" applyFont="1" applyBorder="1" applyAlignment="1" applyProtection="1">
      <alignment horizontal="center" vertical="center" wrapText="1" shrinkToFit="1"/>
      <protection locked="0"/>
    </xf>
    <xf numFmtId="0" fontId="3" fillId="0" borderId="22" xfId="0" applyFont="1" applyBorder="1" applyAlignment="1" applyProtection="1">
      <alignment horizontal="center" vertical="center" wrapText="1" shrinkToFit="1"/>
      <protection locked="0"/>
    </xf>
    <xf numFmtId="0" fontId="3" fillId="0" borderId="51" xfId="0" applyFont="1" applyBorder="1" applyAlignment="1" applyProtection="1">
      <alignment horizontal="center" vertical="center" wrapText="1" shrinkToFit="1"/>
      <protection locked="0"/>
    </xf>
    <xf numFmtId="0" fontId="3" fillId="0" borderId="78" xfId="0" applyFont="1" applyBorder="1" applyAlignment="1" applyProtection="1">
      <alignment horizontal="center" vertical="center" wrapText="1" shrinkToFit="1"/>
      <protection locked="0"/>
    </xf>
    <xf numFmtId="186" fontId="3" fillId="0" borderId="85" xfId="0" applyNumberFormat="1" applyFont="1" applyBorder="1" applyAlignment="1" applyProtection="1">
      <alignment horizontal="center" vertical="center" wrapText="1" shrinkToFit="1"/>
      <protection locked="0"/>
    </xf>
    <xf numFmtId="186" fontId="3" fillId="0" borderId="10" xfId="0" applyNumberFormat="1" applyFont="1" applyBorder="1" applyAlignment="1" applyProtection="1">
      <alignment horizontal="center" vertical="center" wrapText="1" shrinkToFit="1"/>
      <protection locked="0"/>
    </xf>
    <xf numFmtId="186" fontId="3" fillId="0" borderId="73" xfId="0" applyNumberFormat="1" applyFont="1" applyBorder="1" applyAlignment="1" applyProtection="1">
      <alignment horizontal="center" vertical="center" wrapText="1" shrinkToFit="1"/>
      <protection locked="0"/>
    </xf>
    <xf numFmtId="186" fontId="3" fillId="0" borderId="159" xfId="0" applyNumberFormat="1" applyFont="1" applyBorder="1" applyAlignment="1" applyProtection="1">
      <alignment horizontal="center" vertical="center" wrapText="1" shrinkToFit="1"/>
      <protection locked="0"/>
    </xf>
    <xf numFmtId="186" fontId="3" fillId="0" borderId="160" xfId="0" applyNumberFormat="1" applyFont="1" applyBorder="1" applyAlignment="1" applyProtection="1">
      <alignment horizontal="center" vertical="center" wrapText="1" shrinkToFit="1"/>
      <protection locked="0"/>
    </xf>
    <xf numFmtId="186" fontId="3" fillId="0" borderId="161" xfId="0" applyNumberFormat="1" applyFont="1" applyBorder="1" applyAlignment="1" applyProtection="1">
      <alignment horizontal="center" vertical="center" wrapText="1" shrinkToFit="1"/>
      <protection locked="0"/>
    </xf>
    <xf numFmtId="0" fontId="3" fillId="0" borderId="0" xfId="0" applyFont="1" applyAlignment="1">
      <alignment horizontal="center" vertical="center" shrinkToFit="1"/>
    </xf>
    <xf numFmtId="0" fontId="3" fillId="0" borderId="66" xfId="0" applyFont="1" applyBorder="1" applyAlignment="1">
      <alignment horizontal="center" vertical="center" shrinkToFit="1"/>
    </xf>
    <xf numFmtId="188" fontId="3" fillId="29" borderId="190" xfId="0" applyNumberFormat="1" applyFont="1" applyFill="1" applyBorder="1" applyAlignment="1" applyProtection="1">
      <alignment horizontal="center" vertical="center" shrinkToFit="1"/>
      <protection locked="0"/>
    </xf>
    <xf numFmtId="188" fontId="3" fillId="29" borderId="180" xfId="0" applyNumberFormat="1" applyFont="1" applyFill="1" applyBorder="1" applyAlignment="1" applyProtection="1">
      <alignment horizontal="center" vertical="center" shrinkToFit="1"/>
      <protection locked="0"/>
    </xf>
    <xf numFmtId="188" fontId="3" fillId="29" borderId="181" xfId="0" applyNumberFormat="1" applyFont="1" applyFill="1" applyBorder="1" applyAlignment="1" applyProtection="1">
      <alignment horizontal="center" vertical="center" shrinkToFit="1"/>
      <protection locked="0"/>
    </xf>
    <xf numFmtId="188" fontId="3" fillId="29" borderId="29" xfId="0" applyNumberFormat="1" applyFont="1" applyFill="1" applyBorder="1" applyAlignment="1" applyProtection="1">
      <alignment horizontal="center" vertical="center" shrinkToFit="1"/>
      <protection locked="0"/>
    </xf>
    <xf numFmtId="188" fontId="3" fillId="29" borderId="0" xfId="0" applyNumberFormat="1" applyFont="1" applyFill="1" applyAlignment="1" applyProtection="1">
      <alignment horizontal="center" vertical="center" shrinkToFit="1"/>
      <protection locked="0"/>
    </xf>
    <xf numFmtId="188" fontId="3" fillId="29" borderId="66" xfId="0" applyNumberFormat="1" applyFont="1" applyFill="1" applyBorder="1" applyAlignment="1" applyProtection="1">
      <alignment horizontal="center" vertical="center" shrinkToFit="1"/>
      <protection locked="0"/>
    </xf>
    <xf numFmtId="182" fontId="3" fillId="29" borderId="65" xfId="0" applyNumberFormat="1" applyFont="1" applyFill="1" applyBorder="1" applyAlignment="1" applyProtection="1">
      <alignment vertical="center" wrapText="1"/>
      <protection locked="0"/>
    </xf>
    <xf numFmtId="182" fontId="3" fillId="29" borderId="131" xfId="0" applyNumberFormat="1" applyFont="1" applyFill="1" applyBorder="1" applyAlignment="1" applyProtection="1">
      <alignment vertical="center" wrapText="1"/>
      <protection locked="0"/>
    </xf>
    <xf numFmtId="4" fontId="3" fillId="0" borderId="12" xfId="0" applyNumberFormat="1" applyFont="1" applyBorder="1" applyAlignment="1">
      <alignment horizontal="center" vertical="center" wrapText="1"/>
    </xf>
    <xf numFmtId="0" fontId="3" fillId="0" borderId="132" xfId="0" applyFont="1" applyBorder="1" applyAlignment="1">
      <alignment vertical="center" wrapText="1"/>
    </xf>
    <xf numFmtId="0" fontId="3" fillId="0" borderId="133" xfId="0" applyFont="1" applyBorder="1" applyAlignment="1">
      <alignment vertical="center" wrapText="1"/>
    </xf>
    <xf numFmtId="182" fontId="3" fillId="29" borderId="132" xfId="0" applyNumberFormat="1" applyFont="1" applyFill="1" applyBorder="1" applyAlignment="1" applyProtection="1">
      <alignment vertical="center" wrapText="1"/>
      <protection locked="0"/>
    </xf>
    <xf numFmtId="182" fontId="3" fillId="29" borderId="153" xfId="0" applyNumberFormat="1" applyFont="1" applyFill="1" applyBorder="1" applyAlignment="1" applyProtection="1">
      <alignment vertical="center" wrapText="1"/>
      <protection locked="0"/>
    </xf>
    <xf numFmtId="182" fontId="3" fillId="29" borderId="22" xfId="0" applyNumberFormat="1" applyFont="1" applyFill="1" applyBorder="1" applyAlignment="1" applyProtection="1">
      <alignment vertical="center" wrapText="1"/>
      <protection locked="0"/>
    </xf>
    <xf numFmtId="182" fontId="3" fillId="29" borderId="154" xfId="0" applyNumberFormat="1" applyFont="1" applyFill="1" applyBorder="1" applyAlignment="1" applyProtection="1">
      <alignment vertical="center" wrapText="1"/>
      <protection locked="0"/>
    </xf>
    <xf numFmtId="182" fontId="3" fillId="29" borderId="85" xfId="0" applyNumberFormat="1" applyFont="1" applyFill="1" applyBorder="1" applyAlignment="1" applyProtection="1">
      <alignment vertical="center" wrapText="1"/>
      <protection locked="0"/>
    </xf>
    <xf numFmtId="182" fontId="3" fillId="29" borderId="155" xfId="0" applyNumberFormat="1" applyFont="1" applyFill="1" applyBorder="1" applyAlignment="1" applyProtection="1">
      <alignment vertical="center" wrapText="1"/>
      <protection locked="0"/>
    </xf>
    <xf numFmtId="0" fontId="3" fillId="0" borderId="13" xfId="0" applyFont="1" applyBorder="1" applyAlignment="1">
      <alignment horizontal="center" vertical="center" wrapText="1"/>
    </xf>
    <xf numFmtId="0" fontId="3" fillId="27" borderId="85" xfId="0" applyFont="1" applyFill="1" applyBorder="1" applyAlignment="1" applyProtection="1">
      <alignment horizontal="center" vertical="center" shrinkToFit="1" readingOrder="2"/>
      <protection locked="0"/>
    </xf>
    <xf numFmtId="0" fontId="3" fillId="27" borderId="10" xfId="0" applyFont="1" applyFill="1" applyBorder="1" applyAlignment="1" applyProtection="1">
      <alignment horizontal="center" vertical="center" shrinkToFit="1" readingOrder="2"/>
      <protection locked="0"/>
    </xf>
    <xf numFmtId="0" fontId="3" fillId="27" borderId="73" xfId="0" applyFont="1" applyFill="1" applyBorder="1" applyAlignment="1" applyProtection="1">
      <alignment horizontal="center" vertical="center" shrinkToFit="1" readingOrder="2"/>
      <protection locked="0"/>
    </xf>
    <xf numFmtId="0" fontId="3" fillId="27" borderId="22" xfId="0" applyFont="1" applyFill="1" applyBorder="1" applyAlignment="1" applyProtection="1">
      <alignment horizontal="center" vertical="center" shrinkToFit="1" readingOrder="2"/>
      <protection locked="0"/>
    </xf>
    <xf numFmtId="0" fontId="3" fillId="27" borderId="51" xfId="0" applyFont="1" applyFill="1" applyBorder="1" applyAlignment="1" applyProtection="1">
      <alignment horizontal="center" vertical="center" shrinkToFit="1" readingOrder="2"/>
      <protection locked="0"/>
    </xf>
    <xf numFmtId="0" fontId="3" fillId="27" borderId="78" xfId="0" applyFont="1" applyFill="1" applyBorder="1" applyAlignment="1" applyProtection="1">
      <alignment horizontal="center" vertical="center" shrinkToFit="1" readingOrder="2"/>
      <protection locked="0"/>
    </xf>
    <xf numFmtId="0" fontId="3" fillId="0" borderId="0" xfId="0" applyFont="1" applyAlignment="1">
      <alignment horizontal="center" vertical="center" wrapText="1" shrinkToFit="1"/>
    </xf>
    <xf numFmtId="187" fontId="3" fillId="29" borderId="22" xfId="0" applyNumberFormat="1" applyFont="1" applyFill="1" applyBorder="1" applyAlignment="1" applyProtection="1">
      <alignment horizontal="center" vertical="center" shrinkToFit="1"/>
      <protection locked="0"/>
    </xf>
    <xf numFmtId="187" fontId="3" fillId="29" borderId="51" xfId="0" applyNumberFormat="1" applyFont="1" applyFill="1" applyBorder="1" applyAlignment="1" applyProtection="1">
      <alignment horizontal="center" vertical="center" shrinkToFit="1"/>
      <protection locked="0"/>
    </xf>
    <xf numFmtId="187" fontId="3" fillId="29" borderId="78" xfId="0" applyNumberFormat="1" applyFont="1" applyFill="1" applyBorder="1" applyAlignment="1" applyProtection="1">
      <alignment horizontal="center" vertical="center" shrinkToFit="1"/>
      <protection locked="0"/>
    </xf>
    <xf numFmtId="189" fontId="75" fillId="27" borderId="0" xfId="0" applyNumberFormat="1" applyFont="1" applyFill="1" applyAlignment="1" applyProtection="1">
      <alignment horizontal="center" vertical="center"/>
      <protection locked="0"/>
    </xf>
    <xf numFmtId="0" fontId="3" fillId="0" borderId="85" xfId="0" applyFont="1" applyBorder="1" applyAlignment="1">
      <alignment horizontal="left" vertical="center" wrapText="1"/>
    </xf>
    <xf numFmtId="0" fontId="3" fillId="0" borderId="10" xfId="0" applyFont="1" applyBorder="1" applyAlignment="1">
      <alignment horizontal="left" vertical="center" wrapText="1"/>
    </xf>
    <xf numFmtId="0" fontId="3" fillId="0" borderId="73" xfId="0" applyFont="1" applyBorder="1" applyAlignment="1">
      <alignment horizontal="left" vertical="center" wrapText="1"/>
    </xf>
    <xf numFmtId="0" fontId="3" fillId="0" borderId="135" xfId="0" applyFont="1" applyBorder="1" applyAlignment="1">
      <alignment horizontal="left" vertical="center" wrapText="1"/>
    </xf>
    <xf numFmtId="0" fontId="3" fillId="0" borderId="110" xfId="0" applyFont="1" applyBorder="1" applyAlignment="1">
      <alignment horizontal="left" vertical="center" wrapText="1"/>
    </xf>
    <xf numFmtId="0" fontId="3" fillId="0" borderId="136" xfId="0" applyFont="1" applyBorder="1" applyAlignment="1">
      <alignment horizontal="left" vertical="center" wrapText="1"/>
    </xf>
    <xf numFmtId="182" fontId="3" fillId="29" borderId="135" xfId="0" applyNumberFormat="1" applyFont="1" applyFill="1" applyBorder="1" applyAlignment="1" applyProtection="1">
      <alignment vertical="center" wrapText="1"/>
      <protection locked="0"/>
    </xf>
    <xf numFmtId="182" fontId="3" fillId="29" borderId="156" xfId="0" applyNumberFormat="1" applyFont="1" applyFill="1" applyBorder="1" applyAlignment="1" applyProtection="1">
      <alignment vertical="center" wrapText="1"/>
      <protection locked="0"/>
    </xf>
    <xf numFmtId="0" fontId="3" fillId="0" borderId="29" xfId="0" applyFont="1" applyBorder="1" applyAlignment="1">
      <alignment horizontal="center" vertical="center" shrinkToFit="1"/>
    </xf>
    <xf numFmtId="0" fontId="3" fillId="0" borderId="65" xfId="0" applyFont="1" applyBorder="1" applyAlignment="1">
      <alignment wrapText="1"/>
    </xf>
    <xf numFmtId="0" fontId="3" fillId="0" borderId="52" xfId="0" applyFont="1" applyBorder="1" applyAlignment="1">
      <alignment wrapText="1"/>
    </xf>
    <xf numFmtId="0" fontId="3" fillId="0" borderId="11" xfId="0" applyFont="1" applyBorder="1" applyAlignment="1">
      <alignment wrapText="1"/>
    </xf>
    <xf numFmtId="0" fontId="3" fillId="26" borderId="199" xfId="0" applyFont="1" applyFill="1" applyBorder="1" applyAlignment="1" applyProtection="1">
      <alignment horizontal="center" vertical="center" shrinkToFit="1"/>
      <protection locked="0"/>
    </xf>
    <xf numFmtId="0" fontId="3" fillId="26" borderId="207" xfId="0" applyFont="1" applyFill="1" applyBorder="1" applyAlignment="1" applyProtection="1">
      <alignment horizontal="center" vertical="center" shrinkToFit="1"/>
      <protection locked="0"/>
    </xf>
    <xf numFmtId="0" fontId="3" fillId="26" borderId="200" xfId="0" applyFont="1" applyFill="1" applyBorder="1" applyAlignment="1" applyProtection="1">
      <alignment horizontal="center" vertical="center" shrinkToFit="1"/>
      <protection locked="0"/>
    </xf>
    <xf numFmtId="0" fontId="3" fillId="26" borderId="60" xfId="0" applyFont="1" applyFill="1" applyBorder="1" applyAlignment="1" applyProtection="1">
      <alignment horizontal="center" vertical="center" shrinkToFit="1"/>
      <protection locked="0"/>
    </xf>
    <xf numFmtId="0" fontId="3" fillId="26" borderId="211" xfId="0" applyFont="1" applyFill="1" applyBorder="1" applyAlignment="1" applyProtection="1">
      <alignment horizontal="center" vertical="center" shrinkToFit="1"/>
      <protection locked="0"/>
    </xf>
    <xf numFmtId="0" fontId="3" fillId="26" borderId="88" xfId="0" applyFont="1" applyFill="1" applyBorder="1" applyAlignment="1" applyProtection="1">
      <alignment horizontal="center" vertical="center" shrinkToFit="1"/>
      <protection locked="0"/>
    </xf>
    <xf numFmtId="194" fontId="3" fillId="26" borderId="51" xfId="0" applyNumberFormat="1" applyFont="1" applyFill="1" applyBorder="1" applyAlignment="1" applyProtection="1">
      <alignment vertical="center" shrinkToFit="1"/>
      <protection locked="0"/>
    </xf>
    <xf numFmtId="194" fontId="3" fillId="26" borderId="78" xfId="0" applyNumberFormat="1" applyFont="1" applyFill="1" applyBorder="1" applyAlignment="1" applyProtection="1">
      <alignment vertical="center" shrinkToFit="1"/>
      <protection locked="0"/>
    </xf>
    <xf numFmtId="194" fontId="3" fillId="26" borderId="10" xfId="0" applyNumberFormat="1" applyFont="1" applyFill="1" applyBorder="1" applyAlignment="1" applyProtection="1">
      <alignment vertical="center" shrinkToFit="1"/>
      <protection locked="0"/>
    </xf>
    <xf numFmtId="194" fontId="3" fillId="26" borderId="73" xfId="0" applyNumberFormat="1" applyFont="1" applyFill="1" applyBorder="1" applyAlignment="1" applyProtection="1">
      <alignment vertical="center" shrinkToFit="1"/>
      <protection locked="0"/>
    </xf>
    <xf numFmtId="0" fontId="3" fillId="0" borderId="18" xfId="0" applyFont="1" applyBorder="1" applyAlignment="1">
      <alignment horizontal="center" vertical="center" textRotation="255" wrapText="1"/>
    </xf>
    <xf numFmtId="0" fontId="3" fillId="0" borderId="13" xfId="0" applyFont="1" applyBorder="1" applyAlignment="1">
      <alignment horizontal="center" vertical="center" textRotation="255" wrapText="1"/>
    </xf>
    <xf numFmtId="0" fontId="3" fillId="0" borderId="14" xfId="0" applyFont="1" applyBorder="1" applyAlignment="1">
      <alignment horizontal="center" vertical="center" textRotation="255" wrapText="1"/>
    </xf>
    <xf numFmtId="0" fontId="3" fillId="0" borderId="52" xfId="0" applyFont="1" applyBorder="1" applyAlignment="1">
      <alignment horizontal="center" vertical="center" wrapText="1"/>
    </xf>
    <xf numFmtId="0" fontId="30" fillId="0" borderId="0" xfId="0" applyFont="1" applyAlignment="1">
      <alignment horizontal="left" wrapText="1"/>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3" fillId="0" borderId="161" xfId="0" applyFont="1" applyBorder="1" applyAlignment="1">
      <alignment horizontal="center" vertical="center" wrapText="1"/>
    </xf>
    <xf numFmtId="0" fontId="57" fillId="28" borderId="65" xfId="0" applyFont="1" applyFill="1" applyBorder="1" applyAlignment="1">
      <alignment horizontal="center" vertical="center" wrapText="1"/>
    </xf>
    <xf numFmtId="0" fontId="57" fillId="28" borderId="52" xfId="0" applyFont="1" applyFill="1" applyBorder="1" applyAlignment="1">
      <alignment horizontal="center" vertical="center" wrapText="1"/>
    </xf>
    <xf numFmtId="0" fontId="57" fillId="28" borderId="11" xfId="0" applyFont="1" applyFill="1" applyBorder="1" applyAlignment="1">
      <alignment horizontal="center" vertical="center" wrapText="1"/>
    </xf>
    <xf numFmtId="0" fontId="50" fillId="0" borderId="0" xfId="0" applyFont="1" applyAlignment="1">
      <alignment vertical="center" wrapText="1"/>
    </xf>
    <xf numFmtId="0" fontId="85" fillId="0" borderId="0" xfId="0" applyFont="1" applyAlignment="1">
      <alignment horizontal="left" vertical="center" wrapText="1"/>
    </xf>
    <xf numFmtId="0" fontId="85" fillId="0" borderId="0" xfId="0" applyFont="1" applyAlignment="1">
      <alignment horizontal="left" vertical="top" wrapText="1"/>
    </xf>
    <xf numFmtId="0" fontId="85" fillId="0" borderId="51" xfId="0" applyFont="1" applyBorder="1" applyAlignment="1">
      <alignment horizontal="left" vertical="top" wrapText="1"/>
    </xf>
    <xf numFmtId="0" fontId="50" fillId="0" borderId="0" xfId="0" applyFont="1" applyAlignment="1">
      <alignment horizontal="left" vertical="center" wrapText="1"/>
    </xf>
    <xf numFmtId="0" fontId="70" fillId="0" borderId="85" xfId="0" applyFont="1" applyBorder="1" applyAlignment="1">
      <alignment horizontal="center" vertical="center" wrapText="1"/>
    </xf>
    <xf numFmtId="0" fontId="70" fillId="0" borderId="10" xfId="0" applyFont="1" applyBorder="1" applyAlignment="1">
      <alignment horizontal="center" vertical="center" wrapText="1"/>
    </xf>
    <xf numFmtId="0" fontId="70" fillId="0" borderId="73" xfId="0" applyFont="1" applyBorder="1" applyAlignment="1">
      <alignment horizontal="center" vertical="center" wrapText="1"/>
    </xf>
    <xf numFmtId="0" fontId="61" fillId="0" borderId="22" xfId="0" applyFont="1" applyBorder="1" applyAlignment="1">
      <alignment horizontal="center" vertical="center" wrapText="1"/>
    </xf>
    <xf numFmtId="0" fontId="61" fillId="0" borderId="51" xfId="0" applyFont="1" applyBorder="1" applyAlignment="1">
      <alignment horizontal="center" vertical="center" wrapText="1"/>
    </xf>
    <xf numFmtId="0" fontId="61" fillId="0" borderId="78" xfId="0" applyFont="1" applyBorder="1" applyAlignment="1">
      <alignment horizontal="center" vertical="center" wrapText="1"/>
    </xf>
    <xf numFmtId="0" fontId="3" fillId="26" borderId="85" xfId="0" applyFont="1" applyFill="1" applyBorder="1" applyAlignment="1">
      <alignment horizontal="center" vertical="center" wrapText="1"/>
    </xf>
    <xf numFmtId="0" fontId="3" fillId="26" borderId="10" xfId="0" applyFont="1" applyFill="1" applyBorder="1" applyAlignment="1">
      <alignment horizontal="center" vertical="center" wrapText="1"/>
    </xf>
    <xf numFmtId="0" fontId="3" fillId="26" borderId="73" xfId="0" applyFont="1" applyFill="1" applyBorder="1" applyAlignment="1">
      <alignment horizontal="center" vertical="center" wrapText="1"/>
    </xf>
    <xf numFmtId="0" fontId="3" fillId="26" borderId="22" xfId="0" applyFont="1" applyFill="1" applyBorder="1" applyAlignment="1">
      <alignment horizontal="center" vertical="center" wrapText="1"/>
    </xf>
    <xf numFmtId="0" fontId="3" fillId="26" borderId="51" xfId="0" applyFont="1" applyFill="1" applyBorder="1" applyAlignment="1">
      <alignment horizontal="center" vertical="center" wrapText="1"/>
    </xf>
    <xf numFmtId="0" fontId="3" fillId="26" borderId="78" xfId="0" applyFont="1" applyFill="1" applyBorder="1" applyAlignment="1">
      <alignment horizontal="center" vertical="center" wrapText="1"/>
    </xf>
    <xf numFmtId="0" fontId="3" fillId="0" borderId="106" xfId="0" applyFont="1" applyBorder="1" applyAlignment="1">
      <alignment horizontal="center" vertical="center" wrapText="1"/>
    </xf>
    <xf numFmtId="0" fontId="3" fillId="0" borderId="109" xfId="0" applyFont="1" applyBorder="1" applyAlignment="1">
      <alignment horizontal="center" vertical="center" wrapText="1"/>
    </xf>
    <xf numFmtId="0" fontId="3" fillId="0" borderId="214" xfId="0" applyFont="1" applyBorder="1" applyAlignment="1">
      <alignment horizontal="center" vertical="center" wrapText="1"/>
    </xf>
    <xf numFmtId="0" fontId="3" fillId="0" borderId="75" xfId="0" applyFont="1" applyBorder="1" applyAlignment="1">
      <alignment horizontal="center" vertical="center" wrapText="1"/>
    </xf>
    <xf numFmtId="0" fontId="3" fillId="0" borderId="215" xfId="0" applyFont="1" applyBorder="1" applyAlignment="1">
      <alignment horizontal="center" vertical="center" wrapText="1"/>
    </xf>
    <xf numFmtId="0" fontId="3" fillId="26" borderId="72" xfId="0" applyFont="1" applyFill="1" applyBorder="1" applyAlignment="1">
      <alignment horizontal="center" vertical="center" wrapText="1"/>
    </xf>
    <xf numFmtId="0" fontId="3" fillId="26" borderId="212" xfId="0" applyFont="1" applyFill="1" applyBorder="1" applyAlignment="1">
      <alignment horizontal="center" vertical="center" wrapText="1"/>
    </xf>
    <xf numFmtId="0" fontId="3" fillId="26" borderId="34" xfId="0" applyFont="1" applyFill="1" applyBorder="1" applyAlignment="1">
      <alignment horizontal="center" vertical="center" wrapText="1"/>
    </xf>
    <xf numFmtId="0" fontId="3" fillId="26" borderId="112" xfId="0" applyFont="1" applyFill="1" applyBorder="1" applyAlignment="1">
      <alignment horizontal="center" vertical="center" wrapText="1"/>
    </xf>
    <xf numFmtId="0" fontId="3" fillId="26" borderId="213" xfId="0" applyFont="1" applyFill="1" applyBorder="1" applyAlignment="1">
      <alignment horizontal="center" vertical="center" wrapText="1"/>
    </xf>
    <xf numFmtId="0" fontId="3" fillId="0" borderId="10" xfId="0" applyFont="1" applyBorder="1" applyAlignment="1">
      <alignment horizontal="center" vertical="center" shrinkToFit="1"/>
    </xf>
    <xf numFmtId="0" fontId="3" fillId="26" borderId="18" xfId="0" applyFont="1" applyFill="1" applyBorder="1" applyAlignment="1">
      <alignment horizontal="center" vertical="center" wrapText="1"/>
    </xf>
    <xf numFmtId="0" fontId="3" fillId="26" borderId="14" xfId="0" applyFont="1" applyFill="1" applyBorder="1" applyAlignment="1">
      <alignment horizontal="center" vertical="center" wrapText="1"/>
    </xf>
    <xf numFmtId="0" fontId="3" fillId="26" borderId="10" xfId="0" applyFont="1" applyFill="1" applyBorder="1" applyAlignment="1">
      <alignment horizontal="center" vertical="center" shrinkToFit="1"/>
    </xf>
    <xf numFmtId="0" fontId="55" fillId="0" borderId="152" xfId="0" applyFont="1" applyBorder="1" applyAlignment="1" applyProtection="1">
      <alignment vertical="center" shrinkToFit="1"/>
      <protection locked="0"/>
    </xf>
    <xf numFmtId="0" fontId="55" fillId="0" borderId="133" xfId="0" applyFont="1" applyBorder="1" applyAlignment="1" applyProtection="1">
      <alignment vertical="center" shrinkToFit="1"/>
      <protection locked="0"/>
    </xf>
    <xf numFmtId="0" fontId="55" fillId="0" borderId="153" xfId="0" applyFont="1" applyBorder="1" applyAlignment="1" applyProtection="1">
      <alignment vertical="center" shrinkToFit="1"/>
      <protection locked="0"/>
    </xf>
    <xf numFmtId="0" fontId="3" fillId="0" borderId="0" xfId="0" applyFont="1" applyAlignment="1">
      <alignment horizontal="left"/>
    </xf>
    <xf numFmtId="0" fontId="28" fillId="29" borderId="0" xfId="0" applyFont="1" applyFill="1" applyAlignment="1" applyProtection="1">
      <alignment horizontal="center" shrinkToFit="1"/>
      <protection locked="0"/>
    </xf>
    <xf numFmtId="0" fontId="28" fillId="29" borderId="51" xfId="0" applyFont="1" applyFill="1" applyBorder="1" applyAlignment="1" applyProtection="1">
      <alignment horizontal="center" shrinkToFit="1"/>
      <protection locked="0"/>
    </xf>
    <xf numFmtId="0" fontId="50" fillId="0" borderId="0" xfId="0" applyFont="1" applyAlignment="1">
      <alignment horizontal="center" vertical="center" shrinkToFit="1"/>
    </xf>
    <xf numFmtId="0" fontId="75" fillId="0" borderId="0" xfId="0" applyFont="1" applyAlignment="1">
      <alignment horizontal="left" wrapText="1"/>
    </xf>
    <xf numFmtId="0" fontId="75" fillId="0" borderId="0" xfId="0" applyFont="1" applyAlignment="1">
      <alignment horizontal="center"/>
    </xf>
    <xf numFmtId="0" fontId="3" fillId="0" borderId="152" xfId="0" applyFont="1" applyBorder="1" applyAlignment="1">
      <alignment horizontal="center" vertical="center" wrapText="1"/>
    </xf>
    <xf numFmtId="0" fontId="3" fillId="0" borderId="133" xfId="0" applyFont="1" applyBorder="1" applyAlignment="1">
      <alignment horizontal="center" vertical="center" wrapText="1"/>
    </xf>
    <xf numFmtId="0" fontId="3" fillId="0" borderId="134" xfId="0" applyFont="1" applyBorder="1" applyAlignment="1">
      <alignment horizontal="center" vertical="center" wrapText="1"/>
    </xf>
    <xf numFmtId="0" fontId="3" fillId="0" borderId="137" xfId="0" applyFont="1" applyBorder="1" applyAlignment="1">
      <alignment horizontal="center" vertical="center" wrapText="1"/>
    </xf>
    <xf numFmtId="0" fontId="3" fillId="0" borderId="66" xfId="0" applyFont="1" applyBorder="1" applyAlignment="1">
      <alignment horizontal="center" vertical="center" wrapText="1"/>
    </xf>
    <xf numFmtId="0" fontId="3" fillId="0" borderId="158" xfId="0" applyFont="1" applyBorder="1" applyAlignment="1">
      <alignment horizontal="center" vertical="center" wrapText="1"/>
    </xf>
    <xf numFmtId="0" fontId="3" fillId="0" borderId="110" xfId="0" applyFont="1" applyBorder="1" applyAlignment="1">
      <alignment horizontal="center" vertical="center" wrapText="1"/>
    </xf>
    <xf numFmtId="0" fontId="3" fillId="0" borderId="136" xfId="0" applyFont="1" applyBorder="1" applyAlignment="1">
      <alignment horizontal="center" vertical="center" wrapText="1"/>
    </xf>
    <xf numFmtId="0" fontId="3" fillId="0" borderId="0" xfId="0" applyFont="1" applyAlignment="1">
      <alignment horizontal="right" vertical="center"/>
    </xf>
    <xf numFmtId="0" fontId="30" fillId="26" borderId="60" xfId="0" applyFont="1" applyFill="1" applyBorder="1" applyAlignment="1" applyProtection="1">
      <alignment horizontal="center" vertical="center" shrinkToFit="1"/>
      <protection locked="0"/>
    </xf>
    <xf numFmtId="0" fontId="30" fillId="26" borderId="211" xfId="0" applyFont="1" applyFill="1" applyBorder="1" applyAlignment="1" applyProtection="1">
      <alignment horizontal="center" vertical="center" shrinkToFit="1"/>
      <protection locked="0"/>
    </xf>
    <xf numFmtId="0" fontId="30" fillId="26" borderId="88" xfId="0" applyFont="1" applyFill="1" applyBorder="1" applyAlignment="1" applyProtection="1">
      <alignment horizontal="center" vertical="center" shrinkToFit="1"/>
      <protection locked="0"/>
    </xf>
    <xf numFmtId="0" fontId="83" fillId="0" borderId="0" xfId="0" applyFont="1" applyAlignment="1">
      <alignment horizontal="left" vertical="center" shrinkToFit="1"/>
    </xf>
    <xf numFmtId="0" fontId="83" fillId="0" borderId="157" xfId="0" applyFont="1" applyBorder="1" applyAlignment="1">
      <alignment horizontal="left" vertical="center" shrinkToFit="1"/>
    </xf>
    <xf numFmtId="0" fontId="3" fillId="29" borderId="85" xfId="0" applyFont="1" applyFill="1" applyBorder="1" applyAlignment="1">
      <alignment horizontal="center" vertical="center" wrapText="1"/>
    </xf>
    <xf numFmtId="0" fontId="3" fillId="29" borderId="10" xfId="0" applyFont="1" applyFill="1" applyBorder="1" applyAlignment="1">
      <alignment horizontal="center" vertical="center" wrapText="1"/>
    </xf>
    <xf numFmtId="0" fontId="3" fillId="29" borderId="73" xfId="0" applyFont="1" applyFill="1" applyBorder="1" applyAlignment="1">
      <alignment horizontal="center" vertical="center" wrapText="1"/>
    </xf>
    <xf numFmtId="0" fontId="3" fillId="29" borderId="22" xfId="0" applyFont="1" applyFill="1" applyBorder="1" applyAlignment="1">
      <alignment horizontal="center" vertical="center" wrapText="1"/>
    </xf>
    <xf numFmtId="0" fontId="3" fillId="29" borderId="51" xfId="0" applyFont="1" applyFill="1" applyBorder="1" applyAlignment="1">
      <alignment horizontal="center" vertical="center" wrapText="1"/>
    </xf>
    <xf numFmtId="0" fontId="3" fillId="29" borderId="78" xfId="0" applyFont="1" applyFill="1" applyBorder="1" applyAlignment="1">
      <alignment horizontal="center" vertical="center" wrapText="1"/>
    </xf>
    <xf numFmtId="0" fontId="58" fillId="0" borderId="18" xfId="0" applyFont="1" applyBorder="1" applyAlignment="1">
      <alignment horizontal="center" vertical="center" wrapText="1"/>
    </xf>
    <xf numFmtId="0" fontId="58" fillId="0" borderId="14" xfId="0" applyFont="1" applyBorder="1" applyAlignment="1">
      <alignment horizontal="center" vertical="center" wrapText="1"/>
    </xf>
    <xf numFmtId="0" fontId="58" fillId="0" borderId="85" xfId="0" applyFont="1" applyBorder="1" applyAlignment="1">
      <alignment horizontal="center" vertical="center" wrapText="1"/>
    </xf>
    <xf numFmtId="0" fontId="58" fillId="0" borderId="10" xfId="0" applyFont="1" applyBorder="1" applyAlignment="1">
      <alignment horizontal="center" vertical="center" wrapText="1"/>
    </xf>
    <xf numFmtId="0" fontId="58" fillId="0" borderId="73" xfId="0" applyFont="1" applyBorder="1" applyAlignment="1">
      <alignment horizontal="center" vertical="center" wrapText="1"/>
    </xf>
    <xf numFmtId="0" fontId="58" fillId="0" borderId="159" xfId="0" applyFont="1" applyBorder="1" applyAlignment="1">
      <alignment horizontal="center" vertical="center" wrapText="1"/>
    </xf>
    <xf numFmtId="0" fontId="58" fillId="0" borderId="160" xfId="0" applyFont="1" applyBorder="1" applyAlignment="1">
      <alignment horizontal="center" vertical="center" wrapText="1"/>
    </xf>
    <xf numFmtId="0" fontId="58" fillId="0" borderId="161" xfId="0" applyFont="1" applyBorder="1" applyAlignment="1">
      <alignment horizontal="center" vertical="center" wrapText="1"/>
    </xf>
    <xf numFmtId="0" fontId="58" fillId="0" borderId="18" xfId="0" applyFont="1" applyBorder="1" applyAlignment="1">
      <alignment horizontal="center" vertical="center" textRotation="255" wrapText="1"/>
    </xf>
    <xf numFmtId="0" fontId="58" fillId="0" borderId="13" xfId="0" applyFont="1" applyBorder="1" applyAlignment="1">
      <alignment horizontal="center" vertical="center" textRotation="255" wrapText="1"/>
    </xf>
    <xf numFmtId="0" fontId="58" fillId="0" borderId="14" xfId="0" applyFont="1" applyBorder="1" applyAlignment="1">
      <alignment horizontal="center" vertical="center" textRotation="255" wrapText="1"/>
    </xf>
    <xf numFmtId="0" fontId="58" fillId="0" borderId="29" xfId="0" applyFont="1" applyBorder="1" applyAlignment="1">
      <alignment horizontal="center" vertical="center" shrinkToFit="1"/>
    </xf>
    <xf numFmtId="0" fontId="58" fillId="0" borderId="0" xfId="0" applyFont="1" applyAlignment="1">
      <alignment horizontal="center" vertical="center" shrinkToFit="1"/>
    </xf>
    <xf numFmtId="0" fontId="58" fillId="0" borderId="66" xfId="0" applyFont="1" applyBorder="1" applyAlignment="1">
      <alignment horizontal="center" vertical="center" shrinkToFit="1"/>
    </xf>
    <xf numFmtId="0" fontId="30" fillId="26" borderId="85" xfId="0" applyFont="1" applyFill="1" applyBorder="1" applyAlignment="1" applyProtection="1">
      <alignment horizontal="center" vertical="center" shrinkToFit="1"/>
      <protection locked="0"/>
    </xf>
    <xf numFmtId="0" fontId="30" fillId="26" borderId="10" xfId="0" applyFont="1" applyFill="1" applyBorder="1" applyAlignment="1" applyProtection="1">
      <alignment horizontal="center" vertical="center" shrinkToFit="1"/>
      <protection locked="0"/>
    </xf>
    <xf numFmtId="0" fontId="30" fillId="26" borderId="73" xfId="0" applyFont="1" applyFill="1" applyBorder="1" applyAlignment="1" applyProtection="1">
      <alignment horizontal="center" vertical="center" shrinkToFit="1"/>
      <protection locked="0"/>
    </xf>
    <xf numFmtId="0" fontId="30" fillId="26" borderId="22" xfId="0" applyFont="1" applyFill="1" applyBorder="1" applyAlignment="1" applyProtection="1">
      <alignment horizontal="center" vertical="center" shrinkToFit="1"/>
      <protection locked="0"/>
    </xf>
    <xf numFmtId="0" fontId="30" fillId="26" borderId="51" xfId="0" applyFont="1" applyFill="1" applyBorder="1" applyAlignment="1" applyProtection="1">
      <alignment horizontal="center" vertical="center" shrinkToFit="1"/>
      <protection locked="0"/>
    </xf>
    <xf numFmtId="0" fontId="30" fillId="26" borderId="78" xfId="0" applyFont="1" applyFill="1" applyBorder="1" applyAlignment="1" applyProtection="1">
      <alignment horizontal="center" vertical="center" shrinkToFit="1"/>
      <protection locked="0"/>
    </xf>
    <xf numFmtId="0" fontId="3" fillId="0" borderId="18" xfId="0" applyFont="1" applyBorder="1" applyAlignment="1">
      <alignment horizontal="center" vertical="center"/>
    </xf>
    <xf numFmtId="0" fontId="3" fillId="0" borderId="14" xfId="0" applyFont="1" applyBorder="1" applyAlignment="1">
      <alignment horizontal="center" vertical="center"/>
    </xf>
    <xf numFmtId="0" fontId="50" fillId="0" borderId="0" xfId="0" applyFont="1" applyAlignment="1">
      <alignment vertical="center" shrinkToFit="1"/>
    </xf>
    <xf numFmtId="0" fontId="58" fillId="0" borderId="1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51" xfId="0" applyFont="1" applyBorder="1" applyAlignment="1">
      <alignment horizontal="left" wrapText="1"/>
    </xf>
    <xf numFmtId="4" fontId="58" fillId="0" borderId="12" xfId="0" applyNumberFormat="1" applyFont="1" applyBorder="1" applyAlignment="1">
      <alignment horizontal="center" vertical="center" wrapText="1"/>
    </xf>
    <xf numFmtId="49" fontId="3" fillId="26" borderId="85" xfId="0" applyNumberFormat="1" applyFont="1" applyFill="1" applyBorder="1" applyAlignment="1" applyProtection="1">
      <alignment horizontal="right" vertical="center" shrinkToFit="1"/>
      <protection locked="0"/>
    </xf>
    <xf numFmtId="49" fontId="3" fillId="26" borderId="22" xfId="0" applyNumberFormat="1" applyFont="1" applyFill="1" applyBorder="1" applyAlignment="1" applyProtection="1">
      <alignment horizontal="right" vertical="center" shrinkToFit="1"/>
      <protection locked="0"/>
    </xf>
    <xf numFmtId="195" fontId="3" fillId="26" borderId="10" xfId="0" applyNumberFormat="1" applyFont="1" applyFill="1" applyBorder="1" applyAlignment="1" applyProtection="1">
      <alignment horizontal="right" vertical="center" shrinkToFit="1"/>
      <protection locked="0"/>
    </xf>
    <xf numFmtId="195" fontId="3" fillId="26" borderId="51" xfId="0" applyNumberFormat="1" applyFont="1" applyFill="1" applyBorder="1" applyAlignment="1" applyProtection="1">
      <alignment horizontal="right" vertical="center" shrinkToFit="1"/>
      <protection locked="0"/>
    </xf>
    <xf numFmtId="49" fontId="3" fillId="26" borderId="10" xfId="0" applyNumberFormat="1" applyFont="1" applyFill="1" applyBorder="1" applyAlignment="1" applyProtection="1">
      <alignment horizontal="left" vertical="center" shrinkToFit="1"/>
      <protection locked="0"/>
    </xf>
    <xf numFmtId="49" fontId="3" fillId="26" borderId="73" xfId="0" applyNumberFormat="1" applyFont="1" applyFill="1" applyBorder="1" applyAlignment="1" applyProtection="1">
      <alignment horizontal="left" vertical="center" shrinkToFit="1"/>
      <protection locked="0"/>
    </xf>
    <xf numFmtId="49" fontId="3" fillId="26" borderId="51" xfId="0" applyNumberFormat="1" applyFont="1" applyFill="1" applyBorder="1" applyAlignment="1" applyProtection="1">
      <alignment horizontal="left" vertical="center" shrinkToFit="1"/>
      <protection locked="0"/>
    </xf>
    <xf numFmtId="49" fontId="3" fillId="26" borderId="78" xfId="0" applyNumberFormat="1" applyFont="1" applyFill="1" applyBorder="1" applyAlignment="1" applyProtection="1">
      <alignment horizontal="left" vertical="center" shrinkToFit="1"/>
      <protection locked="0"/>
    </xf>
    <xf numFmtId="0" fontId="55" fillId="0" borderId="0" xfId="41" applyFont="1" applyAlignment="1">
      <alignment vertical="center" wrapText="1"/>
    </xf>
    <xf numFmtId="0" fontId="5" fillId="0" borderId="152" xfId="0" quotePrefix="1" applyFont="1" applyBorder="1" applyAlignment="1">
      <alignment vertical="top" wrapText="1"/>
    </xf>
    <xf numFmtId="0" fontId="5" fillId="0" borderId="133" xfId="0" quotePrefix="1" applyFont="1" applyBorder="1" applyAlignment="1">
      <alignment vertical="top" wrapText="1"/>
    </xf>
    <xf numFmtId="0" fontId="37" fillId="26" borderId="12" xfId="42" applyFont="1" applyFill="1" applyBorder="1" applyAlignment="1" applyProtection="1">
      <alignment horizontal="center" vertical="center" shrinkToFit="1"/>
      <protection locked="0"/>
    </xf>
    <xf numFmtId="194" fontId="37" fillId="26" borderId="12" xfId="42" applyNumberFormat="1" applyFont="1" applyFill="1" applyBorder="1" applyAlignment="1" applyProtection="1">
      <alignment horizontal="center" vertical="center" shrinkToFit="1"/>
      <protection locked="0"/>
    </xf>
    <xf numFmtId="0" fontId="37" fillId="26" borderId="85" xfId="42" applyFont="1" applyFill="1" applyBorder="1" applyAlignment="1" applyProtection="1">
      <alignment horizontal="center" vertical="center" shrinkToFit="1"/>
      <protection locked="0"/>
    </xf>
    <xf numFmtId="0" fontId="37" fillId="26" borderId="73" xfId="42" applyFont="1" applyFill="1" applyBorder="1" applyAlignment="1" applyProtection="1">
      <alignment horizontal="center" vertical="center" shrinkToFit="1"/>
      <protection locked="0"/>
    </xf>
    <xf numFmtId="0" fontId="37" fillId="26" borderId="22" xfId="42" applyFont="1" applyFill="1" applyBorder="1" applyAlignment="1" applyProtection="1">
      <alignment horizontal="center" vertical="center" shrinkToFit="1"/>
      <protection locked="0"/>
    </xf>
    <xf numFmtId="0" fontId="37" fillId="26" borderId="78" xfId="42" applyFont="1" applyFill="1" applyBorder="1" applyAlignment="1" applyProtection="1">
      <alignment horizontal="center" vertical="center" shrinkToFit="1"/>
      <protection locked="0"/>
    </xf>
    <xf numFmtId="3" fontId="37" fillId="0" borderId="85" xfId="42" applyNumberFormat="1" applyFont="1" applyBorder="1" applyAlignment="1" applyProtection="1">
      <alignment horizontal="center" vertical="center" shrinkToFit="1"/>
      <protection locked="0"/>
    </xf>
    <xf numFmtId="3" fontId="37" fillId="0" borderId="22" xfId="42" applyNumberFormat="1" applyFont="1" applyBorder="1" applyAlignment="1" applyProtection="1">
      <alignment horizontal="center" vertical="center" shrinkToFit="1"/>
      <protection locked="0"/>
    </xf>
    <xf numFmtId="194" fontId="37" fillId="26" borderId="73" xfId="42" applyNumberFormat="1" applyFont="1" applyFill="1" applyBorder="1" applyAlignment="1" applyProtection="1">
      <alignment horizontal="center" vertical="center" shrinkToFit="1"/>
      <protection locked="0"/>
    </xf>
    <xf numFmtId="194" fontId="37" fillId="26" borderId="78" xfId="42" applyNumberFormat="1" applyFont="1" applyFill="1" applyBorder="1" applyAlignment="1" applyProtection="1">
      <alignment horizontal="center" vertical="center" shrinkToFit="1"/>
      <protection locked="0"/>
    </xf>
    <xf numFmtId="0" fontId="3" fillId="0" borderId="0" xfId="0" applyFont="1" applyAlignment="1">
      <alignment horizontal="left" vertical="center" wrapText="1"/>
    </xf>
    <xf numFmtId="0" fontId="37" fillId="0" borderId="0" xfId="42" applyFont="1" applyAlignment="1">
      <alignment horizontal="center" vertical="center" wrapText="1"/>
    </xf>
    <xf numFmtId="0" fontId="57" fillId="28" borderId="12" xfId="42" applyFont="1" applyFill="1" applyBorder="1" applyAlignment="1">
      <alignment horizontal="center" vertical="center"/>
    </xf>
    <xf numFmtId="0" fontId="27" fillId="0" borderId="0" xfId="42" applyFont="1" applyAlignment="1">
      <alignment horizontal="center" vertical="center"/>
    </xf>
    <xf numFmtId="0" fontId="40" fillId="29" borderId="0" xfId="42" applyFont="1" applyFill="1" applyAlignment="1" applyProtection="1">
      <alignment horizontal="left" vertical="center"/>
      <protection locked="0"/>
    </xf>
    <xf numFmtId="0" fontId="37" fillId="0" borderId="12" xfId="42" applyFont="1" applyBorder="1" applyAlignment="1">
      <alignment horizontal="center" vertical="center" wrapText="1"/>
    </xf>
    <xf numFmtId="0" fontId="37" fillId="0" borderId="85" xfId="42" applyFont="1" applyBorder="1" applyAlignment="1">
      <alignment horizontal="center" vertical="center" wrapText="1"/>
    </xf>
    <xf numFmtId="0" fontId="0" fillId="0" borderId="73" xfId="0" applyBorder="1" applyAlignment="1">
      <alignment horizontal="center" vertical="center" wrapText="1"/>
    </xf>
    <xf numFmtId="0" fontId="0" fillId="0" borderId="22" xfId="0" applyBorder="1" applyAlignment="1">
      <alignment horizontal="center" vertical="center" wrapText="1"/>
    </xf>
    <xf numFmtId="0" fontId="0" fillId="0" borderId="78" xfId="0" applyBorder="1" applyAlignment="1">
      <alignment horizontal="center" vertical="center" wrapText="1"/>
    </xf>
    <xf numFmtId="0" fontId="37" fillId="0" borderId="73" xfId="42" applyFont="1" applyBorder="1" applyAlignment="1">
      <alignment horizontal="center" vertical="center" wrapText="1"/>
    </xf>
    <xf numFmtId="0" fontId="37" fillId="0" borderId="22" xfId="42" applyFont="1" applyBorder="1" applyAlignment="1">
      <alignment horizontal="center" vertical="center" wrapText="1"/>
    </xf>
    <xf numFmtId="0" fontId="37" fillId="0" borderId="78" xfId="42" applyFont="1" applyBorder="1" applyAlignment="1">
      <alignment horizontal="center" vertical="center" wrapText="1"/>
    </xf>
    <xf numFmtId="0" fontId="3" fillId="29" borderId="0" xfId="42" applyFont="1" applyFill="1" applyAlignment="1" applyProtection="1">
      <alignment vertical="center" shrinkToFit="1"/>
      <protection locked="0"/>
    </xf>
    <xf numFmtId="0" fontId="3" fillId="29" borderId="52" xfId="42" applyFont="1" applyFill="1" applyBorder="1" applyAlignment="1" applyProtection="1">
      <alignment vertical="center" shrinkToFit="1"/>
      <protection locked="0"/>
    </xf>
    <xf numFmtId="0" fontId="37" fillId="0" borderId="10" xfId="42" applyFont="1" applyBorder="1" applyAlignment="1">
      <alignment horizontal="center" vertical="center" wrapText="1"/>
    </xf>
    <xf numFmtId="0" fontId="37" fillId="0" borderId="51" xfId="42" applyFont="1" applyBorder="1" applyAlignment="1">
      <alignment horizontal="center" vertical="center" wrapText="1"/>
    </xf>
    <xf numFmtId="0" fontId="8" fillId="0" borderId="0" xfId="0" applyFont="1" applyAlignment="1">
      <alignment horizontal="center" vertical="center"/>
    </xf>
    <xf numFmtId="0" fontId="8" fillId="0" borderId="0" xfId="0" applyFont="1">
      <alignment vertical="center"/>
    </xf>
    <xf numFmtId="0" fontId="47" fillId="0" borderId="0" xfId="0" applyFont="1" applyAlignment="1">
      <alignment horizontal="center" vertical="center"/>
    </xf>
    <xf numFmtId="0" fontId="8" fillId="29" borderId="0" xfId="0" applyFont="1" applyFill="1">
      <alignment vertical="center"/>
    </xf>
    <xf numFmtId="0" fontId="8" fillId="0" borderId="0" xfId="0" applyFont="1" applyAlignment="1">
      <alignment horizontal="left" vertical="center"/>
    </xf>
    <xf numFmtId="0" fontId="8" fillId="26" borderId="0" xfId="0" applyFont="1" applyFill="1">
      <alignment vertical="center"/>
    </xf>
    <xf numFmtId="0" fontId="8" fillId="0" borderId="0" xfId="0" applyFont="1" applyAlignment="1">
      <alignment horizontal="distributed" vertical="center"/>
    </xf>
    <xf numFmtId="0" fontId="8" fillId="26" borderId="0" xfId="0" applyFont="1" applyFill="1" applyAlignment="1">
      <alignment horizontal="center" vertical="center"/>
    </xf>
    <xf numFmtId="58" fontId="8" fillId="29" borderId="0" xfId="0" applyNumberFormat="1" applyFont="1" applyFill="1" applyAlignment="1">
      <alignment horizontal="center" vertical="center"/>
    </xf>
    <xf numFmtId="0" fontId="8" fillId="29" borderId="0" xfId="0" applyFont="1" applyFill="1" applyAlignment="1">
      <alignment horizontal="center" vertical="center"/>
    </xf>
    <xf numFmtId="58" fontId="28" fillId="26" borderId="0" xfId="0" applyNumberFormat="1" applyFont="1" applyFill="1" applyAlignment="1" applyProtection="1">
      <alignment horizontal="right" vertical="top"/>
      <protection locked="0"/>
    </xf>
    <xf numFmtId="0" fontId="69" fillId="0" borderId="52" xfId="0" applyFont="1" applyBorder="1" applyAlignment="1">
      <alignment horizontal="center" vertical="center" wrapText="1"/>
    </xf>
    <xf numFmtId="0" fontId="69" fillId="0" borderId="198" xfId="0" applyFont="1" applyBorder="1" applyAlignment="1">
      <alignment horizontal="center" vertical="center" wrapText="1"/>
    </xf>
    <xf numFmtId="0" fontId="28" fillId="30" borderId="171" xfId="0" applyFont="1" applyFill="1" applyBorder="1" applyAlignment="1">
      <alignment horizontal="left" vertical="center" shrinkToFit="1"/>
    </xf>
    <xf numFmtId="0" fontId="28" fillId="30" borderId="172" xfId="0" applyFont="1" applyFill="1" applyBorder="1" applyAlignment="1">
      <alignment horizontal="left" vertical="center" shrinkToFit="1"/>
    </xf>
    <xf numFmtId="0" fontId="61" fillId="30" borderId="172" xfId="0" applyFont="1" applyFill="1" applyBorder="1" applyAlignment="1">
      <alignment horizontal="left" vertical="center" wrapText="1"/>
    </xf>
    <xf numFmtId="0" fontId="61" fillId="30" borderId="173" xfId="0" applyFont="1" applyFill="1" applyBorder="1" applyAlignment="1">
      <alignment horizontal="left" vertical="center" wrapText="1"/>
    </xf>
    <xf numFmtId="0" fontId="30" fillId="0" borderId="194" xfId="0" applyFont="1" applyBorder="1" applyAlignment="1">
      <alignment vertical="center" wrapText="1"/>
    </xf>
    <xf numFmtId="0" fontId="30" fillId="0" borderId="52" xfId="0" applyFont="1" applyBorder="1" applyAlignment="1">
      <alignment vertical="center" wrapText="1"/>
    </xf>
    <xf numFmtId="0" fontId="30" fillId="0" borderId="11" xfId="0" applyFont="1" applyBorder="1" applyAlignment="1">
      <alignment vertical="center" wrapText="1"/>
    </xf>
    <xf numFmtId="0" fontId="56" fillId="0" borderId="194" xfId="0" applyFont="1" applyBorder="1" applyAlignment="1">
      <alignment horizontal="left" vertical="center" wrapText="1"/>
    </xf>
    <xf numFmtId="0" fontId="56" fillId="0" borderId="52" xfId="0" applyFont="1" applyBorder="1" applyAlignment="1">
      <alignment horizontal="left" vertical="center" wrapText="1"/>
    </xf>
    <xf numFmtId="0" fontId="61" fillId="0" borderId="10" xfId="0" applyFont="1" applyBorder="1" applyAlignment="1">
      <alignment horizontal="center" vertical="center" wrapText="1"/>
    </xf>
    <xf numFmtId="0" fontId="61" fillId="0" borderId="165" xfId="0" applyFont="1" applyBorder="1" applyAlignment="1">
      <alignment horizontal="center" vertical="center" wrapText="1"/>
    </xf>
    <xf numFmtId="0" fontId="61" fillId="0" borderId="216" xfId="0" applyFont="1" applyBorder="1" applyAlignment="1">
      <alignment horizontal="center" vertical="center" wrapText="1"/>
    </xf>
    <xf numFmtId="0" fontId="61" fillId="0" borderId="18" xfId="0" applyFont="1" applyBorder="1" applyAlignment="1" applyProtection="1">
      <alignment horizontal="center" vertical="center" textRotation="255" wrapText="1"/>
      <protection locked="0"/>
    </xf>
    <xf numFmtId="0" fontId="61" fillId="0" borderId="14" xfId="0" applyFont="1" applyBorder="1" applyAlignment="1" applyProtection="1">
      <alignment horizontal="center" vertical="center" textRotation="255" wrapText="1"/>
      <protection locked="0"/>
    </xf>
    <xf numFmtId="176" fontId="32" fillId="26" borderId="96" xfId="0" applyNumberFormat="1" applyFont="1" applyFill="1" applyBorder="1" applyAlignment="1" applyProtection="1">
      <alignment horizontal="center" vertical="center" wrapText="1" shrinkToFit="1"/>
      <protection locked="0"/>
    </xf>
    <xf numFmtId="176" fontId="32" fillId="26" borderId="103" xfId="0" applyNumberFormat="1" applyFont="1" applyFill="1" applyBorder="1" applyAlignment="1" applyProtection="1">
      <alignment horizontal="center" vertical="center" wrapText="1" shrinkToFit="1"/>
      <protection locked="0"/>
    </xf>
    <xf numFmtId="176" fontId="32" fillId="26" borderId="104" xfId="0" applyNumberFormat="1" applyFont="1" applyFill="1" applyBorder="1" applyAlignment="1" applyProtection="1">
      <alignment horizontal="center" vertical="center" wrapText="1" shrinkToFit="1"/>
      <protection locked="0"/>
    </xf>
    <xf numFmtId="0" fontId="29" fillId="0" borderId="85" xfId="0" applyFont="1" applyBorder="1" applyAlignment="1">
      <alignment horizontal="center" vertical="center" wrapText="1"/>
    </xf>
    <xf numFmtId="0" fontId="29" fillId="0" borderId="29" xfId="0" applyFont="1" applyBorder="1" applyAlignment="1">
      <alignment horizontal="center" vertical="center" wrapText="1"/>
    </xf>
    <xf numFmtId="0" fontId="29" fillId="0" borderId="22" xfId="0" applyFont="1" applyBorder="1" applyAlignment="1">
      <alignment horizontal="center" vertical="center" wrapText="1"/>
    </xf>
    <xf numFmtId="58" fontId="31" fillId="29" borderId="99" xfId="0" applyNumberFormat="1" applyFont="1" applyFill="1" applyBorder="1" applyAlignment="1" applyProtection="1">
      <alignment horizontal="left" vertical="center" shrinkToFit="1"/>
      <protection locked="0"/>
    </xf>
    <xf numFmtId="0" fontId="29" fillId="0" borderId="71" xfId="0" applyFont="1" applyBorder="1" applyAlignment="1">
      <alignment horizontal="center" vertical="center" wrapText="1"/>
    </xf>
    <xf numFmtId="0" fontId="3" fillId="0" borderId="10" xfId="0" applyFont="1" applyBorder="1" applyAlignment="1" applyProtection="1">
      <alignment horizontal="center" vertical="center" shrinkToFit="1"/>
      <protection locked="0"/>
    </xf>
    <xf numFmtId="0" fontId="3" fillId="0" borderId="73" xfId="0" applyFont="1" applyBorder="1" applyAlignment="1" applyProtection="1">
      <alignment horizontal="center" vertical="center" shrinkToFit="1"/>
      <protection locked="0"/>
    </xf>
    <xf numFmtId="0" fontId="3" fillId="0" borderId="51" xfId="0" applyFont="1" applyBorder="1" applyAlignment="1" applyProtection="1">
      <alignment horizontal="center" vertical="center" shrinkToFit="1"/>
      <protection locked="0"/>
    </xf>
    <xf numFmtId="0" fontId="3" fillId="0" borderId="78" xfId="0" applyFont="1" applyBorder="1" applyAlignment="1" applyProtection="1">
      <alignment horizontal="center" vertical="center" shrinkToFit="1"/>
      <protection locked="0"/>
    </xf>
    <xf numFmtId="0" fontId="3" fillId="0" borderId="85" xfId="0" applyFont="1" applyBorder="1" applyAlignment="1" applyProtection="1">
      <alignment horizontal="center" vertical="center" shrinkToFit="1"/>
      <protection locked="0"/>
    </xf>
    <xf numFmtId="0" fontId="3" fillId="0" borderId="22" xfId="0" applyFont="1" applyBorder="1" applyAlignment="1" applyProtection="1">
      <alignment horizontal="center" vertical="center" shrinkToFit="1"/>
      <protection locked="0"/>
    </xf>
    <xf numFmtId="0" fontId="56" fillId="0" borderId="85" xfId="0" applyFont="1" applyBorder="1" applyAlignment="1" applyProtection="1">
      <alignment horizontal="center" vertical="center" wrapText="1"/>
      <protection locked="0"/>
    </xf>
    <xf numFmtId="0" fontId="56" fillId="0" borderId="10" xfId="0" applyFont="1" applyBorder="1" applyAlignment="1" applyProtection="1">
      <alignment horizontal="center" vertical="center" wrapText="1"/>
      <protection locked="0"/>
    </xf>
    <xf numFmtId="0" fontId="56" fillId="0" borderId="73" xfId="0" applyFont="1" applyBorder="1" applyAlignment="1" applyProtection="1">
      <alignment horizontal="center" vertical="center" wrapText="1"/>
      <protection locked="0"/>
    </xf>
    <xf numFmtId="0" fontId="56" fillId="0" borderId="22" xfId="0" applyFont="1" applyBorder="1" applyAlignment="1" applyProtection="1">
      <alignment horizontal="center" vertical="center" wrapText="1"/>
      <protection locked="0"/>
    </xf>
    <xf numFmtId="0" fontId="56" fillId="0" borderId="51" xfId="0" applyFont="1" applyBorder="1" applyAlignment="1" applyProtection="1">
      <alignment horizontal="center" vertical="center" wrapText="1"/>
      <protection locked="0"/>
    </xf>
    <xf numFmtId="0" fontId="56" fillId="0" borderId="78" xfId="0" applyFont="1" applyBorder="1" applyAlignment="1" applyProtection="1">
      <alignment horizontal="center" vertical="center" wrapText="1"/>
      <protection locked="0"/>
    </xf>
    <xf numFmtId="190" fontId="3" fillId="0" borderId="85" xfId="0" applyNumberFormat="1" applyFont="1" applyBorder="1" applyAlignment="1" applyProtection="1">
      <alignment horizontal="center" vertical="center" shrinkToFit="1"/>
      <protection locked="0"/>
    </xf>
    <xf numFmtId="190" fontId="3" fillId="0" borderId="10" xfId="0" applyNumberFormat="1" applyFont="1" applyBorder="1" applyAlignment="1" applyProtection="1">
      <alignment horizontal="center" vertical="center" shrinkToFit="1"/>
      <protection locked="0"/>
    </xf>
    <xf numFmtId="190" fontId="3" fillId="0" borderId="73" xfId="0" applyNumberFormat="1" applyFont="1" applyBorder="1" applyAlignment="1" applyProtection="1">
      <alignment horizontal="center" vertical="center" shrinkToFit="1"/>
      <protection locked="0"/>
    </xf>
    <xf numFmtId="190" fontId="3" fillId="0" borderId="22" xfId="0" applyNumberFormat="1" applyFont="1" applyBorder="1" applyAlignment="1" applyProtection="1">
      <alignment horizontal="center" vertical="center" shrinkToFit="1"/>
      <protection locked="0"/>
    </xf>
    <xf numFmtId="190" fontId="3" fillId="0" borderId="51" xfId="0" applyNumberFormat="1" applyFont="1" applyBorder="1" applyAlignment="1" applyProtection="1">
      <alignment horizontal="center" vertical="center" shrinkToFit="1"/>
      <protection locked="0"/>
    </xf>
    <xf numFmtId="190" fontId="3" fillId="0" borderId="78" xfId="0" applyNumberFormat="1" applyFont="1" applyBorder="1" applyAlignment="1" applyProtection="1">
      <alignment horizontal="center" vertical="center" shrinkToFit="1"/>
      <protection locked="0"/>
    </xf>
    <xf numFmtId="0" fontId="3" fillId="0" borderId="85" xfId="0" applyFont="1" applyBorder="1" applyAlignment="1" applyProtection="1">
      <alignment vertical="center" shrinkToFit="1"/>
      <protection locked="0"/>
    </xf>
    <xf numFmtId="0" fontId="3" fillId="0" borderId="10" xfId="0" applyFont="1" applyBorder="1" applyAlignment="1" applyProtection="1">
      <alignment vertical="center" shrinkToFit="1"/>
      <protection locked="0"/>
    </xf>
    <xf numFmtId="0" fontId="3" fillId="0" borderId="73" xfId="0" applyFont="1" applyBorder="1" applyAlignment="1" applyProtection="1">
      <alignment vertical="center" shrinkToFit="1"/>
      <protection locked="0"/>
    </xf>
    <xf numFmtId="0" fontId="3" fillId="0" borderId="10" xfId="0" applyFont="1" applyBorder="1" applyAlignment="1" applyProtection="1">
      <alignment horizontal="left" vertical="center" shrinkToFit="1"/>
      <protection locked="0"/>
    </xf>
    <xf numFmtId="0" fontId="3" fillId="0" borderId="22" xfId="0" applyFont="1" applyBorder="1" applyAlignment="1" applyProtection="1">
      <alignment vertical="center" shrinkToFit="1"/>
      <protection locked="0"/>
    </xf>
    <xf numFmtId="0" fontId="3" fillId="0" borderId="51" xfId="0" applyFont="1" applyBorder="1" applyAlignment="1" applyProtection="1">
      <alignment vertical="center" shrinkToFit="1"/>
      <protection locked="0"/>
    </xf>
    <xf numFmtId="0" fontId="3" fillId="0" borderId="78" xfId="0" applyFont="1" applyBorder="1" applyAlignment="1" applyProtection="1">
      <alignment vertical="center" shrinkToFit="1"/>
      <protection locked="0"/>
    </xf>
    <xf numFmtId="0" fontId="56" fillId="26" borderId="85" xfId="0" applyFont="1" applyFill="1" applyBorder="1" applyAlignment="1">
      <alignment horizontal="center" vertical="center" wrapText="1"/>
    </xf>
    <xf numFmtId="0" fontId="56" fillId="26" borderId="10" xfId="0" applyFont="1" applyFill="1" applyBorder="1" applyAlignment="1">
      <alignment horizontal="center" vertical="center" wrapText="1"/>
    </xf>
    <xf numFmtId="0" fontId="56" fillId="26" borderId="73" xfId="0" applyFont="1" applyFill="1" applyBorder="1" applyAlignment="1">
      <alignment horizontal="center" vertical="center" wrapText="1"/>
    </xf>
    <xf numFmtId="0" fontId="56" fillId="26" borderId="22" xfId="0" applyFont="1" applyFill="1" applyBorder="1" applyAlignment="1">
      <alignment horizontal="center" vertical="center" wrapText="1"/>
    </xf>
    <xf numFmtId="0" fontId="56" fillId="26" borderId="51" xfId="0" applyFont="1" applyFill="1" applyBorder="1" applyAlignment="1">
      <alignment horizontal="center" vertical="center" wrapText="1"/>
    </xf>
    <xf numFmtId="0" fontId="56" fillId="26" borderId="78" xfId="0" applyFont="1" applyFill="1" applyBorder="1" applyAlignment="1">
      <alignment horizontal="center" vertical="center" wrapText="1"/>
    </xf>
    <xf numFmtId="190" fontId="3" fillId="26" borderId="85" xfId="0" applyNumberFormat="1" applyFont="1" applyFill="1" applyBorder="1" applyAlignment="1" applyProtection="1">
      <alignment horizontal="center" vertical="center" shrinkToFit="1"/>
      <protection locked="0"/>
    </xf>
    <xf numFmtId="190" fontId="3" fillId="26" borderId="10" xfId="0" applyNumberFormat="1" applyFont="1" applyFill="1" applyBorder="1" applyAlignment="1" applyProtection="1">
      <alignment horizontal="center" vertical="center" shrinkToFit="1"/>
      <protection locked="0"/>
    </xf>
    <xf numFmtId="190" fontId="3" fillId="26" borderId="73" xfId="0" applyNumberFormat="1" applyFont="1" applyFill="1" applyBorder="1" applyAlignment="1" applyProtection="1">
      <alignment horizontal="center" vertical="center" shrinkToFit="1"/>
      <protection locked="0"/>
    </xf>
    <xf numFmtId="190" fontId="3" fillId="26" borderId="22" xfId="0" applyNumberFormat="1" applyFont="1" applyFill="1" applyBorder="1" applyAlignment="1" applyProtection="1">
      <alignment horizontal="center" vertical="center" shrinkToFit="1"/>
      <protection locked="0"/>
    </xf>
    <xf numFmtId="190" fontId="3" fillId="26" borderId="51" xfId="0" applyNumberFormat="1" applyFont="1" applyFill="1" applyBorder="1" applyAlignment="1" applyProtection="1">
      <alignment horizontal="center" vertical="center" shrinkToFit="1"/>
      <protection locked="0"/>
    </xf>
    <xf numFmtId="190" fontId="3" fillId="26" borderId="78" xfId="0" applyNumberFormat="1" applyFont="1" applyFill="1" applyBorder="1" applyAlignment="1" applyProtection="1">
      <alignment horizontal="center" vertical="center" shrinkToFit="1"/>
      <protection locked="0"/>
    </xf>
    <xf numFmtId="0" fontId="3" fillId="26" borderId="85" xfId="0" applyFont="1" applyFill="1" applyBorder="1" applyAlignment="1">
      <alignment horizontal="center" vertical="center" shrinkToFit="1"/>
    </xf>
    <xf numFmtId="0" fontId="3" fillId="26" borderId="73" xfId="0" applyFont="1" applyFill="1" applyBorder="1" applyAlignment="1">
      <alignment horizontal="center" vertical="center" shrinkToFit="1"/>
    </xf>
    <xf numFmtId="0" fontId="3" fillId="26" borderId="51" xfId="0" applyFont="1" applyFill="1" applyBorder="1" applyAlignment="1" applyProtection="1">
      <alignment horizontal="left" vertical="center" shrinkToFit="1"/>
      <protection locked="0"/>
    </xf>
    <xf numFmtId="0" fontId="3" fillId="26" borderId="85" xfId="0" applyFont="1" applyFill="1" applyBorder="1" applyAlignment="1">
      <alignment vertical="center" shrinkToFit="1"/>
    </xf>
    <xf numFmtId="0" fontId="3" fillId="26" borderId="10" xfId="0" applyFont="1" applyFill="1" applyBorder="1" applyAlignment="1">
      <alignment vertical="center" shrinkToFit="1"/>
    </xf>
    <xf numFmtId="0" fontId="3" fillId="26" borderId="169" xfId="0" applyFont="1" applyFill="1" applyBorder="1" applyAlignment="1">
      <alignment vertical="center" shrinkToFit="1"/>
    </xf>
    <xf numFmtId="0" fontId="3" fillId="26" borderId="182" xfId="0" applyFont="1" applyFill="1" applyBorder="1" applyAlignment="1">
      <alignment vertical="center" shrinkToFit="1"/>
    </xf>
    <xf numFmtId="0" fontId="3" fillId="26" borderId="73" xfId="0" applyFont="1" applyFill="1" applyBorder="1" applyAlignment="1">
      <alignment vertical="center" shrinkToFit="1"/>
    </xf>
    <xf numFmtId="0" fontId="3" fillId="26" borderId="170" xfId="0" applyFont="1" applyFill="1" applyBorder="1" applyAlignment="1" applyProtection="1">
      <alignment vertical="center" shrinkToFit="1"/>
      <protection locked="0"/>
    </xf>
    <xf numFmtId="0" fontId="3" fillId="26" borderId="185" xfId="0" applyFont="1" applyFill="1" applyBorder="1" applyAlignment="1" applyProtection="1">
      <alignment vertical="center" shrinkToFit="1"/>
      <protection locked="0"/>
    </xf>
    <xf numFmtId="189" fontId="3" fillId="26" borderId="85" xfId="0" applyNumberFormat="1" applyFont="1" applyFill="1" applyBorder="1" applyAlignment="1" applyProtection="1">
      <alignment horizontal="center" vertical="center" shrinkToFit="1"/>
      <protection locked="0"/>
    </xf>
    <xf numFmtId="189" fontId="3" fillId="26" borderId="10" xfId="0" applyNumberFormat="1" applyFont="1" applyFill="1" applyBorder="1" applyAlignment="1" applyProtection="1">
      <alignment horizontal="center" vertical="center" shrinkToFit="1"/>
      <protection locked="0"/>
    </xf>
    <xf numFmtId="189" fontId="3" fillId="26" borderId="73" xfId="0" applyNumberFormat="1" applyFont="1" applyFill="1" applyBorder="1" applyAlignment="1" applyProtection="1">
      <alignment horizontal="center" vertical="center" shrinkToFit="1"/>
      <protection locked="0"/>
    </xf>
    <xf numFmtId="189" fontId="3" fillId="26" borderId="22" xfId="0" applyNumberFormat="1" applyFont="1" applyFill="1" applyBorder="1" applyAlignment="1" applyProtection="1">
      <alignment horizontal="center" vertical="center" shrinkToFit="1"/>
      <protection locked="0"/>
    </xf>
    <xf numFmtId="189" fontId="3" fillId="26" borderId="51" xfId="0" applyNumberFormat="1" applyFont="1" applyFill="1" applyBorder="1" applyAlignment="1" applyProtection="1">
      <alignment horizontal="center" vertical="center" shrinkToFit="1"/>
      <protection locked="0"/>
    </xf>
    <xf numFmtId="189" fontId="3" fillId="26" borderId="78" xfId="0" applyNumberFormat="1" applyFont="1" applyFill="1" applyBorder="1" applyAlignment="1" applyProtection="1">
      <alignment horizontal="center" vertical="center" shrinkToFit="1"/>
      <protection locked="0"/>
    </xf>
    <xf numFmtId="0" fontId="3" fillId="29" borderId="51" xfId="0" applyFont="1" applyFill="1" applyBorder="1" applyAlignment="1">
      <alignment vertical="center" shrinkToFit="1"/>
    </xf>
    <xf numFmtId="0" fontId="3" fillId="29" borderId="52" xfId="0" applyFont="1" applyFill="1" applyBorder="1" applyAlignment="1">
      <alignment vertical="center" shrinkToFit="1"/>
    </xf>
    <xf numFmtId="190" fontId="3" fillId="26" borderId="10" xfId="0" applyNumberFormat="1" applyFont="1" applyFill="1" applyBorder="1" applyAlignment="1" applyProtection="1">
      <alignment vertical="center" shrinkToFit="1"/>
      <protection locked="0"/>
    </xf>
    <xf numFmtId="190" fontId="3" fillId="26" borderId="73" xfId="0" applyNumberFormat="1" applyFont="1" applyFill="1" applyBorder="1" applyAlignment="1" applyProtection="1">
      <alignment vertical="center" shrinkToFit="1"/>
      <protection locked="0"/>
    </xf>
    <xf numFmtId="190" fontId="3" fillId="26" borderId="51" xfId="0" applyNumberFormat="1" applyFont="1" applyFill="1" applyBorder="1" applyAlignment="1" applyProtection="1">
      <alignment vertical="center" shrinkToFit="1"/>
      <protection locked="0"/>
    </xf>
    <xf numFmtId="190" fontId="3" fillId="26" borderId="78" xfId="0" applyNumberFormat="1" applyFont="1" applyFill="1" applyBorder="1" applyAlignment="1" applyProtection="1">
      <alignment vertical="center" shrinkToFit="1"/>
      <protection locked="0"/>
    </xf>
    <xf numFmtId="0" fontId="3" fillId="29" borderId="13" xfId="0" applyFont="1" applyFill="1" applyBorder="1" applyAlignment="1" applyProtection="1">
      <alignment horizontal="center" vertical="center" wrapText="1"/>
      <protection locked="0"/>
    </xf>
    <xf numFmtId="0" fontId="3" fillId="30" borderId="51" xfId="0" applyFont="1" applyFill="1" applyBorder="1" applyAlignment="1" applyProtection="1">
      <alignment vertical="center" shrinkToFit="1"/>
      <protection locked="0"/>
    </xf>
    <xf numFmtId="189" fontId="3" fillId="27" borderId="0" xfId="0" applyNumberFormat="1" applyFont="1" applyFill="1" applyAlignment="1" applyProtection="1">
      <alignment horizontal="center" vertical="center"/>
      <protection locked="0"/>
    </xf>
    <xf numFmtId="0" fontId="37" fillId="0" borderId="85" xfId="42" applyFont="1" applyBorder="1" applyAlignment="1" applyProtection="1">
      <alignment horizontal="center" vertical="center" shrinkToFit="1"/>
      <protection locked="0"/>
    </xf>
    <xf numFmtId="0" fontId="37" fillId="0" borderId="73" xfId="42" applyFont="1" applyBorder="1" applyAlignment="1" applyProtection="1">
      <alignment horizontal="center" vertical="center" shrinkToFit="1"/>
      <protection locked="0"/>
    </xf>
    <xf numFmtId="0" fontId="37" fillId="0" borderId="22" xfId="42" applyFont="1" applyBorder="1" applyAlignment="1" applyProtection="1">
      <alignment horizontal="center" vertical="center" shrinkToFit="1"/>
      <protection locked="0"/>
    </xf>
    <xf numFmtId="0" fontId="37" fillId="0" borderId="78" xfId="42" applyFont="1" applyBorder="1" applyAlignment="1" applyProtection="1">
      <alignment horizontal="center" vertical="center" shrinkToFit="1"/>
      <protection locked="0"/>
    </xf>
    <xf numFmtId="190" fontId="37" fillId="0" borderId="73" xfId="42" applyNumberFormat="1" applyFont="1" applyBorder="1" applyAlignment="1" applyProtection="1">
      <alignment horizontal="center" vertical="center" shrinkToFit="1"/>
      <protection locked="0"/>
    </xf>
    <xf numFmtId="190" fontId="37" fillId="0" borderId="78" xfId="42" applyNumberFormat="1" applyFont="1" applyBorder="1" applyAlignment="1" applyProtection="1">
      <alignment horizontal="center" vertical="center" shrinkToFit="1"/>
      <protection locked="0"/>
    </xf>
    <xf numFmtId="190" fontId="37" fillId="0" borderId="12" xfId="42" applyNumberFormat="1" applyFont="1" applyBorder="1" applyAlignment="1" applyProtection="1">
      <alignment horizontal="center" vertical="center" shrinkToFit="1"/>
      <protection locked="0"/>
    </xf>
    <xf numFmtId="0" fontId="37" fillId="0" borderId="12" xfId="42" applyFont="1" applyBorder="1" applyAlignment="1" applyProtection="1">
      <alignment horizontal="center" vertical="center" shrinkToFit="1"/>
      <protection locked="0"/>
    </xf>
    <xf numFmtId="190" fontId="37" fillId="26" borderId="73" xfId="42" applyNumberFormat="1" applyFont="1" applyFill="1" applyBorder="1" applyAlignment="1" applyProtection="1">
      <alignment horizontal="center" vertical="center" shrinkToFit="1"/>
      <protection locked="0"/>
    </xf>
    <xf numFmtId="190" fontId="37" fillId="26" borderId="78" xfId="42" applyNumberFormat="1" applyFont="1" applyFill="1" applyBorder="1" applyAlignment="1" applyProtection="1">
      <alignment horizontal="center" vertical="center" shrinkToFit="1"/>
      <protection locked="0"/>
    </xf>
    <xf numFmtId="190" fontId="37" fillId="26" borderId="12" xfId="42" applyNumberFormat="1" applyFont="1" applyFill="1" applyBorder="1" applyAlignment="1" applyProtection="1">
      <alignment horizontal="center" vertical="center" shrinkToFit="1"/>
      <protection locked="0"/>
    </xf>
    <xf numFmtId="0" fontId="40" fillId="27" borderId="0" xfId="42" applyFont="1" applyFill="1" applyAlignment="1" applyProtection="1">
      <alignment horizontal="left" vertical="center"/>
      <protection locked="0"/>
    </xf>
    <xf numFmtId="0" fontId="3" fillId="0" borderId="12" xfId="0" applyFont="1" applyBorder="1" applyAlignment="1">
      <alignment vertical="center" shrinkToFit="1"/>
    </xf>
    <xf numFmtId="0" fontId="3" fillId="26" borderId="12" xfId="0" applyFont="1" applyFill="1" applyBorder="1" applyAlignment="1">
      <alignment horizontal="center" vertical="center" shrinkToFit="1"/>
    </xf>
    <xf numFmtId="0" fontId="64" fillId="0" borderId="0" xfId="0" applyFont="1" applyAlignment="1">
      <alignment horizontal="center" vertical="center"/>
    </xf>
    <xf numFmtId="0" fontId="3" fillId="0" borderId="0" xfId="0" applyFont="1" applyAlignment="1">
      <alignment horizontal="distributed" vertical="center"/>
    </xf>
    <xf numFmtId="0" fontId="3" fillId="29" borderId="0" xfId="0" applyFont="1" applyFill="1" applyAlignment="1">
      <alignment vertical="center" shrinkToFit="1"/>
    </xf>
    <xf numFmtId="0" fontId="3" fillId="0" borderId="162" xfId="0" applyFont="1" applyBorder="1" applyAlignment="1">
      <alignment horizontal="center" vertical="center"/>
    </xf>
    <xf numFmtId="0" fontId="3" fillId="0" borderId="163" xfId="0" applyFont="1" applyBorder="1" applyAlignment="1">
      <alignment horizontal="center" vertical="center"/>
    </xf>
    <xf numFmtId="0" fontId="3" fillId="0" borderId="85" xfId="0" applyFont="1" applyBorder="1" applyAlignment="1">
      <alignment vertical="center" shrinkToFit="1"/>
    </xf>
    <xf numFmtId="0" fontId="3" fillId="0" borderId="73" xfId="0" applyFont="1" applyBorder="1" applyAlignment="1">
      <alignment vertical="center" shrinkToFit="1"/>
    </xf>
    <xf numFmtId="0" fontId="3" fillId="0" borderId="29" xfId="0" applyFont="1" applyBorder="1" applyAlignment="1">
      <alignment vertical="center" shrinkToFit="1"/>
    </xf>
    <xf numFmtId="0" fontId="3" fillId="0" borderId="66" xfId="0" applyFont="1" applyBorder="1" applyAlignment="1">
      <alignment vertical="center" shrinkToFit="1"/>
    </xf>
    <xf numFmtId="0" fontId="3" fillId="0" borderId="22" xfId="0" applyFont="1" applyBorder="1" applyAlignment="1">
      <alignment vertical="center" shrinkToFit="1"/>
    </xf>
    <xf numFmtId="0" fontId="3" fillId="0" borderId="78" xfId="0" applyFont="1" applyBorder="1" applyAlignment="1">
      <alignment vertical="center" shrinkToFit="1"/>
    </xf>
    <xf numFmtId="0" fontId="3" fillId="26" borderId="193" xfId="0" applyFont="1" applyFill="1" applyBorder="1" applyAlignment="1">
      <alignment horizontal="center" vertical="center" shrinkToFit="1"/>
    </xf>
    <xf numFmtId="0" fontId="3" fillId="26" borderId="147" xfId="0" applyFont="1" applyFill="1" applyBorder="1" applyAlignment="1">
      <alignment horizontal="center" vertical="center" shrinkToFit="1"/>
    </xf>
    <xf numFmtId="0" fontId="3" fillId="26" borderId="189" xfId="0" applyFont="1" applyFill="1" applyBorder="1" applyAlignment="1">
      <alignment horizontal="center" vertical="center" shrinkToFit="1"/>
    </xf>
    <xf numFmtId="0" fontId="3" fillId="26" borderId="12" xfId="0" applyFont="1" applyFill="1" applyBorder="1" applyAlignment="1">
      <alignment vertical="center" wrapText="1"/>
    </xf>
    <xf numFmtId="0" fontId="3" fillId="0" borderId="18" xfId="0" applyFont="1" applyBorder="1" applyAlignment="1">
      <alignment horizontal="left" vertical="center"/>
    </xf>
    <xf numFmtId="0" fontId="3" fillId="26" borderId="191" xfId="0" applyFont="1" applyFill="1" applyBorder="1" applyAlignment="1">
      <alignment horizontal="center" vertical="center" shrinkToFit="1"/>
    </xf>
    <xf numFmtId="0" fontId="3" fillId="26" borderId="166" xfId="0" applyFont="1" applyFill="1" applyBorder="1" applyAlignment="1">
      <alignment horizontal="center" vertical="center" shrinkToFit="1"/>
    </xf>
    <xf numFmtId="0" fontId="3" fillId="26" borderId="148" xfId="0" applyFont="1" applyFill="1" applyBorder="1" applyAlignment="1">
      <alignment horizontal="center" vertical="center" shrinkToFit="1"/>
    </xf>
    <xf numFmtId="0" fontId="3" fillId="26" borderId="149" xfId="0" applyFont="1" applyFill="1" applyBorder="1" applyAlignment="1">
      <alignment horizontal="center" vertical="center" shrinkToFit="1"/>
    </xf>
    <xf numFmtId="0" fontId="55" fillId="0" borderId="0" xfId="0" applyFont="1">
      <alignment vertical="center"/>
    </xf>
    <xf numFmtId="0" fontId="55" fillId="0" borderId="157" xfId="0" applyFont="1" applyBorder="1">
      <alignment vertical="center"/>
    </xf>
    <xf numFmtId="0" fontId="3" fillId="26" borderId="162" xfId="0" applyFont="1" applyFill="1" applyBorder="1" applyAlignment="1">
      <alignment horizontal="center" vertical="center" shrinkToFit="1"/>
    </xf>
    <xf numFmtId="0" fontId="3" fillId="26" borderId="163" xfId="0" applyFont="1" applyFill="1" applyBorder="1" applyAlignment="1">
      <alignment horizontal="center" vertical="center" shrinkToFit="1"/>
    </xf>
    <xf numFmtId="0" fontId="60" fillId="0" borderId="0" xfId="0" applyFont="1">
      <alignment vertical="center"/>
    </xf>
    <xf numFmtId="0" fontId="55" fillId="0" borderId="110" xfId="0" applyFont="1" applyBorder="1">
      <alignment vertical="center"/>
    </xf>
    <xf numFmtId="0" fontId="55" fillId="0" borderId="156" xfId="0" applyFont="1" applyBorder="1">
      <alignment vertical="center"/>
    </xf>
    <xf numFmtId="0" fontId="55" fillId="0" borderId="0" xfId="0" applyFont="1" applyAlignment="1">
      <alignment vertical="top" wrapText="1"/>
    </xf>
    <xf numFmtId="0" fontId="55" fillId="0" borderId="12" xfId="0" applyFont="1" applyBorder="1" applyAlignment="1">
      <alignment horizontal="center" vertical="center"/>
    </xf>
    <xf numFmtId="0" fontId="55" fillId="0" borderId="12" xfId="0" applyFont="1" applyBorder="1" applyAlignment="1">
      <alignment horizontal="center" vertical="center" shrinkToFit="1"/>
    </xf>
    <xf numFmtId="0" fontId="55" fillId="0" borderId="12" xfId="0" applyFont="1" applyBorder="1" applyAlignment="1">
      <alignment vertical="top" wrapText="1"/>
    </xf>
    <xf numFmtId="0" fontId="55" fillId="0" borderId="12" xfId="0" applyFont="1" applyBorder="1">
      <alignment vertical="center"/>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44"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簡易型様式6（施工実績）H24.4" xfId="41" xr:uid="{00000000-0005-0000-0000-000029000000}"/>
    <cellStyle name="標準_■簡易型様式7-2（配置予定技術者（工事成績））H24.4" xfId="42" xr:uid="{00000000-0005-0000-0000-00002A000000}"/>
    <cellStyle name="良い" xfId="43" builtinId="26" customBuiltin="1"/>
  </cellStyles>
  <dxfs count="106">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1"/>
      </font>
      <fill>
        <patternFill>
          <bgColor theme="6" tint="0.79998168889431442"/>
        </patternFill>
      </fill>
    </dxf>
    <dxf>
      <font>
        <color theme="0"/>
      </font>
      <fill>
        <patternFill>
          <bgColor theme="0"/>
        </patternFill>
      </fill>
      <border>
        <left/>
        <right/>
        <top/>
        <bottom/>
      </border>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rgb="FFFF0000"/>
      </font>
      <fill>
        <patternFill>
          <bgColor rgb="FFFFFF00"/>
        </patternFill>
      </fill>
    </dxf>
    <dxf>
      <font>
        <color rgb="FFFF0000"/>
      </font>
      <fill>
        <patternFill>
          <bgColor rgb="FFFFFF00"/>
        </patternFill>
      </fill>
    </dxf>
    <dxf>
      <font>
        <color rgb="FFFF0000"/>
      </font>
      <fill>
        <patternFill>
          <bgColor rgb="FFFFFF0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patternType="solid">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rgb="FFFF0000"/>
      </font>
      <fill>
        <patternFill>
          <fgColor theme="0"/>
          <bgColor rgb="FFFFFF00"/>
        </patternFill>
      </fill>
      <border>
        <left/>
        <right/>
        <top/>
        <bottom style="thin">
          <color auto="1"/>
        </bottom>
        <vertical/>
        <horizontal/>
      </border>
    </dxf>
    <dxf>
      <font>
        <color theme="1"/>
      </font>
      <fill>
        <patternFill>
          <bgColor theme="6" tint="0.79998168889431442"/>
        </patternFill>
      </fill>
    </dxf>
    <dxf>
      <font>
        <color theme="0"/>
      </font>
      <fill>
        <patternFill>
          <bgColor theme="0"/>
        </patternFill>
      </fill>
      <border>
        <left/>
        <right/>
        <top/>
        <bottom/>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fgColor theme="0"/>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fgColor theme="0"/>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ill>
        <patternFill>
          <bgColor theme="3" tint="0.79998168889431442"/>
        </patternFill>
      </fill>
    </dxf>
    <dxf>
      <font>
        <color theme="0"/>
      </font>
      <fill>
        <patternFill>
          <bgColor theme="0"/>
        </patternFill>
      </fill>
    </dxf>
    <dxf>
      <font>
        <color theme="0"/>
      </font>
    </dxf>
    <dxf>
      <font>
        <color rgb="FFFF0000"/>
      </font>
      <fill>
        <patternFill>
          <bgColor rgb="FFFFFF00"/>
        </patternFill>
      </fill>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ont>
        <color theme="0"/>
      </font>
      <fill>
        <patternFill patternType="none">
          <bgColor auto="1"/>
        </patternFill>
      </fill>
      <border>
        <left/>
        <right/>
        <top/>
        <bottom/>
        <vertical/>
        <horizontal/>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b/>
        <i val="0"/>
        <color rgb="FFFFFF00"/>
      </font>
      <fill>
        <patternFill>
          <bgColor rgb="FFFF0000"/>
        </patternFill>
      </fill>
    </dxf>
    <dxf>
      <font>
        <color rgb="FFFF0000"/>
      </font>
    </dxf>
    <dxf>
      <font>
        <color theme="0"/>
      </font>
      <fill>
        <patternFill patternType="none">
          <bgColor auto="1"/>
        </patternFill>
      </fill>
    </dxf>
    <dxf>
      <font>
        <color rgb="FFFFFF00"/>
      </font>
      <fill>
        <patternFill>
          <bgColor rgb="FFFF0000"/>
        </patternFill>
      </fill>
    </dxf>
    <dxf>
      <font>
        <color theme="0"/>
      </font>
      <fill>
        <patternFill patternType="none">
          <bgColor auto="1"/>
        </patternFill>
      </fill>
    </dxf>
    <dxf>
      <font>
        <color theme="0"/>
      </font>
      <fill>
        <patternFill patternType="none">
          <bgColor auto="1"/>
        </patternFill>
      </fill>
    </dxf>
  </dxfs>
  <tableStyles count="0" defaultTableStyle="TableStyleMedium2" defaultPivotStyle="PivotStyleLight16"/>
  <colors>
    <mruColors>
      <color rgb="FF0000FF"/>
      <color rgb="FF00FFFF"/>
      <color rgb="FF99CCFF"/>
      <color rgb="FF0070C0"/>
      <color rgb="FF948A5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18603</xdr:rowOff>
    </xdr:from>
    <xdr:to>
      <xdr:col>16</xdr:col>
      <xdr:colOff>1927672</xdr:colOff>
      <xdr:row>61</xdr:row>
      <xdr:rowOff>151341</xdr:rowOff>
    </xdr:to>
    <xdr:grpSp>
      <xdr:nvGrpSpPr>
        <xdr:cNvPr id="2" name="グループ化 1">
          <a:extLst>
            <a:ext uri="{FF2B5EF4-FFF2-40B4-BE49-F238E27FC236}">
              <a16:creationId xmlns:a16="http://schemas.microsoft.com/office/drawing/2014/main" id="{E46072E1-C852-4AC0-9F67-1ECA5EDD26DE}"/>
            </a:ext>
          </a:extLst>
        </xdr:cNvPr>
        <xdr:cNvGrpSpPr/>
      </xdr:nvGrpSpPr>
      <xdr:grpSpPr>
        <a:xfrm>
          <a:off x="0" y="18603"/>
          <a:ext cx="9336005" cy="15340988"/>
          <a:chOff x="33757" y="-154806"/>
          <a:chExt cx="9277270" cy="14249671"/>
        </a:xfrm>
      </xdr:grpSpPr>
      <xdr:grpSp>
        <xdr:nvGrpSpPr>
          <xdr:cNvPr id="5" name="グループ化 4">
            <a:extLst>
              <a:ext uri="{FF2B5EF4-FFF2-40B4-BE49-F238E27FC236}">
                <a16:creationId xmlns:a16="http://schemas.microsoft.com/office/drawing/2014/main" id="{DFA6D40C-D95D-93F8-88FF-C063CC87DA44}"/>
              </a:ext>
            </a:extLst>
          </xdr:cNvPr>
          <xdr:cNvGrpSpPr/>
        </xdr:nvGrpSpPr>
        <xdr:grpSpPr>
          <a:xfrm>
            <a:off x="33757" y="266962"/>
            <a:ext cx="9277270" cy="13827903"/>
            <a:chOff x="33723" y="317160"/>
            <a:chExt cx="9268060" cy="13746343"/>
          </a:xfrm>
        </xdr:grpSpPr>
        <xdr:sp macro="" textlink="">
          <xdr:nvSpPr>
            <xdr:cNvPr id="7" name="正方形/長方形 6">
              <a:extLst>
                <a:ext uri="{FF2B5EF4-FFF2-40B4-BE49-F238E27FC236}">
                  <a16:creationId xmlns:a16="http://schemas.microsoft.com/office/drawing/2014/main" id="{224496BA-6B33-90D2-5755-975B636AE34D}"/>
                </a:ext>
              </a:extLst>
            </xdr:cNvPr>
            <xdr:cNvSpPr/>
          </xdr:nvSpPr>
          <xdr:spPr>
            <a:xfrm>
              <a:off x="33723" y="317160"/>
              <a:ext cx="9262792" cy="16253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8" name="グループ化 7">
              <a:extLst>
                <a:ext uri="{FF2B5EF4-FFF2-40B4-BE49-F238E27FC236}">
                  <a16:creationId xmlns:a16="http://schemas.microsoft.com/office/drawing/2014/main" id="{E40193BB-8017-01BA-DA7C-18B7980B829D}"/>
                </a:ext>
              </a:extLst>
            </xdr:cNvPr>
            <xdr:cNvGrpSpPr/>
          </xdr:nvGrpSpPr>
          <xdr:grpSpPr>
            <a:xfrm>
              <a:off x="176022" y="1046000"/>
              <a:ext cx="9125761" cy="13017503"/>
              <a:chOff x="200520" y="1028517"/>
              <a:chExt cx="9131369" cy="12948027"/>
            </a:xfrm>
          </xdr:grpSpPr>
          <xdr:sp macro="" textlink="">
            <xdr:nvSpPr>
              <xdr:cNvPr id="9" name="テキスト ボックス 8">
                <a:extLst>
                  <a:ext uri="{FF2B5EF4-FFF2-40B4-BE49-F238E27FC236}">
                    <a16:creationId xmlns:a16="http://schemas.microsoft.com/office/drawing/2014/main" id="{DE574ABC-1D0D-65EB-CAD8-820BE1DA7C3A}"/>
                  </a:ext>
                </a:extLst>
              </xdr:cNvPr>
              <xdr:cNvSpPr txBox="1"/>
            </xdr:nvSpPr>
            <xdr:spPr>
              <a:xfrm>
                <a:off x="200520" y="1028517"/>
                <a:ext cx="2568421"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記載漏れに注意してして下さい。</a:t>
                </a:r>
              </a:p>
            </xdr:txBody>
          </xdr:sp>
          <xdr:sp macro="" textlink="">
            <xdr:nvSpPr>
              <xdr:cNvPr id="10" name="正方形/長方形 9">
                <a:extLst>
                  <a:ext uri="{FF2B5EF4-FFF2-40B4-BE49-F238E27FC236}">
                    <a16:creationId xmlns:a16="http://schemas.microsoft.com/office/drawing/2014/main" id="{511A1096-4983-84FB-FD0B-AF9E8079BFFA}"/>
                  </a:ext>
                </a:extLst>
              </xdr:cNvPr>
              <xdr:cNvSpPr/>
            </xdr:nvSpPr>
            <xdr:spPr>
              <a:xfrm>
                <a:off x="3259366" y="2903246"/>
                <a:ext cx="519257" cy="740986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1C9F1114-6859-6003-7361-36EA99B7FE2E}"/>
                  </a:ext>
                </a:extLst>
              </xdr:cNvPr>
              <xdr:cNvSpPr/>
            </xdr:nvSpPr>
            <xdr:spPr>
              <a:xfrm>
                <a:off x="6516505" y="3871123"/>
                <a:ext cx="524911" cy="21235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テキスト ボックス 11">
                <a:extLst>
                  <a:ext uri="{FF2B5EF4-FFF2-40B4-BE49-F238E27FC236}">
                    <a16:creationId xmlns:a16="http://schemas.microsoft.com/office/drawing/2014/main" id="{43B0AB9D-E22D-B700-8012-79AA496BD787}"/>
                  </a:ext>
                </a:extLst>
              </xdr:cNvPr>
              <xdr:cNvSpPr txBox="1"/>
            </xdr:nvSpPr>
            <xdr:spPr>
              <a:xfrm>
                <a:off x="4006675" y="2517290"/>
                <a:ext cx="2395143" cy="50702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提出する根拠資料の明示を確認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の上「✓」を記載して下さい。</a:t>
                </a:r>
              </a:p>
            </xdr:txBody>
          </xdr:sp>
          <xdr:sp macro="" textlink="">
            <xdr:nvSpPr>
              <xdr:cNvPr id="13" name="矢印: 上向き折線 12">
                <a:extLst>
                  <a:ext uri="{FF2B5EF4-FFF2-40B4-BE49-F238E27FC236}">
                    <a16:creationId xmlns:a16="http://schemas.microsoft.com/office/drawing/2014/main" id="{F27609A4-1F3C-B558-5C35-335A5C0CED66}"/>
                  </a:ext>
                </a:extLst>
              </xdr:cNvPr>
              <xdr:cNvSpPr/>
            </xdr:nvSpPr>
            <xdr:spPr>
              <a:xfrm rot="5400000" flipH="1">
                <a:off x="3528018" y="2613974"/>
                <a:ext cx="401478" cy="455262"/>
              </a:xfrm>
              <a:prstGeom prst="bentUp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矢印: 上向き折線 13">
                <a:extLst>
                  <a:ext uri="{FF2B5EF4-FFF2-40B4-BE49-F238E27FC236}">
                    <a16:creationId xmlns:a16="http://schemas.microsoft.com/office/drawing/2014/main" id="{E6139689-5615-502F-CA7A-C11B3AE85C77}"/>
                  </a:ext>
                </a:extLst>
              </xdr:cNvPr>
              <xdr:cNvSpPr/>
            </xdr:nvSpPr>
            <xdr:spPr>
              <a:xfrm rot="16200000">
                <a:off x="5823663" y="3281527"/>
                <a:ext cx="1452368" cy="257679"/>
              </a:xfrm>
              <a:prstGeom prst="bentUpArrow">
                <a:avLst>
                  <a:gd name="adj1" fmla="val 28358"/>
                  <a:gd name="adj2" fmla="val 32556"/>
                  <a:gd name="adj3" fmla="val 3675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正方形/長方形 17">
                <a:extLst>
                  <a:ext uri="{FF2B5EF4-FFF2-40B4-BE49-F238E27FC236}">
                    <a16:creationId xmlns:a16="http://schemas.microsoft.com/office/drawing/2014/main" id="{C9FC9633-E6F6-433F-C0A5-121E41DD21D5}"/>
                  </a:ext>
                </a:extLst>
              </xdr:cNvPr>
              <xdr:cNvSpPr/>
            </xdr:nvSpPr>
            <xdr:spPr>
              <a:xfrm>
                <a:off x="325601" y="10496786"/>
                <a:ext cx="9006288" cy="55438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BF903473-5334-30F0-9F0E-844EF79488EE}"/>
                  </a:ext>
                </a:extLst>
              </xdr:cNvPr>
              <xdr:cNvSpPr txBox="1"/>
            </xdr:nvSpPr>
            <xdr:spPr>
              <a:xfrm>
                <a:off x="5851481" y="10810046"/>
                <a:ext cx="3198305" cy="5448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根拠資料（必須）に記載のない根拠資料を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提出する場合の記載漏れに注意して下さい。</a:t>
                </a:r>
              </a:p>
            </xdr:txBody>
          </xdr:sp>
          <xdr:sp macro="" textlink="">
            <xdr:nvSpPr>
              <xdr:cNvPr id="20" name="正方形/長方形 19">
                <a:extLst>
                  <a:ext uri="{FF2B5EF4-FFF2-40B4-BE49-F238E27FC236}">
                    <a16:creationId xmlns:a16="http://schemas.microsoft.com/office/drawing/2014/main" id="{0C449DDC-CCB1-C5DC-D55F-74ADAEA0A3B7}"/>
                  </a:ext>
                </a:extLst>
              </xdr:cNvPr>
              <xdr:cNvSpPr/>
            </xdr:nvSpPr>
            <xdr:spPr>
              <a:xfrm>
                <a:off x="353999" y="12883100"/>
                <a:ext cx="522839" cy="109344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A5595C86-333A-B2F7-D78D-6ED91234547A}"/>
                  </a:ext>
                </a:extLst>
              </xdr:cNvPr>
              <xdr:cNvSpPr/>
            </xdr:nvSpPr>
            <xdr:spPr>
              <a:xfrm>
                <a:off x="345481" y="12140052"/>
                <a:ext cx="8981138" cy="27719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39D2B84F-4591-6848-1520-30B946A9CD3F}"/>
                  </a:ext>
                </a:extLst>
              </xdr:cNvPr>
              <xdr:cNvSpPr txBox="1"/>
            </xdr:nvSpPr>
            <xdr:spPr>
              <a:xfrm>
                <a:off x="5717072" y="11822431"/>
                <a:ext cx="2197206" cy="2742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記載漏れに注意して下さい。</a:t>
                </a:r>
              </a:p>
            </xdr:txBody>
          </xdr:sp>
          <xdr:sp macro="" textlink="">
            <xdr:nvSpPr>
              <xdr:cNvPr id="23" name="テキスト ボックス 22">
                <a:extLst>
                  <a:ext uri="{FF2B5EF4-FFF2-40B4-BE49-F238E27FC236}">
                    <a16:creationId xmlns:a16="http://schemas.microsoft.com/office/drawing/2014/main" id="{F4B93F86-A8A3-9161-9C5F-C3F9B7DEFACF}"/>
                  </a:ext>
                </a:extLst>
              </xdr:cNvPr>
              <xdr:cNvSpPr txBox="1"/>
            </xdr:nvSpPr>
            <xdr:spPr>
              <a:xfrm>
                <a:off x="7201537" y="12471135"/>
                <a:ext cx="1964261" cy="5184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内容を確認の上「✓」</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ctr"/>
                <a:r>
                  <a:rPr kumimoji="1" lang="ja-JP" altLang="en-US" sz="1100">
                    <a:solidFill>
                      <a:srgbClr val="FF0000"/>
                    </a:solidFill>
                    <a:latin typeface="BIZ UDゴシック" panose="020B0400000000000000" pitchFamily="49" charset="-128"/>
                    <a:ea typeface="BIZ UDゴシック" panose="020B0400000000000000" pitchFamily="49" charset="-128"/>
                  </a:rPr>
                  <a:t>を記載して下さい。</a:t>
                </a:r>
              </a:p>
            </xdr:txBody>
          </xdr:sp>
          <xdr:sp macro="" textlink="">
            <xdr:nvSpPr>
              <xdr:cNvPr id="24" name="矢印: 上向き折線 23">
                <a:extLst>
                  <a:ext uri="{FF2B5EF4-FFF2-40B4-BE49-F238E27FC236}">
                    <a16:creationId xmlns:a16="http://schemas.microsoft.com/office/drawing/2014/main" id="{57A0D05A-7C1C-44B9-2C14-DB04BD694A7A}"/>
                  </a:ext>
                </a:extLst>
              </xdr:cNvPr>
              <xdr:cNvSpPr/>
            </xdr:nvSpPr>
            <xdr:spPr>
              <a:xfrm rot="5400000" flipH="1">
                <a:off x="3732898" y="9396732"/>
                <a:ext cx="271867" cy="6621607"/>
              </a:xfrm>
              <a:prstGeom prst="bentUpArrow">
                <a:avLst>
                  <a:gd name="adj1" fmla="val 31681"/>
                  <a:gd name="adj2" fmla="val 35938"/>
                  <a:gd name="adj3" fmla="val 50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541096CB-9DDC-8638-CE7D-B2126DD01F9C}"/>
              </a:ext>
            </a:extLst>
          </xdr:cNvPr>
          <xdr:cNvSpPr txBox="1"/>
        </xdr:nvSpPr>
        <xdr:spPr>
          <a:xfrm>
            <a:off x="664371" y="-154806"/>
            <a:ext cx="2934114" cy="51435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clientData/>
  </xdr:twoCellAnchor>
  <xdr:twoCellAnchor>
    <xdr:from>
      <xdr:col>0</xdr:col>
      <xdr:colOff>240030</xdr:colOff>
      <xdr:row>47</xdr:row>
      <xdr:rowOff>240029</xdr:rowOff>
    </xdr:from>
    <xdr:to>
      <xdr:col>3</xdr:col>
      <xdr:colOff>28575</xdr:colOff>
      <xdr:row>50</xdr:row>
      <xdr:rowOff>9524</xdr:rowOff>
    </xdr:to>
    <xdr:sp macro="" textlink="">
      <xdr:nvSpPr>
        <xdr:cNvPr id="3" name="正方形/長方形 2">
          <a:extLst>
            <a:ext uri="{FF2B5EF4-FFF2-40B4-BE49-F238E27FC236}">
              <a16:creationId xmlns:a16="http://schemas.microsoft.com/office/drawing/2014/main" id="{9CAE4697-7E33-49CF-8056-F1E6CA46BB4D}"/>
            </a:ext>
          </a:extLst>
        </xdr:cNvPr>
        <xdr:cNvSpPr/>
      </xdr:nvSpPr>
      <xdr:spPr>
        <a:xfrm>
          <a:off x="240030" y="11889104"/>
          <a:ext cx="531495" cy="5695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57151</xdr:colOff>
      <xdr:row>1</xdr:row>
      <xdr:rowOff>34925</xdr:rowOff>
    </xdr:from>
    <xdr:to>
      <xdr:col>13</xdr:col>
      <xdr:colOff>2696</xdr:colOff>
      <xdr:row>62</xdr:row>
      <xdr:rowOff>246866</xdr:rowOff>
    </xdr:to>
    <xdr:grpSp>
      <xdr:nvGrpSpPr>
        <xdr:cNvPr id="9" name="グループ化 8">
          <a:extLst>
            <a:ext uri="{FF2B5EF4-FFF2-40B4-BE49-F238E27FC236}">
              <a16:creationId xmlns:a16="http://schemas.microsoft.com/office/drawing/2014/main" id="{4C16F99D-D495-4E86-BC19-5274B5667389}"/>
            </a:ext>
          </a:extLst>
        </xdr:cNvPr>
        <xdr:cNvGrpSpPr/>
      </xdr:nvGrpSpPr>
      <xdr:grpSpPr>
        <a:xfrm>
          <a:off x="57151" y="257175"/>
          <a:ext cx="10340495" cy="16182191"/>
          <a:chOff x="-55001" y="489024"/>
          <a:chExt cx="10320231" cy="16178908"/>
        </a:xfrm>
      </xdr:grpSpPr>
      <xdr:sp macro="" textlink="">
        <xdr:nvSpPr>
          <xdr:cNvPr id="10" name="テキスト ボックス 9">
            <a:extLst>
              <a:ext uri="{FF2B5EF4-FFF2-40B4-BE49-F238E27FC236}">
                <a16:creationId xmlns:a16="http://schemas.microsoft.com/office/drawing/2014/main" id="{9C4586BD-F83B-2BCC-13BE-2619F4366E72}"/>
              </a:ext>
            </a:extLst>
          </xdr:cNvPr>
          <xdr:cNvSpPr txBox="1"/>
        </xdr:nvSpPr>
        <xdr:spPr>
          <a:xfrm>
            <a:off x="221803" y="489024"/>
            <a:ext cx="7372675" cy="239307"/>
          </a:xfrm>
          <a:prstGeom prst="rect">
            <a:avLst/>
          </a:prstGeom>
          <a:solidFill>
            <a:schemeClr val="lt1"/>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b="1">
                <a:solidFill>
                  <a:srgbClr val="FF0000"/>
                </a:solidFill>
              </a:rPr>
              <a:t>注１）「工事番号」、「工事名」、「許可番号」、「会社名」、「作成者」「追加資料の提出意思」欄はすべて記載してください。</a:t>
            </a:r>
          </a:p>
        </xdr:txBody>
      </xdr:sp>
      <xdr:sp macro="" textlink="">
        <xdr:nvSpPr>
          <xdr:cNvPr id="11" name="テキスト ボックス 10">
            <a:extLst>
              <a:ext uri="{FF2B5EF4-FFF2-40B4-BE49-F238E27FC236}">
                <a16:creationId xmlns:a16="http://schemas.microsoft.com/office/drawing/2014/main" id="{2280DD1B-D8CD-EB4C-2816-DBCEE4469C57}"/>
              </a:ext>
            </a:extLst>
          </xdr:cNvPr>
          <xdr:cNvSpPr txBox="1"/>
        </xdr:nvSpPr>
        <xdr:spPr>
          <a:xfrm>
            <a:off x="5976830" y="1603726"/>
            <a:ext cx="4168197" cy="42183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注２）すべての「評価内容」欄を記載してください。</a:t>
            </a:r>
            <a:endParaRPr kumimoji="1" lang="en-US" altLang="ja-JP" sz="1100" b="1">
              <a:solidFill>
                <a:srgbClr val="FF0000"/>
              </a:solidFill>
            </a:endParaRPr>
          </a:p>
          <a:p>
            <a:pPr>
              <a:lnSpc>
                <a:spcPts val="1300"/>
              </a:lnSpc>
            </a:pPr>
            <a:r>
              <a:rPr kumimoji="1" lang="ja-JP" altLang="en-US" sz="1100" b="1">
                <a:solidFill>
                  <a:srgbClr val="FF0000"/>
                </a:solidFill>
              </a:rPr>
              <a:t>なお、記載にあたっては記載事項をよく確認してください。</a:t>
            </a:r>
          </a:p>
        </xdr:txBody>
      </xdr:sp>
      <xdr:sp macro="" textlink="">
        <xdr:nvSpPr>
          <xdr:cNvPr id="12" name="テキスト ボックス 11">
            <a:extLst>
              <a:ext uri="{FF2B5EF4-FFF2-40B4-BE49-F238E27FC236}">
                <a16:creationId xmlns:a16="http://schemas.microsoft.com/office/drawing/2014/main" id="{CDCAA7AD-A074-664D-D3F2-9CCE65C6DE9A}"/>
              </a:ext>
            </a:extLst>
          </xdr:cNvPr>
          <xdr:cNvSpPr txBox="1"/>
        </xdr:nvSpPr>
        <xdr:spPr>
          <a:xfrm>
            <a:off x="8261089" y="15437506"/>
            <a:ext cx="1921165" cy="995489"/>
          </a:xfrm>
          <a:prstGeom prst="rect">
            <a:avLst/>
          </a:prstGeom>
          <a:solidFill>
            <a:schemeClr val="lt1">
              <a:alpha val="75000"/>
            </a:schemeClr>
          </a:solidFill>
          <a:ln w="1270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lstStyle/>
          <a:p>
            <a:pPr>
              <a:lnSpc>
                <a:spcPts val="1300"/>
              </a:lnSpc>
            </a:pPr>
            <a:r>
              <a:rPr kumimoji="1" lang="ja-JP" altLang="en-US" sz="1100" b="1">
                <a:solidFill>
                  <a:srgbClr val="FF0000"/>
                </a:solidFill>
              </a:rPr>
              <a:t>注３）「小計」、「加算点」欄に計算間違いがないか、よく確認してください。</a:t>
            </a:r>
          </a:p>
        </xdr:txBody>
      </xdr:sp>
      <xdr:sp macro="" textlink="">
        <xdr:nvSpPr>
          <xdr:cNvPr id="13" name="テキスト ボックス 12">
            <a:extLst>
              <a:ext uri="{FF2B5EF4-FFF2-40B4-BE49-F238E27FC236}">
                <a16:creationId xmlns:a16="http://schemas.microsoft.com/office/drawing/2014/main" id="{546E97C0-FBDC-9BE1-C639-0DA30C170881}"/>
              </a:ext>
            </a:extLst>
          </xdr:cNvPr>
          <xdr:cNvSpPr txBox="1"/>
        </xdr:nvSpPr>
        <xdr:spPr>
          <a:xfrm>
            <a:off x="7310716" y="15363380"/>
            <a:ext cx="858722" cy="130455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sp macro="" textlink="">
        <xdr:nvSpPr>
          <xdr:cNvPr id="14" name="テキスト ボックス 13">
            <a:extLst>
              <a:ext uri="{FF2B5EF4-FFF2-40B4-BE49-F238E27FC236}">
                <a16:creationId xmlns:a16="http://schemas.microsoft.com/office/drawing/2014/main" id="{6F690422-52B2-0F6B-034C-B4011BB23A26}"/>
              </a:ext>
            </a:extLst>
          </xdr:cNvPr>
          <xdr:cNvSpPr txBox="1"/>
        </xdr:nvSpPr>
        <xdr:spPr>
          <a:xfrm>
            <a:off x="6571285" y="2607395"/>
            <a:ext cx="1621955" cy="12723747"/>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solidFill>
                <a:srgbClr val="FF0000"/>
              </a:solidFill>
            </a:endParaRPr>
          </a:p>
        </xdr:txBody>
      </xdr:sp>
      <xdr:sp macro="" textlink="">
        <xdr:nvSpPr>
          <xdr:cNvPr id="15" name="テキスト ボックス 14">
            <a:extLst>
              <a:ext uri="{FF2B5EF4-FFF2-40B4-BE49-F238E27FC236}">
                <a16:creationId xmlns:a16="http://schemas.microsoft.com/office/drawing/2014/main" id="{647E5578-5442-65F6-2702-E45D28C5EB3B}"/>
              </a:ext>
            </a:extLst>
          </xdr:cNvPr>
          <xdr:cNvSpPr txBox="1"/>
        </xdr:nvSpPr>
        <xdr:spPr>
          <a:xfrm>
            <a:off x="-55001" y="748555"/>
            <a:ext cx="10320231" cy="802122"/>
          </a:xfrm>
          <a:prstGeom prst="rect">
            <a:avLst/>
          </a:prstGeom>
          <a:noFill/>
          <a:ln w="317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ja-JP" altLang="en-US"/>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3810</xdr:rowOff>
    </xdr:from>
    <xdr:to>
      <xdr:col>31</xdr:col>
      <xdr:colOff>17145</xdr:colOff>
      <xdr:row>51</xdr:row>
      <xdr:rowOff>156282</xdr:rowOff>
    </xdr:to>
    <xdr:grpSp>
      <xdr:nvGrpSpPr>
        <xdr:cNvPr id="2" name="グループ化 1">
          <a:extLst>
            <a:ext uri="{FF2B5EF4-FFF2-40B4-BE49-F238E27FC236}">
              <a16:creationId xmlns:a16="http://schemas.microsoft.com/office/drawing/2014/main" id="{B7EA43CF-5D0C-487A-A7E4-26A2141AA209}"/>
            </a:ext>
          </a:extLst>
        </xdr:cNvPr>
        <xdr:cNvGrpSpPr/>
      </xdr:nvGrpSpPr>
      <xdr:grpSpPr>
        <a:xfrm>
          <a:off x="0" y="3810"/>
          <a:ext cx="14031595" cy="8934522"/>
          <a:chOff x="0" y="512"/>
          <a:chExt cx="13817233" cy="8852234"/>
        </a:xfrm>
      </xdr:grpSpPr>
      <xdr:grpSp>
        <xdr:nvGrpSpPr>
          <xdr:cNvPr id="3" name="グループ化 2">
            <a:extLst>
              <a:ext uri="{FF2B5EF4-FFF2-40B4-BE49-F238E27FC236}">
                <a16:creationId xmlns:a16="http://schemas.microsoft.com/office/drawing/2014/main" id="{5AA75AF5-34CE-BDBF-56A5-E38A02F35DFD}"/>
              </a:ext>
            </a:extLst>
          </xdr:cNvPr>
          <xdr:cNvGrpSpPr/>
        </xdr:nvGrpSpPr>
        <xdr:grpSpPr>
          <a:xfrm>
            <a:off x="0" y="512"/>
            <a:ext cx="13817233" cy="8852234"/>
            <a:chOff x="0" y="543"/>
            <a:chExt cx="13685746" cy="8849096"/>
          </a:xfrm>
        </xdr:grpSpPr>
        <xdr:sp macro="" textlink="">
          <xdr:nvSpPr>
            <xdr:cNvPr id="6" name="テキスト ボックス 5">
              <a:extLst>
                <a:ext uri="{FF2B5EF4-FFF2-40B4-BE49-F238E27FC236}">
                  <a16:creationId xmlns:a16="http://schemas.microsoft.com/office/drawing/2014/main" id="{5C574DB3-4F35-62D3-6A70-9994BF780B3D}"/>
                </a:ext>
              </a:extLst>
            </xdr:cNvPr>
            <xdr:cNvSpPr txBox="1"/>
          </xdr:nvSpPr>
          <xdr:spPr>
            <a:xfrm>
              <a:off x="0" y="543"/>
              <a:ext cx="2043319" cy="372717"/>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7" name="グループ化 6">
              <a:extLst>
                <a:ext uri="{FF2B5EF4-FFF2-40B4-BE49-F238E27FC236}">
                  <a16:creationId xmlns:a16="http://schemas.microsoft.com/office/drawing/2014/main" id="{A9F31075-5834-041D-B750-782C1A68A137}"/>
                </a:ext>
              </a:extLst>
            </xdr:cNvPr>
            <xdr:cNvGrpSpPr/>
          </xdr:nvGrpSpPr>
          <xdr:grpSpPr>
            <a:xfrm>
              <a:off x="0" y="182180"/>
              <a:ext cx="13685746" cy="8667459"/>
              <a:chOff x="11204" y="200123"/>
              <a:chExt cx="13685746" cy="8679803"/>
            </a:xfrm>
          </xdr:grpSpPr>
          <xdr:grpSp>
            <xdr:nvGrpSpPr>
              <xdr:cNvPr id="8" name="グループ化 7">
                <a:extLst>
                  <a:ext uri="{FF2B5EF4-FFF2-40B4-BE49-F238E27FC236}">
                    <a16:creationId xmlns:a16="http://schemas.microsoft.com/office/drawing/2014/main" id="{76553226-E46D-F6F7-7774-7D70B7365630}"/>
                  </a:ext>
                </a:extLst>
              </xdr:cNvPr>
              <xdr:cNvGrpSpPr/>
            </xdr:nvGrpSpPr>
            <xdr:grpSpPr>
              <a:xfrm>
                <a:off x="11204" y="200123"/>
                <a:ext cx="13685746" cy="8679803"/>
                <a:chOff x="11204" y="200123"/>
                <a:chExt cx="13685746" cy="8679803"/>
              </a:xfrm>
            </xdr:grpSpPr>
            <xdr:sp macro="" textlink="">
              <xdr:nvSpPr>
                <xdr:cNvPr id="11" name="正方形/長方形 10">
                  <a:extLst>
                    <a:ext uri="{FF2B5EF4-FFF2-40B4-BE49-F238E27FC236}">
                      <a16:creationId xmlns:a16="http://schemas.microsoft.com/office/drawing/2014/main" id="{A766D531-A57C-3EC5-44E5-5AFEB13DF657}"/>
                    </a:ext>
                  </a:extLst>
                </xdr:cNvPr>
                <xdr:cNvSpPr/>
              </xdr:nvSpPr>
              <xdr:spPr>
                <a:xfrm>
                  <a:off x="11706225" y="2400300"/>
                  <a:ext cx="1990725" cy="1914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nvGrpSpPr>
                <xdr:cNvPr id="12" name="グループ化 11">
                  <a:extLst>
                    <a:ext uri="{FF2B5EF4-FFF2-40B4-BE49-F238E27FC236}">
                      <a16:creationId xmlns:a16="http://schemas.microsoft.com/office/drawing/2014/main" id="{8FAF664C-1B84-0B81-87B2-1DC13D746C9A}"/>
                    </a:ext>
                  </a:extLst>
                </xdr:cNvPr>
                <xdr:cNvGrpSpPr/>
              </xdr:nvGrpSpPr>
              <xdr:grpSpPr>
                <a:xfrm>
                  <a:off x="11204" y="200123"/>
                  <a:ext cx="13650367" cy="8679803"/>
                  <a:chOff x="11204" y="200145"/>
                  <a:chExt cx="13637943" cy="8681849"/>
                </a:xfrm>
              </xdr:grpSpPr>
              <xdr:sp macro="" textlink="">
                <xdr:nvSpPr>
                  <xdr:cNvPr id="13" name="正方形/長方形 12">
                    <a:extLst>
                      <a:ext uri="{FF2B5EF4-FFF2-40B4-BE49-F238E27FC236}">
                        <a16:creationId xmlns:a16="http://schemas.microsoft.com/office/drawing/2014/main" id="{4414A214-B491-8D10-3F70-E55D053BB2DB}"/>
                      </a:ext>
                    </a:extLst>
                  </xdr:cNvPr>
                  <xdr:cNvSpPr/>
                </xdr:nvSpPr>
                <xdr:spPr>
                  <a:xfrm>
                    <a:off x="11204" y="827018"/>
                    <a:ext cx="2386197"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テキスト ボックス 13">
                    <a:extLst>
                      <a:ext uri="{FF2B5EF4-FFF2-40B4-BE49-F238E27FC236}">
                        <a16:creationId xmlns:a16="http://schemas.microsoft.com/office/drawing/2014/main" id="{4D7F255E-3725-8B0D-30CB-027244173F8E}"/>
                      </a:ext>
                    </a:extLst>
                  </xdr:cNvPr>
                  <xdr:cNvSpPr txBox="1"/>
                </xdr:nvSpPr>
                <xdr:spPr>
                  <a:xfrm>
                    <a:off x="1755269" y="200145"/>
                    <a:ext cx="4019137" cy="560318"/>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入札参加資格の要件として「同種工事の施工実績」</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を設定している場合には、表示していません。</a:t>
                    </a:r>
                  </a:p>
                </xdr:txBody>
              </xdr:sp>
              <xdr:sp macro="" textlink="">
                <xdr:nvSpPr>
                  <xdr:cNvPr id="15" name="矢印: 上向き折線 14">
                    <a:extLst>
                      <a:ext uri="{FF2B5EF4-FFF2-40B4-BE49-F238E27FC236}">
                        <a16:creationId xmlns:a16="http://schemas.microsoft.com/office/drawing/2014/main" id="{F2C05380-5C20-78B5-6D94-E41FF00E7C21}"/>
                      </a:ext>
                    </a:extLst>
                  </xdr:cNvPr>
                  <xdr:cNvSpPr/>
                </xdr:nvSpPr>
                <xdr:spPr>
                  <a:xfrm rot="5400000" flipH="1">
                    <a:off x="651522" y="-297077"/>
                    <a:ext cx="506409" cy="1628310"/>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11CCD040-C094-CD9E-C029-A942873ADBB5}"/>
                      </a:ext>
                    </a:extLst>
                  </xdr:cNvPr>
                  <xdr:cNvSpPr/>
                </xdr:nvSpPr>
                <xdr:spPr>
                  <a:xfrm>
                    <a:off x="10869266" y="2410368"/>
                    <a:ext cx="520976" cy="188706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B9C38082-D7C9-2651-F668-E57605A5768F}"/>
                      </a:ext>
                    </a:extLst>
                  </xdr:cNvPr>
                  <xdr:cNvSpPr txBox="1"/>
                </xdr:nvSpPr>
                <xdr:spPr>
                  <a:xfrm>
                    <a:off x="10356215" y="1941739"/>
                    <a:ext cx="3214158" cy="4574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記載した「工事成績」を自動で評価範囲に</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記載しますので、確認して下さい。</a:t>
                    </a:r>
                  </a:p>
                </xdr:txBody>
              </xdr:sp>
              <xdr:sp macro="" textlink="">
                <xdr:nvSpPr>
                  <xdr:cNvPr id="18" name="正方形/長方形 17">
                    <a:extLst>
                      <a:ext uri="{FF2B5EF4-FFF2-40B4-BE49-F238E27FC236}">
                        <a16:creationId xmlns:a16="http://schemas.microsoft.com/office/drawing/2014/main" id="{805D4CF5-2DAC-51BA-3BA6-0CE5ED44002B}"/>
                      </a:ext>
                    </a:extLst>
                  </xdr:cNvPr>
                  <xdr:cNvSpPr/>
                </xdr:nvSpPr>
                <xdr:spPr>
                  <a:xfrm>
                    <a:off x="8528130" y="1524000"/>
                    <a:ext cx="3849638" cy="367393"/>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テキスト ボックス 18">
                    <a:extLst>
                      <a:ext uri="{FF2B5EF4-FFF2-40B4-BE49-F238E27FC236}">
                        <a16:creationId xmlns:a16="http://schemas.microsoft.com/office/drawing/2014/main" id="{56A261FC-531A-8129-8645-EA4523441C72}"/>
                      </a:ext>
                    </a:extLst>
                  </xdr:cNvPr>
                  <xdr:cNvSpPr txBox="1"/>
                </xdr:nvSpPr>
                <xdr:spPr>
                  <a:xfrm>
                    <a:off x="6996356" y="1996109"/>
                    <a:ext cx="2580802" cy="46614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sp macro="" textlink="">
                <xdr:nvSpPr>
                  <xdr:cNvPr id="20" name="正方形/長方形 19">
                    <a:extLst>
                      <a:ext uri="{FF2B5EF4-FFF2-40B4-BE49-F238E27FC236}">
                        <a16:creationId xmlns:a16="http://schemas.microsoft.com/office/drawing/2014/main" id="{FA1D1889-EA3D-4C59-A13D-049BB6B45DDC}"/>
                      </a:ext>
                    </a:extLst>
                  </xdr:cNvPr>
                  <xdr:cNvSpPr/>
                </xdr:nvSpPr>
                <xdr:spPr>
                  <a:xfrm>
                    <a:off x="7879128" y="836544"/>
                    <a:ext cx="5770019"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87C66182-9ED0-CEF4-0A84-6404601E8E22}"/>
                      </a:ext>
                    </a:extLst>
                  </xdr:cNvPr>
                  <xdr:cNvSpPr/>
                </xdr:nvSpPr>
                <xdr:spPr>
                  <a:xfrm>
                    <a:off x="44334" y="6467474"/>
                    <a:ext cx="2862862" cy="29361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テキスト ボックス 21">
                    <a:extLst>
                      <a:ext uri="{FF2B5EF4-FFF2-40B4-BE49-F238E27FC236}">
                        <a16:creationId xmlns:a16="http://schemas.microsoft.com/office/drawing/2014/main" id="{1EB4C4EF-91FD-3E7D-256E-164CA1EAE6E0}"/>
                      </a:ext>
                    </a:extLst>
                  </xdr:cNvPr>
                  <xdr:cNvSpPr txBox="1"/>
                </xdr:nvSpPr>
                <xdr:spPr>
                  <a:xfrm>
                    <a:off x="4427878" y="6720819"/>
                    <a:ext cx="3700518"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発注者が設定している場合のみ表示しています。</a:t>
                    </a:r>
                  </a:p>
                </xdr:txBody>
              </xdr:sp>
              <xdr:sp macro="" textlink="">
                <xdr:nvSpPr>
                  <xdr:cNvPr id="23" name="矢印: 上向き折線 22">
                    <a:extLst>
                      <a:ext uri="{FF2B5EF4-FFF2-40B4-BE49-F238E27FC236}">
                        <a16:creationId xmlns:a16="http://schemas.microsoft.com/office/drawing/2014/main" id="{04C40D5C-AC2D-8672-751B-CB3F36AB4CC9}"/>
                      </a:ext>
                    </a:extLst>
                  </xdr:cNvPr>
                  <xdr:cNvSpPr/>
                </xdr:nvSpPr>
                <xdr:spPr>
                  <a:xfrm flipV="1">
                    <a:off x="2956891" y="6526695"/>
                    <a:ext cx="4025348" cy="207066"/>
                  </a:xfrm>
                  <a:prstGeom prst="bentUpArrow">
                    <a:avLst>
                      <a:gd name="adj1" fmla="val 39608"/>
                      <a:gd name="adj2" fmla="val 50000"/>
                      <a:gd name="adj3" fmla="val 3172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矢印: 上向き折線 23">
                    <a:extLst>
                      <a:ext uri="{FF2B5EF4-FFF2-40B4-BE49-F238E27FC236}">
                        <a16:creationId xmlns:a16="http://schemas.microsoft.com/office/drawing/2014/main" id="{0EE08C21-3D7B-1A90-553D-F4074E17A33F}"/>
                      </a:ext>
                    </a:extLst>
                  </xdr:cNvPr>
                  <xdr:cNvSpPr/>
                </xdr:nvSpPr>
                <xdr:spPr>
                  <a:xfrm rot="10800000">
                    <a:off x="7926457" y="1623391"/>
                    <a:ext cx="530086" cy="339587"/>
                  </a:xfrm>
                  <a:prstGeom prst="bentUpArrow">
                    <a:avLst>
                      <a:gd name="adj1" fmla="val 20290"/>
                      <a:gd name="adj2" fmla="val 25835"/>
                      <a:gd name="adj3" fmla="val 330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5" name="矢印: 上下 24">
                    <a:extLst>
                      <a:ext uri="{FF2B5EF4-FFF2-40B4-BE49-F238E27FC236}">
                        <a16:creationId xmlns:a16="http://schemas.microsoft.com/office/drawing/2014/main" id="{84F5DBAF-16CA-E383-0590-D273AC41E705}"/>
                      </a:ext>
                    </a:extLst>
                  </xdr:cNvPr>
                  <xdr:cNvSpPr/>
                </xdr:nvSpPr>
                <xdr:spPr>
                  <a:xfrm>
                    <a:off x="9640957" y="1159565"/>
                    <a:ext cx="115956" cy="339587"/>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6" name="矢印: 上下 25">
                    <a:extLst>
                      <a:ext uri="{FF2B5EF4-FFF2-40B4-BE49-F238E27FC236}">
                        <a16:creationId xmlns:a16="http://schemas.microsoft.com/office/drawing/2014/main" id="{4DE4F373-FAF0-7A63-F2CC-36621F27ED26}"/>
                      </a:ext>
                    </a:extLst>
                  </xdr:cNvPr>
                  <xdr:cNvSpPr/>
                </xdr:nvSpPr>
                <xdr:spPr>
                  <a:xfrm rot="5400000">
                    <a:off x="11475166" y="2495779"/>
                    <a:ext cx="138696" cy="30023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7" name="正方形/長方形 26">
                    <a:extLst>
                      <a:ext uri="{FF2B5EF4-FFF2-40B4-BE49-F238E27FC236}">
                        <a16:creationId xmlns:a16="http://schemas.microsoft.com/office/drawing/2014/main" id="{F8B2797C-A40B-D086-D61F-7AF7C82A8C18}"/>
                      </a:ext>
                    </a:extLst>
                  </xdr:cNvPr>
                  <xdr:cNvSpPr/>
                </xdr:nvSpPr>
                <xdr:spPr>
                  <a:xfrm>
                    <a:off x="44334" y="8525358"/>
                    <a:ext cx="973924"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8" name="正方形/長方形 27">
                    <a:extLst>
                      <a:ext uri="{FF2B5EF4-FFF2-40B4-BE49-F238E27FC236}">
                        <a16:creationId xmlns:a16="http://schemas.microsoft.com/office/drawing/2014/main" id="{1754704F-EA60-7108-9C3C-F42889B0A317}"/>
                      </a:ext>
                    </a:extLst>
                  </xdr:cNvPr>
                  <xdr:cNvSpPr/>
                </xdr:nvSpPr>
                <xdr:spPr>
                  <a:xfrm>
                    <a:off x="6120435" y="5160134"/>
                    <a:ext cx="984944" cy="7739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テキスト ボックス 28">
                    <a:extLst>
                      <a:ext uri="{FF2B5EF4-FFF2-40B4-BE49-F238E27FC236}">
                        <a16:creationId xmlns:a16="http://schemas.microsoft.com/office/drawing/2014/main" id="{2DA5FF21-48D7-DF39-A9FE-1F93023E9905}"/>
                      </a:ext>
                    </a:extLst>
                  </xdr:cNvPr>
                  <xdr:cNvSpPr txBox="1"/>
                </xdr:nvSpPr>
                <xdr:spPr>
                  <a:xfrm>
                    <a:off x="1779636" y="4368793"/>
                    <a:ext cx="4582711"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入札参加申込期限日において有効な建設工事入札参加資格</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者名簿（個票）に登録された点数を記載して下さい。</a:t>
                    </a:r>
                  </a:p>
                </xdr:txBody>
              </xdr:sp>
              <xdr:sp macro="" textlink="">
                <xdr:nvSpPr>
                  <xdr:cNvPr id="30" name="矢印: 上向き折線 29">
                    <a:extLst>
                      <a:ext uri="{FF2B5EF4-FFF2-40B4-BE49-F238E27FC236}">
                        <a16:creationId xmlns:a16="http://schemas.microsoft.com/office/drawing/2014/main" id="{5362215D-E7CD-0D7E-E073-528E702A04A2}"/>
                      </a:ext>
                    </a:extLst>
                  </xdr:cNvPr>
                  <xdr:cNvSpPr/>
                </xdr:nvSpPr>
                <xdr:spPr>
                  <a:xfrm rot="16200000">
                    <a:off x="6341122" y="4512143"/>
                    <a:ext cx="637570" cy="526789"/>
                  </a:xfrm>
                  <a:prstGeom prst="bentUpArrow">
                    <a:avLst>
                      <a:gd name="adj1" fmla="val 14875"/>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正方形/長方形 30">
                    <a:extLst>
                      <a:ext uri="{FF2B5EF4-FFF2-40B4-BE49-F238E27FC236}">
                        <a16:creationId xmlns:a16="http://schemas.microsoft.com/office/drawing/2014/main" id="{468C9568-DB03-1590-4BC7-3BEBCF6813B1}"/>
                      </a:ext>
                    </a:extLst>
                  </xdr:cNvPr>
                  <xdr:cNvSpPr/>
                </xdr:nvSpPr>
                <xdr:spPr>
                  <a:xfrm>
                    <a:off x="513806" y="3193896"/>
                    <a:ext cx="1135863" cy="731352"/>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正方形/長方形 31">
                    <a:extLst>
                      <a:ext uri="{FF2B5EF4-FFF2-40B4-BE49-F238E27FC236}">
                        <a16:creationId xmlns:a16="http://schemas.microsoft.com/office/drawing/2014/main" id="{8AB0E618-C858-C72B-B979-54DC4EB0223A}"/>
                      </a:ext>
                    </a:extLst>
                  </xdr:cNvPr>
                  <xdr:cNvSpPr/>
                </xdr:nvSpPr>
                <xdr:spPr>
                  <a:xfrm>
                    <a:off x="2185370" y="2996055"/>
                    <a:ext cx="1119312" cy="1659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3" name="矢印: 上向き折線 32">
                    <a:extLst>
                      <a:ext uri="{FF2B5EF4-FFF2-40B4-BE49-F238E27FC236}">
                        <a16:creationId xmlns:a16="http://schemas.microsoft.com/office/drawing/2014/main" id="{BD48D61D-EE63-E15E-7837-4886D17B3A2A}"/>
                      </a:ext>
                    </a:extLst>
                  </xdr:cNvPr>
                  <xdr:cNvSpPr/>
                </xdr:nvSpPr>
                <xdr:spPr>
                  <a:xfrm rot="16200000">
                    <a:off x="2697348" y="2542756"/>
                    <a:ext cx="530253" cy="325141"/>
                  </a:xfrm>
                  <a:prstGeom prst="bentUpArrow">
                    <a:avLst>
                      <a:gd name="adj1" fmla="val 22510"/>
                      <a:gd name="adj2" fmla="val 17713"/>
                      <a:gd name="adj3" fmla="val 2760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3796FF5E-2199-350A-4D4F-3ADD813F2536}"/>
                      </a:ext>
                    </a:extLst>
                  </xdr:cNvPr>
                  <xdr:cNvSpPr txBox="1"/>
                </xdr:nvSpPr>
                <xdr:spPr>
                  <a:xfrm>
                    <a:off x="854500" y="2054184"/>
                    <a:ext cx="1928854" cy="50654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35" name="矢印: 上下 34">
                    <a:extLst>
                      <a:ext uri="{FF2B5EF4-FFF2-40B4-BE49-F238E27FC236}">
                        <a16:creationId xmlns:a16="http://schemas.microsoft.com/office/drawing/2014/main" id="{482FC619-1C76-66CF-CC9A-F079358BB7B2}"/>
                      </a:ext>
                    </a:extLst>
                  </xdr:cNvPr>
                  <xdr:cNvSpPr/>
                </xdr:nvSpPr>
                <xdr:spPr>
                  <a:xfrm rot="16200000">
                    <a:off x="1787767" y="331705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正方形/長方形 35">
                    <a:extLst>
                      <a:ext uri="{FF2B5EF4-FFF2-40B4-BE49-F238E27FC236}">
                        <a16:creationId xmlns:a16="http://schemas.microsoft.com/office/drawing/2014/main" id="{60B82ABA-7D77-8196-B5BE-E7CD823CBFC3}"/>
                      </a:ext>
                    </a:extLst>
                  </xdr:cNvPr>
                  <xdr:cNvSpPr/>
                </xdr:nvSpPr>
                <xdr:spPr>
                  <a:xfrm>
                    <a:off x="2030322" y="3377690"/>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7" name="正方形/長方形 36">
                    <a:extLst>
                      <a:ext uri="{FF2B5EF4-FFF2-40B4-BE49-F238E27FC236}">
                        <a16:creationId xmlns:a16="http://schemas.microsoft.com/office/drawing/2014/main" id="{51B2E5EE-0FA6-8509-C962-4939EC74BA25}"/>
                      </a:ext>
                    </a:extLst>
                  </xdr:cNvPr>
                  <xdr:cNvSpPr/>
                </xdr:nvSpPr>
                <xdr:spPr>
                  <a:xfrm>
                    <a:off x="2030322" y="3751026"/>
                    <a:ext cx="1679840" cy="19081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8" name="矢印: 上下 37">
                    <a:extLst>
                      <a:ext uri="{FF2B5EF4-FFF2-40B4-BE49-F238E27FC236}">
                        <a16:creationId xmlns:a16="http://schemas.microsoft.com/office/drawing/2014/main" id="{DC231076-CED5-55A9-6783-EE7A5D758321}"/>
                      </a:ext>
                    </a:extLst>
                  </xdr:cNvPr>
                  <xdr:cNvSpPr/>
                </xdr:nvSpPr>
                <xdr:spPr>
                  <a:xfrm rot="16200000">
                    <a:off x="1787767" y="3682094"/>
                    <a:ext cx="116255" cy="338715"/>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9" name="テキスト ボックス 38">
                    <a:extLst>
                      <a:ext uri="{FF2B5EF4-FFF2-40B4-BE49-F238E27FC236}">
                        <a16:creationId xmlns:a16="http://schemas.microsoft.com/office/drawing/2014/main" id="{9586C648-531B-5551-497C-1A11CD19110C}"/>
                      </a:ext>
                    </a:extLst>
                  </xdr:cNvPr>
                  <xdr:cNvSpPr txBox="1"/>
                </xdr:nvSpPr>
                <xdr:spPr>
                  <a:xfrm>
                    <a:off x="3034159" y="3634312"/>
                    <a:ext cx="2601587" cy="581683"/>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sp macro="" textlink="">
                <xdr:nvSpPr>
                  <xdr:cNvPr id="40" name="正方形/長方形 39">
                    <a:extLst>
                      <a:ext uri="{FF2B5EF4-FFF2-40B4-BE49-F238E27FC236}">
                        <a16:creationId xmlns:a16="http://schemas.microsoft.com/office/drawing/2014/main" id="{CEA71486-5E05-83A0-021B-0EE3ABCE130F}"/>
                      </a:ext>
                    </a:extLst>
                  </xdr:cNvPr>
                  <xdr:cNvSpPr/>
                </xdr:nvSpPr>
                <xdr:spPr>
                  <a:xfrm>
                    <a:off x="6118510" y="8529177"/>
                    <a:ext cx="1787386" cy="35281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矢印: 上向き折線 40">
                    <a:extLst>
                      <a:ext uri="{FF2B5EF4-FFF2-40B4-BE49-F238E27FC236}">
                        <a16:creationId xmlns:a16="http://schemas.microsoft.com/office/drawing/2014/main" id="{CAC25748-BC7E-4708-1C4D-AA9B7F440AE4}"/>
                      </a:ext>
                    </a:extLst>
                  </xdr:cNvPr>
                  <xdr:cNvSpPr/>
                </xdr:nvSpPr>
                <xdr:spPr>
                  <a:xfrm rot="5400000" flipH="1">
                    <a:off x="7438727" y="7904697"/>
                    <a:ext cx="666386" cy="484118"/>
                  </a:xfrm>
                  <a:prstGeom prst="bentUpArrow">
                    <a:avLst>
                      <a:gd name="adj1" fmla="val 19007"/>
                      <a:gd name="adj2" fmla="val 25000"/>
                      <a:gd name="adj3" fmla="val 2500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2" name="テキスト ボックス 41">
                    <a:extLst>
                      <a:ext uri="{FF2B5EF4-FFF2-40B4-BE49-F238E27FC236}">
                        <a16:creationId xmlns:a16="http://schemas.microsoft.com/office/drawing/2014/main" id="{61540A1F-26B9-6071-9652-0DB23BCB39C5}"/>
                      </a:ext>
                    </a:extLst>
                  </xdr:cNvPr>
                  <xdr:cNvSpPr txBox="1"/>
                </xdr:nvSpPr>
                <xdr:spPr>
                  <a:xfrm>
                    <a:off x="8055729" y="7726371"/>
                    <a:ext cx="2729617" cy="37561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契約した業務内容を選択して下さい。</a:t>
                    </a:r>
                  </a:p>
                </xdr:txBody>
              </xdr:sp>
              <xdr:sp macro="" textlink="">
                <xdr:nvSpPr>
                  <xdr:cNvPr id="43" name="正方形/長方形 42">
                    <a:extLst>
                      <a:ext uri="{FF2B5EF4-FFF2-40B4-BE49-F238E27FC236}">
                        <a16:creationId xmlns:a16="http://schemas.microsoft.com/office/drawing/2014/main" id="{85237FE4-F6B8-1BCA-73B2-4E913727686E}"/>
                      </a:ext>
                    </a:extLst>
                  </xdr:cNvPr>
                  <xdr:cNvSpPr/>
                </xdr:nvSpPr>
                <xdr:spPr>
                  <a:xfrm>
                    <a:off x="5676532" y="1583217"/>
                    <a:ext cx="1408730"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ｈ２８．７．１ｈ２７．７．１</a:t>
                    </a:r>
                  </a:p>
                </xdr:txBody>
              </xdr:sp>
              <xdr:sp macro="" textlink="">
                <xdr:nvSpPr>
                  <xdr:cNvPr id="44" name="正方形/長方形 43">
                    <a:extLst>
                      <a:ext uri="{FF2B5EF4-FFF2-40B4-BE49-F238E27FC236}">
                        <a16:creationId xmlns:a16="http://schemas.microsoft.com/office/drawing/2014/main" id="{6653F4EE-6E01-C2FC-51C5-2D2C13403BC2}"/>
                      </a:ext>
                    </a:extLst>
                  </xdr:cNvPr>
                  <xdr:cNvSpPr/>
                </xdr:nvSpPr>
                <xdr:spPr>
                  <a:xfrm>
                    <a:off x="5913804" y="2819373"/>
                    <a:ext cx="1192237" cy="1139059"/>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正方形/長方形 44">
                    <a:extLst>
                      <a:ext uri="{FF2B5EF4-FFF2-40B4-BE49-F238E27FC236}">
                        <a16:creationId xmlns:a16="http://schemas.microsoft.com/office/drawing/2014/main" id="{8EB92370-674C-6852-6AFA-EC1883364687}"/>
                      </a:ext>
                    </a:extLst>
                  </xdr:cNvPr>
                  <xdr:cNvSpPr/>
                </xdr:nvSpPr>
                <xdr:spPr>
                  <a:xfrm>
                    <a:off x="2924027" y="828247"/>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6" name="正方形/長方形 45">
                    <a:extLst>
                      <a:ext uri="{FF2B5EF4-FFF2-40B4-BE49-F238E27FC236}">
                        <a16:creationId xmlns:a16="http://schemas.microsoft.com/office/drawing/2014/main" id="{0399F34D-2228-5EC3-4DE2-4A267AACFA8A}"/>
                      </a:ext>
                    </a:extLst>
                  </xdr:cNvPr>
                  <xdr:cNvSpPr/>
                </xdr:nvSpPr>
                <xdr:spPr>
                  <a:xfrm>
                    <a:off x="2924027" y="2089293"/>
                    <a:ext cx="3152803" cy="30645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7" name="矢印: 上向き折線 46">
                    <a:extLst>
                      <a:ext uri="{FF2B5EF4-FFF2-40B4-BE49-F238E27FC236}">
                        <a16:creationId xmlns:a16="http://schemas.microsoft.com/office/drawing/2014/main" id="{3913818B-9056-21B1-8AF8-9A6C09045670}"/>
                      </a:ext>
                    </a:extLst>
                  </xdr:cNvPr>
                  <xdr:cNvSpPr/>
                </xdr:nvSpPr>
                <xdr:spPr>
                  <a:xfrm flipH="1">
                    <a:off x="4785918" y="2398718"/>
                    <a:ext cx="976455" cy="1120007"/>
                  </a:xfrm>
                  <a:prstGeom prst="bentUpArrow">
                    <a:avLst>
                      <a:gd name="adj1" fmla="val 8095"/>
                      <a:gd name="adj2" fmla="val 8815"/>
                      <a:gd name="adj3" fmla="val 1235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8" name="矢印: 上向き折線 47">
                    <a:extLst>
                      <a:ext uri="{FF2B5EF4-FFF2-40B4-BE49-F238E27FC236}">
                        <a16:creationId xmlns:a16="http://schemas.microsoft.com/office/drawing/2014/main" id="{C355B2CA-F5D8-B807-49CB-65AB17E12C0A}"/>
                      </a:ext>
                    </a:extLst>
                  </xdr:cNvPr>
                  <xdr:cNvSpPr/>
                </xdr:nvSpPr>
                <xdr:spPr>
                  <a:xfrm flipH="1">
                    <a:off x="4645318" y="1154264"/>
                    <a:ext cx="976455" cy="630523"/>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9" name="テキスト ボックス 8">
                <a:extLst>
                  <a:ext uri="{FF2B5EF4-FFF2-40B4-BE49-F238E27FC236}">
                    <a16:creationId xmlns:a16="http://schemas.microsoft.com/office/drawing/2014/main" id="{617EF7D4-28E3-2ACA-B74C-4DD99FD9C883}"/>
                  </a:ext>
                </a:extLst>
              </xdr:cNvPr>
              <xdr:cNvSpPr txBox="1"/>
            </xdr:nvSpPr>
            <xdr:spPr>
              <a:xfrm>
                <a:off x="1089305" y="7903355"/>
                <a:ext cx="4412302" cy="32935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「該当あり」を選択した場合に自動で「○」を記載します。</a:t>
                </a:r>
              </a:p>
            </xdr:txBody>
          </xdr:sp>
          <xdr:sp macro="" textlink="">
            <xdr:nvSpPr>
              <xdr:cNvPr id="10" name="矢印: 上向き折線 9">
                <a:extLst>
                  <a:ext uri="{FF2B5EF4-FFF2-40B4-BE49-F238E27FC236}">
                    <a16:creationId xmlns:a16="http://schemas.microsoft.com/office/drawing/2014/main" id="{24FCE3D4-0C0E-4D32-0C30-3EBD4B028F69}"/>
                  </a:ext>
                </a:extLst>
              </xdr:cNvPr>
              <xdr:cNvSpPr/>
            </xdr:nvSpPr>
            <xdr:spPr>
              <a:xfrm>
                <a:off x="1053558" y="8248650"/>
                <a:ext cx="489492" cy="398192"/>
              </a:xfrm>
              <a:prstGeom prst="bentUpArrow">
                <a:avLst>
                  <a:gd name="adj1" fmla="val 22512"/>
                  <a:gd name="adj2" fmla="val 29381"/>
                  <a:gd name="adj3" fmla="val 3551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sp macro="" textlink="">
        <xdr:nvSpPr>
          <xdr:cNvPr id="4" name="テキスト ボックス 3">
            <a:extLst>
              <a:ext uri="{FF2B5EF4-FFF2-40B4-BE49-F238E27FC236}">
                <a16:creationId xmlns:a16="http://schemas.microsoft.com/office/drawing/2014/main" id="{07FC44EA-6BA9-A721-4BFA-BF1772E54669}"/>
              </a:ext>
            </a:extLst>
          </xdr:cNvPr>
          <xdr:cNvSpPr txBox="1"/>
        </xdr:nvSpPr>
        <xdr:spPr>
          <a:xfrm>
            <a:off x="2518536" y="1348206"/>
            <a:ext cx="2984829" cy="61354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sp macro="" textlink="">
        <xdr:nvSpPr>
          <xdr:cNvPr id="5" name="テキスト ボックス 4">
            <a:extLst>
              <a:ext uri="{FF2B5EF4-FFF2-40B4-BE49-F238E27FC236}">
                <a16:creationId xmlns:a16="http://schemas.microsoft.com/office/drawing/2014/main" id="{B05D6406-F178-5C00-59F8-010F13D2D74E}"/>
              </a:ext>
            </a:extLst>
          </xdr:cNvPr>
          <xdr:cNvSpPr txBox="1"/>
        </xdr:nvSpPr>
        <xdr:spPr>
          <a:xfrm>
            <a:off x="3566698" y="2794346"/>
            <a:ext cx="2214562" cy="5075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対象期間内の完成であること</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を確認してください。</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17146</xdr:rowOff>
    </xdr:from>
    <xdr:to>
      <xdr:col>4</xdr:col>
      <xdr:colOff>66676</xdr:colOff>
      <xdr:row>1</xdr:row>
      <xdr:rowOff>253366</xdr:rowOff>
    </xdr:to>
    <xdr:sp macro="" textlink="">
      <xdr:nvSpPr>
        <xdr:cNvPr id="2" name="テキスト ボックス 1">
          <a:extLst>
            <a:ext uri="{FF2B5EF4-FFF2-40B4-BE49-F238E27FC236}">
              <a16:creationId xmlns:a16="http://schemas.microsoft.com/office/drawing/2014/main" id="{1CE0A691-9D65-4EBF-A07B-5B6F738F64E2}"/>
            </a:ext>
          </a:extLst>
        </xdr:cNvPr>
        <xdr:cNvSpPr txBox="1"/>
      </xdr:nvSpPr>
      <xdr:spPr>
        <a:xfrm>
          <a:off x="1" y="17146"/>
          <a:ext cx="1581150" cy="4267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116205</xdr:colOff>
      <xdr:row>7</xdr:row>
      <xdr:rowOff>167640</xdr:rowOff>
    </xdr:from>
    <xdr:to>
      <xdr:col>5</xdr:col>
      <xdr:colOff>45720</xdr:colOff>
      <xdr:row>12</xdr:row>
      <xdr:rowOff>28575</xdr:rowOff>
    </xdr:to>
    <xdr:sp macro="" textlink="">
      <xdr:nvSpPr>
        <xdr:cNvPr id="4" name="正方形/長方形 3">
          <a:extLst>
            <a:ext uri="{FF2B5EF4-FFF2-40B4-BE49-F238E27FC236}">
              <a16:creationId xmlns:a16="http://schemas.microsoft.com/office/drawing/2014/main" id="{8309C856-6EB2-476B-91E6-49E49B10BADD}"/>
            </a:ext>
          </a:extLst>
        </xdr:cNvPr>
        <xdr:cNvSpPr/>
      </xdr:nvSpPr>
      <xdr:spPr>
        <a:xfrm>
          <a:off x="1487805" y="1501140"/>
          <a:ext cx="424815" cy="81343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142875</xdr:colOff>
      <xdr:row>12</xdr:row>
      <xdr:rowOff>28575</xdr:rowOff>
    </xdr:from>
    <xdr:to>
      <xdr:col>43</xdr:col>
      <xdr:colOff>304440</xdr:colOff>
      <xdr:row>13</xdr:row>
      <xdr:rowOff>165174</xdr:rowOff>
    </xdr:to>
    <xdr:sp macro="" textlink="">
      <xdr:nvSpPr>
        <xdr:cNvPr id="5" name="テキスト ボックス 4">
          <a:extLst>
            <a:ext uri="{FF2B5EF4-FFF2-40B4-BE49-F238E27FC236}">
              <a16:creationId xmlns:a16="http://schemas.microsoft.com/office/drawing/2014/main" id="{3F678D51-3B1C-4EC5-8AE4-F767D487AA8C}"/>
            </a:ext>
          </a:extLst>
        </xdr:cNvPr>
        <xdr:cNvSpPr txBox="1"/>
      </xdr:nvSpPr>
      <xdr:spPr>
        <a:xfrm>
          <a:off x="7200900" y="2314575"/>
          <a:ext cx="4885965" cy="32709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専任補助者の配置を「しない」とすると表示されません。</a:t>
          </a:r>
        </a:p>
      </xdr:txBody>
    </xdr:sp>
    <xdr:clientData/>
  </xdr:twoCellAnchor>
  <xdr:twoCellAnchor>
    <xdr:from>
      <xdr:col>23</xdr:col>
      <xdr:colOff>91440</xdr:colOff>
      <xdr:row>6</xdr:row>
      <xdr:rowOff>1</xdr:rowOff>
    </xdr:from>
    <xdr:to>
      <xdr:col>45</xdr:col>
      <xdr:colOff>38100</xdr:colOff>
      <xdr:row>15</xdr:row>
      <xdr:rowOff>19051</xdr:rowOff>
    </xdr:to>
    <xdr:sp macro="" textlink="">
      <xdr:nvSpPr>
        <xdr:cNvPr id="6" name="正方形/長方形 5">
          <a:extLst>
            <a:ext uri="{FF2B5EF4-FFF2-40B4-BE49-F238E27FC236}">
              <a16:creationId xmlns:a16="http://schemas.microsoft.com/office/drawing/2014/main" id="{E39CD3E1-62E0-4FE8-8885-3357B0733445}"/>
            </a:ext>
          </a:extLst>
        </xdr:cNvPr>
        <xdr:cNvSpPr/>
      </xdr:nvSpPr>
      <xdr:spPr>
        <a:xfrm>
          <a:off x="6511290" y="1143001"/>
          <a:ext cx="6109335" cy="15811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152399</xdr:colOff>
      <xdr:row>2</xdr:row>
      <xdr:rowOff>47625</xdr:rowOff>
    </xdr:from>
    <xdr:to>
      <xdr:col>12</xdr:col>
      <xdr:colOff>73465</xdr:colOff>
      <xdr:row>7</xdr:row>
      <xdr:rowOff>189895</xdr:rowOff>
    </xdr:to>
    <xdr:sp macro="" textlink="">
      <xdr:nvSpPr>
        <xdr:cNvPr id="7" name="矢印: 上向き折線 6">
          <a:extLst>
            <a:ext uri="{FF2B5EF4-FFF2-40B4-BE49-F238E27FC236}">
              <a16:creationId xmlns:a16="http://schemas.microsoft.com/office/drawing/2014/main" id="{3507009D-4582-4CFD-A40E-33771AD004FE}"/>
            </a:ext>
          </a:extLst>
        </xdr:cNvPr>
        <xdr:cNvSpPr/>
      </xdr:nvSpPr>
      <xdr:spPr>
        <a:xfrm rot="5400000" flipH="1">
          <a:off x="2161110" y="10589"/>
          <a:ext cx="1018570" cy="2007041"/>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38100</xdr:colOff>
      <xdr:row>0</xdr:row>
      <xdr:rowOff>43815</xdr:rowOff>
    </xdr:from>
    <xdr:to>
      <xdr:col>17</xdr:col>
      <xdr:colOff>173298</xdr:colOff>
      <xdr:row>3</xdr:row>
      <xdr:rowOff>180975</xdr:rowOff>
    </xdr:to>
    <xdr:sp macro="" textlink="">
      <xdr:nvSpPr>
        <xdr:cNvPr id="3" name="テキスト ボックス 2">
          <a:extLst>
            <a:ext uri="{FF2B5EF4-FFF2-40B4-BE49-F238E27FC236}">
              <a16:creationId xmlns:a16="http://schemas.microsoft.com/office/drawing/2014/main" id="{FCDC3AE7-4FF0-498D-AD38-E0458D295155}"/>
            </a:ext>
          </a:extLst>
        </xdr:cNvPr>
        <xdr:cNvSpPr txBox="1"/>
      </xdr:nvSpPr>
      <xdr:spPr>
        <a:xfrm>
          <a:off x="1552575" y="43815"/>
          <a:ext cx="3554673" cy="78486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全員が若手・女性技術者（工場製作を除く）の場合、専任補助者を配置について選択してください。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選択が表示されない場合は専任技術者の配置条件を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満たしていません。</a:t>
          </a:r>
        </a:p>
      </xdr:txBody>
    </xdr:sp>
    <xdr:clientData/>
  </xdr:twoCellAnchor>
  <xdr:twoCellAnchor>
    <xdr:from>
      <xdr:col>13</xdr:col>
      <xdr:colOff>264795</xdr:colOff>
      <xdr:row>3</xdr:row>
      <xdr:rowOff>171453</xdr:rowOff>
    </xdr:from>
    <xdr:to>
      <xdr:col>17</xdr:col>
      <xdr:colOff>55245</xdr:colOff>
      <xdr:row>11</xdr:row>
      <xdr:rowOff>102874</xdr:rowOff>
    </xdr:to>
    <xdr:sp macro="" textlink="">
      <xdr:nvSpPr>
        <xdr:cNvPr id="8" name="矢印: 上向き折線 7">
          <a:extLst>
            <a:ext uri="{FF2B5EF4-FFF2-40B4-BE49-F238E27FC236}">
              <a16:creationId xmlns:a16="http://schemas.microsoft.com/office/drawing/2014/main" id="{D3E7B2CE-D6C5-43D5-AD81-E2604CC8406E}"/>
            </a:ext>
          </a:extLst>
        </xdr:cNvPr>
        <xdr:cNvSpPr/>
      </xdr:nvSpPr>
      <xdr:spPr>
        <a:xfrm rot="5400000">
          <a:off x="3809047" y="1018226"/>
          <a:ext cx="1379221" cy="981075"/>
        </a:xfrm>
        <a:prstGeom prst="bentUpArrow">
          <a:avLst>
            <a:gd name="adj1" fmla="val 19007"/>
            <a:gd name="adj2" fmla="val 15312"/>
            <a:gd name="adj3" fmla="val 2044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38100</xdr:colOff>
      <xdr:row>10</xdr:row>
      <xdr:rowOff>26669</xdr:rowOff>
    </xdr:from>
    <xdr:to>
      <xdr:col>20</xdr:col>
      <xdr:colOff>409575</xdr:colOff>
      <xdr:row>11</xdr:row>
      <xdr:rowOff>161924</xdr:rowOff>
    </xdr:to>
    <xdr:sp macro="" textlink="">
      <xdr:nvSpPr>
        <xdr:cNvPr id="9" name="正方形/長方形 8">
          <a:extLst>
            <a:ext uri="{FF2B5EF4-FFF2-40B4-BE49-F238E27FC236}">
              <a16:creationId xmlns:a16="http://schemas.microsoft.com/office/drawing/2014/main" id="{3A6B1672-C073-4C1D-96E2-295D7DAD588F}"/>
            </a:ext>
          </a:extLst>
        </xdr:cNvPr>
        <xdr:cNvSpPr/>
      </xdr:nvSpPr>
      <xdr:spPr>
        <a:xfrm>
          <a:off x="4972050" y="1931669"/>
          <a:ext cx="1009650" cy="3257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26670</xdr:colOff>
      <xdr:row>9</xdr:row>
      <xdr:rowOff>161925</xdr:rowOff>
    </xdr:from>
    <xdr:to>
      <xdr:col>23</xdr:col>
      <xdr:colOff>87630</xdr:colOff>
      <xdr:row>11</xdr:row>
      <xdr:rowOff>129540</xdr:rowOff>
    </xdr:to>
    <xdr:sp macro="" textlink="">
      <xdr:nvSpPr>
        <xdr:cNvPr id="10" name="矢印: 右 9">
          <a:extLst>
            <a:ext uri="{FF2B5EF4-FFF2-40B4-BE49-F238E27FC236}">
              <a16:creationId xmlns:a16="http://schemas.microsoft.com/office/drawing/2014/main" id="{D45EA682-AD1A-C3F1-FE22-5C87B3F616F7}"/>
            </a:ext>
          </a:extLst>
        </xdr:cNvPr>
        <xdr:cNvSpPr/>
      </xdr:nvSpPr>
      <xdr:spPr>
        <a:xfrm>
          <a:off x="6055995" y="1876425"/>
          <a:ext cx="451485" cy="348615"/>
        </a:xfrm>
        <a:prstGeom prst="rightArrow">
          <a:avLst/>
        </a:prstGeom>
        <a:noFill/>
        <a:ln w="9525"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rtlCol="0" anchor="t"/>
        <a:lstStyle/>
        <a:p>
          <a:pPr algn="l"/>
          <a:endParaRPr kumimoji="1" lang="ja-JP" altLang="en-US" sz="1100"/>
        </a:p>
      </xdr:txBody>
    </xdr:sp>
    <xdr:clientData/>
  </xdr:twoCellAnchor>
  <xdr:twoCellAnchor>
    <xdr:from>
      <xdr:col>7</xdr:col>
      <xdr:colOff>0</xdr:colOff>
      <xdr:row>16</xdr:row>
      <xdr:rowOff>11430</xdr:rowOff>
    </xdr:from>
    <xdr:to>
      <xdr:col>19</xdr:col>
      <xdr:colOff>209550</xdr:colOff>
      <xdr:row>18</xdr:row>
      <xdr:rowOff>9947</xdr:rowOff>
    </xdr:to>
    <xdr:sp macro="" textlink="">
      <xdr:nvSpPr>
        <xdr:cNvPr id="12" name="正方形/長方形 11">
          <a:extLst>
            <a:ext uri="{FF2B5EF4-FFF2-40B4-BE49-F238E27FC236}">
              <a16:creationId xmlns:a16="http://schemas.microsoft.com/office/drawing/2014/main" id="{42ECBA0D-9338-4757-AF03-E5982868EB28}"/>
            </a:ext>
          </a:extLst>
        </xdr:cNvPr>
        <xdr:cNvSpPr/>
      </xdr:nvSpPr>
      <xdr:spPr>
        <a:xfrm>
          <a:off x="2257425" y="2945130"/>
          <a:ext cx="3276600" cy="322367"/>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19050</xdr:colOff>
      <xdr:row>22</xdr:row>
      <xdr:rowOff>19050</xdr:rowOff>
    </xdr:from>
    <xdr:to>
      <xdr:col>26</xdr:col>
      <xdr:colOff>224820</xdr:colOff>
      <xdr:row>23</xdr:row>
      <xdr:rowOff>19250</xdr:rowOff>
    </xdr:to>
    <xdr:sp macro="" textlink="">
      <xdr:nvSpPr>
        <xdr:cNvPr id="13" name="正方形/長方形 12">
          <a:extLst>
            <a:ext uri="{FF2B5EF4-FFF2-40B4-BE49-F238E27FC236}">
              <a16:creationId xmlns:a16="http://schemas.microsoft.com/office/drawing/2014/main" id="{FEE0A91E-488C-4110-9B3B-F7A5A2B5C150}"/>
            </a:ext>
          </a:extLst>
        </xdr:cNvPr>
        <xdr:cNvSpPr/>
      </xdr:nvSpPr>
      <xdr:spPr>
        <a:xfrm>
          <a:off x="6438900" y="3886200"/>
          <a:ext cx="843945" cy="1907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142874</xdr:colOff>
      <xdr:row>19</xdr:row>
      <xdr:rowOff>0</xdr:rowOff>
    </xdr:from>
    <xdr:to>
      <xdr:col>22</xdr:col>
      <xdr:colOff>238124</xdr:colOff>
      <xdr:row>22</xdr:row>
      <xdr:rowOff>125735</xdr:rowOff>
    </xdr:to>
    <xdr:sp macro="" textlink="">
      <xdr:nvSpPr>
        <xdr:cNvPr id="14" name="矢印: 上向き折線 13">
          <a:extLst>
            <a:ext uri="{FF2B5EF4-FFF2-40B4-BE49-F238E27FC236}">
              <a16:creationId xmlns:a16="http://schemas.microsoft.com/office/drawing/2014/main" id="{685579BC-2EFF-457F-AAF4-41AAC8EB4019}"/>
            </a:ext>
          </a:extLst>
        </xdr:cNvPr>
        <xdr:cNvSpPr/>
      </xdr:nvSpPr>
      <xdr:spPr>
        <a:xfrm flipH="1">
          <a:off x="3143249" y="3295650"/>
          <a:ext cx="3267075" cy="697235"/>
        </a:xfrm>
        <a:prstGeom prst="bentUpArrow">
          <a:avLst>
            <a:gd name="adj1" fmla="val 10727"/>
            <a:gd name="adj2" fmla="val 11446"/>
            <a:gd name="adj3" fmla="val 1629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316230</xdr:colOff>
      <xdr:row>21</xdr:row>
      <xdr:rowOff>19050</xdr:rowOff>
    </xdr:from>
    <xdr:to>
      <xdr:col>21</xdr:col>
      <xdr:colOff>139065</xdr:colOff>
      <xdr:row>24</xdr:row>
      <xdr:rowOff>133871</xdr:rowOff>
    </xdr:to>
    <xdr:sp macro="" textlink="">
      <xdr:nvSpPr>
        <xdr:cNvPr id="11" name="テキスト ボックス 10">
          <a:extLst>
            <a:ext uri="{FF2B5EF4-FFF2-40B4-BE49-F238E27FC236}">
              <a16:creationId xmlns:a16="http://schemas.microsoft.com/office/drawing/2014/main" id="{0F1E76DA-E62D-45E6-936A-993C7CD75F6B}"/>
            </a:ext>
          </a:extLst>
        </xdr:cNvPr>
        <xdr:cNvSpPr txBox="1"/>
      </xdr:nvSpPr>
      <xdr:spPr>
        <a:xfrm>
          <a:off x="3459480" y="3695700"/>
          <a:ext cx="2708910" cy="68632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対象期間内の完成（工期末が申込期限</a:t>
          </a:r>
          <a:r>
            <a:rPr kumimoji="1" lang="en-US" altLang="ja-JP" sz="1100" i="0">
              <a:solidFill>
                <a:srgbClr val="FF0000"/>
              </a:solidFill>
              <a:latin typeface="BIZ UDゴシック" panose="020B0400000000000000" pitchFamily="49" charset="-128"/>
              <a:ea typeface="BIZ UDゴシック" panose="020B0400000000000000" pitchFamily="49" charset="-128"/>
            </a:rPr>
            <a:t>2</a:t>
          </a:r>
          <a:r>
            <a:rPr kumimoji="1" lang="ja-JP" altLang="en-US" sz="1100" i="0">
              <a:solidFill>
                <a:srgbClr val="FF0000"/>
              </a:solidFill>
              <a:latin typeface="BIZ UDゴシック" panose="020B0400000000000000" pitchFamily="49" charset="-128"/>
              <a:ea typeface="BIZ UDゴシック" panose="020B0400000000000000" pitchFamily="49" charset="-128"/>
            </a:rPr>
            <a:t>週間以内の場合、引渡しが完了（工事検査日））であることを確認してください。</a:t>
          </a:r>
        </a:p>
      </xdr:txBody>
    </xdr:sp>
    <xdr:clientData/>
  </xdr:twoCellAnchor>
  <xdr:twoCellAnchor>
    <xdr:from>
      <xdr:col>32</xdr:col>
      <xdr:colOff>0</xdr:colOff>
      <xdr:row>21</xdr:row>
      <xdr:rowOff>19051</xdr:rowOff>
    </xdr:from>
    <xdr:to>
      <xdr:col>43</xdr:col>
      <xdr:colOff>38100</xdr:colOff>
      <xdr:row>22</xdr:row>
      <xdr:rowOff>179071</xdr:rowOff>
    </xdr:to>
    <xdr:sp macro="" textlink="">
      <xdr:nvSpPr>
        <xdr:cNvPr id="15" name="正方形/長方形 14">
          <a:extLst>
            <a:ext uri="{FF2B5EF4-FFF2-40B4-BE49-F238E27FC236}">
              <a16:creationId xmlns:a16="http://schemas.microsoft.com/office/drawing/2014/main" id="{79C7A053-0E7E-4F29-B1C4-978066825451}"/>
            </a:ext>
          </a:extLst>
        </xdr:cNvPr>
        <xdr:cNvSpPr/>
      </xdr:nvSpPr>
      <xdr:spPr>
        <a:xfrm>
          <a:off x="8639175" y="3695701"/>
          <a:ext cx="3181350" cy="35052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24</xdr:row>
      <xdr:rowOff>0</xdr:rowOff>
    </xdr:from>
    <xdr:to>
      <xdr:col>43</xdr:col>
      <xdr:colOff>329565</xdr:colOff>
      <xdr:row>26</xdr:row>
      <xdr:rowOff>135551</xdr:rowOff>
    </xdr:to>
    <xdr:sp macro="" textlink="">
      <xdr:nvSpPr>
        <xdr:cNvPr id="16" name="テキスト ボックス 15">
          <a:extLst>
            <a:ext uri="{FF2B5EF4-FFF2-40B4-BE49-F238E27FC236}">
              <a16:creationId xmlns:a16="http://schemas.microsoft.com/office/drawing/2014/main" id="{5BCD3404-55BC-4DD7-9C0C-800A203DAFE6}"/>
            </a:ext>
          </a:extLst>
        </xdr:cNvPr>
        <xdr:cNvSpPr txBox="1"/>
      </xdr:nvSpPr>
      <xdr:spPr>
        <a:xfrm>
          <a:off x="9677400" y="4248150"/>
          <a:ext cx="2434590" cy="51655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同種工事であることが確認できる</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内容を記載して下さい。</a:t>
          </a:r>
        </a:p>
      </xdr:txBody>
    </xdr:sp>
    <xdr:clientData/>
  </xdr:twoCellAnchor>
  <xdr:twoCellAnchor>
    <xdr:from>
      <xdr:col>32</xdr:col>
      <xdr:colOff>171450</xdr:colOff>
      <xdr:row>22</xdr:row>
      <xdr:rowOff>180975</xdr:rowOff>
    </xdr:from>
    <xdr:to>
      <xdr:col>36</xdr:col>
      <xdr:colOff>54283</xdr:colOff>
      <xdr:row>25</xdr:row>
      <xdr:rowOff>55714</xdr:rowOff>
    </xdr:to>
    <xdr:sp macro="" textlink="">
      <xdr:nvSpPr>
        <xdr:cNvPr id="17" name="矢印: 上向き折線 16">
          <a:extLst>
            <a:ext uri="{FF2B5EF4-FFF2-40B4-BE49-F238E27FC236}">
              <a16:creationId xmlns:a16="http://schemas.microsoft.com/office/drawing/2014/main" id="{F2E695D9-C9C3-43B6-AAAF-47FA87FEAAD3}"/>
            </a:ext>
          </a:extLst>
        </xdr:cNvPr>
        <xdr:cNvSpPr/>
      </xdr:nvSpPr>
      <xdr:spPr>
        <a:xfrm rot="16200000" flipH="1" flipV="1">
          <a:off x="9024222" y="3834528"/>
          <a:ext cx="446239" cy="873433"/>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15</xdr:row>
      <xdr:rowOff>228599</xdr:rowOff>
    </xdr:from>
    <xdr:to>
      <xdr:col>45</xdr:col>
      <xdr:colOff>240030</xdr:colOff>
      <xdr:row>18</xdr:row>
      <xdr:rowOff>28574</xdr:rowOff>
    </xdr:to>
    <xdr:sp macro="" textlink="">
      <xdr:nvSpPr>
        <xdr:cNvPr id="18" name="正方形/長方形 17">
          <a:extLst>
            <a:ext uri="{FF2B5EF4-FFF2-40B4-BE49-F238E27FC236}">
              <a16:creationId xmlns:a16="http://schemas.microsoft.com/office/drawing/2014/main" id="{66847A12-9DA1-4425-8EAD-B39ACA1BD08A}"/>
            </a:ext>
          </a:extLst>
        </xdr:cNvPr>
        <xdr:cNvSpPr/>
      </xdr:nvSpPr>
      <xdr:spPr>
        <a:xfrm>
          <a:off x="6419850" y="2933699"/>
          <a:ext cx="6402705"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47625</xdr:colOff>
      <xdr:row>19</xdr:row>
      <xdr:rowOff>0</xdr:rowOff>
    </xdr:from>
    <xdr:to>
      <xdr:col>36</xdr:col>
      <xdr:colOff>146547</xdr:colOff>
      <xdr:row>20</xdr:row>
      <xdr:rowOff>150511</xdr:rowOff>
    </xdr:to>
    <xdr:sp macro="" textlink="">
      <xdr:nvSpPr>
        <xdr:cNvPr id="19" name="矢印: 上下 18">
          <a:extLst>
            <a:ext uri="{FF2B5EF4-FFF2-40B4-BE49-F238E27FC236}">
              <a16:creationId xmlns:a16="http://schemas.microsoft.com/office/drawing/2014/main" id="{970ED6FC-D022-4995-9B45-8B1F6A25E393}"/>
            </a:ext>
          </a:extLst>
        </xdr:cNvPr>
        <xdr:cNvSpPr/>
      </xdr:nvSpPr>
      <xdr:spPr>
        <a:xfrm>
          <a:off x="9677400" y="3295650"/>
          <a:ext cx="98922" cy="34101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32</xdr:row>
      <xdr:rowOff>0</xdr:rowOff>
    </xdr:from>
    <xdr:to>
      <xdr:col>26</xdr:col>
      <xdr:colOff>202396</xdr:colOff>
      <xdr:row>33</xdr:row>
      <xdr:rowOff>171371</xdr:rowOff>
    </xdr:to>
    <xdr:sp macro="" textlink="">
      <xdr:nvSpPr>
        <xdr:cNvPr id="21" name="正方形/長方形 20">
          <a:extLst>
            <a:ext uri="{FF2B5EF4-FFF2-40B4-BE49-F238E27FC236}">
              <a16:creationId xmlns:a16="http://schemas.microsoft.com/office/drawing/2014/main" id="{22303D12-D43F-4C0F-A967-E4A92E35E781}"/>
            </a:ext>
          </a:extLst>
        </xdr:cNvPr>
        <xdr:cNvSpPr/>
      </xdr:nvSpPr>
      <xdr:spPr>
        <a:xfrm>
          <a:off x="6419850" y="5638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36</xdr:row>
      <xdr:rowOff>0</xdr:rowOff>
    </xdr:from>
    <xdr:to>
      <xdr:col>26</xdr:col>
      <xdr:colOff>202396</xdr:colOff>
      <xdr:row>37</xdr:row>
      <xdr:rowOff>171371</xdr:rowOff>
    </xdr:to>
    <xdr:sp macro="" textlink="">
      <xdr:nvSpPr>
        <xdr:cNvPr id="22" name="正方形/長方形 21">
          <a:extLst>
            <a:ext uri="{FF2B5EF4-FFF2-40B4-BE49-F238E27FC236}">
              <a16:creationId xmlns:a16="http://schemas.microsoft.com/office/drawing/2014/main" id="{FF688B39-5C73-4E53-B105-08DBED363AE6}"/>
            </a:ext>
          </a:extLst>
        </xdr:cNvPr>
        <xdr:cNvSpPr/>
      </xdr:nvSpPr>
      <xdr:spPr>
        <a:xfrm>
          <a:off x="6419850" y="6400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0</xdr:colOff>
      <xdr:row>38</xdr:row>
      <xdr:rowOff>0</xdr:rowOff>
    </xdr:from>
    <xdr:to>
      <xdr:col>26</xdr:col>
      <xdr:colOff>202396</xdr:colOff>
      <xdr:row>39</xdr:row>
      <xdr:rowOff>171371</xdr:rowOff>
    </xdr:to>
    <xdr:sp macro="" textlink="">
      <xdr:nvSpPr>
        <xdr:cNvPr id="23" name="正方形/長方形 22">
          <a:extLst>
            <a:ext uri="{FF2B5EF4-FFF2-40B4-BE49-F238E27FC236}">
              <a16:creationId xmlns:a16="http://schemas.microsoft.com/office/drawing/2014/main" id="{9AE4D265-168F-46AB-BC31-5217F93A58E5}"/>
            </a:ext>
          </a:extLst>
        </xdr:cNvPr>
        <xdr:cNvSpPr/>
      </xdr:nvSpPr>
      <xdr:spPr>
        <a:xfrm>
          <a:off x="6419850" y="6781800"/>
          <a:ext cx="840571" cy="36187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304800</xdr:colOff>
      <xdr:row>28</xdr:row>
      <xdr:rowOff>0</xdr:rowOff>
    </xdr:from>
    <xdr:to>
      <xdr:col>27</xdr:col>
      <xdr:colOff>34571</xdr:colOff>
      <xdr:row>32</xdr:row>
      <xdr:rowOff>3456</xdr:rowOff>
    </xdr:to>
    <xdr:sp macro="" textlink="">
      <xdr:nvSpPr>
        <xdr:cNvPr id="24" name="矢印: 上向き折線 23">
          <a:extLst>
            <a:ext uri="{FF2B5EF4-FFF2-40B4-BE49-F238E27FC236}">
              <a16:creationId xmlns:a16="http://schemas.microsoft.com/office/drawing/2014/main" id="{43C2D00F-888F-4A75-AEAD-AD993248181F}"/>
            </a:ext>
          </a:extLst>
        </xdr:cNvPr>
        <xdr:cNvSpPr/>
      </xdr:nvSpPr>
      <xdr:spPr>
        <a:xfrm rot="16200000" flipV="1">
          <a:off x="6759258" y="5061267"/>
          <a:ext cx="689256" cy="472721"/>
        </a:xfrm>
        <a:prstGeom prst="bentUpArrow">
          <a:avLst>
            <a:gd name="adj1" fmla="val 18272"/>
            <a:gd name="adj2" fmla="val 16533"/>
            <a:gd name="adj3" fmla="val 2022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57150</xdr:colOff>
      <xdr:row>26</xdr:row>
      <xdr:rowOff>47625</xdr:rowOff>
    </xdr:from>
    <xdr:to>
      <xdr:col>35</xdr:col>
      <xdr:colOff>125622</xdr:colOff>
      <xdr:row>28</xdr:row>
      <xdr:rowOff>234934</xdr:rowOff>
    </xdr:to>
    <xdr:sp macro="" textlink="">
      <xdr:nvSpPr>
        <xdr:cNvPr id="20" name="テキスト ボックス 19">
          <a:extLst>
            <a:ext uri="{FF2B5EF4-FFF2-40B4-BE49-F238E27FC236}">
              <a16:creationId xmlns:a16="http://schemas.microsoft.com/office/drawing/2014/main" id="{A68F4653-B1C4-4789-A2FE-D81FFCB4912E}"/>
            </a:ext>
          </a:extLst>
        </xdr:cNvPr>
        <xdr:cNvSpPr txBox="1"/>
      </xdr:nvSpPr>
      <xdr:spPr>
        <a:xfrm>
          <a:off x="7115175" y="4676775"/>
          <a:ext cx="2392572" cy="511159"/>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契約工期の全期間に従事していることを確認してください。</a:t>
          </a:r>
        </a:p>
      </xdr:txBody>
    </xdr:sp>
    <xdr:clientData/>
  </xdr:twoCellAnchor>
  <xdr:twoCellAnchor>
    <xdr:from>
      <xdr:col>35</xdr:col>
      <xdr:colOff>123824</xdr:colOff>
      <xdr:row>28</xdr:row>
      <xdr:rowOff>1904</xdr:rowOff>
    </xdr:from>
    <xdr:to>
      <xdr:col>38</xdr:col>
      <xdr:colOff>102869</xdr:colOff>
      <xdr:row>31</xdr:row>
      <xdr:rowOff>133349</xdr:rowOff>
    </xdr:to>
    <xdr:sp macro="" textlink="">
      <xdr:nvSpPr>
        <xdr:cNvPr id="25" name="矢印: 上向き折線 24">
          <a:extLst>
            <a:ext uri="{FF2B5EF4-FFF2-40B4-BE49-F238E27FC236}">
              <a16:creationId xmlns:a16="http://schemas.microsoft.com/office/drawing/2014/main" id="{AE7EFCAB-8EF8-45BB-8FBA-BEB58AD306B5}"/>
            </a:ext>
          </a:extLst>
        </xdr:cNvPr>
        <xdr:cNvSpPr/>
      </xdr:nvSpPr>
      <xdr:spPr>
        <a:xfrm rot="10800000" flipH="1">
          <a:off x="9505949" y="4954904"/>
          <a:ext cx="721995" cy="626745"/>
        </a:xfrm>
        <a:prstGeom prst="bentUpArrow">
          <a:avLst>
            <a:gd name="adj1" fmla="val 16828"/>
            <a:gd name="adj2" fmla="val 17471"/>
            <a:gd name="adj3" fmla="val 26070"/>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217170</xdr:colOff>
      <xdr:row>31</xdr:row>
      <xdr:rowOff>179070</xdr:rowOff>
    </xdr:from>
    <xdr:to>
      <xdr:col>40</xdr:col>
      <xdr:colOff>437966</xdr:colOff>
      <xdr:row>33</xdr:row>
      <xdr:rowOff>28575</xdr:rowOff>
    </xdr:to>
    <xdr:sp macro="" textlink="">
      <xdr:nvSpPr>
        <xdr:cNvPr id="26" name="正方形/長方形 25">
          <a:extLst>
            <a:ext uri="{FF2B5EF4-FFF2-40B4-BE49-F238E27FC236}">
              <a16:creationId xmlns:a16="http://schemas.microsoft.com/office/drawing/2014/main" id="{1BD85372-5AB9-47AA-86BF-0C6F00AA9616}"/>
            </a:ext>
          </a:extLst>
        </xdr:cNvPr>
        <xdr:cNvSpPr/>
      </xdr:nvSpPr>
      <xdr:spPr>
        <a:xfrm>
          <a:off x="9846945" y="5627370"/>
          <a:ext cx="1316171" cy="2305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11430</xdr:colOff>
      <xdr:row>12</xdr:row>
      <xdr:rowOff>0</xdr:rowOff>
    </xdr:from>
    <xdr:to>
      <xdr:col>3</xdr:col>
      <xdr:colOff>57150</xdr:colOff>
      <xdr:row>13</xdr:row>
      <xdr:rowOff>173941</xdr:rowOff>
    </xdr:to>
    <xdr:sp macro="" textlink="">
      <xdr:nvSpPr>
        <xdr:cNvPr id="27" name="正方形/長方形 26">
          <a:extLst>
            <a:ext uri="{FF2B5EF4-FFF2-40B4-BE49-F238E27FC236}">
              <a16:creationId xmlns:a16="http://schemas.microsoft.com/office/drawing/2014/main" id="{53F3DB04-8CDA-42B9-B52F-63FE24390923}"/>
            </a:ext>
          </a:extLst>
        </xdr:cNvPr>
        <xdr:cNvSpPr/>
      </xdr:nvSpPr>
      <xdr:spPr>
        <a:xfrm>
          <a:off x="11430" y="2286000"/>
          <a:ext cx="1417320" cy="36444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68580</xdr:colOff>
      <xdr:row>12</xdr:row>
      <xdr:rowOff>102870</xdr:rowOff>
    </xdr:from>
    <xdr:to>
      <xdr:col>20</xdr:col>
      <xdr:colOff>396240</xdr:colOff>
      <xdr:row>15</xdr:row>
      <xdr:rowOff>16100</xdr:rowOff>
    </xdr:to>
    <xdr:sp macro="" textlink="">
      <xdr:nvSpPr>
        <xdr:cNvPr id="28" name="テキスト ボックス 27">
          <a:extLst>
            <a:ext uri="{FF2B5EF4-FFF2-40B4-BE49-F238E27FC236}">
              <a16:creationId xmlns:a16="http://schemas.microsoft.com/office/drawing/2014/main" id="{C618F958-A545-4229-AEED-81368471BD1E}"/>
            </a:ext>
          </a:extLst>
        </xdr:cNvPr>
        <xdr:cNvSpPr txBox="1"/>
      </xdr:nvSpPr>
      <xdr:spPr>
        <a:xfrm>
          <a:off x="1935480" y="2388870"/>
          <a:ext cx="4032885" cy="33233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「工場製作」の場合は「技術者氏名」のみ記載して下さい。</a:t>
          </a:r>
        </a:p>
      </xdr:txBody>
    </xdr:sp>
    <xdr:clientData/>
  </xdr:twoCellAnchor>
  <xdr:twoCellAnchor>
    <xdr:from>
      <xdr:col>3</xdr:col>
      <xdr:colOff>76200</xdr:colOff>
      <xdr:row>12</xdr:row>
      <xdr:rowOff>171450</xdr:rowOff>
    </xdr:from>
    <xdr:to>
      <xdr:col>5</xdr:col>
      <xdr:colOff>55228</xdr:colOff>
      <xdr:row>13</xdr:row>
      <xdr:rowOff>101012</xdr:rowOff>
    </xdr:to>
    <xdr:sp macro="" textlink="">
      <xdr:nvSpPr>
        <xdr:cNvPr id="29" name="矢印: 上下 28">
          <a:extLst>
            <a:ext uri="{FF2B5EF4-FFF2-40B4-BE49-F238E27FC236}">
              <a16:creationId xmlns:a16="http://schemas.microsoft.com/office/drawing/2014/main" id="{58CDC830-C9D8-4A6C-A15C-D8DDE33E0C18}"/>
            </a:ext>
          </a:extLst>
        </xdr:cNvPr>
        <xdr:cNvSpPr/>
      </xdr:nvSpPr>
      <xdr:spPr>
        <a:xfrm rot="16200000">
          <a:off x="1624933" y="2280317"/>
          <a:ext cx="120062" cy="474328"/>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19050</xdr:colOff>
      <xdr:row>21</xdr:row>
      <xdr:rowOff>9525</xdr:rowOff>
    </xdr:from>
    <xdr:to>
      <xdr:col>0</xdr:col>
      <xdr:colOff>342293</xdr:colOff>
      <xdr:row>24</xdr:row>
      <xdr:rowOff>184516</xdr:rowOff>
    </xdr:to>
    <xdr:sp macro="" textlink="">
      <xdr:nvSpPr>
        <xdr:cNvPr id="30" name="正方形/長方形 29">
          <a:extLst>
            <a:ext uri="{FF2B5EF4-FFF2-40B4-BE49-F238E27FC236}">
              <a16:creationId xmlns:a16="http://schemas.microsoft.com/office/drawing/2014/main" id="{48E94842-9E2D-4CB7-B36D-7D2DD68C2957}"/>
            </a:ext>
          </a:extLst>
        </xdr:cNvPr>
        <xdr:cNvSpPr/>
      </xdr:nvSpPr>
      <xdr:spPr>
        <a:xfrm>
          <a:off x="19050" y="3686175"/>
          <a:ext cx="323243"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131445</xdr:colOff>
      <xdr:row>25</xdr:row>
      <xdr:rowOff>53340</xdr:rowOff>
    </xdr:from>
    <xdr:to>
      <xdr:col>19</xdr:col>
      <xdr:colOff>0</xdr:colOff>
      <xdr:row>27</xdr:row>
      <xdr:rowOff>113255</xdr:rowOff>
    </xdr:to>
    <xdr:sp macro="" textlink="">
      <xdr:nvSpPr>
        <xdr:cNvPr id="31" name="テキスト ボックス 30">
          <a:extLst>
            <a:ext uri="{FF2B5EF4-FFF2-40B4-BE49-F238E27FC236}">
              <a16:creationId xmlns:a16="http://schemas.microsoft.com/office/drawing/2014/main" id="{2BB9F8AC-9873-4C61-9078-98B79A65CF90}"/>
            </a:ext>
          </a:extLst>
        </xdr:cNvPr>
        <xdr:cNvSpPr txBox="1"/>
      </xdr:nvSpPr>
      <xdr:spPr>
        <a:xfrm>
          <a:off x="483870" y="4491990"/>
          <a:ext cx="4840605" cy="4409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本評価項目「配置予定技術者の技術力」の合計点が最も低い技術者を評価対象者</a:t>
          </a:r>
          <a:r>
            <a:rPr kumimoji="1" lang="en-US" altLang="ja-JP" sz="1100">
              <a:solidFill>
                <a:srgbClr val="FF0000"/>
              </a:solidFill>
              <a:latin typeface="BIZ UDゴシック" panose="020B0400000000000000" pitchFamily="49" charset="-128"/>
              <a:ea typeface="BIZ UDゴシック" panose="020B0400000000000000" pitchFamily="49" charset="-128"/>
            </a:rPr>
            <a:t>(2</a:t>
          </a:r>
          <a:r>
            <a:rPr kumimoji="1" lang="ja-JP" altLang="en-US" sz="1100">
              <a:solidFill>
                <a:srgbClr val="FF0000"/>
              </a:solidFill>
              <a:latin typeface="BIZ UDゴシック" panose="020B0400000000000000" pitchFamily="49" charset="-128"/>
              <a:ea typeface="BIZ UDゴシック" panose="020B0400000000000000" pitchFamily="49" charset="-128"/>
            </a:rPr>
            <a:t>名以上の場合いずれか</a:t>
          </a:r>
          <a:r>
            <a:rPr kumimoji="1" lang="en-US" altLang="ja-JP" sz="1100">
              <a:solidFill>
                <a:srgbClr val="FF0000"/>
              </a:solidFill>
              <a:latin typeface="BIZ UDゴシック" panose="020B0400000000000000" pitchFamily="49" charset="-128"/>
              <a:ea typeface="BIZ UDゴシック" panose="020B0400000000000000" pitchFamily="49" charset="-128"/>
            </a:rPr>
            <a:t>1</a:t>
          </a:r>
          <a:r>
            <a:rPr kumimoji="1" lang="ja-JP" altLang="en-US" sz="1100">
              <a:solidFill>
                <a:srgbClr val="FF0000"/>
              </a:solidFill>
              <a:latin typeface="BIZ UDゴシック" panose="020B0400000000000000" pitchFamily="49" charset="-128"/>
              <a:ea typeface="BIZ UDゴシック" panose="020B0400000000000000" pitchFamily="49" charset="-128"/>
            </a:rPr>
            <a:t>名）として”〇”を記載してください。</a:t>
          </a:r>
        </a:p>
      </xdr:txBody>
    </xdr:sp>
    <xdr:clientData/>
  </xdr:twoCellAnchor>
  <xdr:twoCellAnchor>
    <xdr:from>
      <xdr:col>0</xdr:col>
      <xdr:colOff>133349</xdr:colOff>
      <xdr:row>25</xdr:row>
      <xdr:rowOff>1</xdr:rowOff>
    </xdr:from>
    <xdr:to>
      <xdr:col>1</xdr:col>
      <xdr:colOff>129539</xdr:colOff>
      <xdr:row>26</xdr:row>
      <xdr:rowOff>171450</xdr:rowOff>
    </xdr:to>
    <xdr:sp macro="" textlink="">
      <xdr:nvSpPr>
        <xdr:cNvPr id="32" name="矢印: 上向き折線 31">
          <a:extLst>
            <a:ext uri="{FF2B5EF4-FFF2-40B4-BE49-F238E27FC236}">
              <a16:creationId xmlns:a16="http://schemas.microsoft.com/office/drawing/2014/main" id="{9537FF0A-42DD-4010-AC24-874908B02E37}"/>
            </a:ext>
          </a:extLst>
        </xdr:cNvPr>
        <xdr:cNvSpPr/>
      </xdr:nvSpPr>
      <xdr:spPr>
        <a:xfrm rot="16200000" flipH="1" flipV="1">
          <a:off x="126682" y="4445318"/>
          <a:ext cx="361949" cy="348615"/>
        </a:xfrm>
        <a:prstGeom prst="bentUpArrow">
          <a:avLst>
            <a:gd name="adj1" fmla="val 19877"/>
            <a:gd name="adj2" fmla="val 18328"/>
            <a:gd name="adj3" fmla="val 27781"/>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125730</xdr:colOff>
      <xdr:row>32</xdr:row>
      <xdr:rowOff>179070</xdr:rowOff>
    </xdr:from>
    <xdr:to>
      <xdr:col>15</xdr:col>
      <xdr:colOff>66675</xdr:colOff>
      <xdr:row>34</xdr:row>
      <xdr:rowOff>38100</xdr:rowOff>
    </xdr:to>
    <xdr:sp macro="" textlink="">
      <xdr:nvSpPr>
        <xdr:cNvPr id="33" name="正方形/長方形 32">
          <a:extLst>
            <a:ext uri="{FF2B5EF4-FFF2-40B4-BE49-F238E27FC236}">
              <a16:creationId xmlns:a16="http://schemas.microsoft.com/office/drawing/2014/main" id="{CC8C9E61-3621-447C-92F6-22C9B6426DFF}"/>
            </a:ext>
          </a:extLst>
        </xdr:cNvPr>
        <xdr:cNvSpPr/>
      </xdr:nvSpPr>
      <xdr:spPr>
        <a:xfrm>
          <a:off x="3126105" y="5817870"/>
          <a:ext cx="1483995" cy="24003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39</xdr:row>
      <xdr:rowOff>1</xdr:rowOff>
    </xdr:from>
    <xdr:to>
      <xdr:col>15</xdr:col>
      <xdr:colOff>57150</xdr:colOff>
      <xdr:row>40</xdr:row>
      <xdr:rowOff>1</xdr:rowOff>
    </xdr:to>
    <xdr:sp macro="" textlink="">
      <xdr:nvSpPr>
        <xdr:cNvPr id="34" name="正方形/長方形 33">
          <a:extLst>
            <a:ext uri="{FF2B5EF4-FFF2-40B4-BE49-F238E27FC236}">
              <a16:creationId xmlns:a16="http://schemas.microsoft.com/office/drawing/2014/main" id="{3AB99CD5-A596-4AB1-BCCF-A605811AC031}"/>
            </a:ext>
          </a:extLst>
        </xdr:cNvPr>
        <xdr:cNvSpPr/>
      </xdr:nvSpPr>
      <xdr:spPr>
        <a:xfrm>
          <a:off x="3143250" y="6972301"/>
          <a:ext cx="1457325" cy="1905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866709</xdr:colOff>
      <xdr:row>40</xdr:row>
      <xdr:rowOff>26671</xdr:rowOff>
    </xdr:from>
    <xdr:to>
      <xdr:col>11</xdr:col>
      <xdr:colOff>78565</xdr:colOff>
      <xdr:row>42</xdr:row>
      <xdr:rowOff>156351</xdr:rowOff>
    </xdr:to>
    <xdr:sp macro="" textlink="">
      <xdr:nvSpPr>
        <xdr:cNvPr id="35" name="テキスト ボックス 34">
          <a:extLst>
            <a:ext uri="{FF2B5EF4-FFF2-40B4-BE49-F238E27FC236}">
              <a16:creationId xmlns:a16="http://schemas.microsoft.com/office/drawing/2014/main" id="{E6E2B6BF-8520-4A00-B025-DE4E055DFF1D}"/>
            </a:ext>
          </a:extLst>
        </xdr:cNvPr>
        <xdr:cNvSpPr txBox="1"/>
      </xdr:nvSpPr>
      <xdr:spPr>
        <a:xfrm>
          <a:off x="1372519" y="7199981"/>
          <a:ext cx="1865718" cy="51068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「施工場所」は市町名</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までを記載して下さい。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5</xdr:col>
      <xdr:colOff>1</xdr:colOff>
      <xdr:row>36</xdr:row>
      <xdr:rowOff>1</xdr:rowOff>
    </xdr:from>
    <xdr:to>
      <xdr:col>7</xdr:col>
      <xdr:colOff>276226</xdr:colOff>
      <xdr:row>37</xdr:row>
      <xdr:rowOff>28575</xdr:rowOff>
    </xdr:to>
    <xdr:sp macro="" textlink="">
      <xdr:nvSpPr>
        <xdr:cNvPr id="36" name="正方形/長方形 35">
          <a:extLst>
            <a:ext uri="{FF2B5EF4-FFF2-40B4-BE49-F238E27FC236}">
              <a16:creationId xmlns:a16="http://schemas.microsoft.com/office/drawing/2014/main" id="{AA267A94-BCD6-4FFB-8FB6-A13135E9FEC2}"/>
            </a:ext>
          </a:extLst>
        </xdr:cNvPr>
        <xdr:cNvSpPr/>
      </xdr:nvSpPr>
      <xdr:spPr>
        <a:xfrm>
          <a:off x="1866901" y="6400801"/>
          <a:ext cx="666750" cy="21907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0</xdr:colOff>
      <xdr:row>36</xdr:row>
      <xdr:rowOff>179070</xdr:rowOff>
    </xdr:from>
    <xdr:to>
      <xdr:col>13</xdr:col>
      <xdr:colOff>266700</xdr:colOff>
      <xdr:row>37</xdr:row>
      <xdr:rowOff>180975</xdr:rowOff>
    </xdr:to>
    <xdr:sp macro="" textlink="">
      <xdr:nvSpPr>
        <xdr:cNvPr id="37" name="正方形/長方形 36">
          <a:extLst>
            <a:ext uri="{FF2B5EF4-FFF2-40B4-BE49-F238E27FC236}">
              <a16:creationId xmlns:a16="http://schemas.microsoft.com/office/drawing/2014/main" id="{1C1AE72E-A1F5-46DE-BE55-1510FFFA6DFE}"/>
            </a:ext>
          </a:extLst>
        </xdr:cNvPr>
        <xdr:cNvSpPr/>
      </xdr:nvSpPr>
      <xdr:spPr>
        <a:xfrm>
          <a:off x="3143250" y="6579870"/>
          <a:ext cx="866775" cy="19240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278131</xdr:colOff>
      <xdr:row>36</xdr:row>
      <xdr:rowOff>129540</xdr:rowOff>
    </xdr:from>
    <xdr:to>
      <xdr:col>10</xdr:col>
      <xdr:colOff>114300</xdr:colOff>
      <xdr:row>37</xdr:row>
      <xdr:rowOff>76199</xdr:rowOff>
    </xdr:to>
    <xdr:sp macro="" textlink="">
      <xdr:nvSpPr>
        <xdr:cNvPr id="38" name="矢印: 上下 37">
          <a:extLst>
            <a:ext uri="{FF2B5EF4-FFF2-40B4-BE49-F238E27FC236}">
              <a16:creationId xmlns:a16="http://schemas.microsoft.com/office/drawing/2014/main" id="{18E5CB9D-D324-449E-A1CB-06F5491290C5}"/>
            </a:ext>
          </a:extLst>
        </xdr:cNvPr>
        <xdr:cNvSpPr/>
      </xdr:nvSpPr>
      <xdr:spPr>
        <a:xfrm rot="16200000">
          <a:off x="2756536" y="6309360"/>
          <a:ext cx="137159" cy="579119"/>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285416</xdr:colOff>
      <xdr:row>37</xdr:row>
      <xdr:rowOff>30352</xdr:rowOff>
    </xdr:from>
    <xdr:to>
      <xdr:col>17</xdr:col>
      <xdr:colOff>116204</xdr:colOff>
      <xdr:row>40</xdr:row>
      <xdr:rowOff>190499</xdr:rowOff>
    </xdr:to>
    <xdr:sp macro="" textlink="">
      <xdr:nvSpPr>
        <xdr:cNvPr id="39" name="矢印: 上向き折線 38">
          <a:extLst>
            <a:ext uri="{FF2B5EF4-FFF2-40B4-BE49-F238E27FC236}">
              <a16:creationId xmlns:a16="http://schemas.microsoft.com/office/drawing/2014/main" id="{FFEF9FBD-17D3-4FAD-866B-2A4E02312827}"/>
            </a:ext>
          </a:extLst>
        </xdr:cNvPr>
        <xdr:cNvSpPr/>
      </xdr:nvSpPr>
      <xdr:spPr>
        <a:xfrm flipV="1">
          <a:off x="4028741" y="6621652"/>
          <a:ext cx="1021413" cy="73164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7620</xdr:colOff>
      <xdr:row>40</xdr:row>
      <xdr:rowOff>180975</xdr:rowOff>
    </xdr:from>
    <xdr:to>
      <xdr:col>25</xdr:col>
      <xdr:colOff>104623</xdr:colOff>
      <xdr:row>44</xdr:row>
      <xdr:rowOff>41009</xdr:rowOff>
    </xdr:to>
    <xdr:sp macro="" textlink="">
      <xdr:nvSpPr>
        <xdr:cNvPr id="40" name="テキスト ボックス 39">
          <a:extLst>
            <a:ext uri="{FF2B5EF4-FFF2-40B4-BE49-F238E27FC236}">
              <a16:creationId xmlns:a16="http://schemas.microsoft.com/office/drawing/2014/main" id="{A70845A6-A1CB-478B-809A-21EED4550ACD}"/>
            </a:ext>
          </a:extLst>
        </xdr:cNvPr>
        <xdr:cNvSpPr txBox="1"/>
      </xdr:nvSpPr>
      <xdr:spPr>
        <a:xfrm>
          <a:off x="4798695" y="7343775"/>
          <a:ext cx="2221078" cy="62203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「兵庫県」又は「神戸市」を</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選択した場合は「施工場所」欄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の記載は不要です。</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847723</xdr:colOff>
      <xdr:row>33</xdr:row>
      <xdr:rowOff>51434</xdr:rowOff>
    </xdr:from>
    <xdr:to>
      <xdr:col>10</xdr:col>
      <xdr:colOff>123824</xdr:colOff>
      <xdr:row>39</xdr:row>
      <xdr:rowOff>189866</xdr:rowOff>
    </xdr:to>
    <xdr:sp macro="" textlink="">
      <xdr:nvSpPr>
        <xdr:cNvPr id="41" name="矢印: 上向き折線 40">
          <a:extLst>
            <a:ext uri="{FF2B5EF4-FFF2-40B4-BE49-F238E27FC236}">
              <a16:creationId xmlns:a16="http://schemas.microsoft.com/office/drawing/2014/main" id="{7B1A5A88-5F37-42CE-A778-0D72788AF9DC}"/>
            </a:ext>
          </a:extLst>
        </xdr:cNvPr>
        <xdr:cNvSpPr/>
      </xdr:nvSpPr>
      <xdr:spPr>
        <a:xfrm flipH="1" flipV="1">
          <a:off x="1352548" y="5880734"/>
          <a:ext cx="1771651" cy="1281432"/>
        </a:xfrm>
        <a:prstGeom prst="bentUpArrow">
          <a:avLst>
            <a:gd name="adj1" fmla="val 4593"/>
            <a:gd name="adj2" fmla="val 6913"/>
            <a:gd name="adj3" fmla="val 801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0</xdr:colOff>
      <xdr:row>28</xdr:row>
      <xdr:rowOff>0</xdr:rowOff>
    </xdr:from>
    <xdr:to>
      <xdr:col>16</xdr:col>
      <xdr:colOff>25960</xdr:colOff>
      <xdr:row>30</xdr:row>
      <xdr:rowOff>9395</xdr:rowOff>
    </xdr:to>
    <xdr:sp macro="" textlink="">
      <xdr:nvSpPr>
        <xdr:cNvPr id="42" name="正方形/長方形 41">
          <a:extLst>
            <a:ext uri="{FF2B5EF4-FFF2-40B4-BE49-F238E27FC236}">
              <a16:creationId xmlns:a16="http://schemas.microsoft.com/office/drawing/2014/main" id="{DD42F442-9B27-4FA0-944E-94A96FE9A1EE}"/>
            </a:ext>
          </a:extLst>
        </xdr:cNvPr>
        <xdr:cNvSpPr/>
      </xdr:nvSpPr>
      <xdr:spPr>
        <a:xfrm>
          <a:off x="2257425" y="4953000"/>
          <a:ext cx="2559610" cy="31419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38096</xdr:colOff>
      <xdr:row>30</xdr:row>
      <xdr:rowOff>26669</xdr:rowOff>
    </xdr:from>
    <xdr:to>
      <xdr:col>41</xdr:col>
      <xdr:colOff>28574</xdr:colOff>
      <xdr:row>35</xdr:row>
      <xdr:rowOff>70484</xdr:rowOff>
    </xdr:to>
    <xdr:sp macro="" textlink="">
      <xdr:nvSpPr>
        <xdr:cNvPr id="43" name="矢印: 上向き折線 42">
          <a:extLst>
            <a:ext uri="{FF2B5EF4-FFF2-40B4-BE49-F238E27FC236}">
              <a16:creationId xmlns:a16="http://schemas.microsoft.com/office/drawing/2014/main" id="{5B2A351E-3D4D-4A2D-920E-8945B5A31D42}"/>
            </a:ext>
          </a:extLst>
        </xdr:cNvPr>
        <xdr:cNvSpPr/>
      </xdr:nvSpPr>
      <xdr:spPr>
        <a:xfrm flipH="1">
          <a:off x="4581521" y="5284469"/>
          <a:ext cx="6629403" cy="996315"/>
        </a:xfrm>
        <a:prstGeom prst="bentUpArrow">
          <a:avLst>
            <a:gd name="adj1" fmla="val 6302"/>
            <a:gd name="adj2" fmla="val 7464"/>
            <a:gd name="adj3" fmla="val 12757"/>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0</xdr:colOff>
      <xdr:row>32</xdr:row>
      <xdr:rowOff>0</xdr:rowOff>
    </xdr:from>
    <xdr:to>
      <xdr:col>44</xdr:col>
      <xdr:colOff>0</xdr:colOff>
      <xdr:row>39</xdr:row>
      <xdr:rowOff>171450</xdr:rowOff>
    </xdr:to>
    <xdr:sp macro="" textlink="">
      <xdr:nvSpPr>
        <xdr:cNvPr id="44" name="正方形/長方形 43">
          <a:extLst>
            <a:ext uri="{FF2B5EF4-FFF2-40B4-BE49-F238E27FC236}">
              <a16:creationId xmlns:a16="http://schemas.microsoft.com/office/drawing/2014/main" id="{76C393B6-5AFD-40F2-B2D1-A5A05E610231}"/>
            </a:ext>
          </a:extLst>
        </xdr:cNvPr>
        <xdr:cNvSpPr/>
      </xdr:nvSpPr>
      <xdr:spPr>
        <a:xfrm>
          <a:off x="11182350" y="5638800"/>
          <a:ext cx="1152525" cy="15049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40003</xdr:colOff>
      <xdr:row>33</xdr:row>
      <xdr:rowOff>38100</xdr:rowOff>
    </xdr:from>
    <xdr:to>
      <xdr:col>39</xdr:col>
      <xdr:colOff>226694</xdr:colOff>
      <xdr:row>36</xdr:row>
      <xdr:rowOff>24765</xdr:rowOff>
    </xdr:to>
    <xdr:sp macro="" textlink="">
      <xdr:nvSpPr>
        <xdr:cNvPr id="45" name="テキスト ボックス 44">
          <a:extLst>
            <a:ext uri="{FF2B5EF4-FFF2-40B4-BE49-F238E27FC236}">
              <a16:creationId xmlns:a16="http://schemas.microsoft.com/office/drawing/2014/main" id="{8203F631-D9C4-491E-8614-96C5E723A932}"/>
            </a:ext>
          </a:extLst>
        </xdr:cNvPr>
        <xdr:cNvSpPr txBox="1"/>
      </xdr:nvSpPr>
      <xdr:spPr>
        <a:xfrm>
          <a:off x="7345678" y="5867400"/>
          <a:ext cx="3253741" cy="5581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対象期間内に検査（引渡し）が完了していることを確認してください。</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i="0">
              <a:solidFill>
                <a:srgbClr val="FF0000"/>
              </a:solidFill>
              <a:latin typeface="BIZ UDゴシック" panose="020B0400000000000000" pitchFamily="49" charset="-128"/>
              <a:ea typeface="BIZ UDゴシック" panose="020B0400000000000000" pitchFamily="49" charset="-128"/>
            </a:rPr>
            <a:t>※</a:t>
          </a:r>
          <a:r>
            <a:rPr kumimoji="1" lang="ja-JP" altLang="en-US" sz="1100" i="0">
              <a:solidFill>
                <a:srgbClr val="FF0000"/>
              </a:solidFill>
              <a:latin typeface="BIZ UDゴシック" panose="020B0400000000000000" pitchFamily="49" charset="-128"/>
              <a:ea typeface="BIZ UDゴシック" panose="020B0400000000000000" pitchFamily="49" charset="-128"/>
            </a:rPr>
            <a:t>検査日が無い場合は工期末で判断します。</a:t>
          </a:r>
        </a:p>
      </xdr:txBody>
    </xdr:sp>
    <xdr:clientData/>
  </xdr:twoCellAnchor>
  <xdr:twoCellAnchor>
    <xdr:from>
      <xdr:col>44</xdr:col>
      <xdr:colOff>57150</xdr:colOff>
      <xdr:row>32</xdr:row>
      <xdr:rowOff>9525</xdr:rowOff>
    </xdr:from>
    <xdr:to>
      <xdr:col>45</xdr:col>
      <xdr:colOff>231851</xdr:colOff>
      <xdr:row>35</xdr:row>
      <xdr:rowOff>184516</xdr:rowOff>
    </xdr:to>
    <xdr:sp macro="" textlink="">
      <xdr:nvSpPr>
        <xdr:cNvPr id="46" name="正方形/長方形 45">
          <a:extLst>
            <a:ext uri="{FF2B5EF4-FFF2-40B4-BE49-F238E27FC236}">
              <a16:creationId xmlns:a16="http://schemas.microsoft.com/office/drawing/2014/main" id="{F27C51C5-BE7B-4E9A-8429-9C253B1A7572}"/>
            </a:ext>
          </a:extLst>
        </xdr:cNvPr>
        <xdr:cNvSpPr/>
      </xdr:nvSpPr>
      <xdr:spPr>
        <a:xfrm>
          <a:off x="12392025" y="5648325"/>
          <a:ext cx="422351" cy="746491"/>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64771</xdr:colOff>
      <xdr:row>44</xdr:row>
      <xdr:rowOff>53341</xdr:rowOff>
    </xdr:from>
    <xdr:to>
      <xdr:col>36</xdr:col>
      <xdr:colOff>66676</xdr:colOff>
      <xdr:row>55</xdr:row>
      <xdr:rowOff>19051</xdr:rowOff>
    </xdr:to>
    <xdr:sp macro="" textlink="">
      <xdr:nvSpPr>
        <xdr:cNvPr id="48" name="正方形/長方形 47">
          <a:extLst>
            <a:ext uri="{FF2B5EF4-FFF2-40B4-BE49-F238E27FC236}">
              <a16:creationId xmlns:a16="http://schemas.microsoft.com/office/drawing/2014/main" id="{F4B3C441-FE59-4924-8437-0F2D421E1FEB}"/>
            </a:ext>
          </a:extLst>
        </xdr:cNvPr>
        <xdr:cNvSpPr/>
      </xdr:nvSpPr>
      <xdr:spPr>
        <a:xfrm>
          <a:off x="6484621" y="7978141"/>
          <a:ext cx="3211830" cy="103251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76204</xdr:colOff>
      <xdr:row>35</xdr:row>
      <xdr:rowOff>167641</xdr:rowOff>
    </xdr:from>
    <xdr:to>
      <xdr:col>45</xdr:col>
      <xdr:colOff>152403</xdr:colOff>
      <xdr:row>51</xdr:row>
      <xdr:rowOff>38104</xdr:rowOff>
    </xdr:to>
    <xdr:sp macro="" textlink="">
      <xdr:nvSpPr>
        <xdr:cNvPr id="49" name="矢印: 上向き折線 48">
          <a:extLst>
            <a:ext uri="{FF2B5EF4-FFF2-40B4-BE49-F238E27FC236}">
              <a16:creationId xmlns:a16="http://schemas.microsoft.com/office/drawing/2014/main" id="{E07CFB51-D0DF-462C-BB0C-4839C0DC76E1}"/>
            </a:ext>
          </a:extLst>
        </xdr:cNvPr>
        <xdr:cNvSpPr/>
      </xdr:nvSpPr>
      <xdr:spPr>
        <a:xfrm rot="16200000" flipH="1">
          <a:off x="10085072" y="5998848"/>
          <a:ext cx="2270763" cy="3028949"/>
        </a:xfrm>
        <a:prstGeom prst="bentUpArrow">
          <a:avLst>
            <a:gd name="adj1" fmla="val 4205"/>
            <a:gd name="adj2" fmla="val 4738"/>
            <a:gd name="adj3" fmla="val 898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57151</xdr:colOff>
      <xdr:row>45</xdr:row>
      <xdr:rowOff>108584</xdr:rowOff>
    </xdr:from>
    <xdr:to>
      <xdr:col>45</xdr:col>
      <xdr:colOff>152401</xdr:colOff>
      <xdr:row>51</xdr:row>
      <xdr:rowOff>99059</xdr:rowOff>
    </xdr:to>
    <xdr:sp macro="" textlink="">
      <xdr:nvSpPr>
        <xdr:cNvPr id="47" name="テキスト ボックス 46">
          <a:extLst>
            <a:ext uri="{FF2B5EF4-FFF2-40B4-BE49-F238E27FC236}">
              <a16:creationId xmlns:a16="http://schemas.microsoft.com/office/drawing/2014/main" id="{7A920A10-47E2-43BD-BB9F-A16539820448}"/>
            </a:ext>
          </a:extLst>
        </xdr:cNvPr>
        <xdr:cNvSpPr txBox="1"/>
      </xdr:nvSpPr>
      <xdr:spPr>
        <a:xfrm>
          <a:off x="10182226" y="8109584"/>
          <a:ext cx="2552700" cy="60007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「評価対象」欄に「○」を記入した技術者の工事成績を自動で評価範囲に記載しますので確認して下さい。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27</xdr:col>
      <xdr:colOff>123825</xdr:colOff>
      <xdr:row>40</xdr:row>
      <xdr:rowOff>129540</xdr:rowOff>
    </xdr:from>
    <xdr:to>
      <xdr:col>42</xdr:col>
      <xdr:colOff>196215</xdr:colOff>
      <xdr:row>43</xdr:row>
      <xdr:rowOff>96706</xdr:rowOff>
    </xdr:to>
    <xdr:sp macro="" textlink="">
      <xdr:nvSpPr>
        <xdr:cNvPr id="50" name="テキスト ボックス 49">
          <a:extLst>
            <a:ext uri="{FF2B5EF4-FFF2-40B4-BE49-F238E27FC236}">
              <a16:creationId xmlns:a16="http://schemas.microsoft.com/office/drawing/2014/main" id="{F527AFB9-5094-46CA-A6DA-5B3951D8CD5E}"/>
            </a:ext>
          </a:extLst>
        </xdr:cNvPr>
        <xdr:cNvSpPr txBox="1"/>
      </xdr:nvSpPr>
      <xdr:spPr>
        <a:xfrm>
          <a:off x="7429500" y="7292340"/>
          <a:ext cx="4196715" cy="53866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従事役職が現場代理人の場合は、当該工事期間以前に保有していた主任技術者として配置できる国家資格を入力のこと</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32</xdr:col>
      <xdr:colOff>0</xdr:colOff>
      <xdr:row>36</xdr:row>
      <xdr:rowOff>38100</xdr:rowOff>
    </xdr:from>
    <xdr:to>
      <xdr:col>40</xdr:col>
      <xdr:colOff>445770</xdr:colOff>
      <xdr:row>38</xdr:row>
      <xdr:rowOff>0</xdr:rowOff>
    </xdr:to>
    <xdr:sp macro="" textlink="">
      <xdr:nvSpPr>
        <xdr:cNvPr id="51" name="正方形/長方形 50">
          <a:extLst>
            <a:ext uri="{FF2B5EF4-FFF2-40B4-BE49-F238E27FC236}">
              <a16:creationId xmlns:a16="http://schemas.microsoft.com/office/drawing/2014/main" id="{177477F9-64F7-47A9-8736-73DF7B8A7B3D}"/>
            </a:ext>
          </a:extLst>
        </xdr:cNvPr>
        <xdr:cNvSpPr/>
      </xdr:nvSpPr>
      <xdr:spPr>
        <a:xfrm>
          <a:off x="8639175" y="6438900"/>
          <a:ext cx="2531745" cy="342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47624</xdr:colOff>
      <xdr:row>36</xdr:row>
      <xdr:rowOff>163828</xdr:rowOff>
    </xdr:from>
    <xdr:to>
      <xdr:col>32</xdr:col>
      <xdr:colOff>11429</xdr:colOff>
      <xdr:row>40</xdr:row>
      <xdr:rowOff>141095</xdr:rowOff>
    </xdr:to>
    <xdr:sp macro="" textlink="">
      <xdr:nvSpPr>
        <xdr:cNvPr id="52" name="矢印: 上向き折線 51">
          <a:extLst>
            <a:ext uri="{FF2B5EF4-FFF2-40B4-BE49-F238E27FC236}">
              <a16:creationId xmlns:a16="http://schemas.microsoft.com/office/drawing/2014/main" id="{FBC619D6-8BB0-4AF5-8A98-1FC2C112D6F4}"/>
            </a:ext>
          </a:extLst>
        </xdr:cNvPr>
        <xdr:cNvSpPr/>
      </xdr:nvSpPr>
      <xdr:spPr>
        <a:xfrm flipH="1" flipV="1">
          <a:off x="7600949" y="6564628"/>
          <a:ext cx="1049655" cy="739267"/>
        </a:xfrm>
        <a:prstGeom prst="bentUpArrow">
          <a:avLst>
            <a:gd name="adj1" fmla="val 14117"/>
            <a:gd name="adj2" fmla="val 13262"/>
            <a:gd name="adj3" fmla="val 2071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96888</xdr:colOff>
      <xdr:row>27</xdr:row>
      <xdr:rowOff>3806</xdr:rowOff>
    </xdr:from>
    <xdr:to>
      <xdr:col>1</xdr:col>
      <xdr:colOff>136895</xdr:colOff>
      <xdr:row>31</xdr:row>
      <xdr:rowOff>168033</xdr:rowOff>
    </xdr:to>
    <xdr:sp macro="" textlink="">
      <xdr:nvSpPr>
        <xdr:cNvPr id="53" name="矢印: 上向き折線 52">
          <a:extLst>
            <a:ext uri="{FF2B5EF4-FFF2-40B4-BE49-F238E27FC236}">
              <a16:creationId xmlns:a16="http://schemas.microsoft.com/office/drawing/2014/main" id="{8586C53C-77E2-4733-A957-635AAC06B2C1}"/>
            </a:ext>
          </a:extLst>
        </xdr:cNvPr>
        <xdr:cNvSpPr/>
      </xdr:nvSpPr>
      <xdr:spPr>
        <a:xfrm flipH="1" flipV="1">
          <a:off x="96888" y="4831996"/>
          <a:ext cx="394731" cy="794847"/>
        </a:xfrm>
        <a:prstGeom prst="bentUpArrow">
          <a:avLst>
            <a:gd name="adj1" fmla="val 14882"/>
            <a:gd name="adj2" fmla="val 18735"/>
            <a:gd name="adj3" fmla="val 20462"/>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28181</xdr:colOff>
      <xdr:row>32</xdr:row>
      <xdr:rowOff>0</xdr:rowOff>
    </xdr:from>
    <xdr:to>
      <xdr:col>0</xdr:col>
      <xdr:colOff>349519</xdr:colOff>
      <xdr:row>35</xdr:row>
      <xdr:rowOff>173086</xdr:rowOff>
    </xdr:to>
    <xdr:sp macro="" textlink="">
      <xdr:nvSpPr>
        <xdr:cNvPr id="54" name="正方形/長方形 53">
          <a:extLst>
            <a:ext uri="{FF2B5EF4-FFF2-40B4-BE49-F238E27FC236}">
              <a16:creationId xmlns:a16="http://schemas.microsoft.com/office/drawing/2014/main" id="{6909D7F7-2F46-42EB-B51C-A4D68CAFA84C}"/>
            </a:ext>
          </a:extLst>
        </xdr:cNvPr>
        <xdr:cNvSpPr/>
      </xdr:nvSpPr>
      <xdr:spPr>
        <a:xfrm>
          <a:off x="28181" y="5649310"/>
          <a:ext cx="321338" cy="74458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32845</xdr:colOff>
      <xdr:row>56</xdr:row>
      <xdr:rowOff>0</xdr:rowOff>
    </xdr:from>
    <xdr:to>
      <xdr:col>0</xdr:col>
      <xdr:colOff>348468</xdr:colOff>
      <xdr:row>57</xdr:row>
      <xdr:rowOff>168034</xdr:rowOff>
    </xdr:to>
    <xdr:sp macro="" textlink="">
      <xdr:nvSpPr>
        <xdr:cNvPr id="55" name="正方形/長方形 54">
          <a:extLst>
            <a:ext uri="{FF2B5EF4-FFF2-40B4-BE49-F238E27FC236}">
              <a16:creationId xmlns:a16="http://schemas.microsoft.com/office/drawing/2014/main" id="{191DF6ED-D56D-4C1F-9A3A-AF628BABF9F4}"/>
            </a:ext>
          </a:extLst>
        </xdr:cNvPr>
        <xdr:cNvSpPr/>
      </xdr:nvSpPr>
      <xdr:spPr>
        <a:xfrm>
          <a:off x="32845" y="9196552"/>
          <a:ext cx="315623" cy="358534"/>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84344</xdr:colOff>
      <xdr:row>36</xdr:row>
      <xdr:rowOff>20758</xdr:rowOff>
    </xdr:from>
    <xdr:to>
      <xdr:col>0</xdr:col>
      <xdr:colOff>231818</xdr:colOff>
      <xdr:row>55</xdr:row>
      <xdr:rowOff>151086</xdr:rowOff>
    </xdr:to>
    <xdr:sp macro="" textlink="">
      <xdr:nvSpPr>
        <xdr:cNvPr id="56" name="矢印: 下 55">
          <a:extLst>
            <a:ext uri="{FF2B5EF4-FFF2-40B4-BE49-F238E27FC236}">
              <a16:creationId xmlns:a16="http://schemas.microsoft.com/office/drawing/2014/main" id="{96E2FCBA-7329-7C09-A846-F97DDB8C49CB}"/>
            </a:ext>
          </a:extLst>
        </xdr:cNvPr>
        <xdr:cNvSpPr/>
      </xdr:nvSpPr>
      <xdr:spPr>
        <a:xfrm>
          <a:off x="84344" y="6432068"/>
          <a:ext cx="147474" cy="2725070"/>
        </a:xfrm>
        <a:prstGeom prst="downArrow">
          <a:avLst/>
        </a:prstGeom>
        <a:noFill/>
        <a:ln w="127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59122</xdr:colOff>
      <xdr:row>39</xdr:row>
      <xdr:rowOff>101294</xdr:rowOff>
    </xdr:from>
    <xdr:to>
      <xdr:col>2</xdr:col>
      <xdr:colOff>515139</xdr:colOff>
      <xdr:row>45</xdr:row>
      <xdr:rowOff>26276</xdr:rowOff>
    </xdr:to>
    <xdr:sp macro="" textlink="">
      <xdr:nvSpPr>
        <xdr:cNvPr id="57" name="テキスト ボックス 56">
          <a:extLst>
            <a:ext uri="{FF2B5EF4-FFF2-40B4-BE49-F238E27FC236}">
              <a16:creationId xmlns:a16="http://schemas.microsoft.com/office/drawing/2014/main" id="{2CCB2A03-2638-4332-B80E-248DF5D2D842}"/>
            </a:ext>
          </a:extLst>
        </xdr:cNvPr>
        <xdr:cNvSpPr txBox="1"/>
      </xdr:nvSpPr>
      <xdr:spPr>
        <a:xfrm>
          <a:off x="59122" y="7084104"/>
          <a:ext cx="961827" cy="95631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が自動入力</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されるので</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確認して</a:t>
          </a:r>
          <a:endParaRPr kumimoji="1" lang="en-US" altLang="ja-JP" sz="1100" i="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i="0">
              <a:solidFill>
                <a:srgbClr val="FF0000"/>
              </a:solidFill>
              <a:latin typeface="BIZ UDゴシック" panose="020B0400000000000000" pitchFamily="49" charset="-128"/>
              <a:ea typeface="BIZ UDゴシック" panose="020B0400000000000000" pitchFamily="49" charset="-128"/>
            </a:rPr>
            <a:t>ください</a:t>
          </a:r>
        </a:p>
      </xdr:txBody>
    </xdr:sp>
    <xdr:clientData/>
  </xdr:twoCellAnchor>
  <xdr:twoCellAnchor>
    <xdr:from>
      <xdr:col>7</xdr:col>
      <xdr:colOff>146422</xdr:colOff>
      <xdr:row>61</xdr:row>
      <xdr:rowOff>17802</xdr:rowOff>
    </xdr:from>
    <xdr:to>
      <xdr:col>22</xdr:col>
      <xdr:colOff>33776</xdr:colOff>
      <xdr:row>63</xdr:row>
      <xdr:rowOff>114476</xdr:rowOff>
    </xdr:to>
    <xdr:sp macro="" textlink="">
      <xdr:nvSpPr>
        <xdr:cNvPr id="58" name="テキスト ボックス 57">
          <a:extLst>
            <a:ext uri="{FF2B5EF4-FFF2-40B4-BE49-F238E27FC236}">
              <a16:creationId xmlns:a16="http://schemas.microsoft.com/office/drawing/2014/main" id="{030A4177-9F2C-4578-8C9A-7A3BAF5F8C88}"/>
            </a:ext>
          </a:extLst>
        </xdr:cNvPr>
        <xdr:cNvSpPr txBox="1"/>
      </xdr:nvSpPr>
      <xdr:spPr>
        <a:xfrm>
          <a:off x="2412715" y="10166854"/>
          <a:ext cx="3828733" cy="477674"/>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技術者の「取得ユニット数」により自動で「○（取得）」、</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（未取得）」を記載しますので確認して下さい。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19</xdr:col>
      <xdr:colOff>26752</xdr:colOff>
      <xdr:row>55</xdr:row>
      <xdr:rowOff>182026</xdr:rowOff>
    </xdr:from>
    <xdr:to>
      <xdr:col>22</xdr:col>
      <xdr:colOff>12908</xdr:colOff>
      <xdr:row>60</xdr:row>
      <xdr:rowOff>26276</xdr:rowOff>
    </xdr:to>
    <xdr:sp macro="" textlink="">
      <xdr:nvSpPr>
        <xdr:cNvPr id="59" name="正方形/長方形 58">
          <a:extLst>
            <a:ext uri="{FF2B5EF4-FFF2-40B4-BE49-F238E27FC236}">
              <a16:creationId xmlns:a16="http://schemas.microsoft.com/office/drawing/2014/main" id="{74E2741E-F499-4437-9FAE-EF230EBC5563}"/>
            </a:ext>
          </a:extLst>
        </xdr:cNvPr>
        <xdr:cNvSpPr/>
      </xdr:nvSpPr>
      <xdr:spPr>
        <a:xfrm>
          <a:off x="5380459" y="9188078"/>
          <a:ext cx="840121" cy="7967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0</xdr:colOff>
      <xdr:row>56</xdr:row>
      <xdr:rowOff>10779</xdr:rowOff>
    </xdr:from>
    <xdr:to>
      <xdr:col>12</xdr:col>
      <xdr:colOff>95506</xdr:colOff>
      <xdr:row>58</xdr:row>
      <xdr:rowOff>15639</xdr:rowOff>
    </xdr:to>
    <xdr:sp macro="" textlink="">
      <xdr:nvSpPr>
        <xdr:cNvPr id="60" name="正方形/長方形 59">
          <a:extLst>
            <a:ext uri="{FF2B5EF4-FFF2-40B4-BE49-F238E27FC236}">
              <a16:creationId xmlns:a16="http://schemas.microsoft.com/office/drawing/2014/main" id="{E725BE55-17F5-4220-9A9A-03263BF04FEB}"/>
            </a:ext>
          </a:extLst>
        </xdr:cNvPr>
        <xdr:cNvSpPr/>
      </xdr:nvSpPr>
      <xdr:spPr>
        <a:xfrm>
          <a:off x="3015155" y="9207331"/>
          <a:ext cx="699851" cy="38586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102888</xdr:colOff>
      <xdr:row>56</xdr:row>
      <xdr:rowOff>83028</xdr:rowOff>
    </xdr:from>
    <xdr:to>
      <xdr:col>18</xdr:col>
      <xdr:colOff>118242</xdr:colOff>
      <xdr:row>57</xdr:row>
      <xdr:rowOff>83647</xdr:rowOff>
    </xdr:to>
    <xdr:sp macro="" textlink="">
      <xdr:nvSpPr>
        <xdr:cNvPr id="61" name="矢印: 右 60">
          <a:extLst>
            <a:ext uri="{FF2B5EF4-FFF2-40B4-BE49-F238E27FC236}">
              <a16:creationId xmlns:a16="http://schemas.microsoft.com/office/drawing/2014/main" id="{506E286A-A292-48AD-91E6-8BDC3D4D48BF}"/>
            </a:ext>
          </a:extLst>
        </xdr:cNvPr>
        <xdr:cNvSpPr/>
      </xdr:nvSpPr>
      <xdr:spPr>
        <a:xfrm>
          <a:off x="3722388" y="9279580"/>
          <a:ext cx="1605044"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291388</xdr:colOff>
      <xdr:row>59</xdr:row>
      <xdr:rowOff>76059</xdr:rowOff>
    </xdr:from>
    <xdr:to>
      <xdr:col>19</xdr:col>
      <xdr:colOff>7621</xdr:colOff>
      <xdr:row>60</xdr:row>
      <xdr:rowOff>170793</xdr:rowOff>
    </xdr:to>
    <xdr:sp macro="" textlink="">
      <xdr:nvSpPr>
        <xdr:cNvPr id="62" name="矢印: 上向き折線 61">
          <a:extLst>
            <a:ext uri="{FF2B5EF4-FFF2-40B4-BE49-F238E27FC236}">
              <a16:creationId xmlns:a16="http://schemas.microsoft.com/office/drawing/2014/main" id="{F5A0015E-845B-4C6D-B395-A9C3E2A38B37}"/>
            </a:ext>
          </a:extLst>
        </xdr:cNvPr>
        <xdr:cNvSpPr/>
      </xdr:nvSpPr>
      <xdr:spPr>
        <a:xfrm rot="10800000">
          <a:off x="4055405" y="9844111"/>
          <a:ext cx="1305923" cy="285234"/>
        </a:xfrm>
        <a:prstGeom prst="bentUpArrow">
          <a:avLst>
            <a:gd name="adj1" fmla="val 25694"/>
            <a:gd name="adj2" fmla="val 25356"/>
            <a:gd name="adj3" fmla="val 37875"/>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28181</xdr:colOff>
      <xdr:row>58</xdr:row>
      <xdr:rowOff>0</xdr:rowOff>
    </xdr:from>
    <xdr:to>
      <xdr:col>6</xdr:col>
      <xdr:colOff>223076</xdr:colOff>
      <xdr:row>60</xdr:row>
      <xdr:rowOff>16290</xdr:rowOff>
    </xdr:to>
    <xdr:sp macro="" textlink="">
      <xdr:nvSpPr>
        <xdr:cNvPr id="63" name="正方形/長方形 62">
          <a:extLst>
            <a:ext uri="{FF2B5EF4-FFF2-40B4-BE49-F238E27FC236}">
              <a16:creationId xmlns:a16="http://schemas.microsoft.com/office/drawing/2014/main" id="{64E62926-C624-4CD0-9EA8-738AF63C25E9}"/>
            </a:ext>
          </a:extLst>
        </xdr:cNvPr>
        <xdr:cNvSpPr/>
      </xdr:nvSpPr>
      <xdr:spPr>
        <a:xfrm>
          <a:off x="1545612" y="9577552"/>
          <a:ext cx="694136" cy="39729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16948</xdr:colOff>
      <xdr:row>58</xdr:row>
      <xdr:rowOff>47888</xdr:rowOff>
    </xdr:from>
    <xdr:to>
      <xdr:col>18</xdr:col>
      <xdr:colOff>131379</xdr:colOff>
      <xdr:row>59</xdr:row>
      <xdr:rowOff>48507</xdr:rowOff>
    </xdr:to>
    <xdr:sp macro="" textlink="">
      <xdr:nvSpPr>
        <xdr:cNvPr id="64" name="矢印: 右 63">
          <a:extLst>
            <a:ext uri="{FF2B5EF4-FFF2-40B4-BE49-F238E27FC236}">
              <a16:creationId xmlns:a16="http://schemas.microsoft.com/office/drawing/2014/main" id="{D61E655F-8E01-4319-8324-7E75E0DACD0F}"/>
            </a:ext>
          </a:extLst>
        </xdr:cNvPr>
        <xdr:cNvSpPr/>
      </xdr:nvSpPr>
      <xdr:spPr>
        <a:xfrm>
          <a:off x="2283241" y="9625440"/>
          <a:ext cx="3057328" cy="19111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15240</xdr:colOff>
      <xdr:row>5</xdr:row>
      <xdr:rowOff>38099</xdr:rowOff>
    </xdr:from>
    <xdr:to>
      <xdr:col>15</xdr:col>
      <xdr:colOff>9525</xdr:colOff>
      <xdr:row>14</xdr:row>
      <xdr:rowOff>9524</xdr:rowOff>
    </xdr:to>
    <xdr:sp macro="" textlink="">
      <xdr:nvSpPr>
        <xdr:cNvPr id="36" name="正方形/長方形 35">
          <a:extLst>
            <a:ext uri="{FF2B5EF4-FFF2-40B4-BE49-F238E27FC236}">
              <a16:creationId xmlns:a16="http://schemas.microsoft.com/office/drawing/2014/main" id="{BDB8DB3B-95E5-4659-BB1A-A8DC68673A2C}"/>
            </a:ext>
          </a:extLst>
        </xdr:cNvPr>
        <xdr:cNvSpPr/>
      </xdr:nvSpPr>
      <xdr:spPr>
        <a:xfrm>
          <a:off x="15240" y="1142999"/>
          <a:ext cx="4537710" cy="15335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240030</xdr:colOff>
      <xdr:row>3</xdr:row>
      <xdr:rowOff>112395</xdr:rowOff>
    </xdr:from>
    <xdr:to>
      <xdr:col>30</xdr:col>
      <xdr:colOff>171450</xdr:colOff>
      <xdr:row>4</xdr:row>
      <xdr:rowOff>171582</xdr:rowOff>
    </xdr:to>
    <xdr:sp macro="" textlink="">
      <xdr:nvSpPr>
        <xdr:cNvPr id="2" name="テキスト ボックス 1">
          <a:extLst>
            <a:ext uri="{FF2B5EF4-FFF2-40B4-BE49-F238E27FC236}">
              <a16:creationId xmlns:a16="http://schemas.microsoft.com/office/drawing/2014/main" id="{7220D7D9-ADE7-455D-BB6C-25F1BD376320}"/>
            </a:ext>
          </a:extLst>
        </xdr:cNvPr>
        <xdr:cNvSpPr txBox="1"/>
      </xdr:nvSpPr>
      <xdr:spPr>
        <a:xfrm>
          <a:off x="1754505" y="760095"/>
          <a:ext cx="6884670" cy="249687"/>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（様式４記載内容と同じ）入札参加申込期限日における年齢を自動で記載しますので、確認して下さい。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582</xdr:colOff>
      <xdr:row>9</xdr:row>
      <xdr:rowOff>26670</xdr:rowOff>
    </xdr:from>
    <xdr:to>
      <xdr:col>4</xdr:col>
      <xdr:colOff>342900</xdr:colOff>
      <xdr:row>10</xdr:row>
      <xdr:rowOff>9525</xdr:rowOff>
    </xdr:to>
    <xdr:sp macro="" textlink="">
      <xdr:nvSpPr>
        <xdr:cNvPr id="3" name="正方形/長方形 2">
          <a:extLst>
            <a:ext uri="{FF2B5EF4-FFF2-40B4-BE49-F238E27FC236}">
              <a16:creationId xmlns:a16="http://schemas.microsoft.com/office/drawing/2014/main" id="{AB043DFA-EC25-46AC-9C5A-5F38CFE1C935}"/>
            </a:ext>
          </a:extLst>
        </xdr:cNvPr>
        <xdr:cNvSpPr/>
      </xdr:nvSpPr>
      <xdr:spPr>
        <a:xfrm>
          <a:off x="1515057" y="1741170"/>
          <a:ext cx="342318" cy="17335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9</xdr:row>
      <xdr:rowOff>17126</xdr:rowOff>
    </xdr:from>
    <xdr:to>
      <xdr:col>3</xdr:col>
      <xdr:colOff>19050</xdr:colOff>
      <xdr:row>9</xdr:row>
      <xdr:rowOff>180976</xdr:rowOff>
    </xdr:to>
    <xdr:sp macro="" textlink="">
      <xdr:nvSpPr>
        <xdr:cNvPr id="4" name="正方形/長方形 3">
          <a:extLst>
            <a:ext uri="{FF2B5EF4-FFF2-40B4-BE49-F238E27FC236}">
              <a16:creationId xmlns:a16="http://schemas.microsoft.com/office/drawing/2014/main" id="{DE08637D-0334-48AC-848B-286AC299AF76}"/>
            </a:ext>
          </a:extLst>
        </xdr:cNvPr>
        <xdr:cNvSpPr/>
      </xdr:nvSpPr>
      <xdr:spPr>
        <a:xfrm>
          <a:off x="504825" y="1731626"/>
          <a:ext cx="885825" cy="16385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39834</xdr:colOff>
      <xdr:row>9</xdr:row>
      <xdr:rowOff>51212</xdr:rowOff>
    </xdr:from>
    <xdr:to>
      <xdr:col>4</xdr:col>
      <xdr:colOff>19050</xdr:colOff>
      <xdr:row>9</xdr:row>
      <xdr:rowOff>171449</xdr:rowOff>
    </xdr:to>
    <xdr:sp macro="" textlink="">
      <xdr:nvSpPr>
        <xdr:cNvPr id="5" name="矢印: 上下 4">
          <a:extLst>
            <a:ext uri="{FF2B5EF4-FFF2-40B4-BE49-F238E27FC236}">
              <a16:creationId xmlns:a16="http://schemas.microsoft.com/office/drawing/2014/main" id="{3A833D9B-B567-41EB-8F08-BAECC89B7DF1}"/>
            </a:ext>
          </a:extLst>
        </xdr:cNvPr>
        <xdr:cNvSpPr/>
      </xdr:nvSpPr>
      <xdr:spPr>
        <a:xfrm rot="16200000">
          <a:off x="1412361" y="1764785"/>
          <a:ext cx="120237" cy="122091"/>
        </a:xfrm>
        <a:prstGeom prst="upDown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188413</xdr:colOff>
      <xdr:row>4</xdr:row>
      <xdr:rowOff>180974</xdr:rowOff>
    </xdr:from>
    <xdr:to>
      <xdr:col>5</xdr:col>
      <xdr:colOff>66675</xdr:colOff>
      <xdr:row>9</xdr:row>
      <xdr:rowOff>22588</xdr:rowOff>
    </xdr:to>
    <xdr:sp macro="" textlink="">
      <xdr:nvSpPr>
        <xdr:cNvPr id="6" name="矢印: 右 5">
          <a:extLst>
            <a:ext uri="{FF2B5EF4-FFF2-40B4-BE49-F238E27FC236}">
              <a16:creationId xmlns:a16="http://schemas.microsoft.com/office/drawing/2014/main" id="{1D252800-1793-4264-83D2-21838EB694EB}"/>
            </a:ext>
          </a:extLst>
        </xdr:cNvPr>
        <xdr:cNvSpPr/>
      </xdr:nvSpPr>
      <xdr:spPr>
        <a:xfrm rot="16200000">
          <a:off x="1459275" y="1262787"/>
          <a:ext cx="717914" cy="23068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0</xdr:colOff>
      <xdr:row>7</xdr:row>
      <xdr:rowOff>171450</xdr:rowOff>
    </xdr:from>
    <xdr:to>
      <xdr:col>14</xdr:col>
      <xdr:colOff>240030</xdr:colOff>
      <xdr:row>12</xdr:row>
      <xdr:rowOff>9525</xdr:rowOff>
    </xdr:to>
    <xdr:sp macro="" textlink="">
      <xdr:nvSpPr>
        <xdr:cNvPr id="7" name="正方形/長方形 6">
          <a:extLst>
            <a:ext uri="{FF2B5EF4-FFF2-40B4-BE49-F238E27FC236}">
              <a16:creationId xmlns:a16="http://schemas.microsoft.com/office/drawing/2014/main" id="{956107DA-55E4-49C1-9887-48B9A2390FAE}"/>
            </a:ext>
          </a:extLst>
        </xdr:cNvPr>
        <xdr:cNvSpPr/>
      </xdr:nvSpPr>
      <xdr:spPr>
        <a:xfrm>
          <a:off x="2009775" y="1504950"/>
          <a:ext cx="2526030" cy="79057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1905</xdr:colOff>
      <xdr:row>5</xdr:row>
      <xdr:rowOff>15240</xdr:rowOff>
    </xdr:from>
    <xdr:to>
      <xdr:col>32</xdr:col>
      <xdr:colOff>20955</xdr:colOff>
      <xdr:row>11</xdr:row>
      <xdr:rowOff>180975</xdr:rowOff>
    </xdr:to>
    <xdr:sp macro="" textlink="">
      <xdr:nvSpPr>
        <xdr:cNvPr id="9" name="テキスト ボックス 8">
          <a:extLst>
            <a:ext uri="{FF2B5EF4-FFF2-40B4-BE49-F238E27FC236}">
              <a16:creationId xmlns:a16="http://schemas.microsoft.com/office/drawing/2014/main" id="{E3C56346-99A8-4BCE-9DBC-5EE373AE3983}"/>
            </a:ext>
          </a:extLst>
        </xdr:cNvPr>
        <xdr:cNvSpPr txBox="1"/>
      </xdr:nvSpPr>
      <xdr:spPr>
        <a:xfrm>
          <a:off x="4935855" y="1120140"/>
          <a:ext cx="4333875" cy="115633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（様式４記載内容と同じ情報が自動入力）</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当該工事で求めている配置技術者の入札参加資格の要件を確認の上、申告する技術者の該当するものが入力されているか確認して下さい。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　配置予定技術者が、配置技術者の入札参加資格要件を満たしていない場合は「欠格」となります。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15</xdr:col>
      <xdr:colOff>9525</xdr:colOff>
      <xdr:row>8</xdr:row>
      <xdr:rowOff>142875</xdr:rowOff>
    </xdr:from>
    <xdr:to>
      <xdr:col>16</xdr:col>
      <xdr:colOff>104775</xdr:colOff>
      <xdr:row>9</xdr:row>
      <xdr:rowOff>180975</xdr:rowOff>
    </xdr:to>
    <xdr:sp macro="" textlink="">
      <xdr:nvSpPr>
        <xdr:cNvPr id="10" name="矢印: 右 9">
          <a:extLst>
            <a:ext uri="{FF2B5EF4-FFF2-40B4-BE49-F238E27FC236}">
              <a16:creationId xmlns:a16="http://schemas.microsoft.com/office/drawing/2014/main" id="{78526348-61B7-D35C-29EC-53B390839FB8}"/>
            </a:ext>
          </a:extLst>
        </xdr:cNvPr>
        <xdr:cNvSpPr/>
      </xdr:nvSpPr>
      <xdr:spPr>
        <a:xfrm>
          <a:off x="4552950" y="1666875"/>
          <a:ext cx="342900" cy="228600"/>
        </a:xfrm>
        <a:prstGeom prst="rightArrow">
          <a:avLst/>
        </a:prstGeom>
        <a:noFill/>
        <a:ln w="9525">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285750</xdr:colOff>
      <xdr:row>10</xdr:row>
      <xdr:rowOff>19050</xdr:rowOff>
    </xdr:from>
    <xdr:to>
      <xdr:col>4</xdr:col>
      <xdr:colOff>211012</xdr:colOff>
      <xdr:row>15</xdr:row>
      <xdr:rowOff>9525</xdr:rowOff>
    </xdr:to>
    <xdr:sp macro="" textlink="">
      <xdr:nvSpPr>
        <xdr:cNvPr id="11" name="矢印: 上向き折線 10">
          <a:extLst>
            <a:ext uri="{FF2B5EF4-FFF2-40B4-BE49-F238E27FC236}">
              <a16:creationId xmlns:a16="http://schemas.microsoft.com/office/drawing/2014/main" id="{0A83A645-33EE-47EE-9B7B-8704AA2E58A9}"/>
            </a:ext>
          </a:extLst>
        </xdr:cNvPr>
        <xdr:cNvSpPr/>
      </xdr:nvSpPr>
      <xdr:spPr>
        <a:xfrm rot="5400000">
          <a:off x="862743" y="1851882"/>
          <a:ext cx="790575" cy="934912"/>
        </a:xfrm>
        <a:prstGeom prst="bentUpArrow">
          <a:avLst>
            <a:gd name="adj1" fmla="val 9969"/>
            <a:gd name="adj2" fmla="val 11753"/>
            <a:gd name="adj3" fmla="val 17268"/>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238125</xdr:colOff>
      <xdr:row>13</xdr:row>
      <xdr:rowOff>19050</xdr:rowOff>
    </xdr:from>
    <xdr:to>
      <xdr:col>28</xdr:col>
      <xdr:colOff>66675</xdr:colOff>
      <xdr:row>15</xdr:row>
      <xdr:rowOff>39536</xdr:rowOff>
    </xdr:to>
    <xdr:sp macro="" textlink="">
      <xdr:nvSpPr>
        <xdr:cNvPr id="13" name="テキスト ボックス 12">
          <a:extLst>
            <a:ext uri="{FF2B5EF4-FFF2-40B4-BE49-F238E27FC236}">
              <a16:creationId xmlns:a16="http://schemas.microsoft.com/office/drawing/2014/main" id="{F50778E0-8DE8-49C0-BA5D-0262B98AC802}"/>
            </a:ext>
          </a:extLst>
        </xdr:cNvPr>
        <xdr:cNvSpPr txBox="1"/>
      </xdr:nvSpPr>
      <xdr:spPr>
        <a:xfrm>
          <a:off x="1752600" y="2495550"/>
          <a:ext cx="6286500" cy="24908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（様式４記載内容と同じ）年齢を自動計算するために、記載例と同様の記載方法として下さい。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57150</xdr:colOff>
      <xdr:row>38</xdr:row>
      <xdr:rowOff>53340</xdr:rowOff>
    </xdr:from>
    <xdr:to>
      <xdr:col>13</xdr:col>
      <xdr:colOff>352425</xdr:colOff>
      <xdr:row>40</xdr:row>
      <xdr:rowOff>148590</xdr:rowOff>
    </xdr:to>
    <xdr:sp macro="" textlink="">
      <xdr:nvSpPr>
        <xdr:cNvPr id="14" name="テキスト ボックス 13">
          <a:extLst>
            <a:ext uri="{FF2B5EF4-FFF2-40B4-BE49-F238E27FC236}">
              <a16:creationId xmlns:a16="http://schemas.microsoft.com/office/drawing/2014/main" id="{FFDBA6D6-8A90-440E-A37E-1F8CA4B03895}"/>
            </a:ext>
          </a:extLst>
        </xdr:cNvPr>
        <xdr:cNvSpPr txBox="1"/>
      </xdr:nvSpPr>
      <xdr:spPr>
        <a:xfrm>
          <a:off x="57150" y="6854190"/>
          <a:ext cx="4038600" cy="4762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様式枠外で技術者の育成の最低点となる技術者を評価対象として自動で”〇”を入力してますので、確認してください。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0</xdr:colOff>
      <xdr:row>20</xdr:row>
      <xdr:rowOff>0</xdr:rowOff>
    </xdr:from>
    <xdr:to>
      <xdr:col>1</xdr:col>
      <xdr:colOff>19050</xdr:colOff>
      <xdr:row>26</xdr:row>
      <xdr:rowOff>0</xdr:rowOff>
    </xdr:to>
    <xdr:sp macro="" textlink="">
      <xdr:nvSpPr>
        <xdr:cNvPr id="15" name="正方形/長方形 14">
          <a:extLst>
            <a:ext uri="{FF2B5EF4-FFF2-40B4-BE49-F238E27FC236}">
              <a16:creationId xmlns:a16="http://schemas.microsoft.com/office/drawing/2014/main" id="{0EE15846-8AC8-4A17-A824-E88916C07725}"/>
            </a:ext>
          </a:extLst>
        </xdr:cNvPr>
        <xdr:cNvSpPr/>
      </xdr:nvSpPr>
      <xdr:spPr>
        <a:xfrm>
          <a:off x="0" y="3505200"/>
          <a:ext cx="371475" cy="11430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139065</xdr:colOff>
      <xdr:row>26</xdr:row>
      <xdr:rowOff>19049</xdr:rowOff>
    </xdr:from>
    <xdr:to>
      <xdr:col>0</xdr:col>
      <xdr:colOff>314324</xdr:colOff>
      <xdr:row>38</xdr:row>
      <xdr:rowOff>19052</xdr:rowOff>
    </xdr:to>
    <xdr:sp macro="" textlink="">
      <xdr:nvSpPr>
        <xdr:cNvPr id="16" name="矢印: 右 15">
          <a:extLst>
            <a:ext uri="{FF2B5EF4-FFF2-40B4-BE49-F238E27FC236}">
              <a16:creationId xmlns:a16="http://schemas.microsoft.com/office/drawing/2014/main" id="{3642BC03-2F34-4B72-AA80-488B0D9CB4A5}"/>
            </a:ext>
          </a:extLst>
        </xdr:cNvPr>
        <xdr:cNvSpPr/>
      </xdr:nvSpPr>
      <xdr:spPr>
        <a:xfrm rot="5400000">
          <a:off x="-849632" y="5655946"/>
          <a:ext cx="2152653" cy="175259"/>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133350</xdr:colOff>
      <xdr:row>20</xdr:row>
      <xdr:rowOff>19049</xdr:rowOff>
    </xdr:from>
    <xdr:to>
      <xdr:col>2</xdr:col>
      <xdr:colOff>853440</xdr:colOff>
      <xdr:row>25</xdr:row>
      <xdr:rowOff>180974</xdr:rowOff>
    </xdr:to>
    <xdr:sp macro="" textlink="">
      <xdr:nvSpPr>
        <xdr:cNvPr id="17" name="正方形/長方形 16">
          <a:extLst>
            <a:ext uri="{FF2B5EF4-FFF2-40B4-BE49-F238E27FC236}">
              <a16:creationId xmlns:a16="http://schemas.microsoft.com/office/drawing/2014/main" id="{8B546738-4E27-46B2-8338-BDDE9DA3130E}"/>
            </a:ext>
          </a:extLst>
        </xdr:cNvPr>
        <xdr:cNvSpPr/>
      </xdr:nvSpPr>
      <xdr:spPr>
        <a:xfrm>
          <a:off x="485775" y="3524249"/>
          <a:ext cx="872490" cy="1114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11430</xdr:colOff>
      <xdr:row>20</xdr:row>
      <xdr:rowOff>11430</xdr:rowOff>
    </xdr:from>
    <xdr:to>
      <xdr:col>5</xdr:col>
      <xdr:colOff>133350</xdr:colOff>
      <xdr:row>25</xdr:row>
      <xdr:rowOff>163830</xdr:rowOff>
    </xdr:to>
    <xdr:sp macro="" textlink="">
      <xdr:nvSpPr>
        <xdr:cNvPr id="18" name="正方形/長方形 17">
          <a:extLst>
            <a:ext uri="{FF2B5EF4-FFF2-40B4-BE49-F238E27FC236}">
              <a16:creationId xmlns:a16="http://schemas.microsoft.com/office/drawing/2014/main" id="{A36FF6E7-2886-4AC3-9AA4-3111D43F2F94}"/>
            </a:ext>
          </a:extLst>
        </xdr:cNvPr>
        <xdr:cNvSpPr/>
      </xdr:nvSpPr>
      <xdr:spPr>
        <a:xfrm>
          <a:off x="1525905" y="3516630"/>
          <a:ext cx="474345"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346708</xdr:colOff>
      <xdr:row>26</xdr:row>
      <xdr:rowOff>1</xdr:rowOff>
    </xdr:from>
    <xdr:to>
      <xdr:col>2</xdr:col>
      <xdr:colOff>542925</xdr:colOff>
      <xdr:row>34</xdr:row>
      <xdr:rowOff>123825</xdr:rowOff>
    </xdr:to>
    <xdr:sp macro="" textlink="">
      <xdr:nvSpPr>
        <xdr:cNvPr id="19" name="矢印: 右 18">
          <a:extLst>
            <a:ext uri="{FF2B5EF4-FFF2-40B4-BE49-F238E27FC236}">
              <a16:creationId xmlns:a16="http://schemas.microsoft.com/office/drawing/2014/main" id="{006CB573-4ADE-4FF4-8F27-5A18E7A46337}"/>
            </a:ext>
          </a:extLst>
        </xdr:cNvPr>
        <xdr:cNvSpPr/>
      </xdr:nvSpPr>
      <xdr:spPr>
        <a:xfrm rot="5400000">
          <a:off x="192405" y="5307329"/>
          <a:ext cx="1514474" cy="196217"/>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1</xdr:col>
      <xdr:colOff>85725</xdr:colOff>
      <xdr:row>34</xdr:row>
      <xdr:rowOff>142875</xdr:rowOff>
    </xdr:from>
    <xdr:to>
      <xdr:col>14</xdr:col>
      <xdr:colOff>190500</xdr:colOff>
      <xdr:row>37</xdr:row>
      <xdr:rowOff>43815</xdr:rowOff>
    </xdr:to>
    <xdr:sp macro="" textlink="">
      <xdr:nvSpPr>
        <xdr:cNvPr id="20" name="テキスト ボックス 19">
          <a:extLst>
            <a:ext uri="{FF2B5EF4-FFF2-40B4-BE49-F238E27FC236}">
              <a16:creationId xmlns:a16="http://schemas.microsoft.com/office/drawing/2014/main" id="{C0A8A9DE-A286-41CA-BBCC-6807A28DBA42}"/>
            </a:ext>
          </a:extLst>
        </xdr:cNvPr>
        <xdr:cNvSpPr txBox="1"/>
      </xdr:nvSpPr>
      <xdr:spPr>
        <a:xfrm>
          <a:off x="438150" y="6181725"/>
          <a:ext cx="4048125" cy="4724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配置予定技術者の情報（工場製作技術者を除く）が自動入力されますので、確認してください。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2</xdr:col>
      <xdr:colOff>706755</xdr:colOff>
      <xdr:row>31</xdr:row>
      <xdr:rowOff>9525</xdr:rowOff>
    </xdr:from>
    <xdr:to>
      <xdr:col>20</xdr:col>
      <xdr:colOff>38100</xdr:colOff>
      <xdr:row>34</xdr:row>
      <xdr:rowOff>34290</xdr:rowOff>
    </xdr:to>
    <xdr:sp macro="" textlink="">
      <xdr:nvSpPr>
        <xdr:cNvPr id="21" name="テキスト ボックス 20">
          <a:extLst>
            <a:ext uri="{FF2B5EF4-FFF2-40B4-BE49-F238E27FC236}">
              <a16:creationId xmlns:a16="http://schemas.microsoft.com/office/drawing/2014/main" id="{A39FB3BA-6065-43D9-9413-05F8CF4A5C91}"/>
            </a:ext>
          </a:extLst>
        </xdr:cNvPr>
        <xdr:cNvSpPr txBox="1"/>
      </xdr:nvSpPr>
      <xdr:spPr>
        <a:xfrm>
          <a:off x="1211580" y="5476875"/>
          <a:ext cx="4398645" cy="59626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配置予定技術者の情報（性別）</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年齢）により”若手”、”女性”又は”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”のいずれかが自動入力されますので、確認してください。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女性でかつ若手技術者の場合は”若手”で入力されます。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4</xdr:col>
      <xdr:colOff>152398</xdr:colOff>
      <xdr:row>26</xdr:row>
      <xdr:rowOff>2</xdr:rowOff>
    </xdr:from>
    <xdr:to>
      <xdr:col>5</xdr:col>
      <xdr:colOff>9524</xdr:colOff>
      <xdr:row>31</xdr:row>
      <xdr:rowOff>19053</xdr:rowOff>
    </xdr:to>
    <xdr:sp macro="" textlink="">
      <xdr:nvSpPr>
        <xdr:cNvPr id="22" name="矢印: 右 21">
          <a:extLst>
            <a:ext uri="{FF2B5EF4-FFF2-40B4-BE49-F238E27FC236}">
              <a16:creationId xmlns:a16="http://schemas.microsoft.com/office/drawing/2014/main" id="{C9379A2A-4AE3-440C-ADEB-8355297AF014}"/>
            </a:ext>
          </a:extLst>
        </xdr:cNvPr>
        <xdr:cNvSpPr/>
      </xdr:nvSpPr>
      <xdr:spPr>
        <a:xfrm rot="5400000">
          <a:off x="1352548" y="4962527"/>
          <a:ext cx="838201" cy="209551"/>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6</xdr:col>
      <xdr:colOff>104775</xdr:colOff>
      <xdr:row>20</xdr:row>
      <xdr:rowOff>0</xdr:rowOff>
    </xdr:from>
    <xdr:to>
      <xdr:col>7</xdr:col>
      <xdr:colOff>321945</xdr:colOff>
      <xdr:row>25</xdr:row>
      <xdr:rowOff>152400</xdr:rowOff>
    </xdr:to>
    <xdr:sp macro="" textlink="">
      <xdr:nvSpPr>
        <xdr:cNvPr id="23" name="正方形/長方形 22">
          <a:extLst>
            <a:ext uri="{FF2B5EF4-FFF2-40B4-BE49-F238E27FC236}">
              <a16:creationId xmlns:a16="http://schemas.microsoft.com/office/drawing/2014/main" id="{1EB338B8-AE47-4D05-B1A5-07351336FDEA}"/>
            </a:ext>
          </a:extLst>
        </xdr:cNvPr>
        <xdr:cNvSpPr/>
      </xdr:nvSpPr>
      <xdr:spPr>
        <a:xfrm>
          <a:off x="2114550" y="3505200"/>
          <a:ext cx="464820" cy="1104900"/>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217169</xdr:colOff>
      <xdr:row>25</xdr:row>
      <xdr:rowOff>167641</xdr:rowOff>
    </xdr:from>
    <xdr:to>
      <xdr:col>7</xdr:col>
      <xdr:colOff>161924</xdr:colOff>
      <xdr:row>26</xdr:row>
      <xdr:rowOff>171451</xdr:rowOff>
    </xdr:to>
    <xdr:sp macro="" textlink="">
      <xdr:nvSpPr>
        <xdr:cNvPr id="24" name="矢印: 右 23">
          <a:extLst>
            <a:ext uri="{FF2B5EF4-FFF2-40B4-BE49-F238E27FC236}">
              <a16:creationId xmlns:a16="http://schemas.microsoft.com/office/drawing/2014/main" id="{E7370321-5023-437E-B684-152590CC3F6F}"/>
            </a:ext>
          </a:extLst>
        </xdr:cNvPr>
        <xdr:cNvSpPr/>
      </xdr:nvSpPr>
      <xdr:spPr>
        <a:xfrm rot="5400000">
          <a:off x="2225992" y="4626293"/>
          <a:ext cx="194310" cy="19240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5</xdr:col>
      <xdr:colOff>57150</xdr:colOff>
      <xdr:row>26</xdr:row>
      <xdr:rowOff>180975</xdr:rowOff>
    </xdr:from>
    <xdr:to>
      <xdr:col>22</xdr:col>
      <xdr:colOff>150495</xdr:colOff>
      <xdr:row>30</xdr:row>
      <xdr:rowOff>139065</xdr:rowOff>
    </xdr:to>
    <xdr:sp macro="" textlink="">
      <xdr:nvSpPr>
        <xdr:cNvPr id="25" name="テキスト ボックス 24">
          <a:extLst>
            <a:ext uri="{FF2B5EF4-FFF2-40B4-BE49-F238E27FC236}">
              <a16:creationId xmlns:a16="http://schemas.microsoft.com/office/drawing/2014/main" id="{C3E7A115-BCCF-4FAD-8E5C-50F14214756D}"/>
            </a:ext>
          </a:extLst>
        </xdr:cNvPr>
        <xdr:cNvSpPr txBox="1"/>
      </xdr:nvSpPr>
      <xdr:spPr>
        <a:xfrm>
          <a:off x="1924050" y="4829175"/>
          <a:ext cx="4398645" cy="58674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配置予定技術者が、監理技術者として配置できる国家資格を取得し、取得時期が評価対象期間の場合”あり”を入力してください。それ以外の場合は”なし”を入力してください。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76200</xdr:colOff>
      <xdr:row>20</xdr:row>
      <xdr:rowOff>0</xdr:rowOff>
    </xdr:from>
    <xdr:to>
      <xdr:col>29</xdr:col>
      <xdr:colOff>180976</xdr:colOff>
      <xdr:row>21</xdr:row>
      <xdr:rowOff>177165</xdr:rowOff>
    </xdr:to>
    <xdr:sp macro="" textlink="">
      <xdr:nvSpPr>
        <xdr:cNvPr id="26" name="正方形/長方形 25">
          <a:extLst>
            <a:ext uri="{FF2B5EF4-FFF2-40B4-BE49-F238E27FC236}">
              <a16:creationId xmlns:a16="http://schemas.microsoft.com/office/drawing/2014/main" id="{8CF58D40-BC97-4B1C-820B-D0E3F9EED152}"/>
            </a:ext>
          </a:extLst>
        </xdr:cNvPr>
        <xdr:cNvSpPr/>
      </xdr:nvSpPr>
      <xdr:spPr>
        <a:xfrm>
          <a:off x="2790825" y="3505200"/>
          <a:ext cx="5610226" cy="36766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xdr:colOff>
      <xdr:row>22</xdr:row>
      <xdr:rowOff>28575</xdr:rowOff>
    </xdr:from>
    <xdr:to>
      <xdr:col>11</xdr:col>
      <xdr:colOff>83820</xdr:colOff>
      <xdr:row>23</xdr:row>
      <xdr:rowOff>34290</xdr:rowOff>
    </xdr:to>
    <xdr:sp macro="" textlink="">
      <xdr:nvSpPr>
        <xdr:cNvPr id="27" name="矢印: 右 26">
          <a:extLst>
            <a:ext uri="{FF2B5EF4-FFF2-40B4-BE49-F238E27FC236}">
              <a16:creationId xmlns:a16="http://schemas.microsoft.com/office/drawing/2014/main" id="{D411155E-898A-4C32-8969-B914449B069F}"/>
            </a:ext>
          </a:extLst>
        </xdr:cNvPr>
        <xdr:cNvSpPr/>
      </xdr:nvSpPr>
      <xdr:spPr>
        <a:xfrm rot="5400000">
          <a:off x="3025140" y="3909060"/>
          <a:ext cx="196215" cy="207645"/>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9</xdr:col>
      <xdr:colOff>0</xdr:colOff>
      <xdr:row>23</xdr:row>
      <xdr:rowOff>49530</xdr:rowOff>
    </xdr:from>
    <xdr:to>
      <xdr:col>27</xdr:col>
      <xdr:colOff>9525</xdr:colOff>
      <xdr:row>26</xdr:row>
      <xdr:rowOff>55245</xdr:rowOff>
    </xdr:to>
    <xdr:sp macro="" textlink="">
      <xdr:nvSpPr>
        <xdr:cNvPr id="29" name="テキスト ボックス 28">
          <a:extLst>
            <a:ext uri="{FF2B5EF4-FFF2-40B4-BE49-F238E27FC236}">
              <a16:creationId xmlns:a16="http://schemas.microsoft.com/office/drawing/2014/main" id="{C10E9967-4569-4B6A-B525-9BCB696C3C6C}"/>
            </a:ext>
          </a:extLst>
        </xdr:cNvPr>
        <xdr:cNvSpPr txBox="1"/>
      </xdr:nvSpPr>
      <xdr:spPr>
        <a:xfrm>
          <a:off x="2857500" y="4126230"/>
          <a:ext cx="4667250" cy="57721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国家資格”あり”と入力した技術者の、評価対象となる国家資格を、資格区分から資格名称、対象部門及び科目の順に選択入力してください。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30</xdr:col>
      <xdr:colOff>11430</xdr:colOff>
      <xdr:row>20</xdr:row>
      <xdr:rowOff>0</xdr:rowOff>
    </xdr:from>
    <xdr:to>
      <xdr:col>33</xdr:col>
      <xdr:colOff>219075</xdr:colOff>
      <xdr:row>21</xdr:row>
      <xdr:rowOff>169545</xdr:rowOff>
    </xdr:to>
    <xdr:sp macro="" textlink="">
      <xdr:nvSpPr>
        <xdr:cNvPr id="30" name="正方形/長方形 29">
          <a:extLst>
            <a:ext uri="{FF2B5EF4-FFF2-40B4-BE49-F238E27FC236}">
              <a16:creationId xmlns:a16="http://schemas.microsoft.com/office/drawing/2014/main" id="{F963B838-D503-4219-AA0B-219E0CAD452F}"/>
            </a:ext>
          </a:extLst>
        </xdr:cNvPr>
        <xdr:cNvSpPr/>
      </xdr:nvSpPr>
      <xdr:spPr>
        <a:xfrm>
          <a:off x="8479155" y="3505200"/>
          <a:ext cx="1236345" cy="3600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0</xdr:colOff>
      <xdr:row>24</xdr:row>
      <xdr:rowOff>0</xdr:rowOff>
    </xdr:from>
    <xdr:to>
      <xdr:col>41</xdr:col>
      <xdr:colOff>514350</xdr:colOff>
      <xdr:row>25</xdr:row>
      <xdr:rowOff>161925</xdr:rowOff>
    </xdr:to>
    <xdr:sp macro="" textlink="">
      <xdr:nvSpPr>
        <xdr:cNvPr id="31" name="正方形/長方形 30">
          <a:extLst>
            <a:ext uri="{FF2B5EF4-FFF2-40B4-BE49-F238E27FC236}">
              <a16:creationId xmlns:a16="http://schemas.microsoft.com/office/drawing/2014/main" id="{BE00DD75-3102-4F33-83D4-E7A2523C4570}"/>
            </a:ext>
          </a:extLst>
        </xdr:cNvPr>
        <xdr:cNvSpPr/>
      </xdr:nvSpPr>
      <xdr:spPr>
        <a:xfrm>
          <a:off x="9991725" y="4267200"/>
          <a:ext cx="2419350" cy="35242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19050</xdr:colOff>
      <xdr:row>16</xdr:row>
      <xdr:rowOff>9525</xdr:rowOff>
    </xdr:from>
    <xdr:to>
      <xdr:col>20</xdr:col>
      <xdr:colOff>0</xdr:colOff>
      <xdr:row>16</xdr:row>
      <xdr:rowOff>179070</xdr:rowOff>
    </xdr:to>
    <xdr:sp macro="" textlink="">
      <xdr:nvSpPr>
        <xdr:cNvPr id="32" name="正方形/長方形 31">
          <a:extLst>
            <a:ext uri="{FF2B5EF4-FFF2-40B4-BE49-F238E27FC236}">
              <a16:creationId xmlns:a16="http://schemas.microsoft.com/office/drawing/2014/main" id="{BA93F83F-B7AB-4C4D-B08C-484E598C1794}"/>
            </a:ext>
          </a:extLst>
        </xdr:cNvPr>
        <xdr:cNvSpPr/>
      </xdr:nvSpPr>
      <xdr:spPr>
        <a:xfrm>
          <a:off x="2276475" y="2943225"/>
          <a:ext cx="3295650" cy="169545"/>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38102</xdr:colOff>
      <xdr:row>16</xdr:row>
      <xdr:rowOff>180975</xdr:rowOff>
    </xdr:from>
    <xdr:to>
      <xdr:col>32</xdr:col>
      <xdr:colOff>243844</xdr:colOff>
      <xdr:row>19</xdr:row>
      <xdr:rowOff>161925</xdr:rowOff>
    </xdr:to>
    <xdr:sp macro="" textlink="">
      <xdr:nvSpPr>
        <xdr:cNvPr id="33" name="矢印: 右 32">
          <a:extLst>
            <a:ext uri="{FF2B5EF4-FFF2-40B4-BE49-F238E27FC236}">
              <a16:creationId xmlns:a16="http://schemas.microsoft.com/office/drawing/2014/main" id="{00695668-A9DC-44EB-BD3D-6710AB0B9D97}"/>
            </a:ext>
          </a:extLst>
        </xdr:cNvPr>
        <xdr:cNvSpPr/>
      </xdr:nvSpPr>
      <xdr:spPr>
        <a:xfrm rot="16200000">
          <a:off x="9208773" y="3192779"/>
          <a:ext cx="361950" cy="20574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20</xdr:col>
      <xdr:colOff>17145</xdr:colOff>
      <xdr:row>15</xdr:row>
      <xdr:rowOff>169543</xdr:rowOff>
    </xdr:from>
    <xdr:to>
      <xdr:col>28</xdr:col>
      <xdr:colOff>171450</xdr:colOff>
      <xdr:row>16</xdr:row>
      <xdr:rowOff>123825</xdr:rowOff>
    </xdr:to>
    <xdr:sp macro="" textlink="">
      <xdr:nvSpPr>
        <xdr:cNvPr id="34" name="矢印: 右 33">
          <a:extLst>
            <a:ext uri="{FF2B5EF4-FFF2-40B4-BE49-F238E27FC236}">
              <a16:creationId xmlns:a16="http://schemas.microsoft.com/office/drawing/2014/main" id="{92AC170B-224D-4B29-AEDB-1EFA2DB97703}"/>
            </a:ext>
          </a:extLst>
        </xdr:cNvPr>
        <xdr:cNvSpPr/>
      </xdr:nvSpPr>
      <xdr:spPr>
        <a:xfrm>
          <a:off x="5589270" y="2874643"/>
          <a:ext cx="2554605" cy="182882"/>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180975</xdr:colOff>
      <xdr:row>13</xdr:row>
      <xdr:rowOff>91440</xdr:rowOff>
    </xdr:from>
    <xdr:to>
      <xdr:col>42</xdr:col>
      <xdr:colOff>28575</xdr:colOff>
      <xdr:row>17</xdr:row>
      <xdr:rowOff>11430</xdr:rowOff>
    </xdr:to>
    <xdr:sp macro="" textlink="">
      <xdr:nvSpPr>
        <xdr:cNvPr id="35" name="テキスト ボックス 34">
          <a:extLst>
            <a:ext uri="{FF2B5EF4-FFF2-40B4-BE49-F238E27FC236}">
              <a16:creationId xmlns:a16="http://schemas.microsoft.com/office/drawing/2014/main" id="{5E48A72F-D7CC-48E6-9AB9-F545BA6F3C76}"/>
            </a:ext>
          </a:extLst>
        </xdr:cNvPr>
        <xdr:cNvSpPr txBox="1"/>
      </xdr:nvSpPr>
      <xdr:spPr>
        <a:xfrm>
          <a:off x="8153400" y="2567940"/>
          <a:ext cx="4324350" cy="56769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国家資格の合格証等より、（監理技術者となりえる）資格取得年度を記載してください。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”平成””令和”を選択し、和暦年の数字を入力してください。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0</xdr:col>
      <xdr:colOff>203834</xdr:colOff>
      <xdr:row>3</xdr:row>
      <xdr:rowOff>28574</xdr:rowOff>
    </xdr:from>
    <xdr:to>
      <xdr:col>1</xdr:col>
      <xdr:colOff>123825</xdr:colOff>
      <xdr:row>6</xdr:row>
      <xdr:rowOff>18596</xdr:rowOff>
    </xdr:to>
    <xdr:sp macro="" textlink="">
      <xdr:nvSpPr>
        <xdr:cNvPr id="37" name="矢印: 右 36">
          <a:extLst>
            <a:ext uri="{FF2B5EF4-FFF2-40B4-BE49-F238E27FC236}">
              <a16:creationId xmlns:a16="http://schemas.microsoft.com/office/drawing/2014/main" id="{16C3FDD9-040A-4E58-8DC0-5F29FE7B95C3}"/>
            </a:ext>
          </a:extLst>
        </xdr:cNvPr>
        <xdr:cNvSpPr/>
      </xdr:nvSpPr>
      <xdr:spPr>
        <a:xfrm rot="16200000">
          <a:off x="97381" y="782727"/>
          <a:ext cx="485322" cy="272416"/>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0</xdr:col>
      <xdr:colOff>0</xdr:colOff>
      <xdr:row>0</xdr:row>
      <xdr:rowOff>0</xdr:rowOff>
    </xdr:from>
    <xdr:to>
      <xdr:col>4</xdr:col>
      <xdr:colOff>167640</xdr:colOff>
      <xdr:row>2</xdr:row>
      <xdr:rowOff>64770</xdr:rowOff>
    </xdr:to>
    <xdr:sp macro="" textlink="">
      <xdr:nvSpPr>
        <xdr:cNvPr id="38" name="テキスト ボックス 37">
          <a:extLst>
            <a:ext uri="{FF2B5EF4-FFF2-40B4-BE49-F238E27FC236}">
              <a16:creationId xmlns:a16="http://schemas.microsoft.com/office/drawing/2014/main" id="{F6D140B5-88A0-4F01-81D3-9DE404021655}"/>
            </a:ext>
          </a:extLst>
        </xdr:cNvPr>
        <xdr:cNvSpPr txBox="1"/>
      </xdr:nvSpPr>
      <xdr:spPr>
        <a:xfrm>
          <a:off x="0" y="0"/>
          <a:ext cx="1682115" cy="5219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0</xdr:col>
      <xdr:colOff>91440</xdr:colOff>
      <xdr:row>1</xdr:row>
      <xdr:rowOff>234315</xdr:rowOff>
    </xdr:from>
    <xdr:to>
      <xdr:col>17</xdr:col>
      <xdr:colOff>167640</xdr:colOff>
      <xdr:row>3</xdr:row>
      <xdr:rowOff>17277</xdr:rowOff>
    </xdr:to>
    <xdr:sp macro="" textlink="">
      <xdr:nvSpPr>
        <xdr:cNvPr id="39" name="テキスト ボックス 38">
          <a:extLst>
            <a:ext uri="{FF2B5EF4-FFF2-40B4-BE49-F238E27FC236}">
              <a16:creationId xmlns:a16="http://schemas.microsoft.com/office/drawing/2014/main" id="{751CFBCA-0318-4B75-9A28-D0BDEECCAD6B}"/>
            </a:ext>
          </a:extLst>
        </xdr:cNvPr>
        <xdr:cNvSpPr txBox="1"/>
      </xdr:nvSpPr>
      <xdr:spPr>
        <a:xfrm>
          <a:off x="91440" y="424815"/>
          <a:ext cx="5010150" cy="240162"/>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様式４の配置予定技術者の情報が自動で入力されますので、確認して下さい。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34</xdr:col>
      <xdr:colOff>243840</xdr:colOff>
      <xdr:row>26</xdr:row>
      <xdr:rowOff>20956</xdr:rowOff>
    </xdr:from>
    <xdr:to>
      <xdr:col>36</xdr:col>
      <xdr:colOff>72390</xdr:colOff>
      <xdr:row>27</xdr:row>
      <xdr:rowOff>53340</xdr:rowOff>
    </xdr:to>
    <xdr:sp macro="" textlink="">
      <xdr:nvSpPr>
        <xdr:cNvPr id="40" name="矢印: 右 39">
          <a:extLst>
            <a:ext uri="{FF2B5EF4-FFF2-40B4-BE49-F238E27FC236}">
              <a16:creationId xmlns:a16="http://schemas.microsoft.com/office/drawing/2014/main" id="{743A39B7-6453-4193-B7AA-7BA063A0B41B}"/>
            </a:ext>
          </a:extLst>
        </xdr:cNvPr>
        <xdr:cNvSpPr/>
      </xdr:nvSpPr>
      <xdr:spPr>
        <a:xfrm rot="5400000">
          <a:off x="10038398" y="4618673"/>
          <a:ext cx="222884" cy="323850"/>
        </a:xfrm>
        <a:prstGeom prst="rightArrow">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28</xdr:col>
      <xdr:colOff>20955</xdr:colOff>
      <xdr:row>27</xdr:row>
      <xdr:rowOff>76200</xdr:rowOff>
    </xdr:from>
    <xdr:to>
      <xdr:col>43</xdr:col>
      <xdr:colOff>85725</xdr:colOff>
      <xdr:row>34</xdr:row>
      <xdr:rowOff>133350</xdr:rowOff>
    </xdr:to>
    <xdr:sp macro="" textlink="">
      <xdr:nvSpPr>
        <xdr:cNvPr id="41" name="テキスト ボックス 40">
          <a:extLst>
            <a:ext uri="{FF2B5EF4-FFF2-40B4-BE49-F238E27FC236}">
              <a16:creationId xmlns:a16="http://schemas.microsoft.com/office/drawing/2014/main" id="{EA9F56BD-65BB-43FE-B4D5-05D24B08C9E8}"/>
            </a:ext>
          </a:extLst>
        </xdr:cNvPr>
        <xdr:cNvSpPr txBox="1"/>
      </xdr:nvSpPr>
      <xdr:spPr>
        <a:xfrm>
          <a:off x="7993380" y="4914900"/>
          <a:ext cx="4789170" cy="125730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評価対象技術者が。若手・女性技術者に該当する場合”〇”が自動入力されます。該当しない場合は”</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「国家資格」欄に”あり”と入力した場合、”〇”が入力されます。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”なし”の場合</a:t>
          </a:r>
          <a:r>
            <a:rPr kumimoji="1" lang="en-US" altLang="ja-JP" sz="1100">
              <a:solidFill>
                <a:srgbClr val="FF0000"/>
              </a:solidFill>
              <a:latin typeface="BIZ UDゴシック" panose="020B0400000000000000" pitchFamily="49" charset="-128"/>
              <a:ea typeface="BIZ UDゴシック" panose="020B0400000000000000" pitchFamily="49" charset="-128"/>
            </a:rPr>
            <a:t>×</a:t>
          </a:r>
          <a:r>
            <a:rPr kumimoji="1" lang="ja-JP" altLang="en-US" sz="1100">
              <a:solidFill>
                <a:srgbClr val="FF0000"/>
              </a:solidFill>
              <a:latin typeface="BIZ UDゴシック" panose="020B0400000000000000" pitchFamily="49" charset="-128"/>
              <a:ea typeface="BIZ UDゴシック" panose="020B0400000000000000" pitchFamily="49" charset="-128"/>
            </a:rPr>
            <a:t>が入力されます。</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評価対象者の「技術者の育成」の評価が正しく入力されているか確認してください。</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xdr:txBody>
    </xdr:sp>
    <xdr:clientData/>
  </xdr:twoCellAnchor>
  <xdr:twoCellAnchor>
    <xdr:from>
      <xdr:col>13</xdr:col>
      <xdr:colOff>358140</xdr:colOff>
      <xdr:row>34</xdr:row>
      <xdr:rowOff>167640</xdr:rowOff>
    </xdr:from>
    <xdr:to>
      <xdr:col>36</xdr:col>
      <xdr:colOff>95250</xdr:colOff>
      <xdr:row>40</xdr:row>
      <xdr:rowOff>15240</xdr:rowOff>
    </xdr:to>
    <xdr:sp macro="" textlink="">
      <xdr:nvSpPr>
        <xdr:cNvPr id="42" name="矢印: 上向き折線 41">
          <a:extLst>
            <a:ext uri="{FF2B5EF4-FFF2-40B4-BE49-F238E27FC236}">
              <a16:creationId xmlns:a16="http://schemas.microsoft.com/office/drawing/2014/main" id="{F0A73757-627A-44C5-8750-D20B80B3F97A}"/>
            </a:ext>
          </a:extLst>
        </xdr:cNvPr>
        <xdr:cNvSpPr/>
      </xdr:nvSpPr>
      <xdr:spPr>
        <a:xfrm>
          <a:off x="4101465" y="6206490"/>
          <a:ext cx="6233160" cy="990600"/>
        </a:xfrm>
        <a:prstGeom prst="bentUpArrow">
          <a:avLst>
            <a:gd name="adj1" fmla="val 15773"/>
            <a:gd name="adj2" fmla="val 17806"/>
            <a:gd name="adj3" fmla="val 18864"/>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1365436</xdr:colOff>
      <xdr:row>0</xdr:row>
      <xdr:rowOff>0</xdr:rowOff>
    </xdr:from>
    <xdr:to>
      <xdr:col>9</xdr:col>
      <xdr:colOff>50960</xdr:colOff>
      <xdr:row>22</xdr:row>
      <xdr:rowOff>15370</xdr:rowOff>
    </xdr:to>
    <xdr:grpSp>
      <xdr:nvGrpSpPr>
        <xdr:cNvPr id="8" name="グループ化 7">
          <a:extLst>
            <a:ext uri="{FF2B5EF4-FFF2-40B4-BE49-F238E27FC236}">
              <a16:creationId xmlns:a16="http://schemas.microsoft.com/office/drawing/2014/main" id="{B47C8921-C58F-4726-B0D5-F4566C9154D7}"/>
            </a:ext>
          </a:extLst>
        </xdr:cNvPr>
        <xdr:cNvGrpSpPr/>
      </xdr:nvGrpSpPr>
      <xdr:grpSpPr>
        <a:xfrm>
          <a:off x="1990911" y="0"/>
          <a:ext cx="9188424" cy="4676270"/>
          <a:chOff x="2429996" y="0"/>
          <a:chExt cx="8813960" cy="4665811"/>
        </a:xfrm>
      </xdr:grpSpPr>
      <xdr:sp macro="" textlink="">
        <xdr:nvSpPr>
          <xdr:cNvPr id="2" name="テキスト ボックス 1">
            <a:extLst>
              <a:ext uri="{FF2B5EF4-FFF2-40B4-BE49-F238E27FC236}">
                <a16:creationId xmlns:a16="http://schemas.microsoft.com/office/drawing/2014/main" id="{B745B2D9-A7DE-49B9-B638-5FD11E31D438}"/>
              </a:ext>
            </a:extLst>
          </xdr:cNvPr>
          <xdr:cNvSpPr txBox="1"/>
        </xdr:nvSpPr>
        <xdr:spPr>
          <a:xfrm>
            <a:off x="2429996" y="0"/>
            <a:ext cx="3877852" cy="556932"/>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grpSp>
        <xdr:nvGrpSpPr>
          <xdr:cNvPr id="3" name="グループ化 2">
            <a:extLst>
              <a:ext uri="{FF2B5EF4-FFF2-40B4-BE49-F238E27FC236}">
                <a16:creationId xmlns:a16="http://schemas.microsoft.com/office/drawing/2014/main" id="{63059471-FDE9-4B8C-9A0B-2BFC3F4096A3}"/>
              </a:ext>
            </a:extLst>
          </xdr:cNvPr>
          <xdr:cNvGrpSpPr/>
        </xdr:nvGrpSpPr>
        <xdr:grpSpPr>
          <a:xfrm>
            <a:off x="5987303" y="1724025"/>
            <a:ext cx="5256653" cy="2941786"/>
            <a:chOff x="5979093" y="1711762"/>
            <a:chExt cx="5253291" cy="2939545"/>
          </a:xfrm>
        </xdr:grpSpPr>
        <xdr:sp macro="" textlink="">
          <xdr:nvSpPr>
            <xdr:cNvPr id="4" name="正方形/長方形 3">
              <a:extLst>
                <a:ext uri="{FF2B5EF4-FFF2-40B4-BE49-F238E27FC236}">
                  <a16:creationId xmlns:a16="http://schemas.microsoft.com/office/drawing/2014/main" id="{E0DE06EF-2FB8-4111-80CC-7329AB7F336F}"/>
                </a:ext>
              </a:extLst>
            </xdr:cNvPr>
            <xdr:cNvSpPr/>
          </xdr:nvSpPr>
          <xdr:spPr>
            <a:xfrm>
              <a:off x="10393882" y="1711762"/>
              <a:ext cx="838502" cy="1162228"/>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6B27ED15-AB7B-4E27-B263-3E12322DCC3C}"/>
                </a:ext>
              </a:extLst>
            </xdr:cNvPr>
            <xdr:cNvSpPr/>
          </xdr:nvSpPr>
          <xdr:spPr>
            <a:xfrm>
              <a:off x="8837038" y="3407171"/>
              <a:ext cx="2395346" cy="1244136"/>
            </a:xfrm>
            <a:prstGeom prst="rect">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矢印: 上向き折線 5">
              <a:extLst>
                <a:ext uri="{FF2B5EF4-FFF2-40B4-BE49-F238E27FC236}">
                  <a16:creationId xmlns:a16="http://schemas.microsoft.com/office/drawing/2014/main" id="{956E0D9A-F4AA-40E6-8396-57DDAE0E02E8}"/>
                </a:ext>
              </a:extLst>
            </xdr:cNvPr>
            <xdr:cNvSpPr/>
          </xdr:nvSpPr>
          <xdr:spPr>
            <a:xfrm rot="10800000">
              <a:off x="8863309" y="2153047"/>
              <a:ext cx="1438603" cy="1195005"/>
            </a:xfrm>
            <a:prstGeom prst="bentUpArrow">
              <a:avLst>
                <a:gd name="adj1" fmla="val 10988"/>
                <a:gd name="adj2" fmla="val 10851"/>
                <a:gd name="adj3" fmla="val 16819"/>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rtlCol="0" anchor="t"/>
            <a:lstStyle/>
            <a:p>
              <a:pPr algn="l"/>
              <a:endParaRPr kumimoji="1" lang="ja-JP" altLang="en-US" sz="1100"/>
            </a:p>
          </xdr:txBody>
        </xdr:sp>
        <xdr:sp macro="" textlink="">
          <xdr:nvSpPr>
            <xdr:cNvPr id="7" name="テキスト ボックス 6">
              <a:extLst>
                <a:ext uri="{FF2B5EF4-FFF2-40B4-BE49-F238E27FC236}">
                  <a16:creationId xmlns:a16="http://schemas.microsoft.com/office/drawing/2014/main" id="{13500077-21CD-40FD-8053-8D43AB767E85}"/>
                </a:ext>
              </a:extLst>
            </xdr:cNvPr>
            <xdr:cNvSpPr txBox="1"/>
          </xdr:nvSpPr>
          <xdr:spPr>
            <a:xfrm>
              <a:off x="5979093" y="2411016"/>
              <a:ext cx="4257675" cy="569046"/>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noAutofit/>
            </a:bodyPr>
            <a:lstStyle/>
            <a:p>
              <a:pPr algn="l"/>
              <a:r>
                <a:rPr kumimoji="1" lang="ja-JP" altLang="en-US" sz="1100">
                  <a:solidFill>
                    <a:srgbClr val="FF0000"/>
                  </a:solidFill>
                  <a:latin typeface="BIZ UDゴシック" panose="020B0400000000000000" pitchFamily="49" charset="-128"/>
                  <a:ea typeface="BIZ UDゴシック" panose="020B0400000000000000" pitchFamily="49" charset="-128"/>
                </a:rPr>
                <a:t>　記載された工事の不履行項目数の合計を自動で、</a:t>
              </a:r>
              <a:endParaRPr kumimoji="1" lang="en-US" altLang="ja-JP" sz="110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a:solidFill>
                    <a:srgbClr val="FF0000"/>
                  </a:solidFill>
                  <a:latin typeface="BIZ UDゴシック" panose="020B0400000000000000" pitchFamily="49" charset="-128"/>
                  <a:ea typeface="BIZ UDゴシック" panose="020B0400000000000000" pitchFamily="49" charset="-128"/>
                </a:rPr>
                <a:t>不履行項目数の合計に記載しますので、確認して下さい。</a:t>
              </a:r>
              <a:endParaRPr kumimoji="1" lang="ja-JP" altLang="en-US" sz="1100" i="0">
                <a:solidFill>
                  <a:srgbClr val="FF0000"/>
                </a:solidFill>
                <a:latin typeface="BIZ UDゴシック" panose="020B0400000000000000" pitchFamily="49" charset="-128"/>
                <a:ea typeface="BIZ UDゴシック" panose="020B0400000000000000" pitchFamily="49" charset="-128"/>
              </a:endParaRPr>
            </a:p>
          </xdr:txBody>
        </xdr:sp>
      </xdr:grp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147155</xdr:colOff>
      <xdr:row>8</xdr:row>
      <xdr:rowOff>152400</xdr:rowOff>
    </xdr:from>
    <xdr:to>
      <xdr:col>19</xdr:col>
      <xdr:colOff>185117</xdr:colOff>
      <xdr:row>10</xdr:row>
      <xdr:rowOff>218661</xdr:rowOff>
    </xdr:to>
    <xdr:sp macro="" textlink="">
      <xdr:nvSpPr>
        <xdr:cNvPr id="2" name="テキスト ボックス 1">
          <a:extLst>
            <a:ext uri="{FF2B5EF4-FFF2-40B4-BE49-F238E27FC236}">
              <a16:creationId xmlns:a16="http://schemas.microsoft.com/office/drawing/2014/main" id="{E926D929-7412-4CDA-B0C3-0408267E8420}"/>
            </a:ext>
          </a:extLst>
        </xdr:cNvPr>
        <xdr:cNvSpPr txBox="1"/>
      </xdr:nvSpPr>
      <xdr:spPr>
        <a:xfrm>
          <a:off x="10319855" y="1638300"/>
          <a:ext cx="1971537" cy="447261"/>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記載例</a:t>
          </a:r>
          <a:r>
            <a:rPr kumimoji="1" lang="en-US" altLang="ja-JP"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2000" b="1" i="0" u="none" strike="noStrike" kern="0" cap="none" spc="0" normalizeH="0" baseline="0" noProof="0">
            <a:ln>
              <a:noFill/>
            </a:ln>
            <a:solidFill>
              <a:srgbClr val="0000FF"/>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eb.pref.hyogo.lg.jp/ks03/wd38_000000002.html"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s://web.pref.hyogo.lg.jp/ks03/wd38_000000002.html" TargetMode="External"/><Relationship Id="rId1" Type="http://schemas.openxmlformats.org/officeDocument/2006/relationships/hyperlink" Target="mailto:zzzzzzz@zz.zz" TargetMode="External"/><Relationship Id="rId4"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4.bin"/><Relationship Id="rId4" Type="http://schemas.openxmlformats.org/officeDocument/2006/relationships/comments" Target="../comments7.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5.bin"/><Relationship Id="rId4" Type="http://schemas.openxmlformats.org/officeDocument/2006/relationships/comments" Target="../comments8.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dimension ref="A1:M47"/>
  <sheetViews>
    <sheetView workbookViewId="0"/>
  </sheetViews>
  <sheetFormatPr defaultRowHeight="13.5"/>
  <cols>
    <col min="1" max="1" width="27" customWidth="1"/>
    <col min="2" max="9" width="10.625" customWidth="1"/>
    <col min="12" max="12" width="19.125" style="54" customWidth="1"/>
    <col min="13" max="13" width="9" customWidth="1"/>
  </cols>
  <sheetData>
    <row r="1" spans="1:13">
      <c r="A1" t="s">
        <v>63</v>
      </c>
    </row>
    <row r="2" spans="1:13">
      <c r="A2" s="52" t="s">
        <v>64</v>
      </c>
      <c r="B2" s="53" t="s">
        <v>73</v>
      </c>
      <c r="C2" s="53" t="s">
        <v>73</v>
      </c>
      <c r="D2" s="53" t="s">
        <v>73</v>
      </c>
      <c r="E2" s="53" t="s">
        <v>73</v>
      </c>
      <c r="F2" s="53" t="s">
        <v>75</v>
      </c>
      <c r="G2" s="53" t="s">
        <v>75</v>
      </c>
      <c r="H2" s="53" t="s">
        <v>75</v>
      </c>
      <c r="I2" s="53" t="s">
        <v>75</v>
      </c>
      <c r="L2" s="56" t="s">
        <v>80</v>
      </c>
      <c r="M2" s="55">
        <v>0</v>
      </c>
    </row>
    <row r="3" spans="1:13">
      <c r="A3" s="52" t="s">
        <v>54</v>
      </c>
      <c r="B3" s="53" t="s">
        <v>74</v>
      </c>
      <c r="C3" s="53" t="s">
        <v>76</v>
      </c>
      <c r="D3" s="53" t="s">
        <v>77</v>
      </c>
      <c r="E3" s="53" t="s">
        <v>75</v>
      </c>
      <c r="F3" s="53" t="s">
        <v>74</v>
      </c>
      <c r="G3" s="53" t="s">
        <v>76</v>
      </c>
      <c r="H3" s="53" t="s">
        <v>77</v>
      </c>
      <c r="I3" s="53" t="s">
        <v>75</v>
      </c>
      <c r="L3" s="56" t="s">
        <v>81</v>
      </c>
      <c r="M3" s="54">
        <v>28</v>
      </c>
    </row>
    <row r="4" spans="1:13">
      <c r="A4" s="465" t="s">
        <v>65</v>
      </c>
      <c r="B4" s="466"/>
      <c r="C4" s="466"/>
      <c r="D4" s="466"/>
      <c r="E4" s="466"/>
      <c r="F4" s="466"/>
      <c r="G4" s="466"/>
      <c r="H4" s="466"/>
      <c r="I4" s="467"/>
      <c r="L4" s="56" t="s">
        <v>82</v>
      </c>
      <c r="M4">
        <v>1</v>
      </c>
    </row>
    <row r="5" spans="1:13">
      <c r="A5" s="52" t="s">
        <v>79</v>
      </c>
      <c r="B5" s="53" t="str">
        <f>IF('様式2（case①）'!$J4="","",INT(TEXT(VLOOKUP('様式2（case①）'!$J4,L2:M47,2,),"00")&amp;TEXT('様式2（case①）'!$L4,"000000")))</f>
        <v/>
      </c>
      <c r="C5" s="53" t="e">
        <f>IF(#REF!="","",INT(TEXT(VLOOKUP(#REF!,L2:M47,2,),"00")&amp;TEXT(#REF!,"000000")))</f>
        <v>#REF!</v>
      </c>
      <c r="D5" s="53" t="e">
        <f>IF(#REF!="","",INT(TEXT(VLOOKUP(#REF!,L2:M47,2,),"00")&amp;TEXT(#REF!,"000000")))</f>
        <v>#REF!</v>
      </c>
      <c r="E5" s="53" t="e">
        <f>IF(#REF!="","",INT(TEXT(VLOOKUP(#REF!,L2:M47,2,),"00")&amp;TEXT(#REF!,"000000")))</f>
        <v>#REF!</v>
      </c>
      <c r="F5" s="53" t="e">
        <f>IF(#REF!="","",INT(TEXT(VLOOKUP(#REF!,L2:M47,2,),"00")&amp;TEXT(#REF!,"000000")))</f>
        <v>#REF!</v>
      </c>
      <c r="G5" s="53" t="e">
        <f>IF(#REF!="","",INT(TEXT(VLOOKUP(#REF!,L2:M47,2,),"00")&amp;TEXT(#REF!,"000000")))</f>
        <v>#REF!</v>
      </c>
      <c r="H5" s="53" t="e">
        <f>IF(#REF!="","",INT(TEXT(VLOOKUP(#REF!,L2:M47,2,),"00")&amp;TEXT(#REF!,"000000")))</f>
        <v>#REF!</v>
      </c>
      <c r="I5" s="53" t="e">
        <f>IF(#REF!="","",INT(TEXT(VLOOKUP(#REF!,L2:M47,2,),"00")&amp;TEXT(#REF!,"000000")))</f>
        <v>#REF!</v>
      </c>
      <c r="L5" s="56" t="s">
        <v>83</v>
      </c>
      <c r="M5">
        <v>2</v>
      </c>
    </row>
    <row r="6" spans="1:13">
      <c r="A6" s="52" t="s">
        <v>12</v>
      </c>
      <c r="B6" s="53">
        <f>IF('様式2（case①）'!$J5="","",'様式2（case①）'!$J5)</f>
        <v>0</v>
      </c>
      <c r="C6" s="53" t="e">
        <f>IF(#REF!="","",#REF!)</f>
        <v>#REF!</v>
      </c>
      <c r="D6" s="53" t="e">
        <f>IF(#REF!="","",#REF!)</f>
        <v>#REF!</v>
      </c>
      <c r="E6" s="53" t="e">
        <f>IF(#REF!="","",#REF!)</f>
        <v>#REF!</v>
      </c>
      <c r="F6" s="53" t="e">
        <f>IF(#REF!="","",#REF!)</f>
        <v>#REF!</v>
      </c>
      <c r="G6" s="53" t="e">
        <f>IF(#REF!="","",#REF!)</f>
        <v>#REF!</v>
      </c>
      <c r="H6" s="53" t="e">
        <f>IF(#REF!="","",#REF!)</f>
        <v>#REF!</v>
      </c>
      <c r="I6" s="53" t="e">
        <f>IF(#REF!="","",#REF!)</f>
        <v>#REF!</v>
      </c>
      <c r="L6" s="56" t="s">
        <v>84</v>
      </c>
      <c r="M6">
        <v>3</v>
      </c>
    </row>
    <row r="7" spans="1:13">
      <c r="A7" s="465" t="s">
        <v>0</v>
      </c>
      <c r="B7" s="466"/>
      <c r="C7" s="466"/>
      <c r="D7" s="466"/>
      <c r="E7" s="466"/>
      <c r="F7" s="466"/>
      <c r="G7" s="466"/>
      <c r="H7" s="466"/>
      <c r="I7" s="467"/>
      <c r="L7" s="56" t="s">
        <v>85</v>
      </c>
      <c r="M7">
        <v>4</v>
      </c>
    </row>
    <row r="8" spans="1:13">
      <c r="A8" s="52" t="s">
        <v>64</v>
      </c>
      <c r="B8" s="53">
        <f>'様式2（case①）'!$J12</f>
        <v>0</v>
      </c>
      <c r="C8" s="53" t="e">
        <f>#REF!</f>
        <v>#REF!</v>
      </c>
      <c r="D8" s="53" t="e">
        <f>#REF!</f>
        <v>#REF!</v>
      </c>
      <c r="E8" s="53" t="e">
        <f>#REF!</f>
        <v>#REF!</v>
      </c>
      <c r="F8" s="53" t="s">
        <v>78</v>
      </c>
      <c r="G8" s="53" t="s">
        <v>78</v>
      </c>
      <c r="H8" s="53" t="s">
        <v>78</v>
      </c>
      <c r="I8" s="53" t="s">
        <v>78</v>
      </c>
      <c r="L8" s="56" t="s">
        <v>86</v>
      </c>
      <c r="M8">
        <v>5</v>
      </c>
    </row>
    <row r="9" spans="1:13">
      <c r="A9" s="52" t="s">
        <v>55</v>
      </c>
      <c r="B9" s="457">
        <f>'様式2（case①）'!J14</f>
        <v>0</v>
      </c>
      <c r="C9" s="457" t="e">
        <f>#REF!</f>
        <v>#REF!</v>
      </c>
      <c r="D9" s="457" t="e">
        <f>#REF!</f>
        <v>#REF!</v>
      </c>
      <c r="E9" s="457" t="e">
        <f>#REF!</f>
        <v>#REF!</v>
      </c>
      <c r="F9" s="457" t="e">
        <f>#REF!</f>
        <v>#REF!</v>
      </c>
      <c r="G9" s="457" t="e">
        <f>#REF!</f>
        <v>#REF!</v>
      </c>
      <c r="H9" s="457" t="e">
        <f>#REF!</f>
        <v>#REF!</v>
      </c>
      <c r="I9" s="457" t="e">
        <f>#REF!</f>
        <v>#REF!</v>
      </c>
      <c r="L9" s="56" t="s">
        <v>87</v>
      </c>
      <c r="M9">
        <v>6</v>
      </c>
    </row>
    <row r="10" spans="1:13">
      <c r="A10" s="52" t="s">
        <v>66</v>
      </c>
      <c r="B10" s="53">
        <f>'様式2（case①）'!J19</f>
        <v>0</v>
      </c>
      <c r="C10" s="53" t="e">
        <f>#REF!</f>
        <v>#REF!</v>
      </c>
      <c r="D10" s="53" t="e">
        <f>#REF!</f>
        <v>#REF!</v>
      </c>
      <c r="E10" s="53" t="e">
        <f>#REF!</f>
        <v>#REF!</v>
      </c>
      <c r="F10" s="53" t="e">
        <f>#REF!</f>
        <v>#REF!</v>
      </c>
      <c r="G10" s="53" t="e">
        <f>#REF!</f>
        <v>#REF!</v>
      </c>
      <c r="H10" s="53" t="e">
        <f>#REF!</f>
        <v>#REF!</v>
      </c>
      <c r="I10" s="53" t="e">
        <f>#REF!</f>
        <v>#REF!</v>
      </c>
      <c r="L10" s="56" t="s">
        <v>88</v>
      </c>
      <c r="M10">
        <v>7</v>
      </c>
    </row>
    <row r="11" spans="1:13">
      <c r="A11" s="52" t="s">
        <v>54</v>
      </c>
      <c r="B11" s="53">
        <f>'様式2（case①）'!J24</f>
        <v>0</v>
      </c>
      <c r="C11" s="53" t="e">
        <f>#REF!</f>
        <v>#REF!</v>
      </c>
      <c r="D11" s="53" t="e">
        <f>#REF!</f>
        <v>#REF!</v>
      </c>
      <c r="E11" s="53" t="s">
        <v>78</v>
      </c>
      <c r="F11" s="53" t="e">
        <f>#REF!</f>
        <v>#REF!</v>
      </c>
      <c r="G11" s="53" t="e">
        <f>#REF!</f>
        <v>#REF!</v>
      </c>
      <c r="H11" s="53" t="e">
        <f>#REF!</f>
        <v>#REF!</v>
      </c>
      <c r="I11" s="53" t="s">
        <v>78</v>
      </c>
      <c r="L11" s="56" t="s">
        <v>89</v>
      </c>
      <c r="M11">
        <v>8</v>
      </c>
    </row>
    <row r="12" spans="1:13">
      <c r="A12" s="465" t="s">
        <v>67</v>
      </c>
      <c r="B12" s="466"/>
      <c r="C12" s="466"/>
      <c r="D12" s="466"/>
      <c r="E12" s="466"/>
      <c r="F12" s="466"/>
      <c r="G12" s="466"/>
      <c r="H12" s="466"/>
      <c r="I12" s="467"/>
      <c r="L12" s="56" t="s">
        <v>90</v>
      </c>
      <c r="M12">
        <v>9</v>
      </c>
    </row>
    <row r="13" spans="1:13">
      <c r="A13" s="52" t="s">
        <v>64</v>
      </c>
      <c r="B13" s="53">
        <f>'様式2（case①）'!J27</f>
        <v>0</v>
      </c>
      <c r="C13" s="53" t="e">
        <f>#REF!</f>
        <v>#REF!</v>
      </c>
      <c r="D13" s="53" t="e">
        <f>#REF!</f>
        <v>#REF!</v>
      </c>
      <c r="E13" s="53" t="e">
        <f>#REF!</f>
        <v>#REF!</v>
      </c>
      <c r="F13" s="53" t="s">
        <v>78</v>
      </c>
      <c r="G13" s="53" t="s">
        <v>78</v>
      </c>
      <c r="H13" s="53" t="s">
        <v>78</v>
      </c>
      <c r="I13" s="53" t="s">
        <v>78</v>
      </c>
      <c r="L13" s="56" t="s">
        <v>91</v>
      </c>
      <c r="M13">
        <v>10</v>
      </c>
    </row>
    <row r="14" spans="1:13">
      <c r="A14" s="52" t="s">
        <v>55</v>
      </c>
      <c r="B14" s="457">
        <f>'様式2（case①）'!J29</f>
        <v>0</v>
      </c>
      <c r="C14" s="457" t="e">
        <f>#REF!</f>
        <v>#REF!</v>
      </c>
      <c r="D14" s="457" t="e">
        <f>#REF!</f>
        <v>#REF!</v>
      </c>
      <c r="E14" s="457" t="e">
        <f>#REF!</f>
        <v>#REF!</v>
      </c>
      <c r="F14" s="457" t="e">
        <f>#REF!</f>
        <v>#REF!</v>
      </c>
      <c r="G14" s="457" t="e">
        <f>#REF!</f>
        <v>#REF!</v>
      </c>
      <c r="H14" s="457" t="e">
        <f>#REF!</f>
        <v>#REF!</v>
      </c>
      <c r="I14" s="457" t="e">
        <f>#REF!</f>
        <v>#REF!</v>
      </c>
      <c r="L14" s="56" t="s">
        <v>92</v>
      </c>
      <c r="M14">
        <v>11</v>
      </c>
    </row>
    <row r="15" spans="1:13">
      <c r="A15" s="52" t="s">
        <v>68</v>
      </c>
      <c r="B15" s="458">
        <f>'様式2（case①）'!J34</f>
        <v>0</v>
      </c>
      <c r="C15" s="458" t="e">
        <f>#REF!</f>
        <v>#REF!</v>
      </c>
      <c r="D15" s="458" t="e">
        <f>#REF!</f>
        <v>#REF!</v>
      </c>
      <c r="E15" s="458" t="e">
        <f>#REF!</f>
        <v>#REF!</v>
      </c>
      <c r="F15" s="458" t="e">
        <f>#REF!</f>
        <v>#REF!</v>
      </c>
      <c r="G15" s="458" t="e">
        <f>#REF!</f>
        <v>#REF!</v>
      </c>
      <c r="H15" s="458" t="e">
        <f>#REF!</f>
        <v>#REF!</v>
      </c>
      <c r="I15" s="458" t="e">
        <f>#REF!</f>
        <v>#REF!</v>
      </c>
      <c r="L15" s="56" t="s">
        <v>93</v>
      </c>
      <c r="M15">
        <v>12</v>
      </c>
    </row>
    <row r="16" spans="1:13">
      <c r="A16" s="465" t="s">
        <v>201</v>
      </c>
      <c r="B16" s="466"/>
      <c r="C16" s="466"/>
      <c r="D16" s="466"/>
      <c r="E16" s="466"/>
      <c r="F16" s="466"/>
      <c r="G16" s="466"/>
      <c r="H16" s="466"/>
      <c r="I16" s="467"/>
      <c r="L16" s="56" t="s">
        <v>94</v>
      </c>
      <c r="M16">
        <v>13</v>
      </c>
    </row>
    <row r="17" spans="1:13">
      <c r="A17" s="52" t="s">
        <v>69</v>
      </c>
      <c r="B17" s="458">
        <f>'様式2（case①）'!J36</f>
        <v>0</v>
      </c>
      <c r="C17" s="458" t="e">
        <f>#REF!</f>
        <v>#REF!</v>
      </c>
      <c r="D17" s="458" t="e">
        <f>#REF!</f>
        <v>#REF!</v>
      </c>
      <c r="E17" s="458" t="e">
        <f>#REF!</f>
        <v>#REF!</v>
      </c>
      <c r="F17" s="458" t="e">
        <f>#REF!</f>
        <v>#REF!</v>
      </c>
      <c r="G17" s="458" t="e">
        <f>#REF!</f>
        <v>#REF!</v>
      </c>
      <c r="H17" s="458" t="e">
        <f>#REF!</f>
        <v>#REF!</v>
      </c>
      <c r="I17" s="458" t="e">
        <f>#REF!</f>
        <v>#REF!</v>
      </c>
      <c r="L17" s="56" t="s">
        <v>95</v>
      </c>
      <c r="M17">
        <v>14</v>
      </c>
    </row>
    <row r="18" spans="1:13">
      <c r="A18" s="52" t="s">
        <v>70</v>
      </c>
      <c r="B18" s="458">
        <f>'様式2（case①）'!J38</f>
        <v>0</v>
      </c>
      <c r="C18" s="458" t="e">
        <f>#REF!</f>
        <v>#REF!</v>
      </c>
      <c r="D18" s="458" t="e">
        <f>#REF!</f>
        <v>#REF!</v>
      </c>
      <c r="E18" s="458" t="e">
        <f>#REF!</f>
        <v>#REF!</v>
      </c>
      <c r="F18" s="458" t="e">
        <f>#REF!</f>
        <v>#REF!</v>
      </c>
      <c r="G18" s="458" t="e">
        <f>#REF!</f>
        <v>#REF!</v>
      </c>
      <c r="H18" s="458" t="e">
        <f>#REF!</f>
        <v>#REF!</v>
      </c>
      <c r="I18" s="458" t="e">
        <f>#REF!</f>
        <v>#REF!</v>
      </c>
      <c r="L18" s="56" t="s">
        <v>96</v>
      </c>
      <c r="M18">
        <v>15</v>
      </c>
    </row>
    <row r="19" spans="1:13">
      <c r="A19" s="52" t="s">
        <v>71</v>
      </c>
      <c r="B19" s="458">
        <f>'様式2（case①）'!J40</f>
        <v>0</v>
      </c>
      <c r="C19" s="458" t="e">
        <f>#REF!</f>
        <v>#REF!</v>
      </c>
      <c r="D19" s="458" t="e">
        <f>#REF!</f>
        <v>#REF!</v>
      </c>
      <c r="E19" s="458" t="e">
        <f>#REF!</f>
        <v>#REF!</v>
      </c>
      <c r="F19" s="458" t="e">
        <f>#REF!</f>
        <v>#REF!</v>
      </c>
      <c r="G19" s="458" t="e">
        <f>#REF!</f>
        <v>#REF!</v>
      </c>
      <c r="H19" s="458" t="e">
        <f>#REF!</f>
        <v>#REF!</v>
      </c>
      <c r="I19" s="458" t="e">
        <f>#REF!</f>
        <v>#REF!</v>
      </c>
      <c r="L19" s="56" t="s">
        <v>97</v>
      </c>
      <c r="M19">
        <v>16</v>
      </c>
    </row>
    <row r="20" spans="1:13">
      <c r="A20" s="52" t="s">
        <v>72</v>
      </c>
      <c r="B20" s="53" t="s">
        <v>78</v>
      </c>
      <c r="C20" s="53" t="s">
        <v>78</v>
      </c>
      <c r="D20" s="53" t="s">
        <v>78</v>
      </c>
      <c r="E20" s="53" t="s">
        <v>78</v>
      </c>
      <c r="F20" s="53" t="s">
        <v>78</v>
      </c>
      <c r="G20" s="53" t="s">
        <v>78</v>
      </c>
      <c r="H20" s="53" t="s">
        <v>78</v>
      </c>
      <c r="I20" s="53" t="s">
        <v>78</v>
      </c>
      <c r="L20" s="56" t="s">
        <v>98</v>
      </c>
      <c r="M20">
        <v>17</v>
      </c>
    </row>
    <row r="21" spans="1:13">
      <c r="A21" s="52" t="s">
        <v>760</v>
      </c>
      <c r="B21" s="458">
        <f>'様式2（case①）'!J42</f>
        <v>0</v>
      </c>
      <c r="C21" s="458" t="e">
        <f>#REF!</f>
        <v>#REF!</v>
      </c>
      <c r="D21" s="458" t="e">
        <f>#REF!</f>
        <v>#REF!</v>
      </c>
      <c r="E21" s="458" t="e">
        <f>#REF!</f>
        <v>#REF!</v>
      </c>
      <c r="F21" s="458" t="e">
        <f>#REF!</f>
        <v>#REF!</v>
      </c>
      <c r="G21" s="458" t="e">
        <f>#REF!</f>
        <v>#REF!</v>
      </c>
      <c r="H21" s="458" t="e">
        <f>#REF!</f>
        <v>#REF!</v>
      </c>
      <c r="I21" s="458" t="e">
        <f>#REF!</f>
        <v>#REF!</v>
      </c>
      <c r="L21" s="56" t="s">
        <v>99</v>
      </c>
      <c r="M21">
        <v>18</v>
      </c>
    </row>
    <row r="22" spans="1:13">
      <c r="A22" s="465" t="s">
        <v>204</v>
      </c>
      <c r="B22" s="466"/>
      <c r="C22" s="466"/>
      <c r="D22" s="466"/>
      <c r="E22" s="466"/>
      <c r="F22" s="466"/>
      <c r="G22" s="466"/>
      <c r="H22" s="466"/>
      <c r="I22" s="467"/>
      <c r="L22" s="56" t="s">
        <v>100</v>
      </c>
      <c r="M22">
        <v>19</v>
      </c>
    </row>
    <row r="23" spans="1:13">
      <c r="A23" s="52" t="s">
        <v>205</v>
      </c>
      <c r="B23" s="53" t="s">
        <v>78</v>
      </c>
      <c r="C23" s="53" t="s">
        <v>78</v>
      </c>
      <c r="D23" s="53" t="s">
        <v>78</v>
      </c>
      <c r="E23" s="53" t="s">
        <v>78</v>
      </c>
      <c r="F23" s="53" t="s">
        <v>78</v>
      </c>
      <c r="G23" s="53" t="s">
        <v>78</v>
      </c>
      <c r="H23" s="53" t="s">
        <v>78</v>
      </c>
      <c r="I23" s="53" t="s">
        <v>78</v>
      </c>
      <c r="L23" s="56" t="s">
        <v>101</v>
      </c>
      <c r="M23">
        <v>20</v>
      </c>
    </row>
    <row r="24" spans="1:13">
      <c r="A24" s="52" t="s">
        <v>193</v>
      </c>
      <c r="B24" s="53" t="str">
        <f>IF('様式2（case①）'!I26="専任補助者","○","")</f>
        <v/>
      </c>
      <c r="C24" s="53" t="e">
        <f>IF(#REF!="専任補助者","○","")</f>
        <v>#REF!</v>
      </c>
      <c r="D24" s="53" t="e">
        <f>IF(#REF!="専任補助者","○","")</f>
        <v>#REF!</v>
      </c>
      <c r="E24" s="53" t="e">
        <f>IF(#REF!="専任補助者","○","")</f>
        <v>#REF!</v>
      </c>
      <c r="F24" s="53" t="e">
        <f>IF(#REF!="専任補助者","○","")</f>
        <v>#REF!</v>
      </c>
      <c r="G24" s="53" t="e">
        <f>IF(#REF!="専任補助者","○","")</f>
        <v>#REF!</v>
      </c>
      <c r="H24" s="53" t="e">
        <f>IF(#REF!="専任補助者","○","")</f>
        <v>#REF!</v>
      </c>
      <c r="I24" s="53" t="e">
        <f>IF(#REF!="専任補助者","○","")</f>
        <v>#REF!</v>
      </c>
      <c r="L24" s="56" t="s">
        <v>102</v>
      </c>
      <c r="M24">
        <v>21</v>
      </c>
    </row>
    <row r="25" spans="1:13">
      <c r="L25" s="56" t="s">
        <v>103</v>
      </c>
      <c r="M25">
        <v>22</v>
      </c>
    </row>
    <row r="26" spans="1:13">
      <c r="A26" s="52" t="s">
        <v>221</v>
      </c>
      <c r="B26" s="458">
        <f>'様式2（case①）'!J55</f>
        <v>0</v>
      </c>
      <c r="C26" s="458" t="e">
        <f>#REF!</f>
        <v>#REF!</v>
      </c>
      <c r="D26" s="458" t="e">
        <f>#REF!</f>
        <v>#REF!</v>
      </c>
      <c r="E26" s="458" t="e">
        <f>#REF!</f>
        <v>#REF!</v>
      </c>
      <c r="F26" s="458" t="e">
        <f>#REF!</f>
        <v>#REF!</v>
      </c>
      <c r="G26" s="458" t="e">
        <f>#REF!</f>
        <v>#REF!</v>
      </c>
      <c r="H26" s="458" t="e">
        <f>#REF!</f>
        <v>#REF!</v>
      </c>
      <c r="I26" s="458" t="e">
        <f>#REF!</f>
        <v>#REF!</v>
      </c>
      <c r="L26" s="56" t="s">
        <v>104</v>
      </c>
      <c r="M26">
        <v>23</v>
      </c>
    </row>
    <row r="27" spans="1:13">
      <c r="L27" s="56" t="s">
        <v>105</v>
      </c>
      <c r="M27">
        <v>24</v>
      </c>
    </row>
    <row r="28" spans="1:13">
      <c r="A28" s="52" t="s">
        <v>222</v>
      </c>
      <c r="B28" s="53" t="s">
        <v>78</v>
      </c>
      <c r="C28" s="53" t="s">
        <v>78</v>
      </c>
      <c r="D28" s="53" t="s">
        <v>78</v>
      </c>
      <c r="E28" s="53" t="s">
        <v>78</v>
      </c>
      <c r="F28" s="53" t="s">
        <v>78</v>
      </c>
      <c r="G28" s="53" t="s">
        <v>78</v>
      </c>
      <c r="H28" s="53" t="s">
        <v>78</v>
      </c>
      <c r="I28" s="53" t="s">
        <v>78</v>
      </c>
      <c r="L28" s="56" t="s">
        <v>106</v>
      </c>
      <c r="M28">
        <v>25</v>
      </c>
    </row>
    <row r="29" spans="1:13">
      <c r="A29" s="465" t="s">
        <v>234</v>
      </c>
      <c r="B29" s="466"/>
      <c r="C29" s="466"/>
      <c r="D29" s="466"/>
      <c r="E29" s="466"/>
      <c r="F29" s="466"/>
      <c r="G29" s="466"/>
      <c r="H29" s="466"/>
      <c r="I29" s="467"/>
      <c r="L29" s="56" t="s">
        <v>107</v>
      </c>
      <c r="M29">
        <v>29</v>
      </c>
    </row>
    <row r="30" spans="1:13">
      <c r="A30" s="52" t="s">
        <v>269</v>
      </c>
      <c r="B30" s="458">
        <f>'様式2（case①）'!J46</f>
        <v>0</v>
      </c>
      <c r="C30" s="458" t="e">
        <f>#REF!</f>
        <v>#REF!</v>
      </c>
      <c r="D30" s="458" t="e">
        <f>#REF!</f>
        <v>#REF!</v>
      </c>
      <c r="E30" s="458" t="e">
        <f>#REF!</f>
        <v>#REF!</v>
      </c>
      <c r="F30" s="458" t="e">
        <f>#REF!</f>
        <v>#REF!</v>
      </c>
      <c r="G30" s="458" t="e">
        <f>#REF!</f>
        <v>#REF!</v>
      </c>
      <c r="H30" s="458" t="e">
        <f>#REF!</f>
        <v>#REF!</v>
      </c>
      <c r="I30" s="458" t="e">
        <f>#REF!</f>
        <v>#REF!</v>
      </c>
      <c r="L30" s="56" t="s">
        <v>108</v>
      </c>
      <c r="M30">
        <v>30</v>
      </c>
    </row>
    <row r="31" spans="1:13">
      <c r="A31" s="52" t="s">
        <v>225</v>
      </c>
      <c r="B31" s="458">
        <f>'様式2（case①）'!J48</f>
        <v>0</v>
      </c>
      <c r="C31" s="458" t="e">
        <f>#REF!</f>
        <v>#REF!</v>
      </c>
      <c r="D31" s="458" t="e">
        <f>#REF!</f>
        <v>#REF!</v>
      </c>
      <c r="E31" s="458" t="e">
        <f>#REF!</f>
        <v>#REF!</v>
      </c>
      <c r="F31" s="458" t="e">
        <f>#REF!</f>
        <v>#REF!</v>
      </c>
      <c r="G31" s="458" t="e">
        <f>#REF!</f>
        <v>#REF!</v>
      </c>
      <c r="H31" s="458" t="e">
        <f>#REF!</f>
        <v>#REF!</v>
      </c>
      <c r="I31" s="458" t="e">
        <f>#REF!</f>
        <v>#REF!</v>
      </c>
      <c r="L31" s="56" t="s">
        <v>109</v>
      </c>
      <c r="M31">
        <v>31</v>
      </c>
    </row>
    <row r="32" spans="1:13">
      <c r="A32" s="119" t="s">
        <v>233</v>
      </c>
      <c r="B32" s="458">
        <f>'様式2（case①）'!J50</f>
        <v>0</v>
      </c>
      <c r="C32" s="458" t="e">
        <f>#REF!</f>
        <v>#REF!</v>
      </c>
      <c r="D32" s="458" t="e">
        <f>#REF!</f>
        <v>#REF!</v>
      </c>
      <c r="E32" s="458" t="e">
        <f>#REF!</f>
        <v>#REF!</v>
      </c>
      <c r="F32" s="458" t="e">
        <f>#REF!</f>
        <v>#REF!</v>
      </c>
      <c r="G32" s="458" t="e">
        <f>#REF!</f>
        <v>#REF!</v>
      </c>
      <c r="H32" s="458" t="e">
        <f>#REF!</f>
        <v>#REF!</v>
      </c>
      <c r="I32" s="458" t="e">
        <f>#REF!</f>
        <v>#REF!</v>
      </c>
      <c r="L32" s="56" t="s">
        <v>110</v>
      </c>
      <c r="M32">
        <v>32</v>
      </c>
    </row>
    <row r="33" spans="12:13">
      <c r="L33" s="56" t="s">
        <v>111</v>
      </c>
      <c r="M33">
        <v>33</v>
      </c>
    </row>
    <row r="34" spans="12:13">
      <c r="L34" s="56" t="s">
        <v>112</v>
      </c>
      <c r="M34">
        <v>34</v>
      </c>
    </row>
    <row r="35" spans="12:13">
      <c r="L35" s="56" t="s">
        <v>113</v>
      </c>
      <c r="M35">
        <v>35</v>
      </c>
    </row>
    <row r="36" spans="12:13">
      <c r="L36" s="56" t="s">
        <v>114</v>
      </c>
      <c r="M36">
        <v>36</v>
      </c>
    </row>
    <row r="37" spans="12:13">
      <c r="L37" s="56" t="s">
        <v>115</v>
      </c>
      <c r="M37">
        <v>37</v>
      </c>
    </row>
    <row r="38" spans="12:13">
      <c r="L38" s="56" t="s">
        <v>116</v>
      </c>
      <c r="M38">
        <v>38</v>
      </c>
    </row>
    <row r="39" spans="12:13">
      <c r="L39" s="56" t="s">
        <v>117</v>
      </c>
      <c r="M39">
        <v>39</v>
      </c>
    </row>
    <row r="40" spans="12:13">
      <c r="L40" s="56" t="s">
        <v>118</v>
      </c>
      <c r="M40">
        <v>40</v>
      </c>
    </row>
    <row r="41" spans="12:13">
      <c r="L41" s="56" t="s">
        <v>119</v>
      </c>
      <c r="M41">
        <v>41</v>
      </c>
    </row>
    <row r="42" spans="12:13">
      <c r="L42" s="56" t="s">
        <v>120</v>
      </c>
      <c r="M42">
        <v>42</v>
      </c>
    </row>
    <row r="43" spans="12:13">
      <c r="L43" s="56" t="s">
        <v>121</v>
      </c>
      <c r="M43">
        <v>43</v>
      </c>
    </row>
    <row r="44" spans="12:13">
      <c r="L44" s="56" t="s">
        <v>122</v>
      </c>
      <c r="M44">
        <v>44</v>
      </c>
    </row>
    <row r="45" spans="12:13">
      <c r="L45" s="56" t="s">
        <v>123</v>
      </c>
      <c r="M45">
        <v>45</v>
      </c>
    </row>
    <row r="46" spans="12:13">
      <c r="L46" s="56" t="s">
        <v>124</v>
      </c>
      <c r="M46">
        <v>46</v>
      </c>
    </row>
    <row r="47" spans="12:13">
      <c r="L47" s="56" t="s">
        <v>125</v>
      </c>
      <c r="M47">
        <v>47</v>
      </c>
    </row>
  </sheetData>
  <sheetProtection selectLockedCells="1"/>
  <mergeCells count="6">
    <mergeCell ref="A29:I29"/>
    <mergeCell ref="A4:I4"/>
    <mergeCell ref="A7:I7"/>
    <mergeCell ref="A16:I16"/>
    <mergeCell ref="A12:I12"/>
    <mergeCell ref="A22:I22"/>
  </mergeCells>
  <phoneticPr fontId="2"/>
  <pageMargins left="0.7" right="0.7" top="0.75" bottom="0.75" header="0.3" footer="0.3"/>
  <pageSetup paperSize="9" orientation="landscape" r:id="rId1"/>
  <cellWatches>
    <cellWatch r="B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323A7-2523-434D-B556-85B2DBAE852A}">
  <sheetPr codeName="Sheet1">
    <tabColor rgb="FFFF0000"/>
    <pageSetUpPr fitToPage="1"/>
  </sheetPr>
  <dimension ref="A1:S82"/>
  <sheetViews>
    <sheetView showGridLines="0" view="pageBreakPreview" zoomScale="90" zoomScaleNormal="100" zoomScaleSheetLayoutView="90" workbookViewId="0">
      <selection activeCell="B16" sqref="B16:Q16"/>
    </sheetView>
  </sheetViews>
  <sheetFormatPr defaultRowHeight="14.25"/>
  <cols>
    <col min="1" max="1" width="3.625" style="214" customWidth="1"/>
    <col min="2" max="2" width="2.125" style="215" customWidth="1"/>
    <col min="3" max="3" width="5.125" style="215" customWidth="1"/>
    <col min="4" max="4" width="3.625" style="215" customWidth="1"/>
    <col min="5" max="7" width="6.625" style="215" customWidth="1"/>
    <col min="8" max="9" width="6.625" style="214" customWidth="1"/>
    <col min="10" max="10" width="15.625" style="214" customWidth="1"/>
    <col min="11" max="11" width="3.625" style="214" customWidth="1"/>
    <col min="12" max="13" width="5.125" style="214" customWidth="1"/>
    <col min="14" max="15" width="6.625" style="214" customWidth="1"/>
    <col min="16" max="16" width="3.625" style="214" customWidth="1"/>
    <col min="17" max="17" width="27.625" style="214" customWidth="1"/>
    <col min="18" max="18" width="6.625" style="214" customWidth="1"/>
    <col min="19" max="262" width="9" style="214"/>
    <col min="263" max="263" width="3.625" style="214" customWidth="1"/>
    <col min="264" max="264" width="6.625" style="214" customWidth="1"/>
    <col min="265" max="265" width="3.625" style="214" customWidth="1"/>
    <col min="266" max="266" width="12.625" style="214" customWidth="1"/>
    <col min="267" max="269" width="6.625" style="214" customWidth="1"/>
    <col min="270" max="270" width="15.625" style="214" customWidth="1"/>
    <col min="271" max="271" width="3.625" style="214" customWidth="1"/>
    <col min="272" max="272" width="12.625" style="214" customWidth="1"/>
    <col min="273" max="273" width="27.625" style="214" customWidth="1"/>
    <col min="274" max="518" width="9" style="214"/>
    <col min="519" max="519" width="3.625" style="214" customWidth="1"/>
    <col min="520" max="520" width="6.625" style="214" customWidth="1"/>
    <col min="521" max="521" width="3.625" style="214" customWidth="1"/>
    <col min="522" max="522" width="12.625" style="214" customWidth="1"/>
    <col min="523" max="525" width="6.625" style="214" customWidth="1"/>
    <col min="526" max="526" width="15.625" style="214" customWidth="1"/>
    <col min="527" max="527" width="3.625" style="214" customWidth="1"/>
    <col min="528" max="528" width="12.625" style="214" customWidth="1"/>
    <col min="529" max="529" width="27.625" style="214" customWidth="1"/>
    <col min="530" max="774" width="9" style="214"/>
    <col min="775" max="775" width="3.625" style="214" customWidth="1"/>
    <col min="776" max="776" width="6.625" style="214" customWidth="1"/>
    <col min="777" max="777" width="3.625" style="214" customWidth="1"/>
    <col min="778" max="778" width="12.625" style="214" customWidth="1"/>
    <col min="779" max="781" width="6.625" style="214" customWidth="1"/>
    <col min="782" max="782" width="15.625" style="214" customWidth="1"/>
    <col min="783" max="783" width="3.625" style="214" customWidth="1"/>
    <col min="784" max="784" width="12.625" style="214" customWidth="1"/>
    <col min="785" max="785" width="27.625" style="214" customWidth="1"/>
    <col min="786" max="1030" width="9" style="214"/>
    <col min="1031" max="1031" width="3.625" style="214" customWidth="1"/>
    <col min="1032" max="1032" width="6.625" style="214" customWidth="1"/>
    <col min="1033" max="1033" width="3.625" style="214" customWidth="1"/>
    <col min="1034" max="1034" width="12.625" style="214" customWidth="1"/>
    <col min="1035" max="1037" width="6.625" style="214" customWidth="1"/>
    <col min="1038" max="1038" width="15.625" style="214" customWidth="1"/>
    <col min="1039" max="1039" width="3.625" style="214" customWidth="1"/>
    <col min="1040" max="1040" width="12.625" style="214" customWidth="1"/>
    <col min="1041" max="1041" width="27.625" style="214" customWidth="1"/>
    <col min="1042" max="1286" width="9" style="214"/>
    <col min="1287" max="1287" width="3.625" style="214" customWidth="1"/>
    <col min="1288" max="1288" width="6.625" style="214" customWidth="1"/>
    <col min="1289" max="1289" width="3.625" style="214" customWidth="1"/>
    <col min="1290" max="1290" width="12.625" style="214" customWidth="1"/>
    <col min="1291" max="1293" width="6.625" style="214" customWidth="1"/>
    <col min="1294" max="1294" width="15.625" style="214" customWidth="1"/>
    <col min="1295" max="1295" width="3.625" style="214" customWidth="1"/>
    <col min="1296" max="1296" width="12.625" style="214" customWidth="1"/>
    <col min="1297" max="1297" width="27.625" style="214" customWidth="1"/>
    <col min="1298" max="1542" width="9" style="214"/>
    <col min="1543" max="1543" width="3.625" style="214" customWidth="1"/>
    <col min="1544" max="1544" width="6.625" style="214" customWidth="1"/>
    <col min="1545" max="1545" width="3.625" style="214" customWidth="1"/>
    <col min="1546" max="1546" width="12.625" style="214" customWidth="1"/>
    <col min="1547" max="1549" width="6.625" style="214" customWidth="1"/>
    <col min="1550" max="1550" width="15.625" style="214" customWidth="1"/>
    <col min="1551" max="1551" width="3.625" style="214" customWidth="1"/>
    <col min="1552" max="1552" width="12.625" style="214" customWidth="1"/>
    <col min="1553" max="1553" width="27.625" style="214" customWidth="1"/>
    <col min="1554" max="1798" width="9" style="214"/>
    <col min="1799" max="1799" width="3.625" style="214" customWidth="1"/>
    <col min="1800" max="1800" width="6.625" style="214" customWidth="1"/>
    <col min="1801" max="1801" width="3.625" style="214" customWidth="1"/>
    <col min="1802" max="1802" width="12.625" style="214" customWidth="1"/>
    <col min="1803" max="1805" width="6.625" style="214" customWidth="1"/>
    <col min="1806" max="1806" width="15.625" style="214" customWidth="1"/>
    <col min="1807" max="1807" width="3.625" style="214" customWidth="1"/>
    <col min="1808" max="1808" width="12.625" style="214" customWidth="1"/>
    <col min="1809" max="1809" width="27.625" style="214" customWidth="1"/>
    <col min="1810" max="2054" width="9" style="214"/>
    <col min="2055" max="2055" width="3.625" style="214" customWidth="1"/>
    <col min="2056" max="2056" width="6.625" style="214" customWidth="1"/>
    <col min="2057" max="2057" width="3.625" style="214" customWidth="1"/>
    <col min="2058" max="2058" width="12.625" style="214" customWidth="1"/>
    <col min="2059" max="2061" width="6.625" style="214" customWidth="1"/>
    <col min="2062" max="2062" width="15.625" style="214" customWidth="1"/>
    <col min="2063" max="2063" width="3.625" style="214" customWidth="1"/>
    <col min="2064" max="2064" width="12.625" style="214" customWidth="1"/>
    <col min="2065" max="2065" width="27.625" style="214" customWidth="1"/>
    <col min="2066" max="2310" width="9" style="214"/>
    <col min="2311" max="2311" width="3.625" style="214" customWidth="1"/>
    <col min="2312" max="2312" width="6.625" style="214" customWidth="1"/>
    <col min="2313" max="2313" width="3.625" style="214" customWidth="1"/>
    <col min="2314" max="2314" width="12.625" style="214" customWidth="1"/>
    <col min="2315" max="2317" width="6.625" style="214" customWidth="1"/>
    <col min="2318" max="2318" width="15.625" style="214" customWidth="1"/>
    <col min="2319" max="2319" width="3.625" style="214" customWidth="1"/>
    <col min="2320" max="2320" width="12.625" style="214" customWidth="1"/>
    <col min="2321" max="2321" width="27.625" style="214" customWidth="1"/>
    <col min="2322" max="2566" width="9" style="214"/>
    <col min="2567" max="2567" width="3.625" style="214" customWidth="1"/>
    <col min="2568" max="2568" width="6.625" style="214" customWidth="1"/>
    <col min="2569" max="2569" width="3.625" style="214" customWidth="1"/>
    <col min="2570" max="2570" width="12.625" style="214" customWidth="1"/>
    <col min="2571" max="2573" width="6.625" style="214" customWidth="1"/>
    <col min="2574" max="2574" width="15.625" style="214" customWidth="1"/>
    <col min="2575" max="2575" width="3.625" style="214" customWidth="1"/>
    <col min="2576" max="2576" width="12.625" style="214" customWidth="1"/>
    <col min="2577" max="2577" width="27.625" style="214" customWidth="1"/>
    <col min="2578" max="2822" width="9" style="214"/>
    <col min="2823" max="2823" width="3.625" style="214" customWidth="1"/>
    <col min="2824" max="2824" width="6.625" style="214" customWidth="1"/>
    <col min="2825" max="2825" width="3.625" style="214" customWidth="1"/>
    <col min="2826" max="2826" width="12.625" style="214" customWidth="1"/>
    <col min="2827" max="2829" width="6.625" style="214" customWidth="1"/>
    <col min="2830" max="2830" width="15.625" style="214" customWidth="1"/>
    <col min="2831" max="2831" width="3.625" style="214" customWidth="1"/>
    <col min="2832" max="2832" width="12.625" style="214" customWidth="1"/>
    <col min="2833" max="2833" width="27.625" style="214" customWidth="1"/>
    <col min="2834" max="3078" width="9" style="214"/>
    <col min="3079" max="3079" width="3.625" style="214" customWidth="1"/>
    <col min="3080" max="3080" width="6.625" style="214" customWidth="1"/>
    <col min="3081" max="3081" width="3.625" style="214" customWidth="1"/>
    <col min="3082" max="3082" width="12.625" style="214" customWidth="1"/>
    <col min="3083" max="3085" width="6.625" style="214" customWidth="1"/>
    <col min="3086" max="3086" width="15.625" style="214" customWidth="1"/>
    <col min="3087" max="3087" width="3.625" style="214" customWidth="1"/>
    <col min="3088" max="3088" width="12.625" style="214" customWidth="1"/>
    <col min="3089" max="3089" width="27.625" style="214" customWidth="1"/>
    <col min="3090" max="3334" width="9" style="214"/>
    <col min="3335" max="3335" width="3.625" style="214" customWidth="1"/>
    <col min="3336" max="3336" width="6.625" style="214" customWidth="1"/>
    <col min="3337" max="3337" width="3.625" style="214" customWidth="1"/>
    <col min="3338" max="3338" width="12.625" style="214" customWidth="1"/>
    <col min="3339" max="3341" width="6.625" style="214" customWidth="1"/>
    <col min="3342" max="3342" width="15.625" style="214" customWidth="1"/>
    <col min="3343" max="3343" width="3.625" style="214" customWidth="1"/>
    <col min="3344" max="3344" width="12.625" style="214" customWidth="1"/>
    <col min="3345" max="3345" width="27.625" style="214" customWidth="1"/>
    <col min="3346" max="3590" width="9" style="214"/>
    <col min="3591" max="3591" width="3.625" style="214" customWidth="1"/>
    <col min="3592" max="3592" width="6.625" style="214" customWidth="1"/>
    <col min="3593" max="3593" width="3.625" style="214" customWidth="1"/>
    <col min="3594" max="3594" width="12.625" style="214" customWidth="1"/>
    <col min="3595" max="3597" width="6.625" style="214" customWidth="1"/>
    <col min="3598" max="3598" width="15.625" style="214" customWidth="1"/>
    <col min="3599" max="3599" width="3.625" style="214" customWidth="1"/>
    <col min="3600" max="3600" width="12.625" style="214" customWidth="1"/>
    <col min="3601" max="3601" width="27.625" style="214" customWidth="1"/>
    <col min="3602" max="3846" width="9" style="214"/>
    <col min="3847" max="3847" width="3.625" style="214" customWidth="1"/>
    <col min="3848" max="3848" width="6.625" style="214" customWidth="1"/>
    <col min="3849" max="3849" width="3.625" style="214" customWidth="1"/>
    <col min="3850" max="3850" width="12.625" style="214" customWidth="1"/>
    <col min="3851" max="3853" width="6.625" style="214" customWidth="1"/>
    <col min="3854" max="3854" width="15.625" style="214" customWidth="1"/>
    <col min="3855" max="3855" width="3.625" style="214" customWidth="1"/>
    <col min="3856" max="3856" width="12.625" style="214" customWidth="1"/>
    <col min="3857" max="3857" width="27.625" style="214" customWidth="1"/>
    <col min="3858" max="4102" width="9" style="214"/>
    <col min="4103" max="4103" width="3.625" style="214" customWidth="1"/>
    <col min="4104" max="4104" width="6.625" style="214" customWidth="1"/>
    <col min="4105" max="4105" width="3.625" style="214" customWidth="1"/>
    <col min="4106" max="4106" width="12.625" style="214" customWidth="1"/>
    <col min="4107" max="4109" width="6.625" style="214" customWidth="1"/>
    <col min="4110" max="4110" width="15.625" style="214" customWidth="1"/>
    <col min="4111" max="4111" width="3.625" style="214" customWidth="1"/>
    <col min="4112" max="4112" width="12.625" style="214" customWidth="1"/>
    <col min="4113" max="4113" width="27.625" style="214" customWidth="1"/>
    <col min="4114" max="4358" width="9" style="214"/>
    <col min="4359" max="4359" width="3.625" style="214" customWidth="1"/>
    <col min="4360" max="4360" width="6.625" style="214" customWidth="1"/>
    <col min="4361" max="4361" width="3.625" style="214" customWidth="1"/>
    <col min="4362" max="4362" width="12.625" style="214" customWidth="1"/>
    <col min="4363" max="4365" width="6.625" style="214" customWidth="1"/>
    <col min="4366" max="4366" width="15.625" style="214" customWidth="1"/>
    <col min="4367" max="4367" width="3.625" style="214" customWidth="1"/>
    <col min="4368" max="4368" width="12.625" style="214" customWidth="1"/>
    <col min="4369" max="4369" width="27.625" style="214" customWidth="1"/>
    <col min="4370" max="4614" width="9" style="214"/>
    <col min="4615" max="4615" width="3.625" style="214" customWidth="1"/>
    <col min="4616" max="4616" width="6.625" style="214" customWidth="1"/>
    <col min="4617" max="4617" width="3.625" style="214" customWidth="1"/>
    <col min="4618" max="4618" width="12.625" style="214" customWidth="1"/>
    <col min="4619" max="4621" width="6.625" style="214" customWidth="1"/>
    <col min="4622" max="4622" width="15.625" style="214" customWidth="1"/>
    <col min="4623" max="4623" width="3.625" style="214" customWidth="1"/>
    <col min="4624" max="4624" width="12.625" style="214" customWidth="1"/>
    <col min="4625" max="4625" width="27.625" style="214" customWidth="1"/>
    <col min="4626" max="4870" width="9" style="214"/>
    <col min="4871" max="4871" width="3.625" style="214" customWidth="1"/>
    <col min="4872" max="4872" width="6.625" style="214" customWidth="1"/>
    <col min="4873" max="4873" width="3.625" style="214" customWidth="1"/>
    <col min="4874" max="4874" width="12.625" style="214" customWidth="1"/>
    <col min="4875" max="4877" width="6.625" style="214" customWidth="1"/>
    <col min="4878" max="4878" width="15.625" style="214" customWidth="1"/>
    <col min="4879" max="4879" width="3.625" style="214" customWidth="1"/>
    <col min="4880" max="4880" width="12.625" style="214" customWidth="1"/>
    <col min="4881" max="4881" width="27.625" style="214" customWidth="1"/>
    <col min="4882" max="5126" width="9" style="214"/>
    <col min="5127" max="5127" width="3.625" style="214" customWidth="1"/>
    <col min="5128" max="5128" width="6.625" style="214" customWidth="1"/>
    <col min="5129" max="5129" width="3.625" style="214" customWidth="1"/>
    <col min="5130" max="5130" width="12.625" style="214" customWidth="1"/>
    <col min="5131" max="5133" width="6.625" style="214" customWidth="1"/>
    <col min="5134" max="5134" width="15.625" style="214" customWidth="1"/>
    <col min="5135" max="5135" width="3.625" style="214" customWidth="1"/>
    <col min="5136" max="5136" width="12.625" style="214" customWidth="1"/>
    <col min="5137" max="5137" width="27.625" style="214" customWidth="1"/>
    <col min="5138" max="5382" width="9" style="214"/>
    <col min="5383" max="5383" width="3.625" style="214" customWidth="1"/>
    <col min="5384" max="5384" width="6.625" style="214" customWidth="1"/>
    <col min="5385" max="5385" width="3.625" style="214" customWidth="1"/>
    <col min="5386" max="5386" width="12.625" style="214" customWidth="1"/>
    <col min="5387" max="5389" width="6.625" style="214" customWidth="1"/>
    <col min="5390" max="5390" width="15.625" style="214" customWidth="1"/>
    <col min="5391" max="5391" width="3.625" style="214" customWidth="1"/>
    <col min="5392" max="5392" width="12.625" style="214" customWidth="1"/>
    <col min="5393" max="5393" width="27.625" style="214" customWidth="1"/>
    <col min="5394" max="5638" width="9" style="214"/>
    <col min="5639" max="5639" width="3.625" style="214" customWidth="1"/>
    <col min="5640" max="5640" width="6.625" style="214" customWidth="1"/>
    <col min="5641" max="5641" width="3.625" style="214" customWidth="1"/>
    <col min="5642" max="5642" width="12.625" style="214" customWidth="1"/>
    <col min="5643" max="5645" width="6.625" style="214" customWidth="1"/>
    <col min="5646" max="5646" width="15.625" style="214" customWidth="1"/>
    <col min="5647" max="5647" width="3.625" style="214" customWidth="1"/>
    <col min="5648" max="5648" width="12.625" style="214" customWidth="1"/>
    <col min="5649" max="5649" width="27.625" style="214" customWidth="1"/>
    <col min="5650" max="5894" width="9" style="214"/>
    <col min="5895" max="5895" width="3.625" style="214" customWidth="1"/>
    <col min="5896" max="5896" width="6.625" style="214" customWidth="1"/>
    <col min="5897" max="5897" width="3.625" style="214" customWidth="1"/>
    <col min="5898" max="5898" width="12.625" style="214" customWidth="1"/>
    <col min="5899" max="5901" width="6.625" style="214" customWidth="1"/>
    <col min="5902" max="5902" width="15.625" style="214" customWidth="1"/>
    <col min="5903" max="5903" width="3.625" style="214" customWidth="1"/>
    <col min="5904" max="5904" width="12.625" style="214" customWidth="1"/>
    <col min="5905" max="5905" width="27.625" style="214" customWidth="1"/>
    <col min="5906" max="6150" width="9" style="214"/>
    <col min="6151" max="6151" width="3.625" style="214" customWidth="1"/>
    <col min="6152" max="6152" width="6.625" style="214" customWidth="1"/>
    <col min="6153" max="6153" width="3.625" style="214" customWidth="1"/>
    <col min="6154" max="6154" width="12.625" style="214" customWidth="1"/>
    <col min="6155" max="6157" width="6.625" style="214" customWidth="1"/>
    <col min="6158" max="6158" width="15.625" style="214" customWidth="1"/>
    <col min="6159" max="6159" width="3.625" style="214" customWidth="1"/>
    <col min="6160" max="6160" width="12.625" style="214" customWidth="1"/>
    <col min="6161" max="6161" width="27.625" style="214" customWidth="1"/>
    <col min="6162" max="6406" width="9" style="214"/>
    <col min="6407" max="6407" width="3.625" style="214" customWidth="1"/>
    <col min="6408" max="6408" width="6.625" style="214" customWidth="1"/>
    <col min="6409" max="6409" width="3.625" style="214" customWidth="1"/>
    <col min="6410" max="6410" width="12.625" style="214" customWidth="1"/>
    <col min="6411" max="6413" width="6.625" style="214" customWidth="1"/>
    <col min="6414" max="6414" width="15.625" style="214" customWidth="1"/>
    <col min="6415" max="6415" width="3.625" style="214" customWidth="1"/>
    <col min="6416" max="6416" width="12.625" style="214" customWidth="1"/>
    <col min="6417" max="6417" width="27.625" style="214" customWidth="1"/>
    <col min="6418" max="6662" width="9" style="214"/>
    <col min="6663" max="6663" width="3.625" style="214" customWidth="1"/>
    <col min="6664" max="6664" width="6.625" style="214" customWidth="1"/>
    <col min="6665" max="6665" width="3.625" style="214" customWidth="1"/>
    <col min="6666" max="6666" width="12.625" style="214" customWidth="1"/>
    <col min="6667" max="6669" width="6.625" style="214" customWidth="1"/>
    <col min="6670" max="6670" width="15.625" style="214" customWidth="1"/>
    <col min="6671" max="6671" width="3.625" style="214" customWidth="1"/>
    <col min="6672" max="6672" width="12.625" style="214" customWidth="1"/>
    <col min="6673" max="6673" width="27.625" style="214" customWidth="1"/>
    <col min="6674" max="6918" width="9" style="214"/>
    <col min="6919" max="6919" width="3.625" style="214" customWidth="1"/>
    <col min="6920" max="6920" width="6.625" style="214" customWidth="1"/>
    <col min="6921" max="6921" width="3.625" style="214" customWidth="1"/>
    <col min="6922" max="6922" width="12.625" style="214" customWidth="1"/>
    <col min="6923" max="6925" width="6.625" style="214" customWidth="1"/>
    <col min="6926" max="6926" width="15.625" style="214" customWidth="1"/>
    <col min="6927" max="6927" width="3.625" style="214" customWidth="1"/>
    <col min="6928" max="6928" width="12.625" style="214" customWidth="1"/>
    <col min="6929" max="6929" width="27.625" style="214" customWidth="1"/>
    <col min="6930" max="7174" width="9" style="214"/>
    <col min="7175" max="7175" width="3.625" style="214" customWidth="1"/>
    <col min="7176" max="7176" width="6.625" style="214" customWidth="1"/>
    <col min="7177" max="7177" width="3.625" style="214" customWidth="1"/>
    <col min="7178" max="7178" width="12.625" style="214" customWidth="1"/>
    <col min="7179" max="7181" width="6.625" style="214" customWidth="1"/>
    <col min="7182" max="7182" width="15.625" style="214" customWidth="1"/>
    <col min="7183" max="7183" width="3.625" style="214" customWidth="1"/>
    <col min="7184" max="7184" width="12.625" style="214" customWidth="1"/>
    <col min="7185" max="7185" width="27.625" style="214" customWidth="1"/>
    <col min="7186" max="7430" width="9" style="214"/>
    <col min="7431" max="7431" width="3.625" style="214" customWidth="1"/>
    <col min="7432" max="7432" width="6.625" style="214" customWidth="1"/>
    <col min="7433" max="7433" width="3.625" style="214" customWidth="1"/>
    <col min="7434" max="7434" width="12.625" style="214" customWidth="1"/>
    <col min="7435" max="7437" width="6.625" style="214" customWidth="1"/>
    <col min="7438" max="7438" width="15.625" style="214" customWidth="1"/>
    <col min="7439" max="7439" width="3.625" style="214" customWidth="1"/>
    <col min="7440" max="7440" width="12.625" style="214" customWidth="1"/>
    <col min="7441" max="7441" width="27.625" style="214" customWidth="1"/>
    <col min="7442" max="7686" width="9" style="214"/>
    <col min="7687" max="7687" width="3.625" style="214" customWidth="1"/>
    <col min="7688" max="7688" width="6.625" style="214" customWidth="1"/>
    <col min="7689" max="7689" width="3.625" style="214" customWidth="1"/>
    <col min="7690" max="7690" width="12.625" style="214" customWidth="1"/>
    <col min="7691" max="7693" width="6.625" style="214" customWidth="1"/>
    <col min="7694" max="7694" width="15.625" style="214" customWidth="1"/>
    <col min="7695" max="7695" width="3.625" style="214" customWidth="1"/>
    <col min="7696" max="7696" width="12.625" style="214" customWidth="1"/>
    <col min="7697" max="7697" width="27.625" style="214" customWidth="1"/>
    <col min="7698" max="7942" width="9" style="214"/>
    <col min="7943" max="7943" width="3.625" style="214" customWidth="1"/>
    <col min="7944" max="7944" width="6.625" style="214" customWidth="1"/>
    <col min="7945" max="7945" width="3.625" style="214" customWidth="1"/>
    <col min="7946" max="7946" width="12.625" style="214" customWidth="1"/>
    <col min="7947" max="7949" width="6.625" style="214" customWidth="1"/>
    <col min="7950" max="7950" width="15.625" style="214" customWidth="1"/>
    <col min="7951" max="7951" width="3.625" style="214" customWidth="1"/>
    <col min="7952" max="7952" width="12.625" style="214" customWidth="1"/>
    <col min="7953" max="7953" width="27.625" style="214" customWidth="1"/>
    <col min="7954" max="8198" width="9" style="214"/>
    <col min="8199" max="8199" width="3.625" style="214" customWidth="1"/>
    <col min="8200" max="8200" width="6.625" style="214" customWidth="1"/>
    <col min="8201" max="8201" width="3.625" style="214" customWidth="1"/>
    <col min="8202" max="8202" width="12.625" style="214" customWidth="1"/>
    <col min="8203" max="8205" width="6.625" style="214" customWidth="1"/>
    <col min="8206" max="8206" width="15.625" style="214" customWidth="1"/>
    <col min="8207" max="8207" width="3.625" style="214" customWidth="1"/>
    <col min="8208" max="8208" width="12.625" style="214" customWidth="1"/>
    <col min="8209" max="8209" width="27.625" style="214" customWidth="1"/>
    <col min="8210" max="8454" width="9" style="214"/>
    <col min="8455" max="8455" width="3.625" style="214" customWidth="1"/>
    <col min="8456" max="8456" width="6.625" style="214" customWidth="1"/>
    <col min="8457" max="8457" width="3.625" style="214" customWidth="1"/>
    <col min="8458" max="8458" width="12.625" style="214" customWidth="1"/>
    <col min="8459" max="8461" width="6.625" style="214" customWidth="1"/>
    <col min="8462" max="8462" width="15.625" style="214" customWidth="1"/>
    <col min="8463" max="8463" width="3.625" style="214" customWidth="1"/>
    <col min="8464" max="8464" width="12.625" style="214" customWidth="1"/>
    <col min="8465" max="8465" width="27.625" style="214" customWidth="1"/>
    <col min="8466" max="8710" width="9" style="214"/>
    <col min="8711" max="8711" width="3.625" style="214" customWidth="1"/>
    <col min="8712" max="8712" width="6.625" style="214" customWidth="1"/>
    <col min="8713" max="8713" width="3.625" style="214" customWidth="1"/>
    <col min="8714" max="8714" width="12.625" style="214" customWidth="1"/>
    <col min="8715" max="8717" width="6.625" style="214" customWidth="1"/>
    <col min="8718" max="8718" width="15.625" style="214" customWidth="1"/>
    <col min="8719" max="8719" width="3.625" style="214" customWidth="1"/>
    <col min="8720" max="8720" width="12.625" style="214" customWidth="1"/>
    <col min="8721" max="8721" width="27.625" style="214" customWidth="1"/>
    <col min="8722" max="8966" width="9" style="214"/>
    <col min="8967" max="8967" width="3.625" style="214" customWidth="1"/>
    <col min="8968" max="8968" width="6.625" style="214" customWidth="1"/>
    <col min="8969" max="8969" width="3.625" style="214" customWidth="1"/>
    <col min="8970" max="8970" width="12.625" style="214" customWidth="1"/>
    <col min="8971" max="8973" width="6.625" style="214" customWidth="1"/>
    <col min="8974" max="8974" width="15.625" style="214" customWidth="1"/>
    <col min="8975" max="8975" width="3.625" style="214" customWidth="1"/>
    <col min="8976" max="8976" width="12.625" style="214" customWidth="1"/>
    <col min="8977" max="8977" width="27.625" style="214" customWidth="1"/>
    <col min="8978" max="9222" width="9" style="214"/>
    <col min="9223" max="9223" width="3.625" style="214" customWidth="1"/>
    <col min="9224" max="9224" width="6.625" style="214" customWidth="1"/>
    <col min="9225" max="9225" width="3.625" style="214" customWidth="1"/>
    <col min="9226" max="9226" width="12.625" style="214" customWidth="1"/>
    <col min="9227" max="9229" width="6.625" style="214" customWidth="1"/>
    <col min="9230" max="9230" width="15.625" style="214" customWidth="1"/>
    <col min="9231" max="9231" width="3.625" style="214" customWidth="1"/>
    <col min="9232" max="9232" width="12.625" style="214" customWidth="1"/>
    <col min="9233" max="9233" width="27.625" style="214" customWidth="1"/>
    <col min="9234" max="9478" width="9" style="214"/>
    <col min="9479" max="9479" width="3.625" style="214" customWidth="1"/>
    <col min="9480" max="9480" width="6.625" style="214" customWidth="1"/>
    <col min="9481" max="9481" width="3.625" style="214" customWidth="1"/>
    <col min="9482" max="9482" width="12.625" style="214" customWidth="1"/>
    <col min="9483" max="9485" width="6.625" style="214" customWidth="1"/>
    <col min="9486" max="9486" width="15.625" style="214" customWidth="1"/>
    <col min="9487" max="9487" width="3.625" style="214" customWidth="1"/>
    <col min="9488" max="9488" width="12.625" style="214" customWidth="1"/>
    <col min="9489" max="9489" width="27.625" style="214" customWidth="1"/>
    <col min="9490" max="9734" width="9" style="214"/>
    <col min="9735" max="9735" width="3.625" style="214" customWidth="1"/>
    <col min="9736" max="9736" width="6.625" style="214" customWidth="1"/>
    <col min="9737" max="9737" width="3.625" style="214" customWidth="1"/>
    <col min="9738" max="9738" width="12.625" style="214" customWidth="1"/>
    <col min="9739" max="9741" width="6.625" style="214" customWidth="1"/>
    <col min="9742" max="9742" width="15.625" style="214" customWidth="1"/>
    <col min="9743" max="9743" width="3.625" style="214" customWidth="1"/>
    <col min="9744" max="9744" width="12.625" style="214" customWidth="1"/>
    <col min="9745" max="9745" width="27.625" style="214" customWidth="1"/>
    <col min="9746" max="9990" width="9" style="214"/>
    <col min="9991" max="9991" width="3.625" style="214" customWidth="1"/>
    <col min="9992" max="9992" width="6.625" style="214" customWidth="1"/>
    <col min="9993" max="9993" width="3.625" style="214" customWidth="1"/>
    <col min="9994" max="9994" width="12.625" style="214" customWidth="1"/>
    <col min="9995" max="9997" width="6.625" style="214" customWidth="1"/>
    <col min="9998" max="9998" width="15.625" style="214" customWidth="1"/>
    <col min="9999" max="9999" width="3.625" style="214" customWidth="1"/>
    <col min="10000" max="10000" width="12.625" style="214" customWidth="1"/>
    <col min="10001" max="10001" width="27.625" style="214" customWidth="1"/>
    <col min="10002" max="10246" width="9" style="214"/>
    <col min="10247" max="10247" width="3.625" style="214" customWidth="1"/>
    <col min="10248" max="10248" width="6.625" style="214" customWidth="1"/>
    <col min="10249" max="10249" width="3.625" style="214" customWidth="1"/>
    <col min="10250" max="10250" width="12.625" style="214" customWidth="1"/>
    <col min="10251" max="10253" width="6.625" style="214" customWidth="1"/>
    <col min="10254" max="10254" width="15.625" style="214" customWidth="1"/>
    <col min="10255" max="10255" width="3.625" style="214" customWidth="1"/>
    <col min="10256" max="10256" width="12.625" style="214" customWidth="1"/>
    <col min="10257" max="10257" width="27.625" style="214" customWidth="1"/>
    <col min="10258" max="10502" width="9" style="214"/>
    <col min="10503" max="10503" width="3.625" style="214" customWidth="1"/>
    <col min="10504" max="10504" width="6.625" style="214" customWidth="1"/>
    <col min="10505" max="10505" width="3.625" style="214" customWidth="1"/>
    <col min="10506" max="10506" width="12.625" style="214" customWidth="1"/>
    <col min="10507" max="10509" width="6.625" style="214" customWidth="1"/>
    <col min="10510" max="10510" width="15.625" style="214" customWidth="1"/>
    <col min="10511" max="10511" width="3.625" style="214" customWidth="1"/>
    <col min="10512" max="10512" width="12.625" style="214" customWidth="1"/>
    <col min="10513" max="10513" width="27.625" style="214" customWidth="1"/>
    <col min="10514" max="10758" width="9" style="214"/>
    <col min="10759" max="10759" width="3.625" style="214" customWidth="1"/>
    <col min="10760" max="10760" width="6.625" style="214" customWidth="1"/>
    <col min="10761" max="10761" width="3.625" style="214" customWidth="1"/>
    <col min="10762" max="10762" width="12.625" style="214" customWidth="1"/>
    <col min="10763" max="10765" width="6.625" style="214" customWidth="1"/>
    <col min="10766" max="10766" width="15.625" style="214" customWidth="1"/>
    <col min="10767" max="10767" width="3.625" style="214" customWidth="1"/>
    <col min="10768" max="10768" width="12.625" style="214" customWidth="1"/>
    <col min="10769" max="10769" width="27.625" style="214" customWidth="1"/>
    <col min="10770" max="11014" width="9" style="214"/>
    <col min="11015" max="11015" width="3.625" style="214" customWidth="1"/>
    <col min="11016" max="11016" width="6.625" style="214" customWidth="1"/>
    <col min="11017" max="11017" width="3.625" style="214" customWidth="1"/>
    <col min="11018" max="11018" width="12.625" style="214" customWidth="1"/>
    <col min="11019" max="11021" width="6.625" style="214" customWidth="1"/>
    <col min="11022" max="11022" width="15.625" style="214" customWidth="1"/>
    <col min="11023" max="11023" width="3.625" style="214" customWidth="1"/>
    <col min="11024" max="11024" width="12.625" style="214" customWidth="1"/>
    <col min="11025" max="11025" width="27.625" style="214" customWidth="1"/>
    <col min="11026" max="11270" width="9" style="214"/>
    <col min="11271" max="11271" width="3.625" style="214" customWidth="1"/>
    <col min="11272" max="11272" width="6.625" style="214" customWidth="1"/>
    <col min="11273" max="11273" width="3.625" style="214" customWidth="1"/>
    <col min="11274" max="11274" width="12.625" style="214" customWidth="1"/>
    <col min="11275" max="11277" width="6.625" style="214" customWidth="1"/>
    <col min="11278" max="11278" width="15.625" style="214" customWidth="1"/>
    <col min="11279" max="11279" width="3.625" style="214" customWidth="1"/>
    <col min="11280" max="11280" width="12.625" style="214" customWidth="1"/>
    <col min="11281" max="11281" width="27.625" style="214" customWidth="1"/>
    <col min="11282" max="11526" width="9" style="214"/>
    <col min="11527" max="11527" width="3.625" style="214" customWidth="1"/>
    <col min="11528" max="11528" width="6.625" style="214" customWidth="1"/>
    <col min="11529" max="11529" width="3.625" style="214" customWidth="1"/>
    <col min="11530" max="11530" width="12.625" style="214" customWidth="1"/>
    <col min="11531" max="11533" width="6.625" style="214" customWidth="1"/>
    <col min="11534" max="11534" width="15.625" style="214" customWidth="1"/>
    <col min="11535" max="11535" width="3.625" style="214" customWidth="1"/>
    <col min="11536" max="11536" width="12.625" style="214" customWidth="1"/>
    <col min="11537" max="11537" width="27.625" style="214" customWidth="1"/>
    <col min="11538" max="11782" width="9" style="214"/>
    <col min="11783" max="11783" width="3.625" style="214" customWidth="1"/>
    <col min="11784" max="11784" width="6.625" style="214" customWidth="1"/>
    <col min="11785" max="11785" width="3.625" style="214" customWidth="1"/>
    <col min="11786" max="11786" width="12.625" style="214" customWidth="1"/>
    <col min="11787" max="11789" width="6.625" style="214" customWidth="1"/>
    <col min="11790" max="11790" width="15.625" style="214" customWidth="1"/>
    <col min="11791" max="11791" width="3.625" style="214" customWidth="1"/>
    <col min="11792" max="11792" width="12.625" style="214" customWidth="1"/>
    <col min="11793" max="11793" width="27.625" style="214" customWidth="1"/>
    <col min="11794" max="12038" width="9" style="214"/>
    <col min="12039" max="12039" width="3.625" style="214" customWidth="1"/>
    <col min="12040" max="12040" width="6.625" style="214" customWidth="1"/>
    <col min="12041" max="12041" width="3.625" style="214" customWidth="1"/>
    <col min="12042" max="12042" width="12.625" style="214" customWidth="1"/>
    <col min="12043" max="12045" width="6.625" style="214" customWidth="1"/>
    <col min="12046" max="12046" width="15.625" style="214" customWidth="1"/>
    <col min="12047" max="12047" width="3.625" style="214" customWidth="1"/>
    <col min="12048" max="12048" width="12.625" style="214" customWidth="1"/>
    <col min="12049" max="12049" width="27.625" style="214" customWidth="1"/>
    <col min="12050" max="12294" width="9" style="214"/>
    <col min="12295" max="12295" width="3.625" style="214" customWidth="1"/>
    <col min="12296" max="12296" width="6.625" style="214" customWidth="1"/>
    <col min="12297" max="12297" width="3.625" style="214" customWidth="1"/>
    <col min="12298" max="12298" width="12.625" style="214" customWidth="1"/>
    <col min="12299" max="12301" width="6.625" style="214" customWidth="1"/>
    <col min="12302" max="12302" width="15.625" style="214" customWidth="1"/>
    <col min="12303" max="12303" width="3.625" style="214" customWidth="1"/>
    <col min="12304" max="12304" width="12.625" style="214" customWidth="1"/>
    <col min="12305" max="12305" width="27.625" style="214" customWidth="1"/>
    <col min="12306" max="12550" width="9" style="214"/>
    <col min="12551" max="12551" width="3.625" style="214" customWidth="1"/>
    <col min="12552" max="12552" width="6.625" style="214" customWidth="1"/>
    <col min="12553" max="12553" width="3.625" style="214" customWidth="1"/>
    <col min="12554" max="12554" width="12.625" style="214" customWidth="1"/>
    <col min="12555" max="12557" width="6.625" style="214" customWidth="1"/>
    <col min="12558" max="12558" width="15.625" style="214" customWidth="1"/>
    <col min="12559" max="12559" width="3.625" style="214" customWidth="1"/>
    <col min="12560" max="12560" width="12.625" style="214" customWidth="1"/>
    <col min="12561" max="12561" width="27.625" style="214" customWidth="1"/>
    <col min="12562" max="12806" width="9" style="214"/>
    <col min="12807" max="12807" width="3.625" style="214" customWidth="1"/>
    <col min="12808" max="12808" width="6.625" style="214" customWidth="1"/>
    <col min="12809" max="12809" width="3.625" style="214" customWidth="1"/>
    <col min="12810" max="12810" width="12.625" style="214" customWidth="1"/>
    <col min="12811" max="12813" width="6.625" style="214" customWidth="1"/>
    <col min="12814" max="12814" width="15.625" style="214" customWidth="1"/>
    <col min="12815" max="12815" width="3.625" style="214" customWidth="1"/>
    <col min="12816" max="12816" width="12.625" style="214" customWidth="1"/>
    <col min="12817" max="12817" width="27.625" style="214" customWidth="1"/>
    <col min="12818" max="13062" width="9" style="214"/>
    <col min="13063" max="13063" width="3.625" style="214" customWidth="1"/>
    <col min="13064" max="13064" width="6.625" style="214" customWidth="1"/>
    <col min="13065" max="13065" width="3.625" style="214" customWidth="1"/>
    <col min="13066" max="13066" width="12.625" style="214" customWidth="1"/>
    <col min="13067" max="13069" width="6.625" style="214" customWidth="1"/>
    <col min="13070" max="13070" width="15.625" style="214" customWidth="1"/>
    <col min="13071" max="13071" width="3.625" style="214" customWidth="1"/>
    <col min="13072" max="13072" width="12.625" style="214" customWidth="1"/>
    <col min="13073" max="13073" width="27.625" style="214" customWidth="1"/>
    <col min="13074" max="13318" width="9" style="214"/>
    <col min="13319" max="13319" width="3.625" style="214" customWidth="1"/>
    <col min="13320" max="13320" width="6.625" style="214" customWidth="1"/>
    <col min="13321" max="13321" width="3.625" style="214" customWidth="1"/>
    <col min="13322" max="13322" width="12.625" style="214" customWidth="1"/>
    <col min="13323" max="13325" width="6.625" style="214" customWidth="1"/>
    <col min="13326" max="13326" width="15.625" style="214" customWidth="1"/>
    <col min="13327" max="13327" width="3.625" style="214" customWidth="1"/>
    <col min="13328" max="13328" width="12.625" style="214" customWidth="1"/>
    <col min="13329" max="13329" width="27.625" style="214" customWidth="1"/>
    <col min="13330" max="13574" width="9" style="214"/>
    <col min="13575" max="13575" width="3.625" style="214" customWidth="1"/>
    <col min="13576" max="13576" width="6.625" style="214" customWidth="1"/>
    <col min="13577" max="13577" width="3.625" style="214" customWidth="1"/>
    <col min="13578" max="13578" width="12.625" style="214" customWidth="1"/>
    <col min="13579" max="13581" width="6.625" style="214" customWidth="1"/>
    <col min="13582" max="13582" width="15.625" style="214" customWidth="1"/>
    <col min="13583" max="13583" width="3.625" style="214" customWidth="1"/>
    <col min="13584" max="13584" width="12.625" style="214" customWidth="1"/>
    <col min="13585" max="13585" width="27.625" style="214" customWidth="1"/>
    <col min="13586" max="13830" width="9" style="214"/>
    <col min="13831" max="13831" width="3.625" style="214" customWidth="1"/>
    <col min="13832" max="13832" width="6.625" style="214" customWidth="1"/>
    <col min="13833" max="13833" width="3.625" style="214" customWidth="1"/>
    <col min="13834" max="13834" width="12.625" style="214" customWidth="1"/>
    <col min="13835" max="13837" width="6.625" style="214" customWidth="1"/>
    <col min="13838" max="13838" width="15.625" style="214" customWidth="1"/>
    <col min="13839" max="13839" width="3.625" style="214" customWidth="1"/>
    <col min="13840" max="13840" width="12.625" style="214" customWidth="1"/>
    <col min="13841" max="13841" width="27.625" style="214" customWidth="1"/>
    <col min="13842" max="14086" width="9" style="214"/>
    <col min="14087" max="14087" width="3.625" style="214" customWidth="1"/>
    <col min="14088" max="14088" width="6.625" style="214" customWidth="1"/>
    <col min="14089" max="14089" width="3.625" style="214" customWidth="1"/>
    <col min="14090" max="14090" width="12.625" style="214" customWidth="1"/>
    <col min="14091" max="14093" width="6.625" style="214" customWidth="1"/>
    <col min="14094" max="14094" width="15.625" style="214" customWidth="1"/>
    <col min="14095" max="14095" width="3.625" style="214" customWidth="1"/>
    <col min="14096" max="14096" width="12.625" style="214" customWidth="1"/>
    <col min="14097" max="14097" width="27.625" style="214" customWidth="1"/>
    <col min="14098" max="14342" width="9" style="214"/>
    <col min="14343" max="14343" width="3.625" style="214" customWidth="1"/>
    <col min="14344" max="14344" width="6.625" style="214" customWidth="1"/>
    <col min="14345" max="14345" width="3.625" style="214" customWidth="1"/>
    <col min="14346" max="14346" width="12.625" style="214" customWidth="1"/>
    <col min="14347" max="14349" width="6.625" style="214" customWidth="1"/>
    <col min="14350" max="14350" width="15.625" style="214" customWidth="1"/>
    <col min="14351" max="14351" width="3.625" style="214" customWidth="1"/>
    <col min="14352" max="14352" width="12.625" style="214" customWidth="1"/>
    <col min="14353" max="14353" width="27.625" style="214" customWidth="1"/>
    <col min="14354" max="14598" width="9" style="214"/>
    <col min="14599" max="14599" width="3.625" style="214" customWidth="1"/>
    <col min="14600" max="14600" width="6.625" style="214" customWidth="1"/>
    <col min="14601" max="14601" width="3.625" style="214" customWidth="1"/>
    <col min="14602" max="14602" width="12.625" style="214" customWidth="1"/>
    <col min="14603" max="14605" width="6.625" style="214" customWidth="1"/>
    <col min="14606" max="14606" width="15.625" style="214" customWidth="1"/>
    <col min="14607" max="14607" width="3.625" style="214" customWidth="1"/>
    <col min="14608" max="14608" width="12.625" style="214" customWidth="1"/>
    <col min="14609" max="14609" width="27.625" style="214" customWidth="1"/>
    <col min="14610" max="14854" width="9" style="214"/>
    <col min="14855" max="14855" width="3.625" style="214" customWidth="1"/>
    <col min="14856" max="14856" width="6.625" style="214" customWidth="1"/>
    <col min="14857" max="14857" width="3.625" style="214" customWidth="1"/>
    <col min="14858" max="14858" width="12.625" style="214" customWidth="1"/>
    <col min="14859" max="14861" width="6.625" style="214" customWidth="1"/>
    <col min="14862" max="14862" width="15.625" style="214" customWidth="1"/>
    <col min="14863" max="14863" width="3.625" style="214" customWidth="1"/>
    <col min="14864" max="14864" width="12.625" style="214" customWidth="1"/>
    <col min="14865" max="14865" width="27.625" style="214" customWidth="1"/>
    <col min="14866" max="15110" width="9" style="214"/>
    <col min="15111" max="15111" width="3.625" style="214" customWidth="1"/>
    <col min="15112" max="15112" width="6.625" style="214" customWidth="1"/>
    <col min="15113" max="15113" width="3.625" style="214" customWidth="1"/>
    <col min="15114" max="15114" width="12.625" style="214" customWidth="1"/>
    <col min="15115" max="15117" width="6.625" style="214" customWidth="1"/>
    <col min="15118" max="15118" width="15.625" style="214" customWidth="1"/>
    <col min="15119" max="15119" width="3.625" style="214" customWidth="1"/>
    <col min="15120" max="15120" width="12.625" style="214" customWidth="1"/>
    <col min="15121" max="15121" width="27.625" style="214" customWidth="1"/>
    <col min="15122" max="15366" width="9" style="214"/>
    <col min="15367" max="15367" width="3.625" style="214" customWidth="1"/>
    <col min="15368" max="15368" width="6.625" style="214" customWidth="1"/>
    <col min="15369" max="15369" width="3.625" style="214" customWidth="1"/>
    <col min="15370" max="15370" width="12.625" style="214" customWidth="1"/>
    <col min="15371" max="15373" width="6.625" style="214" customWidth="1"/>
    <col min="15374" max="15374" width="15.625" style="214" customWidth="1"/>
    <col min="15375" max="15375" width="3.625" style="214" customWidth="1"/>
    <col min="15376" max="15376" width="12.625" style="214" customWidth="1"/>
    <col min="15377" max="15377" width="27.625" style="214" customWidth="1"/>
    <col min="15378" max="15622" width="9" style="214"/>
    <col min="15623" max="15623" width="3.625" style="214" customWidth="1"/>
    <col min="15624" max="15624" width="6.625" style="214" customWidth="1"/>
    <col min="15625" max="15625" width="3.625" style="214" customWidth="1"/>
    <col min="15626" max="15626" width="12.625" style="214" customWidth="1"/>
    <col min="15627" max="15629" width="6.625" style="214" customWidth="1"/>
    <col min="15630" max="15630" width="15.625" style="214" customWidth="1"/>
    <col min="15631" max="15631" width="3.625" style="214" customWidth="1"/>
    <col min="15632" max="15632" width="12.625" style="214" customWidth="1"/>
    <col min="15633" max="15633" width="27.625" style="214" customWidth="1"/>
    <col min="15634" max="15878" width="9" style="214"/>
    <col min="15879" max="15879" width="3.625" style="214" customWidth="1"/>
    <col min="15880" max="15880" width="6.625" style="214" customWidth="1"/>
    <col min="15881" max="15881" width="3.625" style="214" customWidth="1"/>
    <col min="15882" max="15882" width="12.625" style="214" customWidth="1"/>
    <col min="15883" max="15885" width="6.625" style="214" customWidth="1"/>
    <col min="15886" max="15886" width="15.625" style="214" customWidth="1"/>
    <col min="15887" max="15887" width="3.625" style="214" customWidth="1"/>
    <col min="15888" max="15888" width="12.625" style="214" customWidth="1"/>
    <col min="15889" max="15889" width="27.625" style="214" customWidth="1"/>
    <col min="15890" max="16134" width="9" style="214"/>
    <col min="16135" max="16135" width="3.625" style="214" customWidth="1"/>
    <col min="16136" max="16136" width="6.625" style="214" customWidth="1"/>
    <col min="16137" max="16137" width="3.625" style="214" customWidth="1"/>
    <col min="16138" max="16138" width="12.625" style="214" customWidth="1"/>
    <col min="16139" max="16141" width="6.625" style="214" customWidth="1"/>
    <col min="16142" max="16142" width="15.625" style="214" customWidth="1"/>
    <col min="16143" max="16143" width="3.625" style="214" customWidth="1"/>
    <col min="16144" max="16144" width="12.625" style="214" customWidth="1"/>
    <col min="16145" max="16145" width="27.625" style="214" customWidth="1"/>
    <col min="16146" max="16384" width="9" style="214"/>
  </cols>
  <sheetData>
    <row r="1" spans="1:17" ht="15" customHeight="1">
      <c r="Q1" s="328" t="s">
        <v>408</v>
      </c>
    </row>
    <row r="2" spans="1:17" ht="21" customHeight="1">
      <c r="A2" s="542" t="s">
        <v>412</v>
      </c>
      <c r="B2" s="542"/>
      <c r="C2" s="542"/>
      <c r="D2" s="542"/>
      <c r="E2" s="542"/>
      <c r="F2" s="542"/>
      <c r="G2" s="542"/>
      <c r="H2" s="542"/>
      <c r="I2" s="542"/>
      <c r="J2" s="542"/>
      <c r="K2" s="542"/>
      <c r="L2" s="542"/>
      <c r="M2" s="542"/>
      <c r="N2" s="542"/>
      <c r="O2" s="542"/>
      <c r="P2" s="542"/>
      <c r="Q2" s="542"/>
    </row>
    <row r="3" spans="1:17" ht="15" customHeight="1">
      <c r="B3" s="214"/>
      <c r="C3" s="214"/>
      <c r="D3" s="214"/>
      <c r="E3" s="214"/>
      <c r="F3" s="214"/>
      <c r="G3" s="214"/>
      <c r="Q3" s="413" t="s">
        <v>781</v>
      </c>
    </row>
    <row r="4" spans="1:17" ht="15" customHeight="1">
      <c r="A4" s="543" t="s">
        <v>873</v>
      </c>
      <c r="B4" s="543"/>
      <c r="C4" s="543"/>
      <c r="D4" s="543"/>
      <c r="E4" s="543"/>
      <c r="F4" s="543"/>
      <c r="G4" s="543"/>
      <c r="H4" s="214" t="s">
        <v>394</v>
      </c>
    </row>
    <row r="5" spans="1:17" ht="15" customHeight="1">
      <c r="A5" s="216"/>
      <c r="B5" s="216"/>
      <c r="C5" s="216"/>
      <c r="D5" s="216"/>
      <c r="E5" s="216"/>
      <c r="F5" s="216"/>
      <c r="G5" s="216"/>
      <c r="H5" s="216"/>
      <c r="J5" s="216" t="s">
        <v>276</v>
      </c>
      <c r="K5" s="217" t="s">
        <v>297</v>
      </c>
      <c r="L5" s="544"/>
      <c r="M5" s="544"/>
      <c r="N5" s="544"/>
      <c r="O5" s="544"/>
      <c r="P5" s="544"/>
      <c r="Q5" s="544"/>
    </row>
    <row r="6" spans="1:17" ht="15" customHeight="1">
      <c r="A6" s="216"/>
      <c r="B6" s="216"/>
      <c r="C6" s="216"/>
      <c r="D6" s="216"/>
      <c r="E6" s="216"/>
      <c r="F6" s="216"/>
      <c r="G6" s="216"/>
      <c r="H6" s="216"/>
      <c r="J6" s="216" t="s">
        <v>275</v>
      </c>
      <c r="K6" s="217" t="s">
        <v>297</v>
      </c>
      <c r="L6" s="544"/>
      <c r="M6" s="544"/>
      <c r="N6" s="544"/>
      <c r="O6" s="544"/>
      <c r="P6" s="544"/>
      <c r="Q6" s="544"/>
    </row>
    <row r="7" spans="1:17" ht="15" customHeight="1">
      <c r="A7" s="216"/>
      <c r="B7" s="216"/>
      <c r="C7" s="216"/>
      <c r="D7" s="216"/>
      <c r="E7" s="216"/>
      <c r="F7" s="216"/>
      <c r="G7" s="216"/>
      <c r="H7" s="216"/>
      <c r="J7" s="216" t="s">
        <v>277</v>
      </c>
      <c r="K7" s="217" t="s">
        <v>297</v>
      </c>
      <c r="L7" s="544"/>
      <c r="M7" s="544"/>
      <c r="N7" s="544"/>
      <c r="O7" s="544"/>
      <c r="P7" s="544"/>
      <c r="Q7" s="544"/>
    </row>
    <row r="8" spans="1:17" ht="9" customHeight="1">
      <c r="B8" s="214"/>
      <c r="C8" s="214"/>
      <c r="D8" s="214"/>
      <c r="E8" s="214"/>
      <c r="F8" s="214"/>
      <c r="G8" s="214"/>
    </row>
    <row r="9" spans="1:17" ht="15" customHeight="1">
      <c r="B9" s="536" t="s">
        <v>781</v>
      </c>
      <c r="C9" s="536"/>
      <c r="D9" s="536"/>
      <c r="E9" s="536"/>
      <c r="F9" s="536"/>
      <c r="G9" s="536"/>
      <c r="H9" s="540" t="s">
        <v>559</v>
      </c>
      <c r="I9" s="540"/>
      <c r="J9" s="540"/>
      <c r="K9" s="540"/>
      <c r="L9" s="540"/>
      <c r="M9" s="540"/>
      <c r="N9" s="540"/>
      <c r="O9" s="540"/>
      <c r="P9" s="540"/>
      <c r="Q9" s="540"/>
    </row>
    <row r="10" spans="1:17" ht="15" customHeight="1">
      <c r="B10" s="541" t="s">
        <v>11</v>
      </c>
      <c r="C10" s="541"/>
      <c r="D10" s="541"/>
      <c r="E10" s="536" t="s">
        <v>878</v>
      </c>
      <c r="F10" s="536"/>
      <c r="G10" s="536"/>
      <c r="H10" s="536"/>
      <c r="I10" s="536"/>
      <c r="J10" s="536"/>
      <c r="K10" s="312"/>
      <c r="L10" s="312"/>
      <c r="M10" s="312"/>
      <c r="N10" s="312"/>
      <c r="O10" s="312"/>
      <c r="P10" s="312"/>
      <c r="Q10" s="312"/>
    </row>
    <row r="11" spans="1:17" ht="15" customHeight="1">
      <c r="B11" s="537" t="s">
        <v>876</v>
      </c>
      <c r="C11" s="537"/>
      <c r="D11" s="537"/>
      <c r="E11" s="537"/>
      <c r="F11" s="537"/>
      <c r="G11" s="537"/>
      <c r="H11" s="537"/>
      <c r="I11" s="537"/>
      <c r="J11" s="537"/>
      <c r="K11" s="538" t="s">
        <v>396</v>
      </c>
      <c r="L11" s="538"/>
      <c r="M11" s="538"/>
      <c r="N11" s="538"/>
      <c r="O11" s="538"/>
      <c r="P11" s="538"/>
      <c r="Q11" s="538"/>
    </row>
    <row r="12" spans="1:17" ht="9" customHeight="1">
      <c r="B12" s="214"/>
      <c r="C12" s="214"/>
      <c r="D12" s="214"/>
      <c r="E12" s="214"/>
      <c r="F12" s="214"/>
      <c r="G12" s="214"/>
    </row>
    <row r="13" spans="1:17" ht="21" customHeight="1">
      <c r="A13" s="214" t="s">
        <v>59</v>
      </c>
      <c r="E13" s="539" t="s">
        <v>560</v>
      </c>
      <c r="F13" s="539"/>
      <c r="G13" s="539"/>
      <c r="H13" s="539"/>
      <c r="I13" s="539"/>
      <c r="J13" s="539"/>
      <c r="K13" s="539"/>
      <c r="L13" s="539"/>
      <c r="M13" s="539"/>
      <c r="N13" s="539"/>
      <c r="O13" s="539"/>
      <c r="P13" s="539"/>
      <c r="Q13" s="539"/>
    </row>
    <row r="14" spans="1:17" ht="21" customHeight="1">
      <c r="B14" s="545" t="s">
        <v>397</v>
      </c>
      <c r="C14" s="546"/>
      <c r="D14" s="546"/>
      <c r="E14" s="546"/>
      <c r="F14" s="546"/>
      <c r="G14" s="546"/>
      <c r="H14" s="546"/>
      <c r="I14" s="562" t="s">
        <v>398</v>
      </c>
      <c r="J14" s="546"/>
      <c r="K14" s="546"/>
      <c r="L14" s="546"/>
      <c r="M14" s="546"/>
      <c r="N14" s="546"/>
      <c r="O14" s="546"/>
      <c r="P14" s="546"/>
      <c r="Q14" s="563"/>
    </row>
    <row r="15" spans="1:17" ht="21" customHeight="1">
      <c r="B15" s="469" t="s">
        <v>416</v>
      </c>
      <c r="C15" s="470"/>
      <c r="D15" s="470"/>
      <c r="E15" s="470"/>
      <c r="F15" s="470"/>
      <c r="G15" s="470"/>
      <c r="H15" s="470"/>
      <c r="I15" s="470"/>
      <c r="J15" s="470"/>
      <c r="K15" s="470"/>
      <c r="L15" s="470"/>
      <c r="M15" s="470"/>
      <c r="N15" s="470"/>
      <c r="O15" s="470"/>
      <c r="P15" s="470"/>
      <c r="Q15" s="471"/>
    </row>
    <row r="16" spans="1:17" ht="21" customHeight="1">
      <c r="B16" s="547" t="s">
        <v>461</v>
      </c>
      <c r="C16" s="548"/>
      <c r="D16" s="548"/>
      <c r="E16" s="548"/>
      <c r="F16" s="548"/>
      <c r="G16" s="548"/>
      <c r="H16" s="548"/>
      <c r="I16" s="548"/>
      <c r="J16" s="548"/>
      <c r="K16" s="548"/>
      <c r="L16" s="548"/>
      <c r="M16" s="548"/>
      <c r="N16" s="548"/>
      <c r="O16" s="548"/>
      <c r="P16" s="548"/>
      <c r="Q16" s="549"/>
    </row>
    <row r="17" spans="2:19" ht="22.5" customHeight="1">
      <c r="B17" s="550"/>
      <c r="C17" s="522" t="s">
        <v>520</v>
      </c>
      <c r="D17" s="553" t="s">
        <v>69</v>
      </c>
      <c r="E17" s="554"/>
      <c r="F17" s="554"/>
      <c r="G17" s="554"/>
      <c r="H17" s="555"/>
      <c r="I17" s="227" t="s">
        <v>400</v>
      </c>
      <c r="J17" s="556" t="s">
        <v>399</v>
      </c>
      <c r="K17" s="557"/>
      <c r="L17" s="557"/>
      <c r="M17" s="557"/>
      <c r="N17" s="557"/>
      <c r="O17" s="557"/>
      <c r="P17" s="557"/>
      <c r="Q17" s="558"/>
    </row>
    <row r="18" spans="2:19" ht="22.5" customHeight="1">
      <c r="B18" s="551"/>
      <c r="C18" s="523"/>
      <c r="D18" s="514" t="s">
        <v>517</v>
      </c>
      <c r="E18" s="515"/>
      <c r="F18" s="515"/>
      <c r="G18" s="515"/>
      <c r="H18" s="516"/>
      <c r="I18" s="227" t="s">
        <v>400</v>
      </c>
      <c r="J18" s="567" t="s">
        <v>563</v>
      </c>
      <c r="K18" s="568"/>
      <c r="L18" s="568"/>
      <c r="M18" s="568"/>
      <c r="N18" s="568"/>
      <c r="O18" s="568"/>
      <c r="P18" s="568"/>
      <c r="Q18" s="329" t="s">
        <v>564</v>
      </c>
    </row>
    <row r="19" spans="2:19" ht="22.5" customHeight="1">
      <c r="B19" s="552"/>
      <c r="C19" s="564"/>
      <c r="D19" s="559"/>
      <c r="E19" s="560"/>
      <c r="F19" s="560"/>
      <c r="G19" s="560"/>
      <c r="H19" s="561"/>
      <c r="I19" s="225" t="s">
        <v>400</v>
      </c>
      <c r="J19" s="565" t="s">
        <v>562</v>
      </c>
      <c r="K19" s="566"/>
      <c r="L19" s="566"/>
      <c r="M19" s="566"/>
      <c r="N19" s="566"/>
      <c r="O19" s="566"/>
      <c r="P19" s="566"/>
      <c r="Q19" s="327" t="s">
        <v>564</v>
      </c>
    </row>
    <row r="20" spans="2:19" ht="21" customHeight="1">
      <c r="B20" s="469" t="s">
        <v>413</v>
      </c>
      <c r="C20" s="470"/>
      <c r="D20" s="470"/>
      <c r="E20" s="470"/>
      <c r="F20" s="470"/>
      <c r="G20" s="470"/>
      <c r="H20" s="470"/>
      <c r="I20" s="470"/>
      <c r="J20" s="470"/>
      <c r="K20" s="470"/>
      <c r="L20" s="470"/>
      <c r="M20" s="470"/>
      <c r="N20" s="470"/>
      <c r="O20" s="470"/>
      <c r="P20" s="470"/>
      <c r="Q20" s="471"/>
      <c r="R20" s="217"/>
    </row>
    <row r="21" spans="2:19" ht="21" customHeight="1">
      <c r="B21" s="572"/>
      <c r="C21" s="581" t="s">
        <v>521</v>
      </c>
      <c r="D21" s="553" t="s">
        <v>409</v>
      </c>
      <c r="E21" s="554"/>
      <c r="F21" s="554"/>
      <c r="G21" s="554"/>
      <c r="H21" s="555"/>
      <c r="I21" s="224" t="s">
        <v>400</v>
      </c>
      <c r="J21" s="591" t="s">
        <v>557</v>
      </c>
      <c r="K21" s="592"/>
      <c r="L21" s="592"/>
      <c r="M21" s="597" t="s">
        <v>558</v>
      </c>
      <c r="N21" s="598"/>
      <c r="O21" s="461" t="s">
        <v>400</v>
      </c>
      <c r="P21" s="595" t="s">
        <v>852</v>
      </c>
      <c r="Q21" s="596"/>
      <c r="R21" s="322" t="s">
        <v>582</v>
      </c>
      <c r="S21" s="117" t="s">
        <v>583</v>
      </c>
    </row>
    <row r="22" spans="2:19" ht="21" customHeight="1">
      <c r="B22" s="573"/>
      <c r="C22" s="582"/>
      <c r="D22" s="599"/>
      <c r="E22" s="600"/>
      <c r="F22" s="600"/>
      <c r="G22" s="600"/>
      <c r="H22" s="601"/>
      <c r="I22" s="225" t="s">
        <v>400</v>
      </c>
      <c r="J22" s="602" t="s">
        <v>771</v>
      </c>
      <c r="K22" s="603"/>
      <c r="L22" s="603"/>
      <c r="M22" s="603"/>
      <c r="N22" s="604" t="s">
        <v>853</v>
      </c>
      <c r="O22" s="604"/>
      <c r="P22" s="604"/>
      <c r="Q22" s="605"/>
      <c r="R22" s="322" t="s">
        <v>582</v>
      </c>
      <c r="S22" s="323" t="s">
        <v>584</v>
      </c>
    </row>
    <row r="23" spans="2:19" ht="21" customHeight="1">
      <c r="B23" s="573"/>
      <c r="C23" s="582"/>
      <c r="D23" s="514" t="s">
        <v>55</v>
      </c>
      <c r="E23" s="515"/>
      <c r="F23" s="515"/>
      <c r="G23" s="515"/>
      <c r="H23" s="516"/>
      <c r="I23" s="224" t="s">
        <v>400</v>
      </c>
      <c r="J23" s="567" t="s">
        <v>556</v>
      </c>
      <c r="K23" s="568"/>
      <c r="L23" s="568"/>
      <c r="M23" s="568"/>
      <c r="N23" s="568"/>
      <c r="O23" s="568"/>
      <c r="P23" s="568"/>
      <c r="Q23" s="623"/>
      <c r="R23" s="217"/>
    </row>
    <row r="24" spans="2:19" ht="21" customHeight="1">
      <c r="B24" s="573"/>
      <c r="C24" s="582"/>
      <c r="D24" s="559"/>
      <c r="E24" s="560"/>
      <c r="F24" s="560"/>
      <c r="G24" s="560"/>
      <c r="H24" s="561"/>
      <c r="I24" s="225" t="s">
        <v>400</v>
      </c>
      <c r="J24" s="624" t="s">
        <v>553</v>
      </c>
      <c r="K24" s="625"/>
      <c r="L24" s="625"/>
      <c r="M24" s="625"/>
      <c r="N24" s="625"/>
      <c r="O24" s="625"/>
      <c r="P24" s="625"/>
      <c r="Q24" s="626"/>
      <c r="R24" s="217"/>
    </row>
    <row r="25" spans="2:19" ht="21" customHeight="1">
      <c r="B25" s="573"/>
      <c r="C25" s="582"/>
      <c r="D25" s="514" t="s">
        <v>66</v>
      </c>
      <c r="E25" s="515"/>
      <c r="F25" s="515"/>
      <c r="G25" s="515"/>
      <c r="H25" s="516"/>
      <c r="I25" s="224" t="s">
        <v>400</v>
      </c>
      <c r="J25" s="567" t="s">
        <v>399</v>
      </c>
      <c r="K25" s="568"/>
      <c r="L25" s="568"/>
      <c r="M25" s="568"/>
      <c r="N25" s="568"/>
      <c r="O25" s="568"/>
      <c r="P25" s="568"/>
      <c r="Q25" s="623"/>
      <c r="R25" s="217"/>
    </row>
    <row r="26" spans="2:19" ht="31.35" customHeight="1">
      <c r="B26" s="574"/>
      <c r="C26" s="276"/>
      <c r="D26" s="514" t="s">
        <v>800</v>
      </c>
      <c r="E26" s="515"/>
      <c r="F26" s="515"/>
      <c r="G26" s="515"/>
      <c r="H26" s="516"/>
      <c r="I26" s="224" t="s">
        <v>400</v>
      </c>
      <c r="J26" s="629" t="s">
        <v>557</v>
      </c>
      <c r="K26" s="630"/>
      <c r="L26" s="630"/>
      <c r="M26" s="631" t="s">
        <v>558</v>
      </c>
      <c r="N26" s="632"/>
      <c r="O26" s="288" t="s">
        <v>400</v>
      </c>
      <c r="P26" s="627" t="s">
        <v>616</v>
      </c>
      <c r="Q26" s="628"/>
      <c r="R26" s="322" t="s">
        <v>582</v>
      </c>
      <c r="S26" s="117" t="s">
        <v>583</v>
      </c>
    </row>
    <row r="27" spans="2:19" ht="21" customHeight="1">
      <c r="B27" s="469" t="s">
        <v>414</v>
      </c>
      <c r="C27" s="470"/>
      <c r="D27" s="470"/>
      <c r="E27" s="470"/>
      <c r="F27" s="470"/>
      <c r="G27" s="470"/>
      <c r="H27" s="470"/>
      <c r="I27" s="470"/>
      <c r="J27" s="470"/>
      <c r="K27" s="470"/>
      <c r="L27" s="470"/>
      <c r="M27" s="470"/>
      <c r="N27" s="470"/>
      <c r="O27" s="470"/>
      <c r="P27" s="470"/>
      <c r="Q27" s="471"/>
      <c r="R27" s="217"/>
      <c r="S27" s="323" t="s">
        <v>584</v>
      </c>
    </row>
    <row r="28" spans="2:19" ht="21" customHeight="1">
      <c r="B28" s="572"/>
      <c r="C28" s="581" t="s">
        <v>522</v>
      </c>
      <c r="D28" s="553" t="s">
        <v>409</v>
      </c>
      <c r="E28" s="554"/>
      <c r="F28" s="554"/>
      <c r="G28" s="554"/>
      <c r="H28" s="555"/>
      <c r="I28" s="224" t="s">
        <v>400</v>
      </c>
      <c r="J28" s="593" t="s">
        <v>783</v>
      </c>
      <c r="K28" s="594"/>
      <c r="L28" s="594"/>
      <c r="M28" s="597" t="s">
        <v>558</v>
      </c>
      <c r="N28" s="598"/>
      <c r="O28" s="461" t="s">
        <v>400</v>
      </c>
      <c r="P28" s="595" t="s">
        <v>852</v>
      </c>
      <c r="Q28" s="596"/>
      <c r="R28" s="322" t="s">
        <v>582</v>
      </c>
      <c r="S28" s="117" t="s">
        <v>583</v>
      </c>
    </row>
    <row r="29" spans="2:19" ht="21" customHeight="1">
      <c r="B29" s="573"/>
      <c r="C29" s="582"/>
      <c r="D29" s="599"/>
      <c r="E29" s="600"/>
      <c r="F29" s="600"/>
      <c r="G29" s="600"/>
      <c r="H29" s="601"/>
      <c r="I29" s="225" t="s">
        <v>400</v>
      </c>
      <c r="J29" s="602" t="s">
        <v>771</v>
      </c>
      <c r="K29" s="603"/>
      <c r="L29" s="603"/>
      <c r="M29" s="603"/>
      <c r="N29" s="604" t="s">
        <v>858</v>
      </c>
      <c r="O29" s="604"/>
      <c r="P29" s="604"/>
      <c r="Q29" s="605"/>
      <c r="R29" s="322" t="s">
        <v>582</v>
      </c>
      <c r="S29" s="323" t="s">
        <v>584</v>
      </c>
    </row>
    <row r="30" spans="2:19" ht="21" customHeight="1">
      <c r="B30" s="573"/>
      <c r="C30" s="582"/>
      <c r="D30" s="514" t="s">
        <v>55</v>
      </c>
      <c r="E30" s="515"/>
      <c r="F30" s="515"/>
      <c r="G30" s="515"/>
      <c r="H30" s="516"/>
      <c r="I30" s="224" t="s">
        <v>400</v>
      </c>
      <c r="J30" s="591" t="s">
        <v>609</v>
      </c>
      <c r="K30" s="592"/>
      <c r="L30" s="592"/>
      <c r="M30" s="592"/>
      <c r="N30" s="592"/>
      <c r="O30" s="592"/>
      <c r="P30" s="592"/>
      <c r="Q30" s="325" t="s">
        <v>585</v>
      </c>
      <c r="R30" s="217"/>
      <c r="S30" s="323"/>
    </row>
    <row r="31" spans="2:19" ht="21" customHeight="1">
      <c r="B31" s="573"/>
      <c r="C31" s="582"/>
      <c r="D31" s="584"/>
      <c r="E31" s="585"/>
      <c r="F31" s="585"/>
      <c r="G31" s="585"/>
      <c r="H31" s="586"/>
      <c r="I31" s="228" t="s">
        <v>400</v>
      </c>
      <c r="J31" s="587" t="s">
        <v>553</v>
      </c>
      <c r="K31" s="588"/>
      <c r="L31" s="588"/>
      <c r="M31" s="588"/>
      <c r="N31" s="588"/>
      <c r="O31" s="588"/>
      <c r="P31" s="588"/>
      <c r="Q31" s="589"/>
      <c r="S31" s="323" t="s">
        <v>832</v>
      </c>
    </row>
    <row r="32" spans="2:19" ht="36" customHeight="1">
      <c r="B32" s="573"/>
      <c r="C32" s="582"/>
      <c r="D32" s="266"/>
      <c r="E32" s="519" t="s">
        <v>401</v>
      </c>
      <c r="F32" s="520"/>
      <c r="G32" s="520"/>
      <c r="H32" s="590"/>
      <c r="I32" s="228" t="s">
        <v>400</v>
      </c>
      <c r="J32" s="519" t="s">
        <v>782</v>
      </c>
      <c r="K32" s="520"/>
      <c r="L32" s="520"/>
      <c r="M32" s="520"/>
      <c r="N32" s="520"/>
      <c r="O32" s="520"/>
      <c r="P32" s="520"/>
      <c r="Q32" s="521"/>
    </row>
    <row r="33" spans="1:19" ht="36" customHeight="1">
      <c r="B33" s="573"/>
      <c r="C33" s="582"/>
      <c r="D33" s="218"/>
      <c r="E33" s="575" t="s">
        <v>500</v>
      </c>
      <c r="F33" s="576"/>
      <c r="G33" s="576"/>
      <c r="H33" s="577"/>
      <c r="I33" s="225" t="s">
        <v>400</v>
      </c>
      <c r="J33" s="578" t="s">
        <v>671</v>
      </c>
      <c r="K33" s="579"/>
      <c r="L33" s="579"/>
      <c r="M33" s="579"/>
      <c r="N33" s="579"/>
      <c r="O33" s="579"/>
      <c r="P33" s="579"/>
      <c r="Q33" s="580"/>
      <c r="R33" s="322"/>
      <c r="S33" s="117"/>
    </row>
    <row r="34" spans="1:19" ht="21" customHeight="1">
      <c r="B34" s="574"/>
      <c r="C34" s="583"/>
      <c r="D34" s="569" t="s">
        <v>518</v>
      </c>
      <c r="E34" s="570"/>
      <c r="F34" s="570"/>
      <c r="G34" s="570"/>
      <c r="H34" s="571"/>
      <c r="I34" s="229" t="s">
        <v>400</v>
      </c>
      <c r="J34" s="556" t="s">
        <v>402</v>
      </c>
      <c r="K34" s="557"/>
      <c r="L34" s="557"/>
      <c r="M34" s="557"/>
      <c r="N34" s="557"/>
      <c r="O34" s="557"/>
      <c r="P34" s="557"/>
      <c r="Q34" s="558"/>
    </row>
    <row r="35" spans="1:19" ht="21" customHeight="1">
      <c r="B35" s="504" t="s">
        <v>759</v>
      </c>
      <c r="C35" s="505"/>
      <c r="D35" s="505"/>
      <c r="E35" s="505"/>
      <c r="F35" s="505"/>
      <c r="G35" s="505"/>
      <c r="H35" s="505"/>
      <c r="I35" s="505"/>
      <c r="J35" s="505"/>
      <c r="K35" s="505"/>
      <c r="L35" s="505"/>
      <c r="M35" s="505"/>
      <c r="N35" s="505"/>
      <c r="O35" s="505"/>
      <c r="P35" s="505"/>
      <c r="Q35" s="506"/>
    </row>
    <row r="36" spans="1:19" ht="21" customHeight="1">
      <c r="B36" s="524"/>
      <c r="C36" s="522" t="s">
        <v>762</v>
      </c>
      <c r="D36" s="527" t="s">
        <v>760</v>
      </c>
      <c r="E36" s="530" t="s">
        <v>796</v>
      </c>
      <c r="F36" s="531"/>
      <c r="G36" s="531"/>
      <c r="H36" s="532"/>
      <c r="I36" s="227" t="s">
        <v>400</v>
      </c>
      <c r="J36" s="508" t="s">
        <v>785</v>
      </c>
      <c r="K36" s="509"/>
      <c r="L36" s="509"/>
      <c r="M36" s="509"/>
      <c r="N36" s="509"/>
      <c r="O36" s="509"/>
      <c r="P36" s="509"/>
      <c r="Q36" s="510"/>
    </row>
    <row r="37" spans="1:19" ht="36" customHeight="1">
      <c r="B37" s="525"/>
      <c r="C37" s="523"/>
      <c r="D37" s="528"/>
      <c r="E37" s="414"/>
      <c r="F37" s="533" t="s">
        <v>411</v>
      </c>
      <c r="G37" s="534"/>
      <c r="H37" s="535"/>
      <c r="I37" s="228" t="s">
        <v>400</v>
      </c>
      <c r="J37" s="511" t="s">
        <v>551</v>
      </c>
      <c r="K37" s="512"/>
      <c r="L37" s="512"/>
      <c r="M37" s="512"/>
      <c r="N37" s="512"/>
      <c r="O37" s="512"/>
      <c r="P37" s="512"/>
      <c r="Q37" s="513"/>
    </row>
    <row r="38" spans="1:19" ht="36" customHeight="1">
      <c r="B38" s="526"/>
      <c r="C38" s="523"/>
      <c r="D38" s="529"/>
      <c r="E38" s="517" t="s">
        <v>761</v>
      </c>
      <c r="F38" s="517"/>
      <c r="G38" s="517"/>
      <c r="H38" s="518"/>
      <c r="I38" s="228" t="s">
        <v>400</v>
      </c>
      <c r="J38" s="519" t="s">
        <v>770</v>
      </c>
      <c r="K38" s="520"/>
      <c r="L38" s="520"/>
      <c r="M38" s="520"/>
      <c r="N38" s="520"/>
      <c r="O38" s="520"/>
      <c r="P38" s="520"/>
      <c r="Q38" s="521"/>
    </row>
    <row r="39" spans="1:19" ht="21" customHeight="1">
      <c r="B39" s="504" t="s">
        <v>415</v>
      </c>
      <c r="C39" s="505"/>
      <c r="D39" s="505"/>
      <c r="E39" s="505"/>
      <c r="F39" s="505"/>
      <c r="G39" s="505"/>
      <c r="H39" s="505"/>
      <c r="I39" s="505"/>
      <c r="J39" s="505"/>
      <c r="K39" s="505"/>
      <c r="L39" s="505"/>
      <c r="M39" s="505"/>
      <c r="N39" s="505"/>
      <c r="O39" s="505"/>
      <c r="P39" s="505"/>
      <c r="Q39" s="506"/>
    </row>
    <row r="40" spans="1:19" ht="21" customHeight="1">
      <c r="B40" s="277"/>
      <c r="C40" s="313" t="s">
        <v>523</v>
      </c>
      <c r="D40" s="514" t="s">
        <v>208</v>
      </c>
      <c r="E40" s="515"/>
      <c r="F40" s="515"/>
      <c r="G40" s="515"/>
      <c r="H40" s="516"/>
      <c r="I40" s="227" t="s">
        <v>400</v>
      </c>
      <c r="J40" s="507" t="s">
        <v>771</v>
      </c>
      <c r="K40" s="470"/>
      <c r="L40" s="470"/>
      <c r="M40" s="470"/>
      <c r="N40" s="470"/>
      <c r="O40" s="324"/>
      <c r="P40" s="470"/>
      <c r="Q40" s="471"/>
      <c r="R40" s="322"/>
      <c r="S40" s="117"/>
    </row>
    <row r="41" spans="1:19" s="226" customFormat="1" ht="21" customHeight="1">
      <c r="B41" s="479" t="s">
        <v>418</v>
      </c>
      <c r="C41" s="480"/>
      <c r="D41" s="480"/>
      <c r="E41" s="480"/>
      <c r="F41" s="480"/>
      <c r="G41" s="480"/>
      <c r="H41" s="480"/>
      <c r="I41" s="480"/>
      <c r="J41" s="480"/>
      <c r="K41" s="480"/>
      <c r="L41" s="480"/>
      <c r="M41" s="480"/>
      <c r="N41" s="480"/>
      <c r="O41" s="480"/>
      <c r="P41" s="480"/>
      <c r="Q41" s="481"/>
      <c r="R41" s="214"/>
      <c r="S41" s="323"/>
    </row>
    <row r="42" spans="1:19" s="226" customFormat="1" ht="21" customHeight="1">
      <c r="B42" s="482"/>
      <c r="C42" s="496" t="s">
        <v>519</v>
      </c>
      <c r="D42" s="484" t="s">
        <v>410</v>
      </c>
      <c r="E42" s="485"/>
      <c r="F42" s="485"/>
      <c r="G42" s="485"/>
      <c r="H42" s="486"/>
      <c r="I42" s="224" t="s">
        <v>400</v>
      </c>
      <c r="J42" s="490" t="s">
        <v>487</v>
      </c>
      <c r="K42" s="491"/>
      <c r="L42" s="491"/>
      <c r="M42" s="491"/>
      <c r="N42" s="491"/>
      <c r="O42" s="491"/>
      <c r="P42" s="491"/>
      <c r="Q42" s="492"/>
    </row>
    <row r="43" spans="1:19" s="226" customFormat="1" ht="24" customHeight="1">
      <c r="B43" s="483"/>
      <c r="C43" s="497"/>
      <c r="D43" s="487"/>
      <c r="E43" s="488"/>
      <c r="F43" s="488"/>
      <c r="G43" s="488"/>
      <c r="H43" s="489"/>
      <c r="I43" s="225" t="s">
        <v>400</v>
      </c>
      <c r="J43" s="493" t="s">
        <v>515</v>
      </c>
      <c r="K43" s="494"/>
      <c r="L43" s="494"/>
      <c r="M43" s="494"/>
      <c r="N43" s="494"/>
      <c r="O43" s="494"/>
      <c r="P43" s="494"/>
      <c r="Q43" s="495"/>
    </row>
    <row r="44" spans="1:19" ht="18" customHeight="1">
      <c r="B44" s="469" t="s">
        <v>555</v>
      </c>
      <c r="C44" s="470"/>
      <c r="D44" s="470"/>
      <c r="E44" s="470"/>
      <c r="F44" s="470"/>
      <c r="G44" s="470"/>
      <c r="H44" s="470"/>
      <c r="I44" s="470"/>
      <c r="J44" s="470"/>
      <c r="K44" s="470"/>
      <c r="L44" s="470"/>
      <c r="M44" s="470"/>
      <c r="N44" s="470"/>
      <c r="O44" s="470"/>
      <c r="P44" s="470"/>
      <c r="Q44" s="470"/>
    </row>
    <row r="45" spans="1:19" ht="22.5" customHeight="1">
      <c r="B45" s="498"/>
      <c r="C45" s="499"/>
      <c r="D45" s="499"/>
      <c r="E45" s="499"/>
      <c r="F45" s="499"/>
      <c r="G45" s="499"/>
      <c r="H45" s="499"/>
      <c r="I45" s="499"/>
      <c r="J45" s="499"/>
      <c r="K45" s="499"/>
      <c r="L45" s="499"/>
      <c r="M45" s="499"/>
      <c r="N45" s="499"/>
      <c r="O45" s="499"/>
      <c r="P45" s="499"/>
      <c r="Q45" s="500"/>
    </row>
    <row r="46" spans="1:19" ht="22.5" customHeight="1">
      <c r="B46" s="501"/>
      <c r="C46" s="502"/>
      <c r="D46" s="502"/>
      <c r="E46" s="502"/>
      <c r="F46" s="502"/>
      <c r="G46" s="502"/>
      <c r="H46" s="502"/>
      <c r="I46" s="502"/>
      <c r="J46" s="502"/>
      <c r="K46" s="502"/>
      <c r="L46" s="502"/>
      <c r="M46" s="502"/>
      <c r="N46" s="502"/>
      <c r="O46" s="502"/>
      <c r="P46" s="502"/>
      <c r="Q46" s="503"/>
    </row>
    <row r="47" spans="1:19" ht="9" customHeight="1"/>
    <row r="48" spans="1:19" ht="21" customHeight="1">
      <c r="A48" s="214" t="s">
        <v>403</v>
      </c>
      <c r="E48" s="219" t="s">
        <v>459</v>
      </c>
      <c r="F48" s="219"/>
    </row>
    <row r="49" spans="1:17" ht="21" customHeight="1">
      <c r="B49" s="477"/>
      <c r="C49" s="478"/>
      <c r="D49" s="469" t="s">
        <v>524</v>
      </c>
      <c r="E49" s="470"/>
      <c r="F49" s="470"/>
      <c r="G49" s="470"/>
      <c r="H49" s="470"/>
      <c r="I49" s="470"/>
      <c r="J49" s="470"/>
      <c r="K49" s="470"/>
      <c r="L49" s="470"/>
      <c r="M49" s="470"/>
      <c r="N49" s="470"/>
      <c r="O49" s="470"/>
      <c r="P49" s="470"/>
      <c r="Q49" s="471"/>
    </row>
    <row r="50" spans="1:17" ht="21" customHeight="1">
      <c r="B50" s="477"/>
      <c r="C50" s="478"/>
      <c r="D50" s="469" t="s">
        <v>552</v>
      </c>
      <c r="E50" s="470"/>
      <c r="F50" s="470"/>
      <c r="G50" s="470"/>
      <c r="H50" s="470"/>
      <c r="I50" s="470"/>
      <c r="J50" s="470"/>
      <c r="K50" s="470"/>
      <c r="L50" s="470"/>
      <c r="M50" s="470"/>
      <c r="N50" s="470"/>
      <c r="O50" s="470"/>
      <c r="P50" s="470"/>
      <c r="Q50" s="471"/>
    </row>
    <row r="51" spans="1:17" ht="9" customHeight="1"/>
    <row r="52" spans="1:17" ht="21" customHeight="1">
      <c r="A52" s="214" t="s">
        <v>404</v>
      </c>
      <c r="G52" s="472"/>
      <c r="H52" s="472"/>
      <c r="I52" s="472"/>
      <c r="J52" s="472"/>
      <c r="K52" s="472"/>
      <c r="L52" s="472"/>
      <c r="M52" s="472"/>
      <c r="N52" s="472"/>
      <c r="O52" s="472"/>
      <c r="P52" s="472"/>
      <c r="Q52" s="472"/>
    </row>
    <row r="53" spans="1:17" ht="21" customHeight="1">
      <c r="B53" s="474" t="s">
        <v>516</v>
      </c>
      <c r="C53" s="474"/>
      <c r="D53" s="474"/>
      <c r="E53" s="474"/>
      <c r="F53" s="473"/>
      <c r="G53" s="473"/>
      <c r="H53" s="473"/>
      <c r="I53" s="473"/>
      <c r="J53" s="267" t="s">
        <v>501</v>
      </c>
      <c r="K53" s="473"/>
      <c r="L53" s="473"/>
      <c r="M53" s="473"/>
      <c r="N53" s="473"/>
      <c r="O53" s="475" t="s">
        <v>502</v>
      </c>
      <c r="P53" s="476"/>
      <c r="Q53" s="330"/>
    </row>
    <row r="54" spans="1:17" ht="9" customHeight="1">
      <c r="B54" s="214"/>
      <c r="C54" s="214"/>
      <c r="D54" s="214"/>
      <c r="E54" s="214"/>
      <c r="F54" s="214"/>
      <c r="G54" s="214"/>
    </row>
    <row r="55" spans="1:17" ht="21" customHeight="1" thickBot="1">
      <c r="A55" s="214" t="s">
        <v>468</v>
      </c>
      <c r="G55" s="468" t="s">
        <v>469</v>
      </c>
      <c r="H55" s="468"/>
      <c r="I55" s="468"/>
      <c r="J55" s="468"/>
      <c r="K55" s="468"/>
      <c r="L55" s="468"/>
      <c r="M55" s="468"/>
      <c r="N55" s="468"/>
      <c r="O55" s="468"/>
      <c r="P55" s="468"/>
      <c r="Q55" s="468"/>
    </row>
    <row r="56" spans="1:17" ht="15" customHeight="1" thickTop="1">
      <c r="B56" s="220" t="s">
        <v>445</v>
      </c>
      <c r="C56" s="232"/>
      <c r="D56" s="221"/>
      <c r="E56" s="221"/>
      <c r="F56" s="221"/>
      <c r="G56" s="221"/>
      <c r="H56" s="221"/>
      <c r="I56" s="221"/>
      <c r="J56" s="221"/>
      <c r="K56" s="221"/>
      <c r="L56" s="221"/>
      <c r="M56" s="221"/>
      <c r="N56" s="221"/>
      <c r="O56" s="221"/>
      <c r="P56" s="221"/>
      <c r="Q56" s="222"/>
    </row>
    <row r="57" spans="1:17" s="4" customFormat="1" ht="15" customHeight="1">
      <c r="B57" s="611" t="s">
        <v>400</v>
      </c>
      <c r="C57" s="612"/>
      <c r="D57" s="275" t="s">
        <v>235</v>
      </c>
      <c r="E57" s="617" t="s">
        <v>390</v>
      </c>
      <c r="F57" s="617"/>
      <c r="G57" s="618" t="s">
        <v>514</v>
      </c>
      <c r="H57" s="618"/>
      <c r="I57" s="618"/>
      <c r="J57" s="618"/>
      <c r="K57" s="608" t="s">
        <v>390</v>
      </c>
      <c r="L57" s="608"/>
      <c r="M57" s="608"/>
      <c r="N57" s="606" t="s">
        <v>512</v>
      </c>
      <c r="O57" s="606"/>
      <c r="P57" s="606"/>
      <c r="Q57" s="607"/>
    </row>
    <row r="58" spans="1:17" s="4" customFormat="1" ht="15" customHeight="1">
      <c r="B58" s="611" t="s">
        <v>400</v>
      </c>
      <c r="C58" s="612"/>
      <c r="D58" s="275" t="s">
        <v>366</v>
      </c>
      <c r="E58" s="606" t="s">
        <v>784</v>
      </c>
      <c r="F58" s="606"/>
      <c r="G58" s="606"/>
      <c r="H58" s="606"/>
      <c r="I58" s="606"/>
      <c r="J58" s="606"/>
      <c r="K58" s="606"/>
      <c r="L58" s="606"/>
      <c r="M58" s="606"/>
      <c r="N58" s="606"/>
      <c r="O58" s="606"/>
      <c r="P58" s="606"/>
      <c r="Q58" s="607"/>
    </row>
    <row r="59" spans="1:17" s="4" customFormat="1" ht="15" customHeight="1">
      <c r="B59" s="611" t="s">
        <v>400</v>
      </c>
      <c r="C59" s="612"/>
      <c r="D59" s="275" t="s">
        <v>367</v>
      </c>
      <c r="E59" s="606" t="s">
        <v>513</v>
      </c>
      <c r="F59" s="606"/>
      <c r="G59" s="606"/>
      <c r="H59" s="606"/>
      <c r="I59" s="606"/>
      <c r="J59" s="606"/>
      <c r="K59" s="606"/>
      <c r="L59" s="606"/>
      <c r="M59" s="606"/>
      <c r="N59" s="606"/>
      <c r="O59" s="606"/>
      <c r="P59" s="606"/>
      <c r="Q59" s="607"/>
    </row>
    <row r="60" spans="1:17" ht="15" customHeight="1">
      <c r="B60" s="611" t="s">
        <v>400</v>
      </c>
      <c r="C60" s="612"/>
      <c r="D60" s="275" t="s">
        <v>368</v>
      </c>
      <c r="E60" s="606" t="s">
        <v>865</v>
      </c>
      <c r="F60" s="606"/>
      <c r="G60" s="606"/>
      <c r="H60" s="606"/>
      <c r="I60" s="606"/>
      <c r="J60" s="606"/>
      <c r="K60" s="606"/>
      <c r="L60" s="606"/>
      <c r="M60" s="606"/>
      <c r="N60" s="606"/>
      <c r="O60" s="606"/>
      <c r="P60" s="606"/>
      <c r="Q60" s="607"/>
    </row>
    <row r="61" spans="1:17" ht="15" customHeight="1">
      <c r="B61" s="613" t="s">
        <v>400</v>
      </c>
      <c r="C61" s="614"/>
      <c r="D61" s="248" t="s">
        <v>466</v>
      </c>
      <c r="E61" s="615" t="s">
        <v>866</v>
      </c>
      <c r="F61" s="615"/>
      <c r="G61" s="615"/>
      <c r="H61" s="615"/>
      <c r="I61" s="615"/>
      <c r="J61" s="615"/>
      <c r="K61" s="615"/>
      <c r="L61" s="615"/>
      <c r="M61" s="615"/>
      <c r="N61" s="615"/>
      <c r="O61" s="615"/>
      <c r="P61" s="615"/>
      <c r="Q61" s="616"/>
    </row>
    <row r="62" spans="1:17" ht="15" customHeight="1" thickBot="1">
      <c r="B62" s="609" t="s">
        <v>400</v>
      </c>
      <c r="C62" s="610"/>
      <c r="D62" s="249" t="s">
        <v>467</v>
      </c>
      <c r="E62" s="619" t="s">
        <v>797</v>
      </c>
      <c r="F62" s="620"/>
      <c r="G62" s="620"/>
      <c r="H62" s="621" t="s">
        <v>798</v>
      </c>
      <c r="I62" s="621"/>
      <c r="J62" s="621"/>
      <c r="K62" s="619" t="s">
        <v>799</v>
      </c>
      <c r="L62" s="620"/>
      <c r="M62" s="620"/>
      <c r="N62" s="620"/>
      <c r="O62" s="620"/>
      <c r="P62" s="620"/>
      <c r="Q62" s="622"/>
    </row>
    <row r="63" spans="1:17" ht="18" customHeight="1" thickTop="1">
      <c r="A63" s="214" t="s">
        <v>329</v>
      </c>
      <c r="B63" s="214"/>
      <c r="C63" s="214"/>
      <c r="D63" s="214"/>
      <c r="E63" s="214"/>
      <c r="F63" s="214"/>
      <c r="G63" s="214"/>
    </row>
    <row r="64" spans="1:17" ht="18" customHeight="1">
      <c r="B64" s="214" t="s">
        <v>405</v>
      </c>
      <c r="C64" s="214"/>
      <c r="D64" s="214"/>
      <c r="E64" s="214"/>
      <c r="F64" s="214"/>
      <c r="G64" s="214"/>
    </row>
    <row r="65" spans="2:9" ht="18" customHeight="1">
      <c r="B65" s="214"/>
      <c r="C65" s="214"/>
      <c r="D65" s="214" t="s">
        <v>406</v>
      </c>
      <c r="E65" s="214"/>
      <c r="F65" s="214"/>
      <c r="G65" s="214"/>
    </row>
    <row r="66" spans="2:9" ht="18" customHeight="1">
      <c r="B66" s="214"/>
      <c r="C66" s="214"/>
      <c r="D66" s="214" t="s">
        <v>60</v>
      </c>
      <c r="E66" s="214"/>
      <c r="F66" s="214"/>
      <c r="G66" s="214"/>
    </row>
    <row r="67" spans="2:9" ht="18" customHeight="1">
      <c r="B67" s="214"/>
      <c r="C67" s="214"/>
      <c r="D67" s="214"/>
      <c r="E67" s="214"/>
      <c r="F67" s="214"/>
      <c r="G67" s="214"/>
    </row>
    <row r="68" spans="2:9" ht="18" customHeight="1">
      <c r="B68" s="214" t="s">
        <v>407</v>
      </c>
      <c r="C68" s="214"/>
      <c r="D68" s="214"/>
      <c r="E68" s="214"/>
      <c r="F68" s="214"/>
      <c r="G68" s="214"/>
    </row>
    <row r="69" spans="2:9" ht="18" customHeight="1">
      <c r="B69" s="214"/>
      <c r="C69" s="214"/>
      <c r="D69" s="214" t="s">
        <v>321</v>
      </c>
      <c r="E69" s="214"/>
      <c r="F69" s="214"/>
      <c r="G69" s="214"/>
    </row>
    <row r="70" spans="2:9" ht="18" customHeight="1">
      <c r="B70" s="214"/>
      <c r="C70" s="214"/>
      <c r="D70" s="214"/>
      <c r="E70" s="214"/>
      <c r="F70" s="214"/>
      <c r="G70" s="214"/>
      <c r="I70" s="223"/>
    </row>
    <row r="71" spans="2:9" ht="18" customHeight="1">
      <c r="B71" s="214"/>
      <c r="C71" s="214"/>
      <c r="D71" s="214"/>
      <c r="E71" s="214"/>
      <c r="F71" s="214"/>
      <c r="G71" s="214"/>
    </row>
    <row r="72" spans="2:9" ht="18" customHeight="1">
      <c r="B72" s="214"/>
      <c r="C72" s="214"/>
      <c r="D72" s="214"/>
      <c r="E72" s="214"/>
      <c r="F72" s="214"/>
      <c r="G72" s="214"/>
    </row>
    <row r="73" spans="2:9" ht="18" customHeight="1">
      <c r="B73" s="214"/>
      <c r="C73" s="214"/>
      <c r="D73" s="214"/>
      <c r="E73" s="214"/>
      <c r="F73" s="214"/>
      <c r="G73" s="214"/>
    </row>
    <row r="74" spans="2:9" ht="18" customHeight="1">
      <c r="B74" s="214"/>
      <c r="C74" s="214"/>
      <c r="D74" s="214"/>
      <c r="E74" s="214"/>
      <c r="F74" s="214"/>
      <c r="G74" s="214"/>
    </row>
    <row r="75" spans="2:9" ht="18" customHeight="1">
      <c r="B75" s="214"/>
      <c r="C75" s="214"/>
      <c r="D75" s="214"/>
      <c r="E75" s="214"/>
      <c r="F75" s="214"/>
      <c r="G75" s="214"/>
    </row>
    <row r="76" spans="2:9" ht="18" customHeight="1">
      <c r="B76" s="214"/>
      <c r="C76" s="214"/>
      <c r="D76" s="214"/>
      <c r="E76" s="214"/>
      <c r="F76" s="214"/>
      <c r="G76" s="214"/>
    </row>
    <row r="77" spans="2:9" ht="18" customHeight="1">
      <c r="B77" s="214"/>
      <c r="C77" s="214"/>
      <c r="D77" s="214"/>
      <c r="E77" s="214"/>
      <c r="F77" s="214"/>
      <c r="G77" s="214"/>
    </row>
    <row r="78" spans="2:9" ht="18" customHeight="1">
      <c r="B78" s="214"/>
      <c r="C78" s="214"/>
      <c r="D78" s="214"/>
      <c r="E78" s="214"/>
      <c r="F78" s="214"/>
      <c r="G78" s="214"/>
    </row>
    <row r="79" spans="2:9" ht="18" customHeight="1">
      <c r="B79" s="214"/>
      <c r="C79" s="214"/>
      <c r="D79" s="214"/>
      <c r="E79" s="214"/>
      <c r="F79" s="214"/>
      <c r="G79" s="214"/>
    </row>
    <row r="80" spans="2:9" ht="18" customHeight="1">
      <c r="B80" s="214"/>
      <c r="C80" s="214"/>
      <c r="D80" s="214"/>
      <c r="E80" s="214"/>
      <c r="F80" s="214"/>
      <c r="G80" s="214"/>
    </row>
    <row r="81" spans="2:7" ht="18" customHeight="1">
      <c r="B81" s="214"/>
      <c r="C81" s="214"/>
      <c r="D81" s="214"/>
      <c r="E81" s="214"/>
      <c r="F81" s="214"/>
      <c r="G81" s="214"/>
    </row>
    <row r="82" spans="2:7" ht="18" customHeight="1"/>
  </sheetData>
  <sheetProtection deleteColumns="0" deleteRows="0"/>
  <mergeCells count="109">
    <mergeCell ref="B27:Q27"/>
    <mergeCell ref="B21:B26"/>
    <mergeCell ref="D23:H24"/>
    <mergeCell ref="D26:H26"/>
    <mergeCell ref="C21:C25"/>
    <mergeCell ref="J23:Q23"/>
    <mergeCell ref="J24:Q24"/>
    <mergeCell ref="D25:H25"/>
    <mergeCell ref="J25:Q25"/>
    <mergeCell ref="P21:Q21"/>
    <mergeCell ref="P26:Q26"/>
    <mergeCell ref="J21:L21"/>
    <mergeCell ref="M21:N21"/>
    <mergeCell ref="J26:L26"/>
    <mergeCell ref="M26:N26"/>
    <mergeCell ref="D21:H22"/>
    <mergeCell ref="J22:M22"/>
    <mergeCell ref="N22:Q22"/>
    <mergeCell ref="E59:Q59"/>
    <mergeCell ref="E60:Q60"/>
    <mergeCell ref="K57:M57"/>
    <mergeCell ref="B62:C62"/>
    <mergeCell ref="B57:C57"/>
    <mergeCell ref="B58:C58"/>
    <mergeCell ref="B59:C59"/>
    <mergeCell ref="B60:C60"/>
    <mergeCell ref="B61:C61"/>
    <mergeCell ref="E61:Q61"/>
    <mergeCell ref="E58:Q58"/>
    <mergeCell ref="E57:F57"/>
    <mergeCell ref="N57:Q57"/>
    <mergeCell ref="G57:J57"/>
    <mergeCell ref="E62:G62"/>
    <mergeCell ref="H62:J62"/>
    <mergeCell ref="K62:Q62"/>
    <mergeCell ref="J32:Q32"/>
    <mergeCell ref="D34:H34"/>
    <mergeCell ref="J34:Q34"/>
    <mergeCell ref="B28:B34"/>
    <mergeCell ref="E33:H33"/>
    <mergeCell ref="J33:Q33"/>
    <mergeCell ref="C28:C34"/>
    <mergeCell ref="D30:H31"/>
    <mergeCell ref="J31:Q31"/>
    <mergeCell ref="E32:H32"/>
    <mergeCell ref="J30:P30"/>
    <mergeCell ref="J28:L28"/>
    <mergeCell ref="P28:Q28"/>
    <mergeCell ref="M28:N28"/>
    <mergeCell ref="D28:H29"/>
    <mergeCell ref="J29:M29"/>
    <mergeCell ref="N29:Q29"/>
    <mergeCell ref="B20:Q20"/>
    <mergeCell ref="B14:H14"/>
    <mergeCell ref="B16:Q16"/>
    <mergeCell ref="B17:B19"/>
    <mergeCell ref="D17:H17"/>
    <mergeCell ref="J17:Q17"/>
    <mergeCell ref="D18:H19"/>
    <mergeCell ref="B15:Q15"/>
    <mergeCell ref="I14:Q14"/>
    <mergeCell ref="C17:C19"/>
    <mergeCell ref="J19:P19"/>
    <mergeCell ref="J18:P18"/>
    <mergeCell ref="B9:G9"/>
    <mergeCell ref="B11:J11"/>
    <mergeCell ref="K11:Q11"/>
    <mergeCell ref="E13:Q13"/>
    <mergeCell ref="H9:L9"/>
    <mergeCell ref="M9:Q9"/>
    <mergeCell ref="B10:D10"/>
    <mergeCell ref="E10:J10"/>
    <mergeCell ref="A2:Q2"/>
    <mergeCell ref="A4:G4"/>
    <mergeCell ref="L5:Q5"/>
    <mergeCell ref="L6:Q6"/>
    <mergeCell ref="L7:Q7"/>
    <mergeCell ref="B35:Q35"/>
    <mergeCell ref="P40:Q40"/>
    <mergeCell ref="J40:N40"/>
    <mergeCell ref="J36:Q36"/>
    <mergeCell ref="J37:Q37"/>
    <mergeCell ref="D40:H40"/>
    <mergeCell ref="B39:Q39"/>
    <mergeCell ref="E38:H38"/>
    <mergeCell ref="J38:Q38"/>
    <mergeCell ref="C36:C38"/>
    <mergeCell ref="B36:B38"/>
    <mergeCell ref="D36:D38"/>
    <mergeCell ref="E36:H36"/>
    <mergeCell ref="F37:H37"/>
    <mergeCell ref="G55:Q55"/>
    <mergeCell ref="D50:Q50"/>
    <mergeCell ref="G52:Q52"/>
    <mergeCell ref="K53:N53"/>
    <mergeCell ref="B53:E53"/>
    <mergeCell ref="F53:I53"/>
    <mergeCell ref="O53:P53"/>
    <mergeCell ref="B50:C50"/>
    <mergeCell ref="B41:Q41"/>
    <mergeCell ref="B42:B43"/>
    <mergeCell ref="D42:H43"/>
    <mergeCell ref="J42:Q42"/>
    <mergeCell ref="J43:Q43"/>
    <mergeCell ref="C42:C43"/>
    <mergeCell ref="B45:Q46"/>
    <mergeCell ref="B44:Q44"/>
    <mergeCell ref="B49:C49"/>
    <mergeCell ref="D49:Q49"/>
  </mergeCells>
  <phoneticPr fontId="2"/>
  <dataValidations count="2">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686D0CD7-8CD2-4C2C-9A90-D41A6BD1976F}">
      <formula1>$D$69:$D$70</formula1>
    </dataValidation>
    <dataValidation type="list" allowBlank="1" showInputMessage="1" showErrorMessage="1" sqref="TE40 O21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I36: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WVU36:WVU38 O28" xr:uid="{3A9FA2D5-65C3-4A9C-82D5-7679B11DDBB9}">
      <formula1>$D$65:$D$66</formula1>
    </dataValidation>
  </dataValidations>
  <hyperlinks>
    <hyperlink ref="H62:J62" r:id="rId1" display="「技術資料作成の手引き」等、" xr:uid="{1E2E0C0F-97B1-4F52-96CB-7E76AC4E9EF3}"/>
  </hyperlinks>
  <pageMargins left="0.7" right="0.7" top="0.75" bottom="0.75" header="0.3" footer="0.3"/>
  <pageSetup paperSize="9" scale="66" orientation="portrait" horizontalDpi="1200"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F622D-46DC-4CFF-BB94-339EF6A11FB2}">
  <sheetPr codeName="Sheet2">
    <tabColor rgb="FFFF0000"/>
    <pageSetUpPr fitToPage="1"/>
  </sheetPr>
  <dimension ref="A1:O137"/>
  <sheetViews>
    <sheetView view="pageBreakPreview" zoomScale="90" zoomScaleNormal="100" zoomScaleSheetLayoutView="90" workbookViewId="0">
      <selection activeCell="C5" sqref="C5:G6"/>
    </sheetView>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3" ht="17.25">
      <c r="B1" s="8" t="s">
        <v>753</v>
      </c>
      <c r="K1" s="830" t="s">
        <v>10</v>
      </c>
      <c r="L1" s="831"/>
      <c r="M1" s="832"/>
    </row>
    <row r="2" spans="2:13" ht="17.25">
      <c r="B2" s="833" t="s">
        <v>462</v>
      </c>
      <c r="C2" s="834"/>
      <c r="D2" s="834"/>
      <c r="E2" s="834"/>
      <c r="F2" s="834"/>
      <c r="G2" s="834"/>
      <c r="H2" s="834"/>
      <c r="I2" s="834"/>
      <c r="J2" s="834"/>
      <c r="K2" s="834"/>
      <c r="L2" s="835"/>
      <c r="M2" s="835"/>
    </row>
    <row r="3" spans="2:13" ht="9" customHeight="1" thickBot="1">
      <c r="B3" s="9"/>
      <c r="C3" s="10"/>
      <c r="D3" s="11"/>
      <c r="E3" s="11"/>
      <c r="F3" s="11"/>
      <c r="G3" s="11"/>
      <c r="H3" s="11"/>
      <c r="I3" s="11"/>
      <c r="J3" s="11"/>
      <c r="K3" s="11"/>
      <c r="L3" s="11"/>
      <c r="M3" s="11"/>
    </row>
    <row r="4" spans="2:13" ht="20.100000000000001" customHeight="1">
      <c r="B4" s="12" t="s">
        <v>11</v>
      </c>
      <c r="C4" s="836" t="str">
        <f>'様式１（表紙）'!E10</f>
        <v>街無電柱　第８００１－１－００２号</v>
      </c>
      <c r="D4" s="836"/>
      <c r="E4" s="836"/>
      <c r="F4" s="837"/>
      <c r="G4" s="837"/>
      <c r="H4" s="838" t="s">
        <v>127</v>
      </c>
      <c r="I4" s="839"/>
      <c r="J4" s="210"/>
      <c r="K4" s="60" t="s">
        <v>183</v>
      </c>
      <c r="L4" s="195"/>
      <c r="M4" s="61" t="s">
        <v>184</v>
      </c>
    </row>
    <row r="5" spans="2:13" ht="20.100000000000001" customHeight="1">
      <c r="B5" s="667" t="s">
        <v>13</v>
      </c>
      <c r="C5" s="841" t="str">
        <f>'様式１（表紙）'!B11</f>
        <v>（都）塚口長尾線（昆陽南）　街路整備工事（その４）</v>
      </c>
      <c r="D5" s="841"/>
      <c r="E5" s="841"/>
      <c r="F5" s="842"/>
      <c r="G5" s="842"/>
      <c r="H5" s="667" t="s">
        <v>12</v>
      </c>
      <c r="I5" s="777"/>
      <c r="J5" s="845">
        <f>'様式１（表紙）'!L6</f>
        <v>0</v>
      </c>
      <c r="K5" s="845"/>
      <c r="L5" s="845"/>
      <c r="M5" s="846"/>
    </row>
    <row r="6" spans="2:13" ht="20.100000000000001" customHeight="1" thickBot="1">
      <c r="B6" s="840"/>
      <c r="C6" s="843"/>
      <c r="D6" s="843"/>
      <c r="E6" s="843"/>
      <c r="F6" s="844"/>
      <c r="G6" s="844"/>
      <c r="H6" s="847" t="s">
        <v>14</v>
      </c>
      <c r="I6" s="848"/>
      <c r="J6" s="849">
        <f>'様式１（表紙）'!F53</f>
        <v>0</v>
      </c>
      <c r="K6" s="849"/>
      <c r="L6" s="849"/>
      <c r="M6" s="850"/>
    </row>
    <row r="7" spans="2:13" ht="19.5" customHeight="1">
      <c r="H7" s="412"/>
      <c r="I7" s="412"/>
      <c r="J7" s="412"/>
      <c r="K7" s="412"/>
      <c r="L7" s="412"/>
      <c r="M7" s="411"/>
    </row>
    <row r="9" spans="2:13" ht="14.25" thickBot="1"/>
    <row r="10" spans="2:13" ht="18" customHeight="1">
      <c r="B10" s="817" t="s">
        <v>15</v>
      </c>
      <c r="C10" s="819" t="s">
        <v>16</v>
      </c>
      <c r="D10" s="821" t="s">
        <v>17</v>
      </c>
      <c r="E10" s="823" t="s">
        <v>18</v>
      </c>
      <c r="F10" s="823"/>
      <c r="G10" s="824"/>
      <c r="H10" s="824"/>
      <c r="I10" s="825" t="s">
        <v>19</v>
      </c>
      <c r="J10" s="826"/>
      <c r="K10" s="823" t="s">
        <v>460</v>
      </c>
      <c r="L10" s="823"/>
      <c r="M10" s="827"/>
    </row>
    <row r="11" spans="2:13" ht="18" customHeight="1" thickBot="1">
      <c r="B11" s="818"/>
      <c r="C11" s="820"/>
      <c r="D11" s="822"/>
      <c r="E11" s="828" t="s">
        <v>18</v>
      </c>
      <c r="F11" s="829"/>
      <c r="G11" s="13" t="s">
        <v>20</v>
      </c>
      <c r="H11" s="13" t="s">
        <v>21</v>
      </c>
      <c r="I11" s="14" t="s">
        <v>20</v>
      </c>
      <c r="J11" s="13" t="s">
        <v>21</v>
      </c>
      <c r="K11" s="15" t="s">
        <v>44</v>
      </c>
      <c r="L11" s="15" t="s">
        <v>42</v>
      </c>
      <c r="M11" s="16" t="s">
        <v>1</v>
      </c>
    </row>
    <row r="12" spans="2:13" ht="21" customHeight="1" thickTop="1">
      <c r="B12" s="737" t="s">
        <v>420</v>
      </c>
      <c r="C12" s="718" t="s">
        <v>56</v>
      </c>
      <c r="D12" s="754" t="s">
        <v>38</v>
      </c>
      <c r="E12" s="807" t="s">
        <v>186</v>
      </c>
      <c r="F12" s="808"/>
      <c r="G12" s="17" t="s">
        <v>23</v>
      </c>
      <c r="H12" s="100">
        <v>1</v>
      </c>
      <c r="I12" s="809" t="str">
        <f>IF(様式３!$A$9=様式３!$D$59,"なし","あり")</f>
        <v>なし</v>
      </c>
      <c r="J12" s="642">
        <f>IF(I12="","",IF(I12=G12,H12,H13))</f>
        <v>0</v>
      </c>
      <c r="K12" s="700"/>
      <c r="L12" s="701"/>
      <c r="M12" s="805"/>
    </row>
    <row r="13" spans="2:13" ht="21" customHeight="1">
      <c r="B13" s="738"/>
      <c r="C13" s="777"/>
      <c r="D13" s="778"/>
      <c r="E13" s="708" t="s">
        <v>187</v>
      </c>
      <c r="F13" s="730"/>
      <c r="G13" s="283" t="s">
        <v>25</v>
      </c>
      <c r="H13" s="101">
        <v>0</v>
      </c>
      <c r="I13" s="810"/>
      <c r="J13" s="721"/>
      <c r="K13" s="717"/>
      <c r="L13" s="706"/>
      <c r="M13" s="750"/>
    </row>
    <row r="14" spans="2:13" ht="21" customHeight="1">
      <c r="B14" s="738"/>
      <c r="C14" s="683" t="s">
        <v>3</v>
      </c>
      <c r="D14" s="752" t="s">
        <v>194</v>
      </c>
      <c r="E14" s="712" t="s">
        <v>27</v>
      </c>
      <c r="F14" s="713"/>
      <c r="G14" s="683" t="s">
        <v>223</v>
      </c>
      <c r="H14" s="77">
        <v>0.5</v>
      </c>
      <c r="I14" s="334" t="str">
        <f>様式３!$AD$14&amp;"件"</f>
        <v>0件</v>
      </c>
      <c r="J14" s="755">
        <f>IF(AND(I14="",I15="",I16="",I17="",I18=""),"",IF(OR(I14="",I15="",I16="",I17="",I18=""),"全て選択してください。",IF(LEFT(I14)+LEFT(I15)+LEFT(I16)+LEFT(I17)+LEFT(I18)=4,LEFT(I14)*H14+LEFT(I15)*H15+LEFT(I16)*H16+LEFT(I17)*H17+LEFT(I18)*H18,"合計4件にしてください")))</f>
        <v>0</v>
      </c>
      <c r="K14" s="758"/>
      <c r="L14" s="762"/>
      <c r="M14" s="749"/>
    </row>
    <row r="15" spans="2:13" ht="21" customHeight="1">
      <c r="B15" s="738"/>
      <c r="C15" s="660"/>
      <c r="D15" s="753"/>
      <c r="E15" s="801" t="s">
        <v>46</v>
      </c>
      <c r="F15" s="802"/>
      <c r="G15" s="660"/>
      <c r="H15" s="78">
        <v>0.4</v>
      </c>
      <c r="I15" s="335" t="str">
        <f>様式３!$AD$16&amp;"件"</f>
        <v>0件</v>
      </c>
      <c r="J15" s="756"/>
      <c r="K15" s="759"/>
      <c r="L15" s="762"/>
      <c r="M15" s="749"/>
    </row>
    <row r="16" spans="2:13" ht="21" customHeight="1">
      <c r="B16" s="738"/>
      <c r="C16" s="660"/>
      <c r="D16" s="753"/>
      <c r="E16" s="801" t="s">
        <v>47</v>
      </c>
      <c r="F16" s="802"/>
      <c r="G16" s="660"/>
      <c r="H16" s="78">
        <v>0.3</v>
      </c>
      <c r="I16" s="335" t="str">
        <f>様式３!$AD$18&amp;"件"</f>
        <v>0件</v>
      </c>
      <c r="J16" s="756"/>
      <c r="K16" s="759"/>
      <c r="L16" s="762"/>
      <c r="M16" s="749"/>
    </row>
    <row r="17" spans="2:15" ht="21" customHeight="1">
      <c r="B17" s="738"/>
      <c r="C17" s="660"/>
      <c r="D17" s="753"/>
      <c r="E17" s="801" t="s">
        <v>48</v>
      </c>
      <c r="F17" s="802"/>
      <c r="G17" s="660"/>
      <c r="H17" s="78">
        <v>0.2</v>
      </c>
      <c r="I17" s="336" t="str">
        <f>様式３!$AD$20&amp;"件"</f>
        <v>0件</v>
      </c>
      <c r="J17" s="756"/>
      <c r="K17" s="759"/>
      <c r="L17" s="762"/>
      <c r="M17" s="749"/>
    </row>
    <row r="18" spans="2:15" ht="21" customHeight="1">
      <c r="B18" s="738"/>
      <c r="C18" s="718"/>
      <c r="D18" s="754"/>
      <c r="E18" s="803" t="s">
        <v>220</v>
      </c>
      <c r="F18" s="804"/>
      <c r="G18" s="718"/>
      <c r="H18" s="88">
        <v>0</v>
      </c>
      <c r="I18" s="337" t="str">
        <f>様式３!$AD$22&amp;"件"</f>
        <v>4件</v>
      </c>
      <c r="J18" s="757"/>
      <c r="K18" s="806"/>
      <c r="L18" s="762"/>
      <c r="M18" s="749"/>
    </row>
    <row r="19" spans="2:15" ht="21" customHeight="1">
      <c r="B19" s="738"/>
      <c r="C19" s="777" t="s">
        <v>28</v>
      </c>
      <c r="D19" s="778" t="s">
        <v>22</v>
      </c>
      <c r="E19" s="712" t="s">
        <v>29</v>
      </c>
      <c r="F19" s="748"/>
      <c r="G19" s="683" t="s">
        <v>30</v>
      </c>
      <c r="H19" s="102">
        <v>2</v>
      </c>
      <c r="I19" s="812">
        <f>様式３!$M$35</f>
        <v>0</v>
      </c>
      <c r="J19" s="723">
        <f>IF(I19&gt;=100,2,IF(AND(80&lt;=I19,I19&lt;100),1.5,IF(AND(60&lt;=I19,I19&lt;80),1,IF(AND(40&lt;=I19,I19&lt;60),0.5,IF(I19="","",0)))))</f>
        <v>0</v>
      </c>
      <c r="K19" s="799"/>
      <c r="L19" s="789"/>
      <c r="M19" s="792"/>
    </row>
    <row r="20" spans="2:15" ht="21" customHeight="1">
      <c r="B20" s="738"/>
      <c r="C20" s="777"/>
      <c r="D20" s="778"/>
      <c r="E20" s="795" t="s">
        <v>31</v>
      </c>
      <c r="F20" s="796"/>
      <c r="G20" s="811"/>
      <c r="H20" s="100">
        <v>1.5</v>
      </c>
      <c r="I20" s="813"/>
      <c r="J20" s="642"/>
      <c r="K20" s="815"/>
      <c r="L20" s="790"/>
      <c r="M20" s="793"/>
    </row>
    <row r="21" spans="2:15" ht="21" customHeight="1">
      <c r="B21" s="738"/>
      <c r="C21" s="777"/>
      <c r="D21" s="778"/>
      <c r="E21" s="795" t="s">
        <v>32</v>
      </c>
      <c r="F21" s="796"/>
      <c r="G21" s="811"/>
      <c r="H21" s="100">
        <v>1</v>
      </c>
      <c r="I21" s="813"/>
      <c r="J21" s="642"/>
      <c r="K21" s="815"/>
      <c r="L21" s="790"/>
      <c r="M21" s="793"/>
    </row>
    <row r="22" spans="2:15" ht="21" customHeight="1">
      <c r="B22" s="738"/>
      <c r="C22" s="777"/>
      <c r="D22" s="778"/>
      <c r="E22" s="795" t="s">
        <v>33</v>
      </c>
      <c r="F22" s="796"/>
      <c r="G22" s="811"/>
      <c r="H22" s="100">
        <v>0.5</v>
      </c>
      <c r="I22" s="813"/>
      <c r="J22" s="642"/>
      <c r="K22" s="815"/>
      <c r="L22" s="790"/>
      <c r="M22" s="793"/>
    </row>
    <row r="23" spans="2:15" ht="21" customHeight="1">
      <c r="B23" s="738"/>
      <c r="C23" s="777"/>
      <c r="D23" s="778"/>
      <c r="E23" s="708" t="s">
        <v>34</v>
      </c>
      <c r="F23" s="730"/>
      <c r="G23" s="763"/>
      <c r="H23" s="101">
        <v>0</v>
      </c>
      <c r="I23" s="814"/>
      <c r="J23" s="721"/>
      <c r="K23" s="816"/>
      <c r="L23" s="791"/>
      <c r="M23" s="794"/>
    </row>
    <row r="24" spans="2:15" ht="24" customHeight="1">
      <c r="B24" s="738"/>
      <c r="C24" s="683" t="s">
        <v>58</v>
      </c>
      <c r="D24" s="682" t="s">
        <v>38</v>
      </c>
      <c r="E24" s="712" t="s">
        <v>190</v>
      </c>
      <c r="F24" s="748"/>
      <c r="G24" s="19" t="s">
        <v>24</v>
      </c>
      <c r="H24" s="103">
        <v>1</v>
      </c>
      <c r="I24" s="735" t="str">
        <f>IF(様式３!$B$51=様式３!$D$91,"あり","なし")</f>
        <v>なし</v>
      </c>
      <c r="J24" s="642">
        <f>IF(I24="","",IF(I24=G24,H24,H25))</f>
        <v>0</v>
      </c>
      <c r="K24" s="799"/>
      <c r="L24" s="761"/>
      <c r="M24" s="764"/>
    </row>
    <row r="25" spans="2:15" ht="21" customHeight="1" thickBot="1">
      <c r="B25" s="739"/>
      <c r="C25" s="782"/>
      <c r="D25" s="783"/>
      <c r="E25" s="724" t="s">
        <v>189</v>
      </c>
      <c r="F25" s="725"/>
      <c r="G25" s="284" t="s">
        <v>35</v>
      </c>
      <c r="H25" s="104">
        <v>0</v>
      </c>
      <c r="I25" s="784"/>
      <c r="J25" s="642"/>
      <c r="K25" s="800"/>
      <c r="L25" s="797"/>
      <c r="M25" s="798"/>
    </row>
    <row r="26" spans="2:15" ht="21" customHeight="1" thickTop="1">
      <c r="B26" s="737" t="s">
        <v>566</v>
      </c>
      <c r="C26" s="66" t="s">
        <v>193</v>
      </c>
      <c r="D26" s="64" t="s">
        <v>60</v>
      </c>
      <c r="E26" s="772" t="s">
        <v>203</v>
      </c>
      <c r="F26" s="773"/>
      <c r="G26" s="773"/>
      <c r="H26" s="774"/>
      <c r="I26" s="775" t="str">
        <f>IF(COUNTIF(様式４!$A$22:$A$27,"○")&gt;=2,"×",IF(様式４!$R$11="する","専任補助者","配置予定技術者"))</f>
        <v>配置予定技術者</v>
      </c>
      <c r="J26" s="776"/>
      <c r="K26" s="67"/>
      <c r="L26" s="68"/>
      <c r="M26" s="69"/>
      <c r="O26" s="117" t="s">
        <v>747</v>
      </c>
    </row>
    <row r="27" spans="2:15" ht="21" customHeight="1">
      <c r="B27" s="770"/>
      <c r="C27" s="718" t="s">
        <v>56</v>
      </c>
      <c r="D27" s="754" t="s">
        <v>22</v>
      </c>
      <c r="E27" s="779" t="s">
        <v>186</v>
      </c>
      <c r="F27" s="780"/>
      <c r="G27" s="65" t="s">
        <v>23</v>
      </c>
      <c r="H27" s="100">
        <v>2</v>
      </c>
      <c r="I27" s="735" t="str">
        <f>IF(AND(様式４!A22=様式４!C81,様式４!E22=様式４!C86),"あり",IF(AND(様式４!A24=様式４!C81,様式４!E24=様式４!C86),"あり",IF(AND(様式４!A26=様式４!C81,様式４!E26=様式４!C86),"あり","なし")))</f>
        <v>なし</v>
      </c>
      <c r="J27" s="721">
        <f>IF(I27="","",IF(I27=G27,H27,H28))</f>
        <v>0</v>
      </c>
      <c r="K27" s="692"/>
      <c r="L27" s="695"/>
      <c r="M27" s="749"/>
      <c r="O27" s="117"/>
    </row>
    <row r="28" spans="2:15" ht="21" customHeight="1">
      <c r="B28" s="770"/>
      <c r="C28" s="777"/>
      <c r="D28" s="778"/>
      <c r="E28" s="708" t="s">
        <v>187</v>
      </c>
      <c r="F28" s="751"/>
      <c r="G28" s="283" t="s">
        <v>25</v>
      </c>
      <c r="H28" s="101">
        <v>0</v>
      </c>
      <c r="I28" s="781"/>
      <c r="J28" s="785"/>
      <c r="K28" s="717"/>
      <c r="L28" s="706"/>
      <c r="M28" s="750"/>
    </row>
    <row r="29" spans="2:15" ht="21" customHeight="1">
      <c r="B29" s="770"/>
      <c r="C29" s="683" t="s">
        <v>55</v>
      </c>
      <c r="D29" s="752" t="s">
        <v>26</v>
      </c>
      <c r="E29" s="766" t="s">
        <v>773</v>
      </c>
      <c r="F29" s="71" t="s">
        <v>27</v>
      </c>
      <c r="G29" s="683" t="s">
        <v>669</v>
      </c>
      <c r="H29" s="75">
        <v>2</v>
      </c>
      <c r="I29" s="338" t="str">
        <f>様式４!AI46&amp;"件"</f>
        <v>0件</v>
      </c>
      <c r="J29" s="755">
        <f>IF(AND(I29="",I30="",I31="",I32="",I33=""),"",IF(OR(I29="",I30="",I31="",I32="",I33=""),"全ての項目を選択してください。",IF(LEFT(I29)+LEFT(I30)+LEFT(I31)+LEFT(I32)+LEFT(I33)=2,LEFT(I29)*H29+LEFT(I30)*H30+LEFT(I31)*H31+LEFT(I32)*H32+LEFT(I33)*H33,"合計2件にしてください")))</f>
        <v>0</v>
      </c>
      <c r="K29" s="758"/>
      <c r="L29" s="761"/>
      <c r="M29" s="764"/>
    </row>
    <row r="30" spans="2:15" ht="21" customHeight="1">
      <c r="B30" s="770"/>
      <c r="C30" s="660"/>
      <c r="D30" s="753"/>
      <c r="E30" s="767"/>
      <c r="F30" s="70" t="s">
        <v>46</v>
      </c>
      <c r="G30" s="660"/>
      <c r="H30" s="76">
        <v>1.5</v>
      </c>
      <c r="I30" s="339" t="str">
        <f>様式４!AI48&amp;"件"</f>
        <v>0件</v>
      </c>
      <c r="J30" s="756"/>
      <c r="K30" s="759"/>
      <c r="L30" s="762"/>
      <c r="M30" s="749"/>
    </row>
    <row r="31" spans="2:15" ht="21" customHeight="1">
      <c r="B31" s="770"/>
      <c r="C31" s="660"/>
      <c r="D31" s="753"/>
      <c r="E31" s="767"/>
      <c r="F31" s="70" t="s">
        <v>47</v>
      </c>
      <c r="G31" s="660"/>
      <c r="H31" s="76">
        <v>1</v>
      </c>
      <c r="I31" s="338" t="str">
        <f>様式４!AI49&amp;"件"</f>
        <v>0件</v>
      </c>
      <c r="J31" s="756"/>
      <c r="K31" s="759"/>
      <c r="L31" s="762"/>
      <c r="M31" s="749"/>
    </row>
    <row r="32" spans="2:15" ht="21" customHeight="1">
      <c r="B32" s="770"/>
      <c r="C32" s="660"/>
      <c r="D32" s="753"/>
      <c r="E32" s="767"/>
      <c r="F32" s="70" t="s">
        <v>48</v>
      </c>
      <c r="G32" s="660"/>
      <c r="H32" s="76">
        <v>0.5</v>
      </c>
      <c r="I32" s="339" t="str">
        <f>様式４!AI51&amp;"件"</f>
        <v>0件</v>
      </c>
      <c r="J32" s="756"/>
      <c r="K32" s="759"/>
      <c r="L32" s="762"/>
      <c r="M32" s="749"/>
    </row>
    <row r="33" spans="2:15" ht="21" customHeight="1">
      <c r="B33" s="770"/>
      <c r="C33" s="718"/>
      <c r="D33" s="754"/>
      <c r="E33" s="768" t="s">
        <v>763</v>
      </c>
      <c r="F33" s="769"/>
      <c r="G33" s="718"/>
      <c r="H33" s="88">
        <v>0</v>
      </c>
      <c r="I33" s="338" t="str">
        <f>様式４!AI53&amp;"件"</f>
        <v>2件</v>
      </c>
      <c r="J33" s="757"/>
      <c r="K33" s="760"/>
      <c r="L33" s="763"/>
      <c r="M33" s="765"/>
    </row>
    <row r="34" spans="2:15" ht="21" customHeight="1">
      <c r="B34" s="770"/>
      <c r="C34" s="747" t="s">
        <v>529</v>
      </c>
      <c r="D34" s="787" t="s">
        <v>36</v>
      </c>
      <c r="E34" s="712" t="s">
        <v>196</v>
      </c>
      <c r="F34" s="748"/>
      <c r="G34" s="18" t="s">
        <v>24</v>
      </c>
      <c r="H34" s="102">
        <v>3</v>
      </c>
      <c r="I34" s="722" t="s">
        <v>25</v>
      </c>
      <c r="J34" s="723">
        <f>IF(I34="","",IF(I34=G34,H34,H35))</f>
        <v>0</v>
      </c>
      <c r="K34" s="691"/>
      <c r="L34" s="694"/>
      <c r="M34" s="697"/>
    </row>
    <row r="35" spans="2:15" ht="21" customHeight="1" thickBot="1">
      <c r="B35" s="771"/>
      <c r="C35" s="786"/>
      <c r="D35" s="788"/>
      <c r="E35" s="724" t="s">
        <v>197</v>
      </c>
      <c r="F35" s="725"/>
      <c r="G35" s="73" t="s">
        <v>35</v>
      </c>
      <c r="H35" s="105">
        <v>0</v>
      </c>
      <c r="I35" s="719"/>
      <c r="J35" s="642"/>
      <c r="K35" s="692"/>
      <c r="L35" s="695"/>
      <c r="M35" s="698"/>
    </row>
    <row r="36" spans="2:15" ht="27" customHeight="1" thickTop="1">
      <c r="B36" s="737" t="s">
        <v>202</v>
      </c>
      <c r="C36" s="740" t="s">
        <v>37</v>
      </c>
      <c r="D36" s="741" t="s">
        <v>38</v>
      </c>
      <c r="E36" s="742" t="s">
        <v>421</v>
      </c>
      <c r="F36" s="743"/>
      <c r="G36" s="74" t="s">
        <v>23</v>
      </c>
      <c r="H36" s="106">
        <v>1</v>
      </c>
      <c r="I36" s="744" t="s">
        <v>25</v>
      </c>
      <c r="J36" s="641">
        <f>IF(I36="","",IF(I36=G36,H36,H37))</f>
        <v>0</v>
      </c>
      <c r="K36" s="700"/>
      <c r="L36" s="701"/>
      <c r="M36" s="702"/>
    </row>
    <row r="37" spans="2:15" ht="21" customHeight="1">
      <c r="B37" s="738"/>
      <c r="C37" s="683"/>
      <c r="D37" s="663"/>
      <c r="E37" s="745" t="s">
        <v>200</v>
      </c>
      <c r="F37" s="746"/>
      <c r="G37" s="73" t="s">
        <v>25</v>
      </c>
      <c r="H37" s="107">
        <v>0</v>
      </c>
      <c r="I37" s="720"/>
      <c r="J37" s="721"/>
      <c r="K37" s="717"/>
      <c r="L37" s="706"/>
      <c r="M37" s="707"/>
    </row>
    <row r="38" spans="2:15" ht="27" customHeight="1">
      <c r="B38" s="738"/>
      <c r="C38" s="747" t="s">
        <v>195</v>
      </c>
      <c r="D38" s="682" t="s">
        <v>38</v>
      </c>
      <c r="E38" s="712" t="s">
        <v>450</v>
      </c>
      <c r="F38" s="748"/>
      <c r="G38" s="18" t="s">
        <v>24</v>
      </c>
      <c r="H38" s="102">
        <v>1</v>
      </c>
      <c r="I38" s="722" t="s">
        <v>25</v>
      </c>
      <c r="J38" s="723">
        <f>IF(I38="","",IF(I38=G38,H38,H39))</f>
        <v>0</v>
      </c>
      <c r="K38" s="691"/>
      <c r="L38" s="694"/>
      <c r="M38" s="697"/>
    </row>
    <row r="39" spans="2:15" ht="21" customHeight="1">
      <c r="B39" s="738"/>
      <c r="C39" s="747"/>
      <c r="D39" s="711"/>
      <c r="E39" s="708" t="s">
        <v>200</v>
      </c>
      <c r="F39" s="730"/>
      <c r="G39" s="72" t="s">
        <v>35</v>
      </c>
      <c r="H39" s="101">
        <v>0</v>
      </c>
      <c r="I39" s="720"/>
      <c r="J39" s="721"/>
      <c r="K39" s="717"/>
      <c r="L39" s="706"/>
      <c r="M39" s="707"/>
    </row>
    <row r="40" spans="2:15" ht="21" customHeight="1">
      <c r="B40" s="738"/>
      <c r="C40" s="747" t="s">
        <v>43</v>
      </c>
      <c r="D40" s="682" t="s">
        <v>38</v>
      </c>
      <c r="E40" s="712" t="s">
        <v>199</v>
      </c>
      <c r="F40" s="748"/>
      <c r="G40" s="18" t="s">
        <v>24</v>
      </c>
      <c r="H40" s="102">
        <v>1</v>
      </c>
      <c r="I40" s="722" t="s">
        <v>25</v>
      </c>
      <c r="J40" s="723">
        <f>IF(I40="","",IF(I40=G40,H40,H41))</f>
        <v>0</v>
      </c>
      <c r="K40" s="691"/>
      <c r="L40" s="694"/>
      <c r="M40" s="697"/>
    </row>
    <row r="41" spans="2:15" ht="21" customHeight="1">
      <c r="B41" s="738"/>
      <c r="C41" s="747"/>
      <c r="D41" s="711"/>
      <c r="E41" s="708" t="s">
        <v>198</v>
      </c>
      <c r="F41" s="730"/>
      <c r="G41" s="72" t="s">
        <v>35</v>
      </c>
      <c r="H41" s="101">
        <v>0</v>
      </c>
      <c r="I41" s="720"/>
      <c r="J41" s="721"/>
      <c r="K41" s="717"/>
      <c r="L41" s="706"/>
      <c r="M41" s="707"/>
    </row>
    <row r="42" spans="2:15" ht="24" customHeight="1">
      <c r="B42" s="738"/>
      <c r="C42" s="683" t="s">
        <v>748</v>
      </c>
      <c r="D42" s="682" t="s">
        <v>38</v>
      </c>
      <c r="E42" s="731" t="s">
        <v>709</v>
      </c>
      <c r="F42" s="732"/>
      <c r="G42" s="382" t="s">
        <v>750</v>
      </c>
      <c r="H42" s="383">
        <v>0.5</v>
      </c>
      <c r="I42" s="735" t="str">
        <f>IF(様式5!AJ25="○",$G$42,$G$43)</f>
        <v>非該当</v>
      </c>
      <c r="J42" s="723">
        <f>IF(OR(I42="",I44=""),"",IF(I42=G42,H42,H43)+IF(I44=G44,H44,H45))</f>
        <v>0</v>
      </c>
      <c r="K42" s="691"/>
      <c r="L42" s="694"/>
      <c r="M42" s="697"/>
    </row>
    <row r="43" spans="2:15" ht="21" customHeight="1">
      <c r="B43" s="738"/>
      <c r="C43" s="660"/>
      <c r="D43" s="663"/>
      <c r="E43" s="733"/>
      <c r="F43" s="734"/>
      <c r="G43" s="380" t="s">
        <v>751</v>
      </c>
      <c r="H43" s="386">
        <v>0</v>
      </c>
      <c r="I43" s="736"/>
      <c r="J43" s="642"/>
      <c r="K43" s="717"/>
      <c r="L43" s="706"/>
      <c r="M43" s="707"/>
    </row>
    <row r="44" spans="2:15" ht="21" customHeight="1">
      <c r="B44" s="738"/>
      <c r="C44" s="660"/>
      <c r="D44" s="663"/>
      <c r="E44" s="726" t="s">
        <v>749</v>
      </c>
      <c r="F44" s="726"/>
      <c r="G44" s="384" t="s">
        <v>213</v>
      </c>
      <c r="H44" s="387">
        <v>0.5</v>
      </c>
      <c r="I44" s="728" t="str">
        <f>IF(様式5!AN25="○",$G$44,$G$45)</f>
        <v>非該当</v>
      </c>
      <c r="J44" s="642"/>
      <c r="K44" s="691"/>
      <c r="L44" s="694"/>
      <c r="M44" s="697"/>
    </row>
    <row r="45" spans="2:15" ht="21" customHeight="1">
      <c r="B45" s="738"/>
      <c r="C45" s="718"/>
      <c r="D45" s="711"/>
      <c r="E45" s="727"/>
      <c r="F45" s="727"/>
      <c r="G45" s="385" t="s">
        <v>751</v>
      </c>
      <c r="H45" s="388">
        <v>0</v>
      </c>
      <c r="I45" s="729"/>
      <c r="J45" s="721"/>
      <c r="K45" s="717"/>
      <c r="L45" s="706"/>
      <c r="M45" s="707"/>
    </row>
    <row r="46" spans="2:15" ht="21" customHeight="1">
      <c r="B46" s="738"/>
      <c r="C46" s="660" t="s">
        <v>267</v>
      </c>
      <c r="D46" s="663" t="s">
        <v>38</v>
      </c>
      <c r="E46" s="712" t="s">
        <v>268</v>
      </c>
      <c r="F46" s="713"/>
      <c r="G46" s="116" t="s">
        <v>24</v>
      </c>
      <c r="H46" s="100">
        <v>1</v>
      </c>
      <c r="I46" s="719" t="s">
        <v>25</v>
      </c>
      <c r="J46" s="642">
        <f>IF(I46="","",IF(I46=G46,H46,H47))</f>
        <v>0</v>
      </c>
      <c r="K46" s="692"/>
      <c r="L46" s="695"/>
      <c r="M46" s="698"/>
    </row>
    <row r="47" spans="2:15" ht="21" customHeight="1">
      <c r="B47" s="738"/>
      <c r="C47" s="718"/>
      <c r="D47" s="711"/>
      <c r="E47" s="708" t="s">
        <v>451</v>
      </c>
      <c r="F47" s="709"/>
      <c r="G47" s="72" t="s">
        <v>35</v>
      </c>
      <c r="H47" s="101">
        <v>0</v>
      </c>
      <c r="I47" s="720"/>
      <c r="J47" s="721"/>
      <c r="K47" s="717"/>
      <c r="L47" s="706"/>
      <c r="M47" s="707"/>
    </row>
    <row r="48" spans="2:15" ht="21" customHeight="1">
      <c r="B48" s="738"/>
      <c r="C48" s="680"/>
      <c r="D48" s="663"/>
      <c r="E48" s="712"/>
      <c r="F48" s="713"/>
      <c r="G48" s="116"/>
      <c r="H48" s="100"/>
      <c r="I48" s="714"/>
      <c r="J48" s="689"/>
      <c r="K48" s="692"/>
      <c r="L48" s="695"/>
      <c r="M48" s="698"/>
      <c r="O48" s="117" t="s">
        <v>265</v>
      </c>
    </row>
    <row r="49" spans="2:15" ht="21" customHeight="1">
      <c r="B49" s="738"/>
      <c r="C49" s="710"/>
      <c r="D49" s="711"/>
      <c r="E49" s="708"/>
      <c r="F49" s="709"/>
      <c r="G49" s="72"/>
      <c r="H49" s="101"/>
      <c r="I49" s="715"/>
      <c r="J49" s="716"/>
      <c r="K49" s="717"/>
      <c r="L49" s="706"/>
      <c r="M49" s="707"/>
      <c r="O49" s="117" t="s">
        <v>772</v>
      </c>
    </row>
    <row r="50" spans="2:15" ht="21" customHeight="1">
      <c r="B50" s="738"/>
      <c r="C50" s="679"/>
      <c r="D50" s="682"/>
      <c r="E50" s="683"/>
      <c r="F50" s="108"/>
      <c r="G50" s="109"/>
      <c r="H50" s="110"/>
      <c r="I50" s="685"/>
      <c r="J50" s="688"/>
      <c r="K50" s="691"/>
      <c r="L50" s="694"/>
      <c r="M50" s="697"/>
      <c r="O50" s="118"/>
    </row>
    <row r="51" spans="2:15" ht="21" customHeight="1">
      <c r="B51" s="738"/>
      <c r="C51" s="680"/>
      <c r="D51" s="663"/>
      <c r="E51" s="684"/>
      <c r="F51" s="111"/>
      <c r="G51" s="112"/>
      <c r="H51" s="113"/>
      <c r="I51" s="686"/>
      <c r="J51" s="689"/>
      <c r="K51" s="692"/>
      <c r="L51" s="695"/>
      <c r="M51" s="698"/>
      <c r="O51" s="117" t="s">
        <v>266</v>
      </c>
    </row>
    <row r="52" spans="2:15" ht="21" customHeight="1">
      <c r="B52" s="738"/>
      <c r="C52" s="680"/>
      <c r="D52" s="663"/>
      <c r="E52" s="703"/>
      <c r="F52" s="111"/>
      <c r="G52" s="112"/>
      <c r="H52" s="113"/>
      <c r="I52" s="686"/>
      <c r="J52" s="689"/>
      <c r="K52" s="692"/>
      <c r="L52" s="695"/>
      <c r="M52" s="698"/>
      <c r="O52" s="117" t="s">
        <v>772</v>
      </c>
    </row>
    <row r="53" spans="2:15" ht="21" customHeight="1">
      <c r="B53" s="738"/>
      <c r="C53" s="680"/>
      <c r="D53" s="663"/>
      <c r="E53" s="684"/>
      <c r="F53" s="111"/>
      <c r="G53" s="112"/>
      <c r="H53" s="113"/>
      <c r="I53" s="686"/>
      <c r="J53" s="689"/>
      <c r="K53" s="692"/>
      <c r="L53" s="695"/>
      <c r="M53" s="698"/>
      <c r="O53" s="409"/>
    </row>
    <row r="54" spans="2:15" ht="21" customHeight="1" thickBot="1">
      <c r="B54" s="739"/>
      <c r="C54" s="681"/>
      <c r="D54" s="664"/>
      <c r="E54" s="704"/>
      <c r="F54" s="705"/>
      <c r="G54" s="114"/>
      <c r="H54" s="115"/>
      <c r="I54" s="687"/>
      <c r="J54" s="690"/>
      <c r="K54" s="693"/>
      <c r="L54" s="696"/>
      <c r="M54" s="699"/>
      <c r="O54" s="118"/>
    </row>
    <row r="55" spans="2:15" ht="21" customHeight="1" thickTop="1">
      <c r="B55" s="657" t="s">
        <v>215</v>
      </c>
      <c r="C55" s="660" t="s">
        <v>422</v>
      </c>
      <c r="D55" s="662" t="s">
        <v>216</v>
      </c>
      <c r="E55" s="665" t="s">
        <v>218</v>
      </c>
      <c r="F55" s="89" t="s">
        <v>214</v>
      </c>
      <c r="G55" s="636" t="s">
        <v>217</v>
      </c>
      <c r="H55" s="90">
        <v>0</v>
      </c>
      <c r="I55" s="639" t="str">
        <f>IF(様式６!$I$19="○","不履行なし",IF(様式６!$I$20="○","1項目",IF(様式６!$I$21="○","2項目",IF(様式６!$I$22="○","3項目以上",""))))</f>
        <v>不履行なし</v>
      </c>
      <c r="J55" s="641">
        <f>IF(I55="","",IF(I55=F55,H55,IF(I55=F56,H56,IF(I55=F57,H57,IF(I55=F58,H58)))))</f>
        <v>0</v>
      </c>
      <c r="K55" s="700"/>
      <c r="L55" s="701"/>
      <c r="M55" s="702"/>
    </row>
    <row r="56" spans="2:15" ht="21" customHeight="1">
      <c r="B56" s="658"/>
      <c r="C56" s="660"/>
      <c r="D56" s="663"/>
      <c r="E56" s="660"/>
      <c r="F56" s="91" t="s">
        <v>611</v>
      </c>
      <c r="G56" s="637"/>
      <c r="H56" s="92">
        <v>-2</v>
      </c>
      <c r="I56" s="639"/>
      <c r="J56" s="642"/>
      <c r="K56" s="692"/>
      <c r="L56" s="695"/>
      <c r="M56" s="698"/>
    </row>
    <row r="57" spans="2:15" ht="21" customHeight="1">
      <c r="B57" s="658"/>
      <c r="C57" s="660"/>
      <c r="D57" s="663"/>
      <c r="E57" s="660"/>
      <c r="F57" s="91" t="s">
        <v>612</v>
      </c>
      <c r="G57" s="637"/>
      <c r="H57" s="92">
        <v>-4</v>
      </c>
      <c r="I57" s="639"/>
      <c r="J57" s="642"/>
      <c r="K57" s="692"/>
      <c r="L57" s="695"/>
      <c r="M57" s="698"/>
    </row>
    <row r="58" spans="2:15" ht="21" customHeight="1" thickBot="1">
      <c r="B58" s="659"/>
      <c r="C58" s="661"/>
      <c r="D58" s="664"/>
      <c r="E58" s="661"/>
      <c r="F58" s="93" t="s">
        <v>614</v>
      </c>
      <c r="G58" s="638"/>
      <c r="H58" s="94">
        <v>-6</v>
      </c>
      <c r="I58" s="640"/>
      <c r="J58" s="643"/>
      <c r="K58" s="693"/>
      <c r="L58" s="696"/>
      <c r="M58" s="699"/>
    </row>
    <row r="59" spans="2:15" ht="21" customHeight="1" thickTop="1">
      <c r="B59" s="666" t="s">
        <v>39</v>
      </c>
      <c r="C59" s="670" t="s">
        <v>40</v>
      </c>
      <c r="D59" s="671"/>
      <c r="E59" s="671"/>
      <c r="F59" s="671"/>
      <c r="G59" s="672"/>
      <c r="H59" s="95">
        <f>SUM(H12,H14*4,H19,H24)</f>
        <v>6</v>
      </c>
      <c r="I59" s="20"/>
      <c r="J59" s="294">
        <f>IF(AND(J12="",J14="",J19="",J24=""),"",IF(OR(J12="",J14="",NOT(ISNUMBER(J14)),J19="",J24=""),"×",SUM(J12:J25)))</f>
        <v>0</v>
      </c>
      <c r="K59" s="26"/>
      <c r="L59" s="27"/>
      <c r="M59" s="28"/>
    </row>
    <row r="60" spans="2:15" ht="21" customHeight="1">
      <c r="B60" s="667"/>
      <c r="C60" s="465" t="s">
        <v>41</v>
      </c>
      <c r="D60" s="466"/>
      <c r="E60" s="466"/>
      <c r="F60" s="466"/>
      <c r="G60" s="467"/>
      <c r="H60" s="96">
        <f>SUM(H27,H29*2,H34)</f>
        <v>9</v>
      </c>
      <c r="I60" s="21"/>
      <c r="J60" s="295">
        <f>IF(AND(I26="",J27="",J29="",J34=""),"",IF(OR(I26="",I26="×",J27="",J29="",NOT(ISNUMBER(J29)),J34=""),"×",SUM(J27:J35)))</f>
        <v>0</v>
      </c>
      <c r="K60" s="29"/>
      <c r="L60" s="30"/>
      <c r="M60" s="31"/>
    </row>
    <row r="61" spans="2:15" ht="21" customHeight="1">
      <c r="B61" s="668"/>
      <c r="C61" s="673" t="s">
        <v>207</v>
      </c>
      <c r="D61" s="674"/>
      <c r="E61" s="674"/>
      <c r="F61" s="674"/>
      <c r="G61" s="675"/>
      <c r="H61" s="97">
        <f>SUM(H36,H38,H40,H42,H44,H46,H48,H50)</f>
        <v>5</v>
      </c>
      <c r="I61" s="84"/>
      <c r="J61" s="296">
        <f>IF(AND(J36="",J38="",J40="",J42="",J46=""),"",IF(OR(J36="",J38="",J40="",J42="",J46=""),"×",SUM(J36:J54)))</f>
        <v>0</v>
      </c>
      <c r="K61" s="85"/>
      <c r="L61" s="86"/>
      <c r="M61" s="87"/>
    </row>
    <row r="62" spans="2:15" ht="21" customHeight="1" thickBot="1">
      <c r="B62" s="669"/>
      <c r="C62" s="676" t="s">
        <v>219</v>
      </c>
      <c r="D62" s="677"/>
      <c r="E62" s="677"/>
      <c r="F62" s="677"/>
      <c r="G62" s="678"/>
      <c r="H62" s="99">
        <f>SUM(H55)</f>
        <v>0</v>
      </c>
      <c r="I62" s="22"/>
      <c r="J62" s="297">
        <f>IF(AND(J55=""),"",IF(OR(J55=""),"×",SUM(J55)))</f>
        <v>0</v>
      </c>
      <c r="K62" s="32"/>
      <c r="L62" s="33"/>
      <c r="M62" s="34"/>
    </row>
    <row r="63" spans="2:15" ht="21" customHeight="1" thickTop="1" thickBot="1">
      <c r="B63" s="23" t="s">
        <v>45</v>
      </c>
      <c r="C63" s="633" t="s">
        <v>224</v>
      </c>
      <c r="D63" s="634"/>
      <c r="E63" s="634"/>
      <c r="F63" s="634"/>
      <c r="G63" s="635"/>
      <c r="H63" s="98">
        <f>ROUND((SUM(H59:H62)*10/30),3)</f>
        <v>6.6669999999999998</v>
      </c>
      <c r="I63" s="24"/>
      <c r="J63" s="298" t="str">
        <f>IF(AND(J59="",J60="",J61="",J62=""),"",IF(OR(J59="×",J60="×",J61="×",J62="×",J59="",J60="",J61="",J62="",C4="",C5="",J4="",J5="",J6=""),"×",ROUND((SUM(J59:J62)*10/30),3)))</f>
        <v>×</v>
      </c>
      <c r="K63" s="35"/>
      <c r="L63" s="36"/>
      <c r="M63" s="37"/>
    </row>
    <row r="64" spans="2:15" ht="9" customHeight="1" thickBot="1"/>
    <row r="65" spans="1:13" s="3" customFormat="1" ht="13.5" customHeight="1" thickTop="1">
      <c r="A65" s="59"/>
      <c r="B65" s="648" t="s">
        <v>356</v>
      </c>
      <c r="C65" s="649"/>
      <c r="D65" s="232"/>
      <c r="E65" s="232"/>
      <c r="F65" s="232"/>
      <c r="G65" s="232"/>
      <c r="H65" s="232"/>
      <c r="I65" s="232"/>
      <c r="J65" s="233"/>
      <c r="K65" s="650"/>
      <c r="L65" s="650"/>
      <c r="M65" s="651"/>
    </row>
    <row r="66" spans="1:13" s="3" customFormat="1" ht="13.5" customHeight="1">
      <c r="B66" s="230" t="s">
        <v>425</v>
      </c>
      <c r="C66" s="652" t="s">
        <v>438</v>
      </c>
      <c r="D66" s="652"/>
      <c r="E66" s="652"/>
      <c r="F66" s="652"/>
      <c r="G66" s="652"/>
      <c r="H66" s="652"/>
      <c r="I66" s="652"/>
      <c r="J66" s="231"/>
      <c r="K66" s="194"/>
      <c r="L66" s="194"/>
      <c r="M66" s="234"/>
    </row>
    <row r="67" spans="1:13" s="3" customFormat="1" ht="13.5" customHeight="1">
      <c r="B67" s="230" t="s">
        <v>423</v>
      </c>
      <c r="C67" s="235" t="s">
        <v>390</v>
      </c>
      <c r="D67" s="653" t="s">
        <v>458</v>
      </c>
      <c r="E67" s="653"/>
      <c r="F67" s="653"/>
      <c r="G67" s="236" t="s">
        <v>390</v>
      </c>
      <c r="H67" s="653" t="s">
        <v>426</v>
      </c>
      <c r="I67" s="653"/>
      <c r="J67" s="653"/>
      <c r="K67" s="653"/>
      <c r="L67" s="653"/>
      <c r="M67" s="654"/>
    </row>
    <row r="68" spans="1:13" ht="13.5" customHeight="1">
      <c r="B68" s="230" t="s">
        <v>427</v>
      </c>
      <c r="C68" s="655" t="s">
        <v>428</v>
      </c>
      <c r="D68" s="655"/>
      <c r="E68" s="655"/>
      <c r="F68" s="655"/>
      <c r="G68" s="655"/>
      <c r="H68" s="655"/>
      <c r="I68" s="655"/>
      <c r="J68" s="655"/>
      <c r="K68" s="655"/>
      <c r="L68" s="655"/>
      <c r="M68" s="656"/>
    </row>
    <row r="69" spans="1:13" ht="14.25" thickBot="1">
      <c r="B69" s="237" t="s">
        <v>429</v>
      </c>
      <c r="C69" s="644" t="s">
        <v>430</v>
      </c>
      <c r="D69" s="644"/>
      <c r="E69" s="644"/>
      <c r="F69" s="644"/>
      <c r="G69" s="644"/>
      <c r="H69" s="644"/>
      <c r="I69" s="644"/>
      <c r="J69" s="644"/>
      <c r="K69" s="644"/>
      <c r="L69" s="644"/>
      <c r="M69" s="645"/>
    </row>
    <row r="70" spans="1:13" ht="14.25" thickTop="1">
      <c r="B70" s="25"/>
      <c r="C70" s="646"/>
      <c r="D70" s="646"/>
      <c r="E70" s="646"/>
      <c r="F70" s="646"/>
      <c r="G70" s="646"/>
      <c r="H70" s="646"/>
      <c r="I70" s="646"/>
      <c r="J70" s="646"/>
      <c r="K70" s="646"/>
      <c r="L70" s="647"/>
      <c r="M70" s="647"/>
    </row>
    <row r="71" spans="1:13" s="3" customFormat="1" ht="13.5" customHeight="1">
      <c r="A71"/>
      <c r="B71" s="25"/>
      <c r="C71" s="646"/>
      <c r="D71" s="646"/>
      <c r="E71" s="646"/>
      <c r="F71" s="646"/>
      <c r="G71" s="646"/>
      <c r="H71" s="646"/>
      <c r="I71" s="646"/>
      <c r="J71" s="646"/>
      <c r="K71" s="646"/>
      <c r="L71" s="647"/>
      <c r="M71" s="647"/>
    </row>
    <row r="72" spans="1:13" s="3" customFormat="1" ht="13.5" customHeight="1">
      <c r="A72"/>
      <c r="B72" s="25"/>
      <c r="C72" s="59"/>
      <c r="D72" s="59"/>
      <c r="E72" s="59"/>
      <c r="F72" s="59"/>
      <c r="G72" s="59"/>
      <c r="H72" s="59"/>
      <c r="I72" s="59"/>
      <c r="J72" s="59"/>
      <c r="K72" s="59"/>
      <c r="L72" s="50"/>
      <c r="M72" s="50"/>
    </row>
    <row r="73" spans="1:13">
      <c r="B73" s="62" t="s">
        <v>188</v>
      </c>
      <c r="C73" s="63"/>
      <c r="D73" s="3"/>
      <c r="E73" s="3"/>
      <c r="F73" s="3"/>
      <c r="G73" s="3"/>
      <c r="H73" s="3"/>
      <c r="I73" s="3"/>
      <c r="J73" s="3"/>
      <c r="K73" s="3"/>
      <c r="L73" s="3"/>
    </row>
    <row r="74" spans="1:13">
      <c r="B74" s="3"/>
      <c r="C74" s="57" t="s">
        <v>129</v>
      </c>
      <c r="D74" s="3"/>
      <c r="E74" s="3"/>
      <c r="F74" s="3"/>
      <c r="G74" s="3"/>
      <c r="H74" s="3"/>
      <c r="I74" s="3"/>
      <c r="J74" s="3"/>
      <c r="K74" s="3"/>
      <c r="L74" s="3"/>
    </row>
    <row r="75" spans="1:13">
      <c r="B75" s="3"/>
      <c r="C75" s="57" t="s">
        <v>130</v>
      </c>
      <c r="D75" s="3"/>
      <c r="E75" s="3"/>
      <c r="F75" s="3"/>
      <c r="G75" s="3"/>
      <c r="H75" s="3"/>
      <c r="I75" s="3"/>
      <c r="J75" s="3"/>
      <c r="K75" s="3"/>
      <c r="L75" s="3"/>
    </row>
    <row r="76" spans="1:13">
      <c r="B76" s="3"/>
      <c r="C76" s="58" t="s">
        <v>126</v>
      </c>
      <c r="D76" s="3"/>
      <c r="E76" s="3"/>
      <c r="F76" s="3"/>
      <c r="G76" s="3"/>
      <c r="H76" s="3"/>
      <c r="I76" s="3"/>
      <c r="J76" s="3"/>
      <c r="K76" s="3"/>
      <c r="L76" s="3"/>
    </row>
    <row r="77" spans="1:13">
      <c r="B77" s="3"/>
      <c r="C77" s="58" t="s">
        <v>175</v>
      </c>
      <c r="D77" s="3"/>
      <c r="E77" s="3"/>
      <c r="F77" s="3"/>
      <c r="G77" s="3"/>
      <c r="H77" s="3"/>
      <c r="I77" s="3"/>
      <c r="J77" s="3"/>
      <c r="K77" s="3"/>
      <c r="L77" s="3"/>
    </row>
    <row r="78" spans="1:13">
      <c r="B78" s="3"/>
      <c r="C78" s="57" t="s">
        <v>131</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8" t="s">
        <v>126</v>
      </c>
      <c r="D84" s="3"/>
      <c r="E84" s="3"/>
      <c r="F84" s="3"/>
      <c r="G84" s="3"/>
      <c r="H84" s="3"/>
      <c r="I84" s="3"/>
      <c r="J84" s="3"/>
      <c r="K84" s="3"/>
      <c r="L84" s="3"/>
    </row>
    <row r="85" spans="2:12">
      <c r="B85" s="3"/>
      <c r="C85" s="58" t="s">
        <v>191</v>
      </c>
      <c r="D85" s="3"/>
      <c r="E85" s="3"/>
      <c r="F85" s="3"/>
      <c r="G85" s="3"/>
      <c r="H85" s="3"/>
      <c r="I85" s="3"/>
      <c r="J85" s="3"/>
      <c r="K85" s="3"/>
      <c r="L85" s="3"/>
    </row>
    <row r="86" spans="2:12">
      <c r="B86" s="3"/>
      <c r="C86" s="57" t="s">
        <v>137</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8" t="s">
        <v>126</v>
      </c>
      <c r="D93" s="3"/>
      <c r="E93" s="3"/>
      <c r="F93" s="3"/>
      <c r="G93" s="3"/>
      <c r="H93" s="3"/>
      <c r="I93" s="3"/>
      <c r="J93" s="3"/>
      <c r="K93" s="3"/>
      <c r="L93" s="3"/>
    </row>
    <row r="94" spans="2:12">
      <c r="B94" s="3"/>
      <c r="C94" s="58" t="s">
        <v>176</v>
      </c>
      <c r="D94" s="3"/>
      <c r="E94" s="3"/>
      <c r="F94" s="3"/>
      <c r="G94" s="3"/>
      <c r="H94" s="3"/>
      <c r="I94" s="3"/>
      <c r="J94" s="3"/>
      <c r="K94" s="3"/>
      <c r="L94" s="3"/>
    </row>
    <row r="95" spans="2:12">
      <c r="B95" s="3"/>
      <c r="C95" s="57" t="s">
        <v>144</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8" t="s">
        <v>126</v>
      </c>
      <c r="D104" s="3"/>
      <c r="E104" s="3"/>
      <c r="F104" s="3"/>
      <c r="G104" s="3"/>
      <c r="H104" s="3"/>
      <c r="I104" s="3"/>
      <c r="J104" s="3"/>
      <c r="K104" s="3"/>
      <c r="L104" s="3"/>
    </row>
    <row r="105" spans="2:12">
      <c r="B105" s="3"/>
      <c r="C105" s="58" t="s">
        <v>177</v>
      </c>
      <c r="D105" s="3"/>
      <c r="E105" s="3"/>
      <c r="F105" s="3"/>
      <c r="G105" s="3"/>
      <c r="H105" s="3"/>
      <c r="I105" s="3"/>
      <c r="J105" s="3"/>
      <c r="K105" s="3"/>
      <c r="L105" s="3"/>
    </row>
    <row r="106" spans="2:12">
      <c r="B106" s="3"/>
      <c r="C106" s="57" t="s">
        <v>153</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8" t="s">
        <v>126</v>
      </c>
      <c r="D109" s="3"/>
      <c r="E109" s="3"/>
      <c r="F109" s="3"/>
      <c r="G109" s="3"/>
      <c r="H109" s="3"/>
      <c r="I109" s="3"/>
      <c r="J109" s="3"/>
      <c r="K109" s="3"/>
      <c r="L109" s="3"/>
    </row>
    <row r="110" spans="2:12">
      <c r="B110" s="3"/>
      <c r="C110" s="58" t="s">
        <v>178</v>
      </c>
      <c r="D110" s="3"/>
      <c r="E110" s="3"/>
      <c r="F110" s="3"/>
      <c r="G110" s="3"/>
      <c r="H110" s="3"/>
      <c r="I110" s="3"/>
      <c r="J110" s="3"/>
      <c r="K110" s="3"/>
      <c r="L110" s="3"/>
    </row>
    <row r="111" spans="2:12">
      <c r="B111" s="3"/>
      <c r="C111" s="57" t="s">
        <v>156</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8" t="s">
        <v>126</v>
      </c>
      <c r="D115" s="3"/>
      <c r="E115" s="3"/>
      <c r="F115" s="3"/>
      <c r="G115" s="3"/>
      <c r="H115" s="3"/>
      <c r="I115" s="3"/>
      <c r="J115" s="3"/>
      <c r="K115" s="3"/>
      <c r="L115" s="3"/>
    </row>
    <row r="116" spans="2:12">
      <c r="B116" s="3"/>
      <c r="C116" s="58" t="s">
        <v>179</v>
      </c>
      <c r="D116" s="3"/>
      <c r="E116" s="3"/>
      <c r="F116" s="3"/>
      <c r="G116" s="3"/>
      <c r="H116" s="3"/>
      <c r="I116" s="3"/>
      <c r="J116" s="3"/>
      <c r="K116" s="3"/>
      <c r="L116" s="3"/>
    </row>
    <row r="117" spans="2:12">
      <c r="B117" s="3"/>
      <c r="C117" s="57" t="s">
        <v>161</v>
      </c>
      <c r="D117" s="3"/>
      <c r="E117" s="3"/>
      <c r="F117" s="3"/>
      <c r="G117" s="3"/>
      <c r="H117" s="3"/>
      <c r="I117" s="3"/>
      <c r="J117" s="3"/>
      <c r="K117" s="3"/>
      <c r="L117" s="3"/>
    </row>
    <row r="118" spans="2:12">
      <c r="B118" s="3"/>
      <c r="C118" s="57" t="s">
        <v>160</v>
      </c>
      <c r="D118" s="3"/>
      <c r="E118" s="3"/>
      <c r="F118" s="3"/>
      <c r="G118" s="3"/>
      <c r="H118" s="3"/>
      <c r="I118" s="3"/>
      <c r="J118" s="3"/>
      <c r="K118" s="3"/>
      <c r="L118" s="3"/>
    </row>
    <row r="119" spans="2:12">
      <c r="B119" s="3"/>
      <c r="C119" s="57" t="s">
        <v>162</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8" t="s">
        <v>126</v>
      </c>
      <c r="D122" s="3"/>
      <c r="E122" s="3"/>
      <c r="F122" s="3"/>
      <c r="G122" s="3"/>
      <c r="H122" s="3"/>
      <c r="I122" s="3"/>
      <c r="J122" s="3"/>
      <c r="K122" s="3"/>
      <c r="L122" s="3"/>
    </row>
    <row r="123" spans="2:12">
      <c r="B123" s="3"/>
      <c r="C123" s="58" t="s">
        <v>180</v>
      </c>
      <c r="D123" s="3"/>
      <c r="E123" s="3"/>
      <c r="F123" s="3"/>
      <c r="G123" s="3"/>
      <c r="H123" s="3"/>
      <c r="I123" s="3"/>
      <c r="J123" s="3"/>
      <c r="K123" s="3"/>
      <c r="L123" s="3"/>
    </row>
    <row r="124" spans="2:12">
      <c r="B124" s="3"/>
      <c r="C124" s="57" t="s">
        <v>165</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8" t="s">
        <v>126</v>
      </c>
      <c r="D128" s="3"/>
      <c r="E128" s="3"/>
      <c r="F128" s="3"/>
      <c r="G128" s="3"/>
      <c r="H128" s="3"/>
      <c r="I128" s="3"/>
      <c r="J128" s="3"/>
      <c r="K128" s="3"/>
      <c r="L128" s="3"/>
    </row>
    <row r="129" spans="2:12">
      <c r="B129" s="3"/>
      <c r="C129" s="58" t="s">
        <v>181</v>
      </c>
      <c r="D129" s="3"/>
      <c r="E129" s="3"/>
      <c r="F129" s="3"/>
      <c r="G129" s="3"/>
      <c r="H129" s="3"/>
      <c r="I129" s="3"/>
      <c r="J129" s="3"/>
      <c r="K129" s="3"/>
      <c r="L129" s="3"/>
    </row>
    <row r="130" spans="2:12">
      <c r="B130" s="3"/>
      <c r="C130" s="57" t="s">
        <v>169</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128</v>
      </c>
      <c r="D136" s="3"/>
      <c r="E136" s="3"/>
      <c r="F136" s="3"/>
      <c r="G136" s="3"/>
      <c r="H136" s="3"/>
      <c r="I136" s="3"/>
      <c r="J136" s="3"/>
      <c r="K136" s="3"/>
      <c r="L136" s="3"/>
    </row>
    <row r="137" spans="2:12">
      <c r="B137" s="3"/>
      <c r="C137" s="57" t="s">
        <v>125</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J7" name="範囲3"/>
    <protectedRange sqref="I46:I49" name="範囲1_1_1"/>
    <protectedRange sqref="C4:G4" name="範囲2_1"/>
    <protectedRange sqref="I27:I28" name="範囲1_1_5_1"/>
    <protectedRange sqref="I29:I32" name="範囲1_1_2_1_4_1_1_1"/>
    <protectedRange sqref="I55:I58" name="範囲1_1_2_1"/>
    <protectedRange sqref="I12:I13" name="範囲1_1_2"/>
    <protectedRange sqref="I19:I23" name="範囲1_1_3_1"/>
    <protectedRange sqref="I14:I17" name="範囲1_1_1_3_2_1"/>
    <protectedRange sqref="I26" name="範囲1_1_4_1"/>
    <protectedRange sqref="I34:I35" name="範囲1_1_1_3_4"/>
    <protectedRange sqref="I42:I45" name="範囲1_1_1_4_1"/>
    <protectedRange sqref="I24:I25" name="範囲1_1_4"/>
    <protectedRange sqref="I50:I54" name="範囲1_1_1_5_1"/>
    <protectedRange sqref="I18" name="範囲1_1_1_3_2_1_1"/>
    <protectedRange sqref="I33" name="範囲1_1_2_1_4_1_1_1_1"/>
  </protectedRanges>
  <mergeCells count="185">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L14:L18"/>
    <mergeCell ref="M14:M18"/>
    <mergeCell ref="E15:F15"/>
    <mergeCell ref="E16:F16"/>
    <mergeCell ref="E17:F17"/>
    <mergeCell ref="E18:F18"/>
    <mergeCell ref="K12:K13"/>
    <mergeCell ref="L12:L13"/>
    <mergeCell ref="M12:M13"/>
    <mergeCell ref="E13:F13"/>
    <mergeCell ref="L19:L23"/>
    <mergeCell ref="M19:M23"/>
    <mergeCell ref="E20:F20"/>
    <mergeCell ref="E21:F21"/>
    <mergeCell ref="E22:F22"/>
    <mergeCell ref="E23:F23"/>
    <mergeCell ref="L24:L25"/>
    <mergeCell ref="M24:M25"/>
    <mergeCell ref="E25:F25"/>
    <mergeCell ref="K24:K25"/>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K27:K28"/>
    <mergeCell ref="L27:L28"/>
    <mergeCell ref="M27:M28"/>
    <mergeCell ref="E28:F28"/>
    <mergeCell ref="C29:C33"/>
    <mergeCell ref="D29:D33"/>
    <mergeCell ref="G29:G33"/>
    <mergeCell ref="J29:J33"/>
    <mergeCell ref="K29:K33"/>
    <mergeCell ref="L29:L33"/>
    <mergeCell ref="M29:M33"/>
    <mergeCell ref="E29:E32"/>
    <mergeCell ref="E33:F3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C50:C54"/>
    <mergeCell ref="D50:D54"/>
    <mergeCell ref="E50:E51"/>
    <mergeCell ref="I50:I54"/>
    <mergeCell ref="J50:J54"/>
    <mergeCell ref="K50:K54"/>
    <mergeCell ref="L50:L54"/>
    <mergeCell ref="M50:M54"/>
    <mergeCell ref="K55:K58"/>
    <mergeCell ref="L55:L58"/>
    <mergeCell ref="M55:M58"/>
    <mergeCell ref="E52:E53"/>
    <mergeCell ref="E54:F54"/>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s>
  <phoneticPr fontId="2"/>
  <conditionalFormatting sqref="I33">
    <cfRule type="expression" dxfId="105" priority="1">
      <formula>$I$26="×"</formula>
    </cfRule>
  </conditionalFormatting>
  <conditionalFormatting sqref="I34:I35">
    <cfRule type="expression" dxfId="104" priority="2">
      <formula>$I$24="×"</formula>
    </cfRule>
  </conditionalFormatting>
  <conditionalFormatting sqref="I26:J26">
    <cfRule type="expression" dxfId="103" priority="3">
      <formula>$I$26="×"</formula>
    </cfRule>
  </conditionalFormatting>
  <conditionalFormatting sqref="I27:J32 J33:J35">
    <cfRule type="expression" dxfId="102" priority="4">
      <formula>$I$26="×"</formula>
    </cfRule>
  </conditionalFormatting>
  <conditionalFormatting sqref="J29:J33 J14:J18">
    <cfRule type="expression" dxfId="101" priority="6" stopIfTrue="1">
      <formula>NOT(ISNUMBER($J14))</formula>
    </cfRule>
  </conditionalFormatting>
  <conditionalFormatting sqref="J59:J63">
    <cfRule type="cellIs" dxfId="100" priority="5" stopIfTrue="1" operator="equal">
      <formula>"×"</formula>
    </cfRule>
  </conditionalFormatting>
  <dataValidations count="13">
    <dataValidation type="list" allowBlank="1" showInputMessage="1" showErrorMessage="1" sqref="I24:I25" xr:uid="{3726F419-3E22-4517-BD89-6A1F0F114411}">
      <formula1>$G$24:$G$25</formula1>
    </dataValidation>
    <dataValidation type="list" allowBlank="1" showErrorMessage="1" error="リストより選択してください" sqref="I29:I33" xr:uid="{EC710141-80D2-4F82-9E63-76ABD39B151A}">
      <formula1>"2件,1件,0件"</formula1>
    </dataValidation>
    <dataValidation type="list" allowBlank="1" showInputMessage="1" showErrorMessage="1" sqref="I55:I58" xr:uid="{112A9578-EE2B-4662-9B7E-91F8108963F3}">
      <formula1>"不履行なし,1項目,2項目,3項目以上"</formula1>
    </dataValidation>
    <dataValidation type="list" allowBlank="1" showInputMessage="1" showErrorMessage="1" sqref="I50:I54" xr:uid="{898438D7-7749-479A-AC4B-717BCEDB131B}">
      <formula1>"保有達成,保有未達成,未保有達成,未保有未達成,使用しない,　,"</formula1>
    </dataValidation>
    <dataValidation type="whole" allowBlank="1" showErrorMessage="1" sqref="I19:I23" xr:uid="{50E98C9D-8B25-4440-ADB5-A969DAA5F6C5}">
      <formula1>0</formula1>
      <formula2>999</formula2>
    </dataValidation>
    <dataValidation type="list" allowBlank="1" showInputMessage="1" showErrorMessage="1" sqref="I14:I18" xr:uid="{F1C48B9C-B996-4DB3-AE11-063CEAC2E453}">
      <formula1>"4件,3件,2件,1件,0件"</formula1>
    </dataValidation>
    <dataValidation type="list" allowBlank="1" showInputMessage="1" showErrorMessage="1" sqref="I26:J26" xr:uid="{A828E46E-8D72-4579-B5A2-029EA7CDD376}">
      <formula1>"配置予定技術者,専任補助者,×"</formula1>
    </dataValidation>
    <dataValidation type="list" allowBlank="1" showInputMessage="1" showErrorMessage="1" sqref="I41" xr:uid="{B088B930-67B0-4CF7-9E70-0BAE7FEE13ED}">
      <formula1>$G41:$G41</formula1>
    </dataValidation>
    <dataValidation type="list" allowBlank="1" showInputMessage="1" showErrorMessage="1" sqref="I49 I47" xr:uid="{36B65F6B-4638-43F7-86A8-055BA57A7BD3}">
      <formula1>$G47:$G59</formula1>
    </dataValidation>
    <dataValidation type="list" allowBlank="1" showInputMessage="1" showErrorMessage="1" sqref="J4" xr:uid="{0FEAFD4B-E2EE-49A6-A2B9-E7B46659EBE3}">
      <formula1>$C$73:$C$137</formula1>
    </dataValidation>
    <dataValidation type="whole" allowBlank="1" showInputMessage="1" showErrorMessage="1" sqref="L4" xr:uid="{D227F43E-4B4C-4F5E-B07B-764B277CDB2D}">
      <formula1>0</formula1>
      <formula2>999999</formula2>
    </dataValidation>
    <dataValidation type="list" allowBlank="1" showInputMessage="1" showErrorMessage="1" sqref="I27:I28 I12:I13 I48 I46 I34:I40" xr:uid="{8509838A-1C5B-4B34-B48D-FB987C3BA663}">
      <formula1>$G12:$G13</formula1>
    </dataValidation>
    <dataValidation type="list" allowBlank="1" showInputMessage="1" showErrorMessage="1" sqref="I42:I45" xr:uid="{BEBE2472-BB93-4706-A6C3-67F451BD63A2}">
      <formula1>$G$42:$G$43</formula1>
    </dataValidation>
  </dataValidations>
  <printOptions horizontalCentered="1" verticalCentered="1"/>
  <pageMargins left="0.59055118110236227" right="0.19685039370078741" top="0.39370078740157483" bottom="0.39370078740157483" header="0" footer="0"/>
  <pageSetup paperSize="9" scale="62" orientation="portrait" horizontalDpi="1200" verticalDpi="120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rgb="FFFF0000"/>
  </sheetPr>
  <dimension ref="A1:AT109"/>
  <sheetViews>
    <sheetView view="pageBreakPreview" zoomScale="90" zoomScaleNormal="100" zoomScaleSheetLayoutView="90" workbookViewId="0">
      <selection activeCell="Q6" sqref="Q6"/>
    </sheetView>
  </sheetViews>
  <sheetFormatPr defaultColWidth="9" defaultRowHeight="13.5"/>
  <cols>
    <col min="1" max="1" width="6.625" style="5" customWidth="1"/>
    <col min="2" max="3" width="3.625" style="5" customWidth="1"/>
    <col min="4" max="4" width="12.625" style="5" customWidth="1"/>
    <col min="5" max="5" width="2.125" style="5" customWidth="1"/>
    <col min="6" max="6" width="9.625" style="5" customWidth="1"/>
    <col min="7" max="7" width="15.625" style="5" customWidth="1"/>
    <col min="8" max="8" width="2.125" style="5" customWidth="1"/>
    <col min="9" max="9" width="14.125" style="5" customWidth="1"/>
    <col min="10" max="10" width="2.125" style="5" customWidth="1"/>
    <col min="11" max="12" width="3.625" style="5" customWidth="1"/>
    <col min="13" max="13" width="12.625" style="5" customWidth="1"/>
    <col min="14" max="14" width="3.625" style="5" customWidth="1"/>
    <col min="15" max="15" width="5.125" style="5" customWidth="1"/>
    <col min="16" max="16" width="2.125" style="5" customWidth="1"/>
    <col min="17" max="17" width="3.625" style="5" customWidth="1"/>
    <col min="18" max="18" width="5.125" style="5" customWidth="1"/>
    <col min="19" max="19" width="9.625" style="5" customWidth="1"/>
    <col min="20" max="21" width="3.625" style="5" customWidth="1"/>
    <col min="22" max="22" width="6.625" style="5" customWidth="1"/>
    <col min="23" max="27" width="3.625" style="5" customWidth="1"/>
    <col min="28" max="29" width="9.625" style="5" customWidth="1"/>
    <col min="30" max="30" width="5.125" style="5" customWidth="1"/>
    <col min="31" max="32" width="3.625" style="5" customWidth="1"/>
    <col min="33" max="33" width="9" style="5"/>
    <col min="34" max="34" width="20.625" style="5" customWidth="1"/>
    <col min="35" max="16384" width="9" style="5"/>
  </cols>
  <sheetData>
    <row r="1" spans="1:34" ht="15" customHeight="1">
      <c r="AA1" s="985" t="s">
        <v>294</v>
      </c>
      <c r="AB1" s="985"/>
      <c r="AC1" s="985"/>
      <c r="AD1" s="985"/>
      <c r="AE1" s="985"/>
    </row>
    <row r="2" spans="1:34" ht="21" customHeight="1">
      <c r="A2" s="986" t="s">
        <v>0</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row>
    <row r="3" spans="1:34" ht="15" customHeight="1">
      <c r="U3" s="989" t="s">
        <v>275</v>
      </c>
      <c r="V3" s="989"/>
      <c r="W3" s="989"/>
      <c r="X3" s="123" t="s">
        <v>297</v>
      </c>
      <c r="Y3" s="987">
        <f>'様式１（表紙）'!L6</f>
        <v>0</v>
      </c>
      <c r="Z3" s="987"/>
      <c r="AA3" s="987"/>
      <c r="AB3" s="987"/>
      <c r="AC3" s="987"/>
      <c r="AD3" s="987"/>
      <c r="AE3" s="987"/>
    </row>
    <row r="4" spans="1:34" ht="15" customHeight="1">
      <c r="U4" s="989" t="s">
        <v>13</v>
      </c>
      <c r="V4" s="989"/>
      <c r="W4" s="989"/>
      <c r="X4" s="123" t="s">
        <v>297</v>
      </c>
      <c r="Y4" s="988" t="str">
        <f>'様式１（表紙）'!B11</f>
        <v>（都）塚口長尾線（昆陽南）　街路整備工事（その４）</v>
      </c>
      <c r="Z4" s="988"/>
      <c r="AA4" s="988"/>
      <c r="AB4" s="988"/>
      <c r="AC4" s="988"/>
      <c r="AD4" s="988"/>
      <c r="AE4" s="988"/>
    </row>
    <row r="5" spans="1:34" ht="21" customHeight="1">
      <c r="A5" s="1001" t="s">
        <v>350</v>
      </c>
      <c r="B5" s="1001"/>
      <c r="C5" s="1001"/>
      <c r="D5" s="1001"/>
      <c r="E5" s="1001"/>
      <c r="F5" s="1001"/>
      <c r="G5" s="972" t="str">
        <f>"対象期間："&amp;TEXT(IF(AND(MONTH(様式４!R48)&gt;=1,MONTH(様式４!R48)&lt;=3),EOMONTH(様式４!R48,-16*12),EOMONTH(様式４!R48,-15*12)),"[$-ja-JP-x-gannen]ggge")&amp;"年度～入札参加申込期限日"</f>
        <v>対象期間：平成23年度～入札参加申込期限日</v>
      </c>
      <c r="H5" s="972"/>
      <c r="I5" s="972"/>
      <c r="J5" s="972"/>
      <c r="K5" s="998"/>
      <c r="L5" s="998"/>
      <c r="M5" s="315" t="s">
        <v>565</v>
      </c>
      <c r="N5" s="999" t="s">
        <v>509</v>
      </c>
      <c r="O5" s="999"/>
      <c r="P5" s="999"/>
      <c r="Q5" s="1000" t="s">
        <v>877</v>
      </c>
      <c r="R5" s="1000"/>
      <c r="S5" s="1000"/>
      <c r="T5" s="1000"/>
      <c r="U5" s="1000"/>
      <c r="V5" s="1000"/>
      <c r="W5" s="1000"/>
      <c r="X5" s="1000"/>
      <c r="Y5" s="1000"/>
      <c r="Z5" s="1000"/>
      <c r="AA5" s="1000"/>
      <c r="AB5" s="1000"/>
      <c r="AC5" s="1000"/>
      <c r="AD5" s="1000"/>
      <c r="AE5" s="1000"/>
      <c r="AG5" s="463" t="s">
        <v>861</v>
      </c>
      <c r="AH5" s="4"/>
    </row>
    <row r="6" spans="1:34" ht="3" customHeight="1">
      <c r="A6" s="125"/>
      <c r="B6" s="125"/>
      <c r="C6" s="125"/>
      <c r="D6" s="125"/>
      <c r="F6" s="124"/>
      <c r="G6" s="124"/>
      <c r="K6" s="343"/>
      <c r="L6" s="343"/>
      <c r="M6" s="343"/>
    </row>
    <row r="7" spans="1:34" ht="15" customHeight="1">
      <c r="A7" s="960" t="s">
        <v>363</v>
      </c>
      <c r="B7" s="863" t="s">
        <v>378</v>
      </c>
      <c r="C7" s="863"/>
      <c r="D7" s="860"/>
      <c r="E7" s="151"/>
      <c r="F7" s="863" t="s">
        <v>335</v>
      </c>
      <c r="G7" s="863"/>
      <c r="H7" s="863"/>
      <c r="I7" s="863"/>
      <c r="J7" s="122"/>
      <c r="K7" s="859" t="s">
        <v>658</v>
      </c>
      <c r="L7" s="863"/>
      <c r="M7" s="860"/>
      <c r="N7" s="859" t="s">
        <v>4</v>
      </c>
      <c r="O7" s="863"/>
      <c r="P7" s="863"/>
      <c r="Q7" s="863"/>
      <c r="R7" s="860"/>
      <c r="S7" s="268"/>
      <c r="T7" s="269"/>
      <c r="U7" s="269"/>
      <c r="V7" s="991" t="s">
        <v>384</v>
      </c>
      <c r="W7" s="991"/>
      <c r="X7" s="991"/>
      <c r="Y7" s="991"/>
      <c r="Z7" s="269"/>
      <c r="AA7" s="269"/>
      <c r="AB7" s="270"/>
      <c r="AC7" s="990" t="s">
        <v>244</v>
      </c>
      <c r="AD7" s="991"/>
      <c r="AE7" s="992"/>
    </row>
    <row r="8" spans="1:34" ht="15" customHeight="1">
      <c r="A8" s="960"/>
      <c r="B8" s="864"/>
      <c r="C8" s="864"/>
      <c r="D8" s="862"/>
      <c r="E8" s="141"/>
      <c r="F8" s="864"/>
      <c r="G8" s="864"/>
      <c r="H8" s="864"/>
      <c r="I8" s="864"/>
      <c r="J8" s="190"/>
      <c r="K8" s="861" t="s">
        <v>766</v>
      </c>
      <c r="L8" s="864"/>
      <c r="M8" s="862"/>
      <c r="N8" s="861"/>
      <c r="O8" s="864"/>
      <c r="P8" s="864"/>
      <c r="Q8" s="864"/>
      <c r="R8" s="862"/>
      <c r="S8" s="1002" t="s">
        <v>504</v>
      </c>
      <c r="T8" s="996"/>
      <c r="U8" s="996"/>
      <c r="V8" s="996" t="s">
        <v>505</v>
      </c>
      <c r="W8" s="996"/>
      <c r="X8" s="996"/>
      <c r="Y8" s="996"/>
      <c r="Z8" s="996" t="s">
        <v>506</v>
      </c>
      <c r="AA8" s="996"/>
      <c r="AB8" s="997"/>
      <c r="AC8" s="993"/>
      <c r="AD8" s="994"/>
      <c r="AE8" s="995"/>
    </row>
    <row r="9" spans="1:34" ht="15" customHeight="1">
      <c r="A9" s="971" t="s">
        <v>7</v>
      </c>
      <c r="B9" s="865"/>
      <c r="C9" s="865"/>
      <c r="D9" s="889"/>
      <c r="E9" s="132"/>
      <c r="F9" s="891"/>
      <c r="G9" s="891"/>
      <c r="H9" s="891"/>
      <c r="I9" s="891"/>
      <c r="J9" s="281"/>
      <c r="K9" s="880" t="s">
        <v>286</v>
      </c>
      <c r="L9" s="882"/>
      <c r="M9" s="883"/>
      <c r="N9" s="903"/>
      <c r="O9" s="904"/>
      <c r="P9" s="904"/>
      <c r="Q9" s="904"/>
      <c r="R9" s="905"/>
      <c r="S9" s="877"/>
      <c r="T9" s="878"/>
      <c r="U9" s="878"/>
      <c r="V9" s="878"/>
      <c r="W9" s="878"/>
      <c r="X9" s="878"/>
      <c r="Y9" s="878"/>
      <c r="Z9" s="873"/>
      <c r="AA9" s="873"/>
      <c r="AB9" s="874"/>
      <c r="AC9" s="867"/>
      <c r="AD9" s="868"/>
      <c r="AE9" s="869"/>
    </row>
    <row r="10" spans="1:34" ht="15" customHeight="1">
      <c r="A10" s="971"/>
      <c r="B10" s="871"/>
      <c r="C10" s="871"/>
      <c r="D10" s="872"/>
      <c r="E10" s="150"/>
      <c r="F10" s="922"/>
      <c r="G10" s="922"/>
      <c r="H10" s="922"/>
      <c r="I10" s="922"/>
      <c r="J10" s="282"/>
      <c r="K10" s="881"/>
      <c r="L10" s="884"/>
      <c r="M10" s="885"/>
      <c r="N10" s="881" t="str">
        <f>IF(N9=$D$67,"（出資比率","")</f>
        <v/>
      </c>
      <c r="O10" s="886"/>
      <c r="P10" s="886"/>
      <c r="Q10" s="280"/>
      <c r="R10" s="282" t="str">
        <f>IF(N10="","","％）")</f>
        <v/>
      </c>
      <c r="S10" s="879"/>
      <c r="T10" s="875"/>
      <c r="U10" s="875"/>
      <c r="V10" s="875"/>
      <c r="W10" s="875"/>
      <c r="X10" s="875"/>
      <c r="Y10" s="875"/>
      <c r="Z10" s="875"/>
      <c r="AA10" s="875"/>
      <c r="AB10" s="876"/>
      <c r="AC10" s="870"/>
      <c r="AD10" s="871"/>
      <c r="AE10" s="872"/>
    </row>
    <row r="11" spans="1:34" ht="15" customHeight="1">
      <c r="A11" s="271"/>
      <c r="B11" s="970"/>
      <c r="C11" s="970"/>
      <c r="D11" s="970"/>
      <c r="F11" s="863"/>
      <c r="G11" s="863"/>
      <c r="H11" s="863"/>
      <c r="I11" s="863"/>
      <c r="K11" s="123"/>
      <c r="L11" s="123"/>
    </row>
    <row r="12" spans="1:34" ht="21" customHeight="1">
      <c r="A12" s="927" t="s">
        <v>351</v>
      </c>
      <c r="B12" s="927"/>
      <c r="C12" s="927"/>
      <c r="D12" s="927"/>
      <c r="E12" s="927"/>
      <c r="F12" s="927"/>
      <c r="G12" s="972" t="str">
        <f>"対象期間："&amp;TEXT(IF(AND(MONTH(様式４!R48)&gt;=1,MONTH(様式４!R48)&lt;=6),EOMONTH(様式４!R48,-9*12),EOMONTH(様式４!R48,-8*12)),"[$-ja-JP-x-gannen]ggge")&amp;"年度～"&amp;TEXT(IF(AND(MONTH(様式４!R48)&gt;=1,MONTH(様式４!R48)&lt;=6),EOMONTH(様式４!R48,-2*12),EOMONTH(様式４!R48,-1*12)),"[$-ja-JP-x-gannen]ggge")&amp;"年度"</f>
        <v>対象期間：平成30年度～令和7年度</v>
      </c>
      <c r="H12" s="972"/>
      <c r="I12" s="972"/>
      <c r="J12" s="972"/>
      <c r="K12" s="972"/>
      <c r="L12" s="972"/>
      <c r="M12" s="274" t="s">
        <v>508</v>
      </c>
      <c r="N12" s="273"/>
      <c r="O12" s="273"/>
      <c r="P12" s="273"/>
      <c r="Q12" s="273"/>
      <c r="R12" s="273"/>
      <c r="S12" s="866"/>
      <c r="T12" s="866"/>
      <c r="U12" s="866"/>
    </row>
    <row r="13" spans="1:34" ht="3" customHeight="1" thickBot="1">
      <c r="A13" s="126"/>
      <c r="B13" s="126"/>
      <c r="C13" s="126"/>
      <c r="D13" s="126"/>
    </row>
    <row r="14" spans="1:34" ht="15" customHeight="1" thickTop="1">
      <c r="A14" s="976" t="s">
        <v>363</v>
      </c>
      <c r="B14" s="859" t="s">
        <v>284</v>
      </c>
      <c r="C14" s="863"/>
      <c r="D14" s="860"/>
      <c r="E14" s="151"/>
      <c r="F14" s="863" t="s">
        <v>335</v>
      </c>
      <c r="G14" s="863"/>
      <c r="H14" s="863"/>
      <c r="I14" s="863"/>
      <c r="J14" s="122"/>
      <c r="K14" s="859" t="s">
        <v>767</v>
      </c>
      <c r="L14" s="863"/>
      <c r="M14" s="860"/>
      <c r="N14" s="859" t="s">
        <v>4</v>
      </c>
      <c r="O14" s="863"/>
      <c r="P14" s="863"/>
      <c r="Q14" s="863"/>
      <c r="R14" s="860"/>
      <c r="S14" s="859" t="s">
        <v>285</v>
      </c>
      <c r="T14" s="863"/>
      <c r="U14" s="860"/>
      <c r="V14" s="859" t="s">
        <v>293</v>
      </c>
      <c r="W14" s="863"/>
      <c r="X14" s="860"/>
      <c r="Y14" s="859" t="s">
        <v>318</v>
      </c>
      <c r="Z14" s="860"/>
      <c r="AA14" s="123"/>
      <c r="AB14" s="899" t="s">
        <v>27</v>
      </c>
      <c r="AC14" s="900"/>
      <c r="AD14" s="855">
        <f>COUNTIF($Y$16:$Y$23,"&gt;=85")</f>
        <v>0</v>
      </c>
      <c r="AE14" s="856"/>
      <c r="AG14" s="887"/>
    </row>
    <row r="15" spans="1:34" ht="15" customHeight="1">
      <c r="A15" s="977"/>
      <c r="B15" s="861"/>
      <c r="C15" s="864"/>
      <c r="D15" s="862"/>
      <c r="E15" s="141" t="s">
        <v>333</v>
      </c>
      <c r="F15" s="864" t="s">
        <v>610</v>
      </c>
      <c r="G15" s="864"/>
      <c r="H15" s="864"/>
      <c r="I15" s="864"/>
      <c r="J15" s="190" t="s">
        <v>334</v>
      </c>
      <c r="K15" s="861"/>
      <c r="L15" s="864"/>
      <c r="M15" s="862"/>
      <c r="N15" s="861"/>
      <c r="O15" s="864"/>
      <c r="P15" s="864"/>
      <c r="Q15" s="864"/>
      <c r="R15" s="862"/>
      <c r="S15" s="861"/>
      <c r="T15" s="864"/>
      <c r="U15" s="862"/>
      <c r="V15" s="861"/>
      <c r="W15" s="864"/>
      <c r="X15" s="862"/>
      <c r="Y15" s="861"/>
      <c r="Z15" s="862"/>
      <c r="AA15" s="246"/>
      <c r="AB15" s="901"/>
      <c r="AC15" s="902"/>
      <c r="AD15" s="857"/>
      <c r="AE15" s="858"/>
      <c r="AG15" s="887"/>
    </row>
    <row r="16" spans="1:34" ht="15" customHeight="1">
      <c r="A16" s="973" t="s">
        <v>7</v>
      </c>
      <c r="B16" s="888"/>
      <c r="C16" s="865"/>
      <c r="D16" s="889"/>
      <c r="E16" s="132"/>
      <c r="F16" s="865"/>
      <c r="G16" s="865"/>
      <c r="H16" s="865"/>
      <c r="I16" s="865"/>
      <c r="J16" s="139"/>
      <c r="K16" s="880" t="s">
        <v>286</v>
      </c>
      <c r="L16" s="882"/>
      <c r="M16" s="883"/>
      <c r="N16" s="903"/>
      <c r="O16" s="904"/>
      <c r="P16" s="904"/>
      <c r="Q16" s="904"/>
      <c r="R16" s="905"/>
      <c r="S16" s="936"/>
      <c r="T16" s="952"/>
      <c r="U16" s="953"/>
      <c r="V16" s="897"/>
      <c r="W16" s="882"/>
      <c r="X16" s="883"/>
      <c r="Y16" s="890"/>
      <c r="Z16" s="892"/>
      <c r="AA16" s="247"/>
      <c r="AB16" s="948" t="s">
        <v>49</v>
      </c>
      <c r="AC16" s="949"/>
      <c r="AD16" s="893">
        <f>COUNTIF($Y$16:$Y$23,"&gt;=80")-AD14</f>
        <v>0</v>
      </c>
      <c r="AE16" s="894"/>
      <c r="AG16" s="887"/>
    </row>
    <row r="17" spans="1:33" ht="15" customHeight="1">
      <c r="A17" s="974"/>
      <c r="B17" s="870"/>
      <c r="C17" s="871"/>
      <c r="D17" s="872"/>
      <c r="E17" s="150" t="s">
        <v>295</v>
      </c>
      <c r="F17" s="871" t="str">
        <f>IF(AND(B16&lt;&gt;$F$86,B16&lt;&gt;""),"※記載不要","")</f>
        <v/>
      </c>
      <c r="G17" s="871"/>
      <c r="H17" s="871"/>
      <c r="I17" s="871"/>
      <c r="J17" s="130" t="s">
        <v>334</v>
      </c>
      <c r="K17" s="881"/>
      <c r="L17" s="884"/>
      <c r="M17" s="885"/>
      <c r="N17" s="881" t="str">
        <f t="shared" ref="N17" si="0">IF(N16=$D$67,"（出資比率","")</f>
        <v/>
      </c>
      <c r="O17" s="886"/>
      <c r="P17" s="886"/>
      <c r="Q17" s="280"/>
      <c r="R17" s="282" t="str">
        <f t="shared" ref="R17" si="1">IF(N17="","","％）")</f>
        <v/>
      </c>
      <c r="S17" s="954"/>
      <c r="T17" s="955"/>
      <c r="U17" s="956"/>
      <c r="V17" s="898"/>
      <c r="W17" s="884"/>
      <c r="X17" s="885"/>
      <c r="Y17" s="914"/>
      <c r="Z17" s="915"/>
      <c r="AB17" s="901"/>
      <c r="AC17" s="902"/>
      <c r="AD17" s="857"/>
      <c r="AE17" s="858"/>
      <c r="AG17" s="887"/>
    </row>
    <row r="18" spans="1:33" ht="15" customHeight="1">
      <c r="A18" s="975" t="s">
        <v>7</v>
      </c>
      <c r="B18" s="888"/>
      <c r="C18" s="865"/>
      <c r="D18" s="889"/>
      <c r="E18" s="132"/>
      <c r="F18" s="865"/>
      <c r="G18" s="865"/>
      <c r="H18" s="865"/>
      <c r="I18" s="865"/>
      <c r="J18" s="149"/>
      <c r="K18" s="880" t="s">
        <v>286</v>
      </c>
      <c r="L18" s="882"/>
      <c r="M18" s="883"/>
      <c r="N18" s="890"/>
      <c r="O18" s="891"/>
      <c r="P18" s="891"/>
      <c r="Q18" s="891"/>
      <c r="R18" s="892"/>
      <c r="S18" s="942"/>
      <c r="T18" s="943"/>
      <c r="U18" s="944"/>
      <c r="V18" s="897"/>
      <c r="W18" s="882"/>
      <c r="X18" s="883"/>
      <c r="Y18" s="890"/>
      <c r="Z18" s="892"/>
      <c r="AB18" s="950" t="s">
        <v>50</v>
      </c>
      <c r="AC18" s="951"/>
      <c r="AD18" s="893">
        <f>COUNTIF($Y$16:$Y$23,"&gt;=75")-SUM(AD14:AD17)</f>
        <v>0</v>
      </c>
      <c r="AE18" s="894"/>
      <c r="AG18" s="887"/>
    </row>
    <row r="19" spans="1:33" ht="15" customHeight="1">
      <c r="A19" s="974"/>
      <c r="B19" s="870"/>
      <c r="C19" s="871"/>
      <c r="D19" s="872"/>
      <c r="E19" s="150" t="s">
        <v>295</v>
      </c>
      <c r="F19" s="871" t="str">
        <f>IF(AND(B18&lt;&gt;$F$86,B18&lt;&gt;""),"※記載不要","")</f>
        <v/>
      </c>
      <c r="G19" s="871"/>
      <c r="H19" s="871"/>
      <c r="I19" s="871"/>
      <c r="J19" s="130" t="s">
        <v>334</v>
      </c>
      <c r="K19" s="881"/>
      <c r="L19" s="884"/>
      <c r="M19" s="885"/>
      <c r="N19" s="881" t="str">
        <f t="shared" ref="N19" si="2">IF(N18=$D$67,"（出資比率","")</f>
        <v/>
      </c>
      <c r="O19" s="886"/>
      <c r="P19" s="886"/>
      <c r="Q19" s="280"/>
      <c r="R19" s="282" t="str">
        <f t="shared" ref="R19" si="3">IF(N19="","","％）")</f>
        <v/>
      </c>
      <c r="S19" s="945"/>
      <c r="T19" s="946"/>
      <c r="U19" s="947"/>
      <c r="V19" s="898"/>
      <c r="W19" s="884"/>
      <c r="X19" s="885"/>
      <c r="Y19" s="914"/>
      <c r="Z19" s="915"/>
      <c r="AB19" s="901"/>
      <c r="AC19" s="902"/>
      <c r="AD19" s="857"/>
      <c r="AE19" s="858"/>
      <c r="AG19" s="887"/>
    </row>
    <row r="20" spans="1:33" ht="15" customHeight="1">
      <c r="A20" s="975" t="s">
        <v>7</v>
      </c>
      <c r="B20" s="888"/>
      <c r="C20" s="865"/>
      <c r="D20" s="889"/>
      <c r="E20" s="132"/>
      <c r="F20" s="865"/>
      <c r="G20" s="865"/>
      <c r="H20" s="865"/>
      <c r="I20" s="865"/>
      <c r="J20" s="149"/>
      <c r="K20" s="880" t="s">
        <v>286</v>
      </c>
      <c r="L20" s="882"/>
      <c r="M20" s="883"/>
      <c r="N20" s="890"/>
      <c r="O20" s="891"/>
      <c r="P20" s="891"/>
      <c r="Q20" s="891"/>
      <c r="R20" s="892"/>
      <c r="S20" s="942"/>
      <c r="T20" s="943"/>
      <c r="U20" s="944"/>
      <c r="V20" s="897"/>
      <c r="W20" s="882"/>
      <c r="X20" s="883"/>
      <c r="Y20" s="890"/>
      <c r="Z20" s="892"/>
      <c r="AB20" s="851" t="s">
        <v>328</v>
      </c>
      <c r="AC20" s="852"/>
      <c r="AD20" s="893">
        <f>COUNTIF($Y$16:$Y$23,"&gt;=70")-SUM(AD14:AD19)</f>
        <v>0</v>
      </c>
      <c r="AE20" s="894"/>
      <c r="AG20" s="887"/>
    </row>
    <row r="21" spans="1:33" ht="15" customHeight="1">
      <c r="A21" s="974"/>
      <c r="B21" s="870"/>
      <c r="C21" s="871"/>
      <c r="D21" s="872"/>
      <c r="E21" s="150" t="s">
        <v>295</v>
      </c>
      <c r="F21" s="871" t="str">
        <f>IF(AND(B20&lt;&gt;$F$86,B20&lt;&gt;""),"※記載不要","")</f>
        <v/>
      </c>
      <c r="G21" s="871"/>
      <c r="H21" s="871"/>
      <c r="I21" s="871"/>
      <c r="J21" s="130" t="s">
        <v>334</v>
      </c>
      <c r="K21" s="881"/>
      <c r="L21" s="884"/>
      <c r="M21" s="885"/>
      <c r="N21" s="881" t="str">
        <f t="shared" ref="N21" si="4">IF(N20=$D$67,"（出資比率","")</f>
        <v/>
      </c>
      <c r="O21" s="886"/>
      <c r="P21" s="886"/>
      <c r="Q21" s="280"/>
      <c r="R21" s="282" t="str">
        <f t="shared" ref="R21" si="5">IF(N21="","","％）")</f>
        <v/>
      </c>
      <c r="S21" s="945"/>
      <c r="T21" s="946"/>
      <c r="U21" s="947"/>
      <c r="V21" s="898"/>
      <c r="W21" s="884"/>
      <c r="X21" s="885"/>
      <c r="Y21" s="914"/>
      <c r="Z21" s="915"/>
      <c r="AB21" s="851"/>
      <c r="AC21" s="852"/>
      <c r="AD21" s="857"/>
      <c r="AE21" s="858"/>
      <c r="AG21" s="887"/>
    </row>
    <row r="22" spans="1:33" ht="15" customHeight="1">
      <c r="A22" s="975" t="s">
        <v>7</v>
      </c>
      <c r="B22" s="888"/>
      <c r="C22" s="865"/>
      <c r="D22" s="889"/>
      <c r="E22" s="132"/>
      <c r="F22" s="978"/>
      <c r="G22" s="978"/>
      <c r="H22" s="978"/>
      <c r="I22" s="978"/>
      <c r="J22" s="149"/>
      <c r="K22" s="880" t="s">
        <v>286</v>
      </c>
      <c r="L22" s="882"/>
      <c r="M22" s="883"/>
      <c r="N22" s="890"/>
      <c r="O22" s="891"/>
      <c r="P22" s="891"/>
      <c r="Q22" s="891"/>
      <c r="R22" s="892"/>
      <c r="S22" s="936"/>
      <c r="T22" s="937"/>
      <c r="U22" s="938"/>
      <c r="V22" s="897"/>
      <c r="W22" s="882"/>
      <c r="X22" s="883"/>
      <c r="Y22" s="890"/>
      <c r="Z22" s="892"/>
      <c r="AB22" s="851" t="s">
        <v>525</v>
      </c>
      <c r="AC22" s="852"/>
      <c r="AD22" s="893">
        <f>4-SUM(AD14:AD21)</f>
        <v>4</v>
      </c>
      <c r="AE22" s="894"/>
      <c r="AG22" s="887"/>
    </row>
    <row r="23" spans="1:33" ht="15" customHeight="1" thickBot="1">
      <c r="A23" s="974"/>
      <c r="B23" s="870"/>
      <c r="C23" s="871"/>
      <c r="D23" s="872"/>
      <c r="E23" s="150" t="s">
        <v>295</v>
      </c>
      <c r="F23" s="871" t="str">
        <f>IF(AND(B22&lt;&gt;$F$86,B22&lt;&gt;""),"※記載不要","")</f>
        <v/>
      </c>
      <c r="G23" s="871"/>
      <c r="H23" s="871"/>
      <c r="I23" s="871"/>
      <c r="J23" s="130" t="s">
        <v>334</v>
      </c>
      <c r="K23" s="881"/>
      <c r="L23" s="884"/>
      <c r="M23" s="885"/>
      <c r="N23" s="881" t="str">
        <f t="shared" ref="N23" si="6">IF(N22=$D$67,"（出資比率","")</f>
        <v/>
      </c>
      <c r="O23" s="886"/>
      <c r="P23" s="886"/>
      <c r="Q23" s="280"/>
      <c r="R23" s="282" t="str">
        <f t="shared" ref="R23" si="7">IF(N23="","","％）")</f>
        <v/>
      </c>
      <c r="S23" s="939"/>
      <c r="T23" s="940"/>
      <c r="U23" s="941"/>
      <c r="V23" s="898"/>
      <c r="W23" s="884"/>
      <c r="X23" s="885"/>
      <c r="Y23" s="914"/>
      <c r="Z23" s="915"/>
      <c r="AB23" s="853"/>
      <c r="AC23" s="854"/>
      <c r="AD23" s="895"/>
      <c r="AE23" s="896"/>
      <c r="AG23" s="887"/>
    </row>
    <row r="24" spans="1:33" ht="6" customHeight="1" thickTop="1" thickBot="1">
      <c r="A24" s="271"/>
      <c r="B24" s="271"/>
      <c r="C24" s="271"/>
      <c r="D24" s="271"/>
    </row>
    <row r="25" spans="1:33" ht="6" customHeight="1" thickTop="1">
      <c r="A25" s="272"/>
      <c r="B25" s="272"/>
      <c r="C25" s="272"/>
      <c r="D25" s="272"/>
      <c r="R25" s="906" t="s">
        <v>356</v>
      </c>
      <c r="S25" s="907"/>
      <c r="T25" s="198"/>
      <c r="U25" s="198"/>
      <c r="V25" s="198"/>
      <c r="W25" s="198"/>
      <c r="X25" s="198"/>
      <c r="Y25" s="198"/>
      <c r="Z25" s="198"/>
      <c r="AA25" s="198"/>
      <c r="AB25" s="198"/>
      <c r="AC25" s="198"/>
      <c r="AD25" s="199"/>
    </row>
    <row r="26" spans="1:33" ht="9" customHeight="1">
      <c r="A26" s="927" t="s">
        <v>463</v>
      </c>
      <c r="B26" s="927"/>
      <c r="C26" s="927"/>
      <c r="D26" s="927"/>
      <c r="E26" s="927"/>
      <c r="F26" s="927"/>
      <c r="G26" s="866"/>
      <c r="H26" s="866"/>
      <c r="I26" s="866"/>
      <c r="R26" s="908"/>
      <c r="S26" s="655"/>
      <c r="T26" s="192"/>
      <c r="U26" s="192"/>
      <c r="V26" s="192"/>
      <c r="W26" s="192"/>
      <c r="X26" s="192"/>
      <c r="Y26" s="192"/>
      <c r="Z26" s="192"/>
      <c r="AA26" s="192"/>
      <c r="AB26" s="192"/>
      <c r="AC26" s="192"/>
      <c r="AD26" s="196"/>
    </row>
    <row r="27" spans="1:33" ht="12" customHeight="1">
      <c r="A27" s="927"/>
      <c r="B27" s="927"/>
      <c r="C27" s="927"/>
      <c r="D27" s="927"/>
      <c r="E27" s="927"/>
      <c r="F27" s="927"/>
      <c r="G27" s="127"/>
      <c r="H27" s="127"/>
      <c r="I27" s="127"/>
      <c r="R27" s="957" t="s">
        <v>185</v>
      </c>
      <c r="S27" s="652" t="s">
        <v>373</v>
      </c>
      <c r="T27" s="652"/>
      <c r="U27" s="652"/>
      <c r="V27" s="652"/>
      <c r="W27" s="652"/>
      <c r="X27" s="652"/>
      <c r="Y27" s="652"/>
      <c r="Z27" s="652"/>
      <c r="AA27" s="652"/>
      <c r="AB27" s="652"/>
      <c r="AC27" s="652"/>
      <c r="AD27" s="909"/>
      <c r="AE27" s="192"/>
    </row>
    <row r="28" spans="1:33" ht="3" customHeight="1">
      <c r="A28" s="128"/>
      <c r="B28" s="128"/>
      <c r="C28" s="128"/>
      <c r="D28" s="128"/>
      <c r="F28" s="127"/>
      <c r="G28" s="127"/>
      <c r="H28" s="127"/>
      <c r="I28" s="127"/>
      <c r="R28" s="957"/>
      <c r="S28" s="652"/>
      <c r="T28" s="652"/>
      <c r="U28" s="652"/>
      <c r="V28" s="652"/>
      <c r="W28" s="652"/>
      <c r="X28" s="652"/>
      <c r="Y28" s="652"/>
      <c r="Z28" s="652"/>
      <c r="AA28" s="652"/>
      <c r="AB28" s="652"/>
      <c r="AC28" s="652"/>
      <c r="AD28" s="909"/>
      <c r="AE28" s="192"/>
    </row>
    <row r="29" spans="1:33" ht="15" customHeight="1">
      <c r="A29" s="981" t="s">
        <v>299</v>
      </c>
      <c r="B29" s="981"/>
      <c r="C29" s="981"/>
      <c r="D29" s="981"/>
      <c r="E29" s="981"/>
      <c r="F29" s="981"/>
      <c r="G29" s="981"/>
      <c r="H29" s="981"/>
      <c r="I29" s="981"/>
      <c r="J29" s="981"/>
      <c r="K29" s="981"/>
      <c r="L29" s="981"/>
      <c r="M29" s="981"/>
      <c r="N29" s="133"/>
      <c r="O29" s="134"/>
      <c r="P29" s="4"/>
      <c r="Q29" s="136"/>
      <c r="R29" s="197"/>
      <c r="S29" s="653" t="s">
        <v>811</v>
      </c>
      <c r="T29" s="653"/>
      <c r="U29" s="653"/>
      <c r="V29" s="653"/>
      <c r="W29" s="653"/>
      <c r="X29" s="653"/>
      <c r="Y29" s="653"/>
      <c r="Z29" s="653"/>
      <c r="AA29" s="653"/>
      <c r="AB29" s="653"/>
      <c r="AC29" s="653"/>
      <c r="AD29" s="654"/>
      <c r="AE29" s="192"/>
    </row>
    <row r="30" spans="1:33" ht="15" customHeight="1">
      <c r="A30" s="981" t="s">
        <v>16</v>
      </c>
      <c r="B30" s="981"/>
      <c r="C30" s="981"/>
      <c r="D30" s="981"/>
      <c r="E30" s="981"/>
      <c r="F30" s="981"/>
      <c r="G30" s="981"/>
      <c r="H30" s="981"/>
      <c r="I30" s="981"/>
      <c r="J30" s="981"/>
      <c r="K30" s="981"/>
      <c r="L30" s="981"/>
      <c r="M30" s="191" t="s">
        <v>348</v>
      </c>
      <c r="N30" s="133"/>
      <c r="O30" s="134"/>
      <c r="Q30" s="137"/>
      <c r="R30" s="197" t="s">
        <v>431</v>
      </c>
      <c r="S30" s="652" t="s">
        <v>607</v>
      </c>
      <c r="T30" s="652"/>
      <c r="U30" s="652"/>
      <c r="V30" s="652"/>
      <c r="W30" s="652"/>
      <c r="X30" s="652"/>
      <c r="Y30" s="652"/>
      <c r="Z30" s="652"/>
      <c r="AA30" s="652"/>
      <c r="AB30" s="652"/>
      <c r="AC30" s="652"/>
      <c r="AD30" s="909"/>
      <c r="AE30" s="192"/>
    </row>
    <row r="31" spans="1:33" ht="15" customHeight="1">
      <c r="A31" s="910" t="s">
        <v>361</v>
      </c>
      <c r="B31" s="911"/>
      <c r="C31" s="911"/>
      <c r="D31" s="911"/>
      <c r="E31" s="911"/>
      <c r="F31" s="911"/>
      <c r="G31" s="911"/>
      <c r="H31" s="911"/>
      <c r="I31" s="911"/>
      <c r="J31" s="911"/>
      <c r="K31" s="911"/>
      <c r="L31" s="911"/>
      <c r="M31" s="928"/>
      <c r="N31" s="132"/>
      <c r="O31" s="131"/>
      <c r="Q31" s="137"/>
      <c r="R31" s="197"/>
      <c r="S31" s="652" t="s">
        <v>605</v>
      </c>
      <c r="T31" s="652"/>
      <c r="U31" s="652"/>
      <c r="V31" s="652"/>
      <c r="W31" s="652"/>
      <c r="X31" s="652"/>
      <c r="Y31" s="652"/>
      <c r="Z31" s="652"/>
      <c r="AA31" s="652"/>
      <c r="AB31" s="652"/>
      <c r="AC31" s="652"/>
      <c r="AD31" s="909"/>
      <c r="AE31" s="192"/>
    </row>
    <row r="32" spans="1:33" ht="15" customHeight="1">
      <c r="A32" s="912"/>
      <c r="B32" s="913"/>
      <c r="C32" s="913"/>
      <c r="D32" s="913"/>
      <c r="E32" s="913"/>
      <c r="F32" s="913"/>
      <c r="G32" s="913"/>
      <c r="H32" s="913"/>
      <c r="I32" s="913"/>
      <c r="J32" s="913"/>
      <c r="K32" s="913"/>
      <c r="L32" s="913"/>
      <c r="M32" s="929"/>
      <c r="N32" s="132"/>
      <c r="O32" s="131"/>
      <c r="Q32" s="137"/>
      <c r="R32" s="197" t="s">
        <v>603</v>
      </c>
      <c r="S32" s="652" t="s">
        <v>846</v>
      </c>
      <c r="T32" s="652"/>
      <c r="U32" s="652"/>
      <c r="V32" s="652"/>
      <c r="W32" s="652"/>
      <c r="X32" s="652"/>
      <c r="Y32" s="652"/>
      <c r="Z32" s="652"/>
      <c r="AA32" s="652"/>
      <c r="AB32" s="652"/>
      <c r="AC32" s="652"/>
      <c r="AD32" s="909"/>
      <c r="AE32" s="192"/>
    </row>
    <row r="33" spans="1:46" ht="15" customHeight="1">
      <c r="A33" s="910" t="s">
        <v>360</v>
      </c>
      <c r="B33" s="911"/>
      <c r="C33" s="911"/>
      <c r="D33" s="911"/>
      <c r="E33" s="911"/>
      <c r="F33" s="911"/>
      <c r="G33" s="911"/>
      <c r="H33" s="911"/>
      <c r="I33" s="911"/>
      <c r="J33" s="911"/>
      <c r="K33" s="911"/>
      <c r="L33" s="911"/>
      <c r="M33" s="928"/>
      <c r="N33" s="132"/>
      <c r="O33" s="131"/>
      <c r="Q33" s="137"/>
      <c r="R33" s="197"/>
      <c r="S33" s="652" t="s">
        <v>847</v>
      </c>
      <c r="T33" s="652"/>
      <c r="U33" s="652"/>
      <c r="V33" s="652"/>
      <c r="W33" s="652"/>
      <c r="X33" s="652"/>
      <c r="Y33" s="652"/>
      <c r="Z33" s="652"/>
      <c r="AA33" s="652"/>
      <c r="AB33" s="652"/>
      <c r="AC33" s="652"/>
      <c r="AD33" s="909"/>
      <c r="AE33" s="192"/>
    </row>
    <row r="34" spans="1:46" ht="15" customHeight="1">
      <c r="A34" s="912" t="s">
        <v>298</v>
      </c>
      <c r="B34" s="913"/>
      <c r="C34" s="913"/>
      <c r="D34" s="913"/>
      <c r="E34" s="913"/>
      <c r="F34" s="913"/>
      <c r="G34" s="913"/>
      <c r="H34" s="913"/>
      <c r="I34" s="913"/>
      <c r="J34" s="913"/>
      <c r="K34" s="913"/>
      <c r="L34" s="913"/>
      <c r="M34" s="929"/>
      <c r="N34" s="132"/>
      <c r="O34" s="131"/>
      <c r="Q34" s="137"/>
      <c r="R34" s="197" t="s">
        <v>601</v>
      </c>
      <c r="S34" s="652" t="s">
        <v>604</v>
      </c>
      <c r="T34" s="652"/>
      <c r="U34" s="652"/>
      <c r="V34" s="652"/>
      <c r="W34" s="652"/>
      <c r="X34" s="652"/>
      <c r="Y34" s="652"/>
      <c r="Z34" s="652"/>
      <c r="AA34" s="652"/>
      <c r="AB34" s="652"/>
      <c r="AC34" s="652"/>
      <c r="AD34" s="909"/>
      <c r="AE34" s="192"/>
      <c r="AH34" s="193"/>
      <c r="AI34" s="652"/>
      <c r="AJ34" s="652"/>
      <c r="AK34" s="652"/>
      <c r="AL34" s="652"/>
      <c r="AM34" s="652"/>
      <c r="AN34" s="652"/>
      <c r="AO34" s="652"/>
      <c r="AP34" s="652"/>
      <c r="AQ34" s="652"/>
      <c r="AR34" s="652"/>
      <c r="AS34" s="652"/>
    </row>
    <row r="35" spans="1:46" ht="15" customHeight="1">
      <c r="A35" s="910" t="s">
        <v>300</v>
      </c>
      <c r="B35" s="911"/>
      <c r="C35" s="911"/>
      <c r="D35" s="911"/>
      <c r="E35" s="911"/>
      <c r="F35" s="911"/>
      <c r="G35" s="911"/>
      <c r="H35" s="911"/>
      <c r="I35" s="911"/>
      <c r="J35" s="911"/>
      <c r="K35" s="911"/>
      <c r="L35" s="911"/>
      <c r="M35" s="964">
        <f>M31-M33</f>
        <v>0</v>
      </c>
      <c r="N35" s="132"/>
      <c r="O35" s="131"/>
      <c r="Q35" s="137"/>
      <c r="R35" s="197"/>
      <c r="S35" s="652" t="s">
        <v>602</v>
      </c>
      <c r="T35" s="652"/>
      <c r="U35" s="652"/>
      <c r="V35" s="652"/>
      <c r="W35" s="652"/>
      <c r="X35" s="652"/>
      <c r="Y35" s="652"/>
      <c r="Z35" s="652"/>
      <c r="AA35" s="652"/>
      <c r="AB35" s="652"/>
      <c r="AC35" s="652"/>
      <c r="AD35" s="909"/>
      <c r="AE35" s="192"/>
      <c r="AH35" s="193"/>
      <c r="AI35" s="652"/>
      <c r="AJ35" s="652"/>
      <c r="AK35" s="652"/>
      <c r="AL35" s="652"/>
      <c r="AM35" s="652"/>
      <c r="AN35" s="652"/>
      <c r="AO35" s="652"/>
      <c r="AP35" s="652"/>
      <c r="AQ35" s="652"/>
      <c r="AR35" s="652"/>
      <c r="AS35" s="652"/>
    </row>
    <row r="36" spans="1:46" ht="15" customHeight="1">
      <c r="A36" s="912"/>
      <c r="B36" s="913"/>
      <c r="C36" s="913"/>
      <c r="D36" s="913"/>
      <c r="E36" s="913"/>
      <c r="F36" s="913"/>
      <c r="G36" s="913"/>
      <c r="H36" s="913"/>
      <c r="I36" s="913"/>
      <c r="J36" s="913"/>
      <c r="K36" s="913"/>
      <c r="L36" s="913"/>
      <c r="M36" s="965"/>
      <c r="N36" s="132"/>
      <c r="O36" s="131"/>
      <c r="Q36" s="137"/>
      <c r="R36" s="197" t="s">
        <v>600</v>
      </c>
      <c r="S36" s="966" t="s">
        <v>806</v>
      </c>
      <c r="T36" s="966"/>
      <c r="U36" s="966"/>
      <c r="V36" s="966"/>
      <c r="W36" s="966"/>
      <c r="X36" s="966"/>
      <c r="Y36" s="966"/>
      <c r="Z36" s="966"/>
      <c r="AA36" s="966"/>
      <c r="AB36" s="966"/>
      <c r="AC36" s="966"/>
      <c r="AD36" s="967"/>
      <c r="AE36" s="192"/>
      <c r="AH36" s="193"/>
      <c r="AI36" s="652"/>
      <c r="AJ36" s="652"/>
      <c r="AK36" s="652"/>
      <c r="AL36" s="652"/>
      <c r="AM36" s="652"/>
      <c r="AN36" s="652"/>
      <c r="AO36" s="652"/>
      <c r="AP36" s="652"/>
      <c r="AQ36" s="652"/>
      <c r="AR36" s="652"/>
      <c r="AS36" s="652"/>
    </row>
    <row r="37" spans="1:46" ht="15" customHeight="1">
      <c r="R37" s="197"/>
      <c r="S37" s="652" t="s">
        <v>805</v>
      </c>
      <c r="T37" s="652"/>
      <c r="U37" s="652"/>
      <c r="V37" s="652"/>
      <c r="W37" s="652"/>
      <c r="X37" s="652"/>
      <c r="Y37" s="652"/>
      <c r="Z37" s="652"/>
      <c r="AA37" s="652"/>
      <c r="AB37" s="652"/>
      <c r="AC37" s="652"/>
      <c r="AD37" s="909"/>
      <c r="AE37" s="192"/>
      <c r="AT37" s="201"/>
    </row>
    <row r="38" spans="1:46" ht="15" customHeight="1">
      <c r="A38" s="982" t="s">
        <v>379</v>
      </c>
      <c r="B38" s="982"/>
      <c r="C38" s="982"/>
      <c r="D38" s="982"/>
      <c r="E38" s="982"/>
      <c r="F38" s="982"/>
      <c r="G38" s="983" t="s">
        <v>349</v>
      </c>
      <c r="H38" s="983"/>
      <c r="I38" s="983"/>
      <c r="R38" s="197" t="s">
        <v>597</v>
      </c>
      <c r="S38" s="652" t="s">
        <v>599</v>
      </c>
      <c r="T38" s="652"/>
      <c r="U38" s="652"/>
      <c r="V38" s="652"/>
      <c r="W38" s="652"/>
      <c r="X38" s="652"/>
      <c r="Y38" s="652"/>
      <c r="Z38" s="652"/>
      <c r="AA38" s="652"/>
      <c r="AB38" s="652"/>
      <c r="AC38" s="652"/>
      <c r="AD38" s="909"/>
      <c r="AE38" s="192"/>
    </row>
    <row r="39" spans="1:46" ht="6" customHeight="1">
      <c r="A39" s="982"/>
      <c r="B39" s="982"/>
      <c r="C39" s="982"/>
      <c r="D39" s="982"/>
      <c r="E39" s="982"/>
      <c r="F39" s="982"/>
      <c r="G39" s="983"/>
      <c r="H39" s="983"/>
      <c r="I39" s="983"/>
      <c r="R39" s="197"/>
      <c r="S39" s="653" t="s">
        <v>598</v>
      </c>
      <c r="T39" s="653"/>
      <c r="U39" s="653"/>
      <c r="V39" s="653"/>
      <c r="W39" s="653"/>
      <c r="X39" s="653"/>
      <c r="Y39" s="653"/>
      <c r="Z39" s="653"/>
      <c r="AA39" s="653"/>
      <c r="AB39" s="653"/>
      <c r="AC39" s="653"/>
      <c r="AD39" s="654"/>
      <c r="AE39" s="192"/>
    </row>
    <row r="40" spans="1:46" ht="8.4499999999999993" customHeight="1">
      <c r="A40" s="129"/>
      <c r="B40" s="129"/>
      <c r="C40" s="129"/>
      <c r="D40" s="129"/>
      <c r="E40" s="129"/>
      <c r="F40" s="129"/>
      <c r="G40" s="129"/>
      <c r="R40" s="197"/>
      <c r="S40" s="653"/>
      <c r="T40" s="653"/>
      <c r="U40" s="653"/>
      <c r="V40" s="653"/>
      <c r="W40" s="653"/>
      <c r="X40" s="653"/>
      <c r="Y40" s="653"/>
      <c r="Z40" s="653"/>
      <c r="AA40" s="653"/>
      <c r="AB40" s="653"/>
      <c r="AC40" s="653"/>
      <c r="AD40" s="654"/>
      <c r="AE40" s="204"/>
    </row>
    <row r="41" spans="1:46" ht="6" customHeight="1">
      <c r="A41" s="910" t="s">
        <v>385</v>
      </c>
      <c r="B41" s="911"/>
      <c r="C41" s="911"/>
      <c r="D41" s="911"/>
      <c r="E41" s="911"/>
      <c r="F41" s="911"/>
      <c r="G41" s="911"/>
      <c r="H41" s="152"/>
      <c r="I41" s="152"/>
      <c r="J41" s="152"/>
      <c r="K41" s="152"/>
      <c r="L41" s="152"/>
      <c r="M41" s="152"/>
      <c r="N41" s="152"/>
      <c r="O41" s="152"/>
      <c r="P41" s="153"/>
      <c r="R41" s="957" t="s">
        <v>845</v>
      </c>
      <c r="S41" s="653" t="s">
        <v>596</v>
      </c>
      <c r="T41" s="653"/>
      <c r="U41" s="653"/>
      <c r="V41" s="653"/>
      <c r="W41" s="653"/>
      <c r="X41" s="653"/>
      <c r="Y41" s="653"/>
      <c r="Z41" s="653"/>
      <c r="AA41" s="653"/>
      <c r="AB41" s="653"/>
      <c r="AC41" s="653"/>
      <c r="AD41" s="654"/>
      <c r="AE41" s="204"/>
    </row>
    <row r="42" spans="1:46" ht="9" customHeight="1">
      <c r="A42" s="925"/>
      <c r="B42" s="926"/>
      <c r="C42" s="926"/>
      <c r="D42" s="926"/>
      <c r="E42" s="926"/>
      <c r="F42" s="926"/>
      <c r="G42" s="926"/>
      <c r="H42" s="123"/>
      <c r="I42" s="123"/>
      <c r="J42" s="123"/>
      <c r="K42" s="123"/>
      <c r="L42" s="123"/>
      <c r="M42" s="123"/>
      <c r="N42" s="123"/>
      <c r="O42" s="123"/>
      <c r="P42" s="203"/>
      <c r="R42" s="957"/>
      <c r="S42" s="653"/>
      <c r="T42" s="653"/>
      <c r="U42" s="653"/>
      <c r="V42" s="653"/>
      <c r="W42" s="653"/>
      <c r="X42" s="653"/>
      <c r="Y42" s="653"/>
      <c r="Z42" s="653"/>
      <c r="AA42" s="653"/>
      <c r="AB42" s="653"/>
      <c r="AC42" s="653"/>
      <c r="AD42" s="654"/>
      <c r="AE42" s="204"/>
    </row>
    <row r="43" spans="1:46" ht="15" customHeight="1" thickBot="1">
      <c r="A43" s="202"/>
      <c r="B43" s="187"/>
      <c r="C43" s="984" t="s">
        <v>301</v>
      </c>
      <c r="D43" s="984"/>
      <c r="E43" s="5" t="s">
        <v>297</v>
      </c>
      <c r="F43" s="924" t="s">
        <v>874</v>
      </c>
      <c r="G43" s="924"/>
      <c r="H43" s="924"/>
      <c r="I43" s="924"/>
      <c r="J43" s="187"/>
      <c r="K43" s="187"/>
      <c r="L43" s="187"/>
      <c r="M43" s="187"/>
      <c r="N43" s="187"/>
      <c r="O43" s="187"/>
      <c r="P43" s="299"/>
      <c r="R43" s="460"/>
      <c r="S43" s="968" t="s">
        <v>848</v>
      </c>
      <c r="T43" s="968"/>
      <c r="U43" s="968"/>
      <c r="V43" s="968"/>
      <c r="W43" s="968"/>
      <c r="X43" s="968"/>
      <c r="Y43" s="968"/>
      <c r="Z43" s="968"/>
      <c r="AA43" s="968"/>
      <c r="AB43" s="968"/>
      <c r="AC43" s="968"/>
      <c r="AD43" s="969"/>
      <c r="AE43" s="204"/>
    </row>
    <row r="44" spans="1:46" ht="15" customHeight="1" thickTop="1">
      <c r="A44" s="290"/>
      <c r="D44" s="124" t="str">
        <f>IF(F44=D95,G91,G92)</f>
        <v>対象業務</v>
      </c>
      <c r="E44" s="5" t="s">
        <v>297</v>
      </c>
      <c r="F44" s="924" t="s">
        <v>303</v>
      </c>
      <c r="G44" s="924"/>
      <c r="H44" s="924"/>
      <c r="I44" s="924"/>
      <c r="J44" s="924"/>
      <c r="K44" s="924"/>
      <c r="L44" s="924"/>
      <c r="M44" s="924"/>
      <c r="N44" s="924"/>
      <c r="O44" s="924"/>
      <c r="P44" s="300"/>
    </row>
    <row r="45" spans="1:46" ht="15" customHeight="1">
      <c r="A45" s="290"/>
      <c r="D45" s="124" t="s">
        <v>575</v>
      </c>
      <c r="E45" s="5" t="s">
        <v>297</v>
      </c>
      <c r="F45" s="980">
        <v>2</v>
      </c>
      <c r="G45" s="980"/>
      <c r="H45" s="123" t="s">
        <v>295</v>
      </c>
      <c r="I45" s="979">
        <f>(EDATE(様式４!R48,(-F45)*12-3))</f>
        <v>45487</v>
      </c>
      <c r="J45" s="979"/>
      <c r="K45" s="979"/>
      <c r="L45" s="123" t="s">
        <v>346</v>
      </c>
      <c r="M45" s="979">
        <f>(EDATE(様式４!R48,-15))</f>
        <v>45852</v>
      </c>
      <c r="N45" s="979"/>
      <c r="O45" s="979"/>
      <c r="P45" s="291" t="s">
        <v>347</v>
      </c>
      <c r="R45" s="193"/>
      <c r="S45" s="655"/>
      <c r="T45" s="655"/>
      <c r="U45" s="655"/>
      <c r="V45" s="655"/>
      <c r="W45" s="655"/>
      <c r="X45" s="655"/>
      <c r="Y45" s="655"/>
      <c r="Z45" s="655"/>
      <c r="AA45" s="655"/>
      <c r="AB45" s="655"/>
      <c r="AC45" s="655"/>
      <c r="AD45" s="655"/>
      <c r="AE45" s="655"/>
    </row>
    <row r="46" spans="1:46" ht="15" customHeight="1">
      <c r="A46" s="290"/>
      <c r="D46" s="124" t="s">
        <v>580</v>
      </c>
      <c r="E46" s="5" t="s">
        <v>297</v>
      </c>
      <c r="F46" s="924" t="s">
        <v>875</v>
      </c>
      <c r="G46" s="924"/>
      <c r="H46" s="924"/>
      <c r="I46" s="924"/>
      <c r="J46" s="188"/>
      <c r="K46" s="188"/>
      <c r="L46" s="188"/>
      <c r="M46" s="188"/>
      <c r="N46" s="188"/>
      <c r="O46" s="188"/>
      <c r="P46" s="300"/>
      <c r="R46" s="193"/>
      <c r="S46" s="655"/>
      <c r="T46" s="655"/>
      <c r="U46" s="655"/>
      <c r="V46" s="655"/>
      <c r="W46" s="655"/>
      <c r="X46" s="655"/>
      <c r="Y46" s="655"/>
      <c r="Z46" s="655"/>
      <c r="AA46" s="655"/>
      <c r="AB46" s="655"/>
      <c r="AC46" s="655"/>
      <c r="AD46" s="655"/>
      <c r="AE46" s="655"/>
    </row>
    <row r="47" spans="1:46" ht="15" customHeight="1">
      <c r="A47" s="292"/>
      <c r="B47" s="293"/>
      <c r="C47" s="293"/>
      <c r="D47" s="135" t="s">
        <v>306</v>
      </c>
      <c r="E47" s="293" t="s">
        <v>297</v>
      </c>
      <c r="F47" s="923" t="s">
        <v>310</v>
      </c>
      <c r="G47" s="923"/>
      <c r="H47" s="923"/>
      <c r="I47" s="923"/>
      <c r="J47" s="189"/>
      <c r="K47" s="189"/>
      <c r="L47" s="189"/>
      <c r="M47" s="189"/>
      <c r="N47" s="189"/>
      <c r="O47" s="189"/>
      <c r="P47" s="301"/>
      <c r="R47" s="193"/>
      <c r="S47" s="655"/>
      <c r="T47" s="655"/>
      <c r="U47" s="655"/>
      <c r="V47" s="655"/>
      <c r="W47" s="655"/>
      <c r="X47" s="655"/>
      <c r="Y47" s="655"/>
      <c r="Z47" s="655"/>
      <c r="AA47" s="655"/>
      <c r="AB47" s="655"/>
      <c r="AC47" s="655"/>
      <c r="AD47" s="655"/>
      <c r="AE47" s="655"/>
    </row>
    <row r="48" spans="1:46" ht="15" customHeight="1"/>
    <row r="49" spans="1:27" ht="15" customHeight="1">
      <c r="A49" s="859" t="s">
        <v>384</v>
      </c>
      <c r="B49" s="863"/>
      <c r="C49" s="860"/>
      <c r="D49" s="859" t="s">
        <v>626</v>
      </c>
      <c r="E49" s="863"/>
      <c r="F49" s="860"/>
      <c r="G49" s="859" t="s">
        <v>388</v>
      </c>
      <c r="H49" s="863"/>
      <c r="I49" s="863"/>
      <c r="J49" s="863"/>
      <c r="K49" s="863"/>
      <c r="L49" s="860"/>
      <c r="M49" s="960" t="s">
        <v>389</v>
      </c>
      <c r="N49" s="960"/>
      <c r="O49" s="960"/>
      <c r="P49" s="960"/>
      <c r="Q49" s="960" t="s">
        <v>579</v>
      </c>
      <c r="R49" s="960"/>
      <c r="S49" s="960"/>
      <c r="T49" s="960"/>
      <c r="U49" s="960"/>
    </row>
    <row r="50" spans="1:27" ht="15" customHeight="1">
      <c r="A50" s="861"/>
      <c r="B50" s="864"/>
      <c r="C50" s="862"/>
      <c r="D50" s="861"/>
      <c r="E50" s="864"/>
      <c r="F50" s="862"/>
      <c r="G50" s="861"/>
      <c r="H50" s="864"/>
      <c r="I50" s="864"/>
      <c r="J50" s="864"/>
      <c r="K50" s="864"/>
      <c r="L50" s="862"/>
      <c r="M50" s="960"/>
      <c r="N50" s="960"/>
      <c r="O50" s="960"/>
      <c r="P50" s="960"/>
      <c r="Q50" s="960"/>
      <c r="R50" s="960"/>
      <c r="S50" s="960"/>
      <c r="T50" s="960"/>
      <c r="U50" s="960"/>
    </row>
    <row r="51" spans="1:27" ht="15" customHeight="1">
      <c r="A51" s="916" t="str">
        <f>IF(B51=D91,"○","×")</f>
        <v>×</v>
      </c>
      <c r="B51" s="918" t="s">
        <v>369</v>
      </c>
      <c r="C51" s="919"/>
      <c r="D51" s="890"/>
      <c r="E51" s="891"/>
      <c r="F51" s="892"/>
      <c r="G51" s="930"/>
      <c r="H51" s="931"/>
      <c r="I51" s="931"/>
      <c r="J51" s="931"/>
      <c r="K51" s="931"/>
      <c r="L51" s="932"/>
      <c r="M51" s="963"/>
      <c r="N51" s="963"/>
      <c r="O51" s="963"/>
      <c r="P51" s="963"/>
      <c r="Q51" s="958" t="s">
        <v>623</v>
      </c>
      <c r="R51" s="959"/>
      <c r="S51" s="961"/>
      <c r="T51" s="959" t="s">
        <v>624</v>
      </c>
      <c r="U51" s="962"/>
      <c r="V51" s="167"/>
      <c r="W51" s="321"/>
      <c r="X51" s="321"/>
      <c r="Y51" s="321"/>
      <c r="Z51" s="321"/>
      <c r="AA51" s="321"/>
    </row>
    <row r="52" spans="1:27" ht="15" customHeight="1">
      <c r="A52" s="917"/>
      <c r="B52" s="920"/>
      <c r="C52" s="921"/>
      <c r="D52" s="914"/>
      <c r="E52" s="922"/>
      <c r="F52" s="915"/>
      <c r="G52" s="933"/>
      <c r="H52" s="934"/>
      <c r="I52" s="934"/>
      <c r="J52" s="934"/>
      <c r="K52" s="934"/>
      <c r="L52" s="935"/>
      <c r="M52" s="963"/>
      <c r="N52" s="963"/>
      <c r="O52" s="963"/>
      <c r="P52" s="963"/>
      <c r="Q52" s="958"/>
      <c r="R52" s="959"/>
      <c r="S52" s="961"/>
      <c r="T52" s="959"/>
      <c r="U52" s="962"/>
      <c r="V52" s="131"/>
      <c r="W52" s="321"/>
      <c r="X52" s="321"/>
      <c r="Y52" s="321"/>
      <c r="Z52" s="321"/>
      <c r="AA52" s="321"/>
    </row>
    <row r="53" spans="1:27" ht="15" customHeight="1"/>
    <row r="54" spans="1:27" ht="15" customHeight="1"/>
    <row r="55" spans="1:27" ht="15" customHeight="1">
      <c r="A55" t="s">
        <v>329</v>
      </c>
      <c r="B55"/>
      <c r="C55"/>
      <c r="D55"/>
    </row>
    <row r="56" spans="1:27" ht="15" customHeight="1">
      <c r="A56"/>
      <c r="B56" t="s">
        <v>561</v>
      </c>
      <c r="C56"/>
      <c r="D56"/>
    </row>
    <row r="57" spans="1:27">
      <c r="B57" s="4" t="s">
        <v>370</v>
      </c>
      <c r="C57" s="4"/>
    </row>
    <row r="58" spans="1:27">
      <c r="D58" s="5" t="s">
        <v>764</v>
      </c>
    </row>
    <row r="59" spans="1:27">
      <c r="D59" s="5" t="s">
        <v>7</v>
      </c>
    </row>
    <row r="60" spans="1:27">
      <c r="A60" s="4"/>
      <c r="B60" s="4" t="s">
        <v>364</v>
      </c>
      <c r="C60" s="4"/>
      <c r="D60" s="4"/>
      <c r="E60" s="4"/>
      <c r="F60" s="4"/>
    </row>
    <row r="61" spans="1:27">
      <c r="A61" s="4"/>
      <c r="B61" s="4"/>
      <c r="C61" s="4"/>
      <c r="D61" s="5" t="s">
        <v>807</v>
      </c>
      <c r="E61" s="4" t="s">
        <v>7</v>
      </c>
    </row>
    <row r="62" spans="1:27">
      <c r="A62" s="4"/>
      <c r="B62" s="4"/>
      <c r="C62" s="4"/>
      <c r="D62" s="5" t="s">
        <v>808</v>
      </c>
      <c r="E62" s="4" t="s">
        <v>7</v>
      </c>
    </row>
    <row r="63" spans="1:27">
      <c r="A63" s="4"/>
      <c r="B63" s="4"/>
      <c r="C63" s="4"/>
      <c r="D63" s="5" t="s">
        <v>809</v>
      </c>
      <c r="E63" s="4" t="s">
        <v>7</v>
      </c>
    </row>
    <row r="64" spans="1:27">
      <c r="A64" s="4"/>
      <c r="B64" s="4"/>
      <c r="C64" s="4"/>
      <c r="D64" s="5" t="s">
        <v>810</v>
      </c>
      <c r="E64" s="4" t="s">
        <v>7</v>
      </c>
    </row>
    <row r="65" spans="1:4">
      <c r="A65"/>
      <c r="B65" t="s">
        <v>4</v>
      </c>
      <c r="C65"/>
      <c r="D65"/>
    </row>
    <row r="66" spans="1:4">
      <c r="A66"/>
      <c r="B66"/>
      <c r="C66"/>
      <c r="D66" t="s">
        <v>6</v>
      </c>
    </row>
    <row r="67" spans="1:4">
      <c r="A67"/>
      <c r="B67"/>
      <c r="C67"/>
      <c r="D67" t="s">
        <v>288</v>
      </c>
    </row>
    <row r="68" spans="1:4">
      <c r="A68"/>
      <c r="B68" t="s">
        <v>285</v>
      </c>
      <c r="C68"/>
      <c r="D68"/>
    </row>
    <row r="69" spans="1:4" ht="40.5">
      <c r="A69"/>
      <c r="B69"/>
      <c r="C69"/>
      <c r="D69" s="121" t="s">
        <v>647</v>
      </c>
    </row>
    <row r="70" spans="1:4">
      <c r="A70"/>
      <c r="B70"/>
      <c r="C70"/>
      <c r="D70" t="s">
        <v>289</v>
      </c>
    </row>
    <row r="71" spans="1:4">
      <c r="A71"/>
      <c r="B71"/>
      <c r="C71"/>
      <c r="D71" t="s">
        <v>291</v>
      </c>
    </row>
    <row r="72" spans="1:4">
      <c r="A72"/>
      <c r="B72"/>
      <c r="C72"/>
      <c r="D72" t="s">
        <v>292</v>
      </c>
    </row>
    <row r="73" spans="1:4">
      <c r="A73"/>
      <c r="B73"/>
      <c r="C73"/>
      <c r="D73" t="s">
        <v>290</v>
      </c>
    </row>
    <row r="74" spans="1:4">
      <c r="A74"/>
      <c r="B74"/>
      <c r="C74"/>
      <c r="D74" s="148" t="s">
        <v>315</v>
      </c>
    </row>
    <row r="75" spans="1:4">
      <c r="A75"/>
      <c r="B75" t="s">
        <v>66</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510</v>
      </c>
    </row>
    <row r="84" spans="1:7">
      <c r="D84" s="5" t="s">
        <v>511</v>
      </c>
      <c r="F84" s="5" t="s">
        <v>571</v>
      </c>
    </row>
    <row r="85" spans="1:7">
      <c r="D85" s="4" t="s">
        <v>606</v>
      </c>
      <c r="F85" s="5" t="s">
        <v>572</v>
      </c>
    </row>
    <row r="86" spans="1:7">
      <c r="F86" t="s">
        <v>573</v>
      </c>
    </row>
    <row r="87" spans="1:7">
      <c r="F87"/>
    </row>
    <row r="90" spans="1:7">
      <c r="A90"/>
      <c r="B90" t="s">
        <v>380</v>
      </c>
      <c r="C90"/>
      <c r="D90"/>
    </row>
    <row r="91" spans="1:7" ht="27">
      <c r="A91"/>
      <c r="B91"/>
      <c r="C91"/>
      <c r="D91" s="50" t="s">
        <v>387</v>
      </c>
      <c r="G91" s="5" t="s">
        <v>362</v>
      </c>
    </row>
    <row r="92" spans="1:7" ht="27">
      <c r="A92"/>
      <c r="B92"/>
      <c r="C92"/>
      <c r="D92" s="50" t="s">
        <v>369</v>
      </c>
      <c r="G92" s="5" t="s">
        <v>363</v>
      </c>
    </row>
    <row r="93" spans="1:7">
      <c r="A93"/>
      <c r="B93"/>
      <c r="C93"/>
      <c r="D93"/>
    </row>
    <row r="94" spans="1:7">
      <c r="A94"/>
      <c r="B94"/>
      <c r="C94"/>
      <c r="D94"/>
    </row>
    <row r="95" spans="1:7">
      <c r="A95"/>
      <c r="B95"/>
      <c r="C95"/>
      <c r="D95" t="s">
        <v>303</v>
      </c>
    </row>
    <row r="96" spans="1:7">
      <c r="A96"/>
      <c r="B96"/>
      <c r="C96"/>
      <c r="D96" t="s">
        <v>302</v>
      </c>
    </row>
    <row r="97" spans="1:6">
      <c r="A97"/>
      <c r="B97"/>
      <c r="C97"/>
      <c r="D97" t="s">
        <v>304</v>
      </c>
    </row>
    <row r="98" spans="1:6">
      <c r="A98"/>
      <c r="B98"/>
      <c r="C98"/>
      <c r="D98" s="148" t="s">
        <v>315</v>
      </c>
    </row>
    <row r="99" spans="1:6">
      <c r="A99"/>
      <c r="B99"/>
      <c r="C99"/>
      <c r="D99" t="s">
        <v>307</v>
      </c>
    </row>
    <row r="100" spans="1:6">
      <c r="A100"/>
      <c r="B100"/>
      <c r="C100"/>
      <c r="D100" t="s">
        <v>308</v>
      </c>
    </row>
    <row r="101" spans="1:6">
      <c r="A101"/>
      <c r="B101"/>
      <c r="C101"/>
      <c r="D101" t="s">
        <v>309</v>
      </c>
    </row>
    <row r="102" spans="1:6">
      <c r="A102"/>
      <c r="B102"/>
      <c r="C102"/>
      <c r="D102" t="s">
        <v>310</v>
      </c>
    </row>
    <row r="103" spans="1:6">
      <c r="A103"/>
      <c r="B103"/>
      <c r="C103"/>
      <c r="D103" t="s">
        <v>311</v>
      </c>
    </row>
    <row r="104" spans="1:6">
      <c r="A104"/>
      <c r="B104"/>
      <c r="C104"/>
      <c r="D104" s="148" t="s">
        <v>315</v>
      </c>
    </row>
    <row r="105" spans="1:6">
      <c r="A105"/>
      <c r="B105"/>
      <c r="C105"/>
      <c r="D105" s="148"/>
    </row>
    <row r="106" spans="1:6">
      <c r="B106" s="4"/>
      <c r="D106" s="320" t="s">
        <v>576</v>
      </c>
    </row>
    <row r="107" spans="1:6" ht="13.5" customHeight="1">
      <c r="D107" t="s">
        <v>577</v>
      </c>
    </row>
    <row r="108" spans="1:6">
      <c r="D108" t="s">
        <v>578</v>
      </c>
    </row>
    <row r="109" spans="1:6">
      <c r="D109" s="320"/>
      <c r="F109"/>
    </row>
  </sheetData>
  <mergeCells count="173">
    <mergeCell ref="AA1:AE1"/>
    <mergeCell ref="A2:AE2"/>
    <mergeCell ref="Y3:AE3"/>
    <mergeCell ref="Y4:AE4"/>
    <mergeCell ref="N7:R8"/>
    <mergeCell ref="U3:W3"/>
    <mergeCell ref="U4:W4"/>
    <mergeCell ref="B7:D8"/>
    <mergeCell ref="A7:A8"/>
    <mergeCell ref="AC7:AE8"/>
    <mergeCell ref="Z8:AB8"/>
    <mergeCell ref="G5:L5"/>
    <mergeCell ref="N5:P5"/>
    <mergeCell ref="Q5:AE5"/>
    <mergeCell ref="A5:F5"/>
    <mergeCell ref="K8:M8"/>
    <mergeCell ref="K7:M7"/>
    <mergeCell ref="F7:I8"/>
    <mergeCell ref="V7:Y7"/>
    <mergeCell ref="S8:U8"/>
    <mergeCell ref="V8:Y8"/>
    <mergeCell ref="A20:A21"/>
    <mergeCell ref="B20:D20"/>
    <mergeCell ref="A22:A23"/>
    <mergeCell ref="A33:L33"/>
    <mergeCell ref="F22:I22"/>
    <mergeCell ref="B23:D23"/>
    <mergeCell ref="F44:O44"/>
    <mergeCell ref="I45:K45"/>
    <mergeCell ref="M45:O45"/>
    <mergeCell ref="F45:G45"/>
    <mergeCell ref="A35:L36"/>
    <mergeCell ref="A29:M29"/>
    <mergeCell ref="F43:I43"/>
    <mergeCell ref="A30:L30"/>
    <mergeCell ref="A38:F39"/>
    <mergeCell ref="G38:I39"/>
    <mergeCell ref="C43:D43"/>
    <mergeCell ref="B11:D11"/>
    <mergeCell ref="F11:I11"/>
    <mergeCell ref="A9:A10"/>
    <mergeCell ref="G12:L12"/>
    <mergeCell ref="F16:I16"/>
    <mergeCell ref="F17:I17"/>
    <mergeCell ref="F18:I18"/>
    <mergeCell ref="K9:K10"/>
    <mergeCell ref="L9:M10"/>
    <mergeCell ref="B10:D10"/>
    <mergeCell ref="F9:I10"/>
    <mergeCell ref="B17:D17"/>
    <mergeCell ref="B18:D18"/>
    <mergeCell ref="A16:A17"/>
    <mergeCell ref="A18:A19"/>
    <mergeCell ref="A14:A15"/>
    <mergeCell ref="F14:I14"/>
    <mergeCell ref="A12:F12"/>
    <mergeCell ref="B19:D19"/>
    <mergeCell ref="B9:D9"/>
    <mergeCell ref="AI36:AS36"/>
    <mergeCell ref="S36:AD36"/>
    <mergeCell ref="M49:P50"/>
    <mergeCell ref="R41:R42"/>
    <mergeCell ref="S39:AD40"/>
    <mergeCell ref="S41:AD42"/>
    <mergeCell ref="S43:AD43"/>
    <mergeCell ref="S46:AE46"/>
    <mergeCell ref="S47:AE47"/>
    <mergeCell ref="S45:AE45"/>
    <mergeCell ref="R27:R28"/>
    <mergeCell ref="Q51:R52"/>
    <mergeCell ref="Q49:U50"/>
    <mergeCell ref="S51:S52"/>
    <mergeCell ref="T51:U52"/>
    <mergeCell ref="M51:P52"/>
    <mergeCell ref="S37:AD37"/>
    <mergeCell ref="M35:M36"/>
    <mergeCell ref="S38:AD38"/>
    <mergeCell ref="G51:L52"/>
    <mergeCell ref="V16:X17"/>
    <mergeCell ref="N18:R18"/>
    <mergeCell ref="N17:P17"/>
    <mergeCell ref="N16:R16"/>
    <mergeCell ref="AI34:AS34"/>
    <mergeCell ref="AI35:AS35"/>
    <mergeCell ref="S35:AD35"/>
    <mergeCell ref="S34:AD34"/>
    <mergeCell ref="M33:M34"/>
    <mergeCell ref="S33:AD33"/>
    <mergeCell ref="N19:P19"/>
    <mergeCell ref="N23:P23"/>
    <mergeCell ref="S22:U23"/>
    <mergeCell ref="S20:U21"/>
    <mergeCell ref="V20:X21"/>
    <mergeCell ref="AB16:AC17"/>
    <mergeCell ref="AB18:AC19"/>
    <mergeCell ref="AB20:AC21"/>
    <mergeCell ref="V18:X19"/>
    <mergeCell ref="S16:U17"/>
    <mergeCell ref="S18:U19"/>
    <mergeCell ref="Y18:Z19"/>
    <mergeCell ref="Y22:Z23"/>
    <mergeCell ref="N9:R9"/>
    <mergeCell ref="R25:S26"/>
    <mergeCell ref="S32:AD32"/>
    <mergeCell ref="A31:L32"/>
    <mergeCell ref="A34:L34"/>
    <mergeCell ref="AD20:AE21"/>
    <mergeCell ref="Y16:Z17"/>
    <mergeCell ref="Y20:Z21"/>
    <mergeCell ref="A51:A52"/>
    <mergeCell ref="A49:C50"/>
    <mergeCell ref="B51:C52"/>
    <mergeCell ref="D52:F52"/>
    <mergeCell ref="D51:F51"/>
    <mergeCell ref="D49:F50"/>
    <mergeCell ref="G49:L50"/>
    <mergeCell ref="F47:I47"/>
    <mergeCell ref="F46:I46"/>
    <mergeCell ref="A41:G42"/>
    <mergeCell ref="S27:AD28"/>
    <mergeCell ref="A26:F27"/>
    <mergeCell ref="S31:AD31"/>
    <mergeCell ref="M31:M32"/>
    <mergeCell ref="S29:AD29"/>
    <mergeCell ref="S30:AD30"/>
    <mergeCell ref="AG14:AG15"/>
    <mergeCell ref="AG16:AG17"/>
    <mergeCell ref="AG18:AG19"/>
    <mergeCell ref="AG22:AG23"/>
    <mergeCell ref="AG20:AG21"/>
    <mergeCell ref="B21:D21"/>
    <mergeCell ref="F23:I23"/>
    <mergeCell ref="F21:I21"/>
    <mergeCell ref="K20:K21"/>
    <mergeCell ref="L20:M21"/>
    <mergeCell ref="L22:M23"/>
    <mergeCell ref="B22:D22"/>
    <mergeCell ref="F19:I19"/>
    <mergeCell ref="B16:D16"/>
    <mergeCell ref="N21:P21"/>
    <mergeCell ref="N20:R20"/>
    <mergeCell ref="B14:D15"/>
    <mergeCell ref="K22:K23"/>
    <mergeCell ref="N22:R22"/>
    <mergeCell ref="AD22:AE23"/>
    <mergeCell ref="V22:X23"/>
    <mergeCell ref="AD16:AE17"/>
    <mergeCell ref="AD18:AE19"/>
    <mergeCell ref="AB14:AC15"/>
    <mergeCell ref="AB22:AC23"/>
    <mergeCell ref="AD14:AE15"/>
    <mergeCell ref="Y14:Z15"/>
    <mergeCell ref="V14:X15"/>
    <mergeCell ref="F20:I20"/>
    <mergeCell ref="F15:I15"/>
    <mergeCell ref="G26:I26"/>
    <mergeCell ref="AC9:AE9"/>
    <mergeCell ref="AC10:AE10"/>
    <mergeCell ref="Z9:AB9"/>
    <mergeCell ref="Z10:AB10"/>
    <mergeCell ref="S9:U9"/>
    <mergeCell ref="V9:Y9"/>
    <mergeCell ref="S10:U10"/>
    <mergeCell ref="V10:Y10"/>
    <mergeCell ref="S12:U12"/>
    <mergeCell ref="K16:K17"/>
    <mergeCell ref="L16:M17"/>
    <mergeCell ref="K18:K19"/>
    <mergeCell ref="L18:M19"/>
    <mergeCell ref="S14:U15"/>
    <mergeCell ref="K14:M15"/>
    <mergeCell ref="N14:R15"/>
    <mergeCell ref="N10:P10"/>
  </mergeCells>
  <phoneticPr fontId="2"/>
  <conditionalFormatting sqref="A7:AE10">
    <cfRule type="expression" dxfId="99" priority="15">
      <formula>$A$5=""</formula>
    </cfRule>
  </conditionalFormatting>
  <conditionalFormatting sqref="B10 B17 B19 B21 B23">
    <cfRule type="expression" dxfId="98" priority="13">
      <formula>OR($B9=$F$84,$B9=$F$85,$B9="")</formula>
    </cfRule>
  </conditionalFormatting>
  <conditionalFormatting sqref="B9:AE10 B16:Z23">
    <cfRule type="expression" dxfId="97" priority="6">
      <formula>IF($A9=0,OFFSET($A9,-1,0),$A9)=$D$59</formula>
    </cfRule>
  </conditionalFormatting>
  <conditionalFormatting sqref="D51:U52">
    <cfRule type="expression" dxfId="96" priority="12">
      <formula>OR($B$51=$D$92,$B$51="")</formula>
    </cfRule>
  </conditionalFormatting>
  <conditionalFormatting sqref="F17:I17">
    <cfRule type="expression" dxfId="95" priority="9">
      <formula>AND($B$16&lt;&gt;$F$86,$B$16&lt;&gt;"")</formula>
    </cfRule>
  </conditionalFormatting>
  <conditionalFormatting sqref="F19:I19">
    <cfRule type="expression" dxfId="94" priority="10">
      <formula>AND($B$18&lt;&gt;$F$86,$B$18&lt;&gt;"")</formula>
    </cfRule>
  </conditionalFormatting>
  <conditionalFormatting sqref="F21:I21">
    <cfRule type="expression" dxfId="93" priority="8">
      <formula>AND($B$20&lt;&gt;$F$86,$B$20&lt;&gt;"")</formula>
    </cfRule>
  </conditionalFormatting>
  <conditionalFormatting sqref="F23:I23">
    <cfRule type="expression" dxfId="92" priority="7">
      <formula>AND($B$22&lt;&gt;$F$86,$B$22&lt;&gt;"")</formula>
    </cfRule>
  </conditionalFormatting>
  <conditionalFormatting sqref="F43:I43">
    <cfRule type="expression" dxfId="91" priority="5">
      <formula>$A$38=""</formula>
    </cfRule>
  </conditionalFormatting>
  <conditionalFormatting sqref="F46:I47">
    <cfRule type="expression" dxfId="90" priority="2">
      <formula>$A$38=""</formula>
    </cfRule>
  </conditionalFormatting>
  <conditionalFormatting sqref="F44:O44">
    <cfRule type="expression" dxfId="89" priority="4">
      <formula>$A$38=""</formula>
    </cfRule>
  </conditionalFormatting>
  <conditionalFormatting sqref="G38 A41:P42 J43:P43 A43:E44 P44 A45:P45 A46:E47 J46:P47 A49:U52">
    <cfRule type="expression" dxfId="88" priority="17">
      <formula>$A$38=""</formula>
    </cfRule>
  </conditionalFormatting>
  <conditionalFormatting sqref="G5:AE5">
    <cfRule type="expression" dxfId="87" priority="1">
      <formula>$A$5=""</formula>
    </cfRule>
  </conditionalFormatting>
  <conditionalFormatting sqref="M35:M36">
    <cfRule type="expression" dxfId="85" priority="11">
      <formula>$M$31=""</formula>
    </cfRule>
  </conditionalFormatting>
  <conditionalFormatting sqref="Q10 Q17 Q19 Q21 Q23">
    <cfRule type="expression" dxfId="84" priority="14">
      <formula>OR($N9=$D$66,$N9="")</formula>
    </cfRule>
  </conditionalFormatting>
  <dataValidations xWindow="178" yWindow="409" count="17">
    <dataValidation type="list" allowBlank="1" showInputMessage="1" showErrorMessage="1" sqref="M33" xr:uid="{F04844DE-CDA6-47F6-81A4-F68D8FEC4E83}">
      <formula1>$D$76:$D$82</formula1>
    </dataValidation>
    <dataValidation type="list" allowBlank="1" showInputMessage="1" showErrorMessage="1" sqref="B51:C52" xr:uid="{9A5BB92F-7F94-460B-85F7-561A5180DB59}">
      <formula1>$D$91:$D$92</formula1>
    </dataValidation>
    <dataValidation type="list" allowBlank="1" showInputMessage="1" showErrorMessage="1" sqref="F47:I47" xr:uid="{DB1405B1-5051-4984-B541-C105D0229BC6}">
      <formula1>$D$99:$D$104</formula1>
    </dataValidation>
    <dataValidation type="list" allowBlank="1" showInputMessage="1" showErrorMessage="1" sqref="N9:R9 N22:R22 N18:R18 N20:R20 N16:R16" xr:uid="{B6FE73FA-52C8-456E-8445-50F8FF488313}">
      <formula1>$D$66:$D$67</formula1>
    </dataValidation>
    <dataValidation type="list" allowBlank="1" showInputMessage="1" showErrorMessage="1" sqref="S20 S16 S18 S22" xr:uid="{274164D3-41BA-45C0-857D-8DF90CAF8CF4}">
      <formula1>$D$69:$D$74</formula1>
    </dataValidation>
    <dataValidation type="list" allowBlank="1" showInputMessage="1" showErrorMessage="1" sqref="A16:A17" xr:uid="{3D1E0C9B-7473-41D6-BAC9-3E3B97306ADE}">
      <formula1>$D$61:$E$61</formula1>
    </dataValidation>
    <dataValidation type="list" allowBlank="1" showInputMessage="1" showErrorMessage="1" sqref="A9:A10" xr:uid="{9240FCDA-5841-43C7-B1B6-683B363EC862}">
      <formula1>$D$58:$D$59</formula1>
    </dataValidation>
    <dataValidation type="list" allowBlank="1" showInputMessage="1" showErrorMessage="1" prompt="（空白）を選択した場合は、当該項目は「非表示」となります。" sqref="A38:F39" xr:uid="{4826E0EB-43C7-409A-A352-7B901B45ABCC}">
      <formula1>$B$90:$D$90</formula1>
    </dataValidation>
    <dataValidation type="list" allowBlank="1" showInputMessage="1" showErrorMessage="1" prompt="（空白）を選択した場合は、当該項目は「非表示」となります。" sqref="A5:F5" xr:uid="{595BAF61-C7C5-4D7E-9D1E-FBF01796D0EC}">
      <formula1>$B$56:$D$56</formula1>
    </dataValidation>
    <dataValidation type="list" allowBlank="1" showInputMessage="1" showErrorMessage="1" sqref="B9:D9" xr:uid="{E0D22561-3347-41BC-9AA9-650C627E6886}">
      <formula1>$D$84:$D$85</formula1>
    </dataValidation>
    <dataValidation type="list" allowBlank="1" showInputMessage="1" showErrorMessage="1" sqref="B22:D22 B18:D18 B20:D20 B16:D16 D51:F51" xr:uid="{D85C73BF-7520-4127-9F79-C45A75C79B9D}">
      <formula1>$F$84:$F$86</formula1>
    </dataValidation>
    <dataValidation type="list" allowBlank="1" showInputMessage="1" showErrorMessage="1" sqref="M51:P52" xr:uid="{87BD9B9E-6D34-49AA-A8B8-24E1DB9E6EA9}">
      <formula1>$D$106:$D$108</formula1>
    </dataValidation>
    <dataValidation type="list" allowBlank="1" showInputMessage="1" showErrorMessage="1" sqref="A18:A19" xr:uid="{08AC709F-A08F-4255-8519-1410B3F68F94}">
      <formula1>$D$62:$E$62</formula1>
    </dataValidation>
    <dataValidation type="list" allowBlank="1" showInputMessage="1" showErrorMessage="1" sqref="A20:A21" xr:uid="{F5866B8D-37FA-400A-BBEE-5CB9D4ED4166}">
      <formula1>$D$63:$E$63</formula1>
    </dataValidation>
    <dataValidation type="list" allowBlank="1" showInputMessage="1" showErrorMessage="1" sqref="A22:A23" xr:uid="{336789AA-4EB8-4846-BAFC-5EDF3C5D5A77}">
      <formula1>$D$64:$E$64</formula1>
    </dataValidation>
    <dataValidation type="date" operator="greaterThanOrEqual" allowBlank="1" showInputMessage="1" showErrorMessage="1" sqref="L9:M10 L16:M23 V16:X23" xr:uid="{77E62F09-9E29-458A-B83A-BF6A1F82D464}">
      <formula1>1</formula1>
    </dataValidation>
    <dataValidation type="list" allowBlank="1" showInputMessage="1" showErrorMessage="1" sqref="F44:O44" xr:uid="{D353EF9D-11F4-4B88-BAA2-15BBA1D7A32D}">
      <formula1>$D$92:$D$95</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6" id="{C7A7404A-174E-4496-95CA-9399B655D722}">
            <xm:f>(様式４!$R$48-14)&lt;=$L9</xm:f>
            <x14:dxf>
              <font>
                <color rgb="FFFF0000"/>
              </font>
              <fill>
                <patternFill>
                  <bgColor rgb="FFFFFF00"/>
                </patternFill>
              </fill>
            </x14:dxf>
          </x14:cfRule>
          <xm:sqref>L9:M10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DB6A6A-302A-4D39-B267-C81E6AC03986}">
  <sheetPr codeName="Sheet9">
    <tabColor rgb="FFFF0000"/>
    <pageSetUpPr fitToPage="1"/>
  </sheetPr>
  <dimension ref="A1:BF209"/>
  <sheetViews>
    <sheetView tabSelected="1" view="pageBreakPreview" topLeftCell="A36" zoomScale="90" zoomScaleNormal="100" zoomScaleSheetLayoutView="90" workbookViewId="0">
      <selection activeCell="R49" sqref="R49"/>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5" width="5.125" style="5" customWidth="1"/>
    <col min="26" max="26" width="2.125" style="5" customWidth="1"/>
    <col min="27" max="28" width="3.625" style="5" customWidth="1"/>
    <col min="29" max="29" width="6.625" style="5" customWidth="1"/>
    <col min="30" max="31" width="3.625" style="5" customWidth="1"/>
    <col min="32" max="32" width="2" style="5" customWidth="1"/>
    <col min="33" max="39" width="3.625" style="5" customWidth="1"/>
    <col min="40" max="40" width="5.125" style="5" customWidth="1"/>
    <col min="41" max="41" width="6.625" style="5" customWidth="1"/>
    <col min="42" max="42" width="3.625" style="5" customWidth="1"/>
    <col min="43" max="43" width="5.125" style="5" customWidth="1"/>
    <col min="44" max="44" width="8.125" style="5" customWidth="1"/>
    <col min="45" max="46" width="3.625" style="5" customWidth="1"/>
    <col min="47" max="48" width="5.625" style="5" customWidth="1"/>
    <col min="49" max="49" width="12.625" style="5" customWidth="1"/>
    <col min="50" max="50" width="9.625" style="5" customWidth="1"/>
    <col min="51" max="51" width="6.625" style="167" customWidth="1"/>
    <col min="52" max="56" width="6.625" style="5" customWidth="1"/>
    <col min="57" max="58" width="9" style="5" customWidth="1"/>
    <col min="59" max="16384" width="9" style="5"/>
  </cols>
  <sheetData>
    <row r="1" spans="1:51" ht="15" customHeight="1">
      <c r="AL1" s="205"/>
      <c r="AM1" s="205"/>
      <c r="AN1" s="1123" t="s">
        <v>376</v>
      </c>
      <c r="AO1" s="1124"/>
      <c r="AP1" s="1124"/>
      <c r="AQ1" s="1124"/>
      <c r="AR1" s="1124"/>
      <c r="AS1" s="1124"/>
      <c r="AT1" s="1125"/>
    </row>
    <row r="2" spans="1:51" ht="21" customHeight="1">
      <c r="A2" s="986" t="s">
        <v>312</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6"/>
      <c r="AI2" s="986"/>
      <c r="AJ2" s="986"/>
      <c r="AK2" s="986"/>
      <c r="AL2" s="986"/>
      <c r="AM2" s="986"/>
      <c r="AN2" s="986"/>
      <c r="AO2" s="986"/>
      <c r="AP2" s="986"/>
      <c r="AQ2" s="986"/>
      <c r="AR2" s="986"/>
      <c r="AS2" s="986"/>
      <c r="AT2" s="986"/>
    </row>
    <row r="3" spans="1:51" ht="15" customHeight="1">
      <c r="G3" s="1127"/>
      <c r="H3" s="1127"/>
      <c r="I3" s="1127"/>
      <c r="J3" s="1127"/>
      <c r="K3" s="1127"/>
      <c r="L3" s="1127"/>
      <c r="M3" s="1127"/>
      <c r="N3" s="1127"/>
      <c r="O3" s="1127"/>
      <c r="P3" s="1127"/>
      <c r="Q3" s="1127"/>
      <c r="R3" s="1127"/>
      <c r="AG3" s="989" t="s">
        <v>316</v>
      </c>
      <c r="AH3" s="989"/>
      <c r="AI3" s="989"/>
      <c r="AJ3" s="989"/>
      <c r="AK3" s="123" t="s">
        <v>297</v>
      </c>
      <c r="AL3" s="987">
        <f>様式３!Y3</f>
        <v>0</v>
      </c>
      <c r="AM3" s="987"/>
      <c r="AN3" s="987"/>
      <c r="AO3" s="987"/>
      <c r="AP3" s="987"/>
      <c r="AQ3" s="987"/>
      <c r="AR3" s="987"/>
      <c r="AS3" s="987"/>
      <c r="AT3" s="987"/>
    </row>
    <row r="4" spans="1:51" ht="15" customHeight="1">
      <c r="G4" s="1127"/>
      <c r="H4" s="1127"/>
      <c r="I4" s="1127"/>
      <c r="J4" s="1127"/>
      <c r="K4" s="1127"/>
      <c r="L4" s="1127"/>
      <c r="M4" s="1127"/>
      <c r="N4" s="1127"/>
      <c r="O4" s="1127"/>
      <c r="P4" s="1127"/>
      <c r="Q4" s="1127"/>
      <c r="R4" s="1127"/>
      <c r="AG4" s="989" t="s">
        <v>317</v>
      </c>
      <c r="AH4" s="989"/>
      <c r="AI4" s="989"/>
      <c r="AJ4" s="989"/>
      <c r="AK4" s="123" t="s">
        <v>297</v>
      </c>
      <c r="AL4" s="988" t="str">
        <f>様式３!Y4</f>
        <v>（都）塚口長尾線（昆陽南）　街路整備工事（その４）</v>
      </c>
      <c r="AM4" s="988"/>
      <c r="AN4" s="988"/>
      <c r="AO4" s="988"/>
      <c r="AP4" s="988"/>
      <c r="AQ4" s="988"/>
      <c r="AR4" s="988"/>
      <c r="AS4" s="988"/>
      <c r="AT4" s="988"/>
      <c r="AY4" s="5"/>
    </row>
    <row r="5" spans="1:51" ht="21" customHeight="1">
      <c r="A5" s="1126" t="s">
        <v>652</v>
      </c>
      <c r="B5" s="1126"/>
      <c r="C5" s="1126"/>
      <c r="D5" s="1126"/>
      <c r="E5" s="1126"/>
      <c r="F5" s="1126"/>
      <c r="O5" s="145"/>
      <c r="P5" s="145"/>
      <c r="Q5" s="1130" t="s">
        <v>754</v>
      </c>
      <c r="R5" s="1130"/>
      <c r="S5" s="1130"/>
      <c r="T5" s="1130"/>
      <c r="U5" s="1130"/>
      <c r="V5" s="1130"/>
      <c r="W5" s="1130"/>
      <c r="X5" s="1128" t="s">
        <v>755</v>
      </c>
      <c r="Y5" s="1128"/>
      <c r="Z5" s="1128"/>
      <c r="AA5" s="1128"/>
      <c r="AB5" s="1128"/>
      <c r="AC5" s="1128"/>
      <c r="AD5" s="1128"/>
      <c r="AE5" s="1128"/>
      <c r="AF5" s="1128"/>
      <c r="AG5" s="1128"/>
      <c r="AH5" s="1128"/>
      <c r="AI5" s="1128"/>
      <c r="AJ5" s="1128"/>
      <c r="AK5" s="1128"/>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1128"/>
      <c r="Y6" s="1129"/>
      <c r="Z6" s="1129"/>
      <c r="AA6" s="1129"/>
      <c r="AB6" s="1129"/>
      <c r="AC6" s="1129"/>
      <c r="AD6" s="1129"/>
      <c r="AE6" s="1129"/>
      <c r="AF6" s="1129"/>
      <c r="AG6" s="1129"/>
      <c r="AH6" s="1129"/>
      <c r="AI6" s="1129"/>
      <c r="AJ6" s="1129"/>
      <c r="AK6" s="1129"/>
      <c r="AL6" s="391"/>
    </row>
    <row r="7" spans="1:51" ht="15" customHeight="1">
      <c r="A7" s="976" t="s">
        <v>649</v>
      </c>
      <c r="B7" s="151"/>
      <c r="C7" s="316" t="s">
        <v>336</v>
      </c>
      <c r="D7" s="316" t="s">
        <v>295</v>
      </c>
      <c r="E7" s="316" t="s">
        <v>648</v>
      </c>
      <c r="F7" s="153" t="s">
        <v>287</v>
      </c>
      <c r="G7" s="1131" t="s">
        <v>657</v>
      </c>
      <c r="H7" s="1132"/>
      <c r="I7" s="1132"/>
      <c r="J7" s="1132"/>
      <c r="K7" s="1132"/>
      <c r="L7" s="1132"/>
      <c r="M7" s="1132"/>
      <c r="N7" s="1132"/>
      <c r="O7" s="1133"/>
      <c r="Y7" s="976" t="s">
        <v>649</v>
      </c>
      <c r="Z7" s="152"/>
      <c r="AA7" s="1153" t="s">
        <v>651</v>
      </c>
      <c r="AB7" s="1153"/>
      <c r="AC7" s="1153"/>
      <c r="AD7" s="1153"/>
      <c r="AE7" s="1153"/>
      <c r="AF7" s="149"/>
      <c r="AG7" s="859" t="s">
        <v>638</v>
      </c>
      <c r="AH7" s="863"/>
      <c r="AI7" s="863"/>
      <c r="AJ7" s="863"/>
      <c r="AK7" s="863"/>
      <c r="AL7" s="863"/>
      <c r="AM7" s="863"/>
      <c r="AN7" s="863"/>
      <c r="AO7" s="863"/>
      <c r="AP7" s="863"/>
      <c r="AQ7" s="863"/>
      <c r="AR7" s="863"/>
      <c r="AS7" s="860"/>
      <c r="AT7" s="366"/>
      <c r="AV7" s="4" t="s">
        <v>656</v>
      </c>
      <c r="AY7" s="4" t="s">
        <v>844</v>
      </c>
    </row>
    <row r="8" spans="1:51" ht="15" customHeight="1" thickBot="1">
      <c r="A8" s="977"/>
      <c r="B8" s="141" t="s">
        <v>295</v>
      </c>
      <c r="C8" s="317" t="s">
        <v>320</v>
      </c>
      <c r="D8" s="317" t="s">
        <v>297</v>
      </c>
      <c r="E8" s="317" t="s">
        <v>528</v>
      </c>
      <c r="F8" s="166" t="s">
        <v>287</v>
      </c>
      <c r="G8" s="1134" t="s">
        <v>757</v>
      </c>
      <c r="H8" s="1135"/>
      <c r="I8" s="1135"/>
      <c r="J8" s="1135"/>
      <c r="K8" s="1135"/>
      <c r="L8" s="1135"/>
      <c r="M8" s="1135"/>
      <c r="N8" s="1135"/>
      <c r="O8" s="1136"/>
      <c r="U8" s="4"/>
      <c r="Y8" s="977"/>
      <c r="Z8" s="140" t="s">
        <v>333</v>
      </c>
      <c r="AA8" s="886" t="s">
        <v>659</v>
      </c>
      <c r="AB8" s="886"/>
      <c r="AC8" s="886"/>
      <c r="AD8" s="886"/>
      <c r="AE8" s="886"/>
      <c r="AF8" s="130" t="s">
        <v>334</v>
      </c>
      <c r="AG8" s="861" t="s">
        <v>637</v>
      </c>
      <c r="AH8" s="864"/>
      <c r="AI8" s="864"/>
      <c r="AJ8" s="864"/>
      <c r="AK8" s="864"/>
      <c r="AL8" s="864"/>
      <c r="AM8" s="864"/>
      <c r="AN8" s="864"/>
      <c r="AO8" s="864"/>
      <c r="AP8" s="864"/>
      <c r="AQ8" s="864"/>
      <c r="AR8" s="864"/>
      <c r="AS8" s="862"/>
      <c r="AT8" s="366"/>
      <c r="AV8" s="960">
        <v>1</v>
      </c>
      <c r="AW8" s="960" t="str">
        <f>IF(OR(A9="○",A9=""),IF(OR(A9="○",A9=""),IF(OR(E9="女性",AND(E9="男性",AND(E10&lt;40,NOT(E10=0))),AND(E9="",AND(E10&lt;40,NOT(E10=0)))),"○","×")),IF(A9="工場製作","対象外",""))</f>
        <v/>
      </c>
      <c r="AY8" s="167" t="str">
        <f>IF(OR(AW8="×",AW10="×",AW12="×",R11="しない"),"×","○")</f>
        <v>×</v>
      </c>
    </row>
    <row r="9" spans="1:51" ht="15" customHeight="1">
      <c r="A9" s="975" t="s">
        <v>7</v>
      </c>
      <c r="B9" s="151"/>
      <c r="C9" s="404"/>
      <c r="D9" s="152"/>
      <c r="E9" s="344"/>
      <c r="F9" s="153"/>
      <c r="G9" s="1137"/>
      <c r="H9" s="1138"/>
      <c r="I9" s="1138"/>
      <c r="J9" s="1138"/>
      <c r="K9" s="1138"/>
      <c r="L9" s="1138"/>
      <c r="M9" s="1138"/>
      <c r="N9" s="1138"/>
      <c r="O9" s="1139"/>
      <c r="R9" s="1143" t="s">
        <v>756</v>
      </c>
      <c r="S9" s="1144"/>
      <c r="T9" s="1144"/>
      <c r="U9" s="1145"/>
      <c r="Y9" s="1154" t="s">
        <v>57</v>
      </c>
      <c r="Z9" s="123"/>
      <c r="AA9" s="1156"/>
      <c r="AB9" s="1156"/>
      <c r="AC9" s="1156"/>
      <c r="AD9" s="1156"/>
      <c r="AE9" s="1156"/>
      <c r="AF9" s="153"/>
      <c r="AG9" s="1137"/>
      <c r="AH9" s="1138"/>
      <c r="AI9" s="1138"/>
      <c r="AJ9" s="1138"/>
      <c r="AK9" s="1138"/>
      <c r="AL9" s="1138"/>
      <c r="AM9" s="1138"/>
      <c r="AN9" s="1138"/>
      <c r="AO9" s="1138"/>
      <c r="AP9" s="1138"/>
      <c r="AQ9" s="1138"/>
      <c r="AR9" s="1138"/>
      <c r="AS9" s="1139"/>
      <c r="AT9" s="357"/>
      <c r="AV9" s="960"/>
      <c r="AW9" s="960"/>
    </row>
    <row r="10" spans="1:51" ht="15" customHeight="1">
      <c r="A10" s="974"/>
      <c r="B10" s="141" t="s">
        <v>295</v>
      </c>
      <c r="C10" s="462"/>
      <c r="D10" s="317" t="s">
        <v>297</v>
      </c>
      <c r="E10" s="355" t="str">
        <f>IF(NOT(C10=""),DATEDIF(C10,$R$48,"Y"),"")</f>
        <v/>
      </c>
      <c r="F10" s="166" t="s">
        <v>287</v>
      </c>
      <c r="G10" s="1140"/>
      <c r="H10" s="1141"/>
      <c r="I10" s="1141"/>
      <c r="J10" s="1141"/>
      <c r="K10" s="1141"/>
      <c r="L10" s="1141"/>
      <c r="M10" s="1141"/>
      <c r="N10" s="1141"/>
      <c r="O10" s="1142"/>
      <c r="R10" s="1146"/>
      <c r="S10" s="864"/>
      <c r="T10" s="864"/>
      <c r="U10" s="1147"/>
      <c r="Y10" s="1155"/>
      <c r="Z10" s="167" t="s">
        <v>295</v>
      </c>
      <c r="AA10" s="1004"/>
      <c r="AB10" s="1004"/>
      <c r="AC10" s="1004"/>
      <c r="AD10" s="1004"/>
      <c r="AE10" s="1004"/>
      <c r="AF10" s="203" t="s">
        <v>287</v>
      </c>
      <c r="AG10" s="1140"/>
      <c r="AH10" s="1141"/>
      <c r="AI10" s="1141"/>
      <c r="AJ10" s="1141"/>
      <c r="AK10" s="1141"/>
      <c r="AL10" s="1141"/>
      <c r="AM10" s="1141"/>
      <c r="AN10" s="1141"/>
      <c r="AO10" s="1141"/>
      <c r="AP10" s="1141"/>
      <c r="AQ10" s="1141"/>
      <c r="AR10" s="1141"/>
      <c r="AS10" s="1142"/>
      <c r="AT10" s="357"/>
      <c r="AV10" s="960">
        <v>2</v>
      </c>
      <c r="AW10" s="960" t="str">
        <f>IF(OR(A11="○",A11=""),IF(OR(A11="○",A11=""),IF(OR(E11="女性",AND(E11="男性",AND(E12&lt;40,NOT(E12=0))),AND(E11="",AND(E12&lt;40,NOT(E12=0)))),"○","×")),IF(A11="工場製作","対象外",""))</f>
        <v/>
      </c>
    </row>
    <row r="11" spans="1:51" ht="15" customHeight="1">
      <c r="A11" s="975" t="s">
        <v>7</v>
      </c>
      <c r="B11" s="151"/>
      <c r="C11" s="404"/>
      <c r="D11" s="152" t="s">
        <v>295</v>
      </c>
      <c r="E11" s="344"/>
      <c r="F11" s="153" t="s">
        <v>287</v>
      </c>
      <c r="G11" s="1137"/>
      <c r="H11" s="1138"/>
      <c r="I11" s="1138"/>
      <c r="J11" s="1138"/>
      <c r="K11" s="1138"/>
      <c r="L11" s="1138"/>
      <c r="M11" s="1138"/>
      <c r="N11" s="1138"/>
      <c r="O11" s="1139"/>
      <c r="R11" s="1148" t="s">
        <v>860</v>
      </c>
      <c r="S11" s="1138"/>
      <c r="T11" s="1138"/>
      <c r="U11" s="1149"/>
      <c r="Y11" s="1154" t="s">
        <v>7</v>
      </c>
      <c r="Z11" s="343"/>
      <c r="AA11" s="1156"/>
      <c r="AB11" s="1156"/>
      <c r="AC11" s="1156"/>
      <c r="AD11" s="1156"/>
      <c r="AE11" s="1156"/>
      <c r="AF11" s="153"/>
      <c r="AG11" s="1137"/>
      <c r="AH11" s="1138"/>
      <c r="AI11" s="1138"/>
      <c r="AJ11" s="1138"/>
      <c r="AK11" s="1138"/>
      <c r="AL11" s="1138"/>
      <c r="AM11" s="1138"/>
      <c r="AN11" s="1138"/>
      <c r="AO11" s="1138"/>
      <c r="AP11" s="1138"/>
      <c r="AQ11" s="1138"/>
      <c r="AR11" s="1138"/>
      <c r="AS11" s="1139"/>
      <c r="AT11" s="357"/>
      <c r="AV11" s="960"/>
      <c r="AW11" s="960"/>
    </row>
    <row r="12" spans="1:51" ht="15" customHeight="1" thickBot="1">
      <c r="A12" s="974"/>
      <c r="B12" s="141" t="s">
        <v>295</v>
      </c>
      <c r="C12" s="462"/>
      <c r="D12" s="317" t="s">
        <v>297</v>
      </c>
      <c r="E12" s="355" t="str">
        <f>IF(NOT(C12=""),DATEDIF(C12,$R$48,"Y"),"")</f>
        <v/>
      </c>
      <c r="F12" s="166" t="s">
        <v>287</v>
      </c>
      <c r="G12" s="1140"/>
      <c r="H12" s="1141"/>
      <c r="I12" s="1141"/>
      <c r="J12" s="1141"/>
      <c r="K12" s="1141"/>
      <c r="L12" s="1141"/>
      <c r="M12" s="1141"/>
      <c r="N12" s="1141"/>
      <c r="O12" s="1142"/>
      <c r="R12" s="1150"/>
      <c r="S12" s="1151"/>
      <c r="T12" s="1151"/>
      <c r="U12" s="1152"/>
      <c r="Y12" s="1155"/>
      <c r="Z12" s="352" t="s">
        <v>295</v>
      </c>
      <c r="AA12" s="1004"/>
      <c r="AB12" s="1004"/>
      <c r="AC12" s="1004"/>
      <c r="AD12" s="1004"/>
      <c r="AE12" s="1004"/>
      <c r="AF12" s="166" t="s">
        <v>287</v>
      </c>
      <c r="AG12" s="1140"/>
      <c r="AH12" s="1141"/>
      <c r="AI12" s="1141"/>
      <c r="AJ12" s="1141"/>
      <c r="AK12" s="1141"/>
      <c r="AL12" s="1141"/>
      <c r="AM12" s="1141"/>
      <c r="AN12" s="1141"/>
      <c r="AO12" s="1141"/>
      <c r="AP12" s="1141"/>
      <c r="AQ12" s="1141"/>
      <c r="AR12" s="1141"/>
      <c r="AS12" s="1142"/>
      <c r="AT12" s="357"/>
      <c r="AV12" s="960">
        <v>3</v>
      </c>
      <c r="AW12" s="960" t="str">
        <f>IF(OR(A13="○",A13=""),IF(OR(A13="○",A13=""),IF(OR(E13="女性",AND(E13="男性",AND(E14&lt;40,NOT(E14=0))),AND(E13="",AND(E14&lt;40,NOT(E14=0)))),"○","×")),IF(A13="工場製作","対象外",""))</f>
        <v/>
      </c>
    </row>
    <row r="13" spans="1:51" ht="15" customHeight="1">
      <c r="A13" s="975" t="s">
        <v>7</v>
      </c>
      <c r="B13" s="151"/>
      <c r="C13" s="404"/>
      <c r="D13" s="152" t="s">
        <v>295</v>
      </c>
      <c r="E13" s="344"/>
      <c r="F13" s="153" t="s">
        <v>287</v>
      </c>
      <c r="G13" s="1137"/>
      <c r="H13" s="1138"/>
      <c r="I13" s="1138"/>
      <c r="J13" s="1138"/>
      <c r="K13" s="1138"/>
      <c r="L13" s="1138"/>
      <c r="M13" s="1138"/>
      <c r="N13" s="1138"/>
      <c r="O13" s="1139"/>
      <c r="Y13" s="1154" t="s">
        <v>7</v>
      </c>
      <c r="Z13" s="343"/>
      <c r="AA13" s="1156"/>
      <c r="AB13" s="1156"/>
      <c r="AC13" s="1156"/>
      <c r="AD13" s="1156"/>
      <c r="AE13" s="1156"/>
      <c r="AF13" s="153"/>
      <c r="AG13" s="1137"/>
      <c r="AH13" s="1138"/>
      <c r="AI13" s="1138"/>
      <c r="AJ13" s="1138"/>
      <c r="AK13" s="1138"/>
      <c r="AL13" s="1138"/>
      <c r="AM13" s="1138"/>
      <c r="AN13" s="1138"/>
      <c r="AO13" s="1138"/>
      <c r="AP13" s="1138"/>
      <c r="AQ13" s="1138"/>
      <c r="AR13" s="1138"/>
      <c r="AS13" s="1139"/>
      <c r="AT13" s="357"/>
      <c r="AV13" s="960"/>
      <c r="AW13" s="960"/>
    </row>
    <row r="14" spans="1:51" ht="15" customHeight="1">
      <c r="A14" s="974"/>
      <c r="B14" s="141" t="s">
        <v>295</v>
      </c>
      <c r="C14" s="462"/>
      <c r="D14" s="317" t="s">
        <v>297</v>
      </c>
      <c r="E14" s="355" t="str">
        <f>IF(NOT(C14=""),DATEDIF(C14,$R$48,"Y"),"")</f>
        <v/>
      </c>
      <c r="F14" s="166" t="s">
        <v>287</v>
      </c>
      <c r="G14" s="1140"/>
      <c r="H14" s="1141"/>
      <c r="I14" s="1141"/>
      <c r="J14" s="1141"/>
      <c r="K14" s="1141"/>
      <c r="L14" s="1141"/>
      <c r="M14" s="1141"/>
      <c r="N14" s="1141"/>
      <c r="O14" s="1142"/>
      <c r="Y14" s="1155"/>
      <c r="Z14" s="352" t="s">
        <v>295</v>
      </c>
      <c r="AA14" s="1004"/>
      <c r="AB14" s="1004"/>
      <c r="AC14" s="1004"/>
      <c r="AD14" s="1004"/>
      <c r="AE14" s="1004"/>
      <c r="AF14" s="166" t="s">
        <v>287</v>
      </c>
      <c r="AG14" s="1140"/>
      <c r="AH14" s="1141"/>
      <c r="AI14" s="1141"/>
      <c r="AJ14" s="1141"/>
      <c r="AK14" s="1141"/>
      <c r="AL14" s="1141"/>
      <c r="AM14" s="1141"/>
      <c r="AN14" s="1141"/>
      <c r="AO14" s="1141"/>
      <c r="AP14" s="1141"/>
      <c r="AQ14" s="1141"/>
      <c r="AR14" s="1141"/>
      <c r="AS14" s="1142"/>
      <c r="AT14" s="357"/>
    </row>
    <row r="15" spans="1:51" ht="3" customHeight="1">
      <c r="A15" s="129"/>
      <c r="B15" s="129"/>
      <c r="C15" s="129"/>
      <c r="D15" s="129"/>
      <c r="E15" s="129"/>
      <c r="F15" s="129"/>
      <c r="G15" s="129"/>
      <c r="H15" s="129"/>
      <c r="I15" s="129"/>
      <c r="J15" s="129"/>
      <c r="P15" s="124"/>
    </row>
    <row r="16" spans="1:51" ht="18" customHeight="1">
      <c r="A16" s="1165"/>
      <c r="B16" s="1165"/>
      <c r="H16" s="1160" t="s">
        <v>565</v>
      </c>
      <c r="I16" s="1160"/>
      <c r="J16" s="1160"/>
      <c r="K16" s="1160"/>
      <c r="L16" s="1160"/>
      <c r="M16" s="1160"/>
      <c r="N16" s="1160"/>
      <c r="U16" s="1164" t="str">
        <f>IF(様式３!A5 = "","入札公告に示す配置技術者の同種工事の施工実績","")</f>
        <v/>
      </c>
      <c r="V16" s="1164"/>
      <c r="W16" s="1164"/>
      <c r="X16" s="1164"/>
      <c r="Y16" s="1164"/>
      <c r="Z16" s="1164"/>
      <c r="AA16" s="1164"/>
      <c r="AB16" s="1164"/>
      <c r="AC16" s="1164"/>
      <c r="AD16" s="1164"/>
      <c r="AE16" s="1164"/>
      <c r="AF16" s="1164"/>
      <c r="AG16" s="1164"/>
      <c r="AH16" s="1164"/>
      <c r="AI16" s="1164"/>
      <c r="AJ16" s="1164"/>
      <c r="AK16" s="1164"/>
      <c r="AL16" s="1164"/>
      <c r="AM16" s="1164"/>
      <c r="AN16" s="1164"/>
      <c r="AO16" s="1164"/>
      <c r="AP16" s="1164"/>
      <c r="AQ16" s="1164"/>
      <c r="AR16" s="1164"/>
      <c r="AS16" s="1164"/>
      <c r="AT16" s="1164"/>
    </row>
    <row r="17" spans="1:58" ht="15" customHeight="1">
      <c r="A17" s="1163" t="str">
        <f>IF(様式３!A5=B78,B78,IF(R11="する",B78,""))</f>
        <v>■同種工事の施工実績</v>
      </c>
      <c r="B17" s="1163"/>
      <c r="C17" s="1163"/>
      <c r="D17" s="1163"/>
      <c r="E17" s="1163"/>
      <c r="F17" s="1163"/>
      <c r="G17" s="1163"/>
      <c r="H17" s="1161" t="str">
        <f>様式３!$G$5</f>
        <v>対象期間：平成23年度～入札参加申込期限日</v>
      </c>
      <c r="I17" s="1161"/>
      <c r="J17" s="1161"/>
      <c r="K17" s="1161"/>
      <c r="L17" s="1161"/>
      <c r="M17" s="1161"/>
      <c r="N17" s="1161"/>
      <c r="O17" s="1161"/>
      <c r="P17" s="1161"/>
      <c r="Q17" s="1161"/>
      <c r="R17" s="1161"/>
      <c r="S17" s="1161"/>
      <c r="T17" s="1161"/>
      <c r="U17" s="887" t="s">
        <v>509</v>
      </c>
      <c r="V17" s="887"/>
      <c r="W17" s="887"/>
      <c r="X17" s="998" t="str">
        <f>様式３!$Q$5</f>
        <v>電線共同溝（道路延長）Ｌ＝１００ｍ以上の施工実績</v>
      </c>
      <c r="Y17" s="998"/>
      <c r="Z17" s="998"/>
      <c r="AA17" s="998"/>
      <c r="AB17" s="998"/>
      <c r="AC17" s="998"/>
      <c r="AD17" s="998"/>
      <c r="AE17" s="998"/>
      <c r="AF17" s="998"/>
      <c r="AG17" s="998"/>
      <c r="AH17" s="998"/>
      <c r="AI17" s="998"/>
      <c r="AJ17" s="998"/>
      <c r="AK17" s="998"/>
      <c r="AL17" s="998"/>
      <c r="AM17" s="998"/>
      <c r="AN17" s="998"/>
      <c r="AO17" s="998"/>
      <c r="AP17" s="998"/>
      <c r="AQ17" s="998"/>
      <c r="AR17" s="998"/>
      <c r="AS17" s="998"/>
      <c r="AT17" s="998"/>
    </row>
    <row r="18" spans="1:58" ht="10.35" customHeight="1">
      <c r="A18" s="1163"/>
      <c r="B18" s="1163"/>
      <c r="C18" s="1163"/>
      <c r="D18" s="1163"/>
      <c r="E18" s="1163"/>
      <c r="F18" s="1163"/>
      <c r="G18" s="1163"/>
      <c r="H18" s="1162"/>
      <c r="I18" s="1162"/>
      <c r="J18" s="1162"/>
      <c r="K18" s="1162"/>
      <c r="L18" s="1162"/>
      <c r="M18" s="1162"/>
      <c r="N18" s="1162"/>
      <c r="O18" s="1162"/>
      <c r="P18" s="1162"/>
      <c r="Q18" s="1162"/>
      <c r="R18" s="1162"/>
      <c r="S18" s="1162"/>
      <c r="T18" s="1162"/>
      <c r="U18" s="887"/>
      <c r="V18" s="887"/>
      <c r="W18" s="887"/>
      <c r="X18" s="972"/>
      <c r="Y18" s="972"/>
      <c r="Z18" s="972"/>
      <c r="AA18" s="972"/>
      <c r="AB18" s="972"/>
      <c r="AC18" s="972"/>
      <c r="AD18" s="972"/>
      <c r="AE18" s="972"/>
      <c r="AF18" s="972"/>
      <c r="AG18" s="972"/>
      <c r="AH18" s="972"/>
      <c r="AI18" s="972"/>
      <c r="AJ18" s="972"/>
      <c r="AK18" s="972"/>
      <c r="AL18" s="972"/>
      <c r="AM18" s="972"/>
      <c r="AN18" s="972"/>
      <c r="AO18" s="972"/>
      <c r="AP18" s="972"/>
      <c r="AQ18" s="972"/>
      <c r="AR18" s="972"/>
      <c r="AS18" s="972"/>
      <c r="AT18" s="972"/>
    </row>
    <row r="19" spans="1:58" ht="3" customHeight="1">
      <c r="A19" s="125"/>
      <c r="B19" s="125"/>
      <c r="C19" s="125"/>
      <c r="D19" s="125"/>
      <c r="E19" s="125"/>
      <c r="F19" s="129"/>
      <c r="G19" s="129"/>
      <c r="H19" s="129"/>
      <c r="I19" s="129"/>
      <c r="J19" s="129"/>
      <c r="P19" s="124"/>
    </row>
    <row r="20" spans="1:58" ht="15" customHeight="1">
      <c r="A20" s="976" t="s">
        <v>51</v>
      </c>
      <c r="B20" s="151"/>
      <c r="C20" s="152" t="s">
        <v>336</v>
      </c>
      <c r="D20" s="153"/>
      <c r="E20" s="976" t="s">
        <v>363</v>
      </c>
      <c r="F20" s="859" t="s">
        <v>372</v>
      </c>
      <c r="G20" s="863"/>
      <c r="H20" s="863"/>
      <c r="I20" s="863"/>
      <c r="J20" s="860"/>
      <c r="K20" s="151"/>
      <c r="L20" s="863" t="s">
        <v>317</v>
      </c>
      <c r="M20" s="863"/>
      <c r="N20" s="863"/>
      <c r="O20" s="863"/>
      <c r="P20" s="863"/>
      <c r="Q20" s="863"/>
      <c r="R20" s="863"/>
      <c r="S20" s="863"/>
      <c r="T20" s="863"/>
      <c r="U20" s="863"/>
      <c r="V20" s="122"/>
      <c r="W20" s="859" t="s">
        <v>625</v>
      </c>
      <c r="X20" s="863"/>
      <c r="Y20" s="863"/>
      <c r="Z20" s="863"/>
      <c r="AA20" s="860"/>
      <c r="AB20" s="859" t="s">
        <v>4</v>
      </c>
      <c r="AC20" s="863"/>
      <c r="AD20" s="863"/>
      <c r="AE20" s="863"/>
      <c r="AF20" s="860"/>
      <c r="AG20" s="1013" t="s">
        <v>384</v>
      </c>
      <c r="AH20" s="1014"/>
      <c r="AI20" s="1014"/>
      <c r="AJ20" s="1014"/>
      <c r="AK20" s="1014"/>
      <c r="AL20" s="1014"/>
      <c r="AM20" s="1014"/>
      <c r="AN20" s="1014"/>
      <c r="AO20" s="1014"/>
      <c r="AP20" s="1014"/>
      <c r="AQ20" s="1015"/>
      <c r="AR20" s="859" t="s">
        <v>244</v>
      </c>
      <c r="AS20" s="863"/>
      <c r="AT20" s="860"/>
    </row>
    <row r="21" spans="1:58" ht="15" customHeight="1">
      <c r="A21" s="977"/>
      <c r="B21" s="141" t="s">
        <v>333</v>
      </c>
      <c r="C21" s="140" t="s">
        <v>320</v>
      </c>
      <c r="D21" s="166" t="s">
        <v>334</v>
      </c>
      <c r="E21" s="977"/>
      <c r="F21" s="861"/>
      <c r="G21" s="864"/>
      <c r="H21" s="864"/>
      <c r="I21" s="864"/>
      <c r="J21" s="862"/>
      <c r="K21" s="141"/>
      <c r="L21" s="864"/>
      <c r="M21" s="864"/>
      <c r="N21" s="864"/>
      <c r="O21" s="864"/>
      <c r="P21" s="864"/>
      <c r="Q21" s="864"/>
      <c r="R21" s="864"/>
      <c r="S21" s="864"/>
      <c r="T21" s="864"/>
      <c r="U21" s="864"/>
      <c r="V21" s="190"/>
      <c r="W21" s="861"/>
      <c r="X21" s="864"/>
      <c r="Y21" s="864"/>
      <c r="Z21" s="864"/>
      <c r="AA21" s="862"/>
      <c r="AB21" s="861"/>
      <c r="AC21" s="864"/>
      <c r="AD21" s="864"/>
      <c r="AE21" s="864"/>
      <c r="AF21" s="862"/>
      <c r="AG21" s="1016" t="str">
        <f>様式３!S8</f>
        <v>規模・寸法</v>
      </c>
      <c r="AH21" s="1017"/>
      <c r="AI21" s="1017"/>
      <c r="AJ21" s="1018"/>
      <c r="AK21" s="1019" t="str">
        <f>様式３!V8</f>
        <v>構造型式</v>
      </c>
      <c r="AL21" s="1020"/>
      <c r="AM21" s="1020"/>
      <c r="AN21" s="1021"/>
      <c r="AO21" s="1022" t="str">
        <f>様式３!Z8</f>
        <v>使用機材・数量</v>
      </c>
      <c r="AP21" s="1023"/>
      <c r="AQ21" s="1024"/>
      <c r="AR21" s="861"/>
      <c r="AS21" s="864"/>
      <c r="AT21" s="862"/>
    </row>
    <row r="22" spans="1:58" ht="15" customHeight="1">
      <c r="A22" s="975"/>
      <c r="B22" s="132"/>
      <c r="C22" s="303" t="str">
        <f>IF($AY$8="○",IF(Y9=$C$81,AA9,""),IF(A9=$C$81,C9,""))</f>
        <v/>
      </c>
      <c r="D22" s="139"/>
      <c r="E22" s="975" t="s">
        <v>7</v>
      </c>
      <c r="F22" s="888"/>
      <c r="G22" s="865"/>
      <c r="H22" s="865"/>
      <c r="I22" s="865"/>
      <c r="J22" s="889"/>
      <c r="K22" s="132"/>
      <c r="L22" s="865"/>
      <c r="M22" s="865"/>
      <c r="N22" s="865"/>
      <c r="O22" s="865"/>
      <c r="P22" s="865"/>
      <c r="Q22" s="865"/>
      <c r="R22" s="865"/>
      <c r="S22" s="865"/>
      <c r="T22" s="865"/>
      <c r="U22" s="865"/>
      <c r="V22" s="331"/>
      <c r="W22" s="142"/>
      <c r="X22" s="1113"/>
      <c r="Y22" s="1113"/>
      <c r="Z22" s="1113"/>
      <c r="AA22" s="1114"/>
      <c r="AB22" s="890"/>
      <c r="AC22" s="891"/>
      <c r="AD22" s="891"/>
      <c r="AE22" s="891"/>
      <c r="AF22" s="892"/>
      <c r="AG22" s="890"/>
      <c r="AH22" s="891"/>
      <c r="AI22" s="891"/>
      <c r="AJ22" s="1025"/>
      <c r="AK22" s="1026"/>
      <c r="AL22" s="891"/>
      <c r="AM22" s="891"/>
      <c r="AN22" s="1025"/>
      <c r="AO22" s="1026"/>
      <c r="AP22" s="891"/>
      <c r="AQ22" s="892"/>
      <c r="AR22" s="1005" t="s">
        <v>664</v>
      </c>
      <c r="AS22" s="1006"/>
      <c r="AT22" s="1007"/>
    </row>
    <row r="23" spans="1:58" ht="15" customHeight="1">
      <c r="A23" s="974"/>
      <c r="B23" s="150" t="s">
        <v>295</v>
      </c>
      <c r="C23" s="354" t="str">
        <f>IF($AY$8="○",IF(Y9=$C$81,AA10,""),IF(A9=$C$81,C10,""))</f>
        <v/>
      </c>
      <c r="D23" s="130" t="s">
        <v>287</v>
      </c>
      <c r="E23" s="974"/>
      <c r="F23" s="870"/>
      <c r="G23" s="871"/>
      <c r="H23" s="871"/>
      <c r="I23" s="871"/>
      <c r="J23" s="872"/>
      <c r="K23" s="150"/>
      <c r="L23" s="871"/>
      <c r="M23" s="871"/>
      <c r="N23" s="871"/>
      <c r="O23" s="871"/>
      <c r="P23" s="871"/>
      <c r="Q23" s="871"/>
      <c r="R23" s="871"/>
      <c r="S23" s="871"/>
      <c r="T23" s="871"/>
      <c r="U23" s="871"/>
      <c r="V23" s="332"/>
      <c r="W23" s="150" t="s">
        <v>286</v>
      </c>
      <c r="X23" s="1111"/>
      <c r="Y23" s="1111"/>
      <c r="Z23" s="1111"/>
      <c r="AA23" s="1112"/>
      <c r="AB23" s="881" t="str">
        <f>IF(AB22=$C$90,"（出資比率","")</f>
        <v/>
      </c>
      <c r="AC23" s="886"/>
      <c r="AD23" s="280"/>
      <c r="AE23" s="886" t="str">
        <f>IF(AB23="","","％）")</f>
        <v/>
      </c>
      <c r="AF23" s="1003"/>
      <c r="AG23" s="914"/>
      <c r="AH23" s="922"/>
      <c r="AI23" s="922"/>
      <c r="AJ23" s="1012"/>
      <c r="AK23" s="1011"/>
      <c r="AL23" s="922"/>
      <c r="AM23" s="922"/>
      <c r="AN23" s="1012"/>
      <c r="AO23" s="1011"/>
      <c r="AP23" s="922"/>
      <c r="AQ23" s="915"/>
      <c r="AR23" s="1008"/>
      <c r="AS23" s="1009"/>
      <c r="AT23" s="1010"/>
    </row>
    <row r="24" spans="1:58" ht="15" customHeight="1">
      <c r="A24" s="975"/>
      <c r="B24" s="132"/>
      <c r="C24" s="303" t="str">
        <f>IF($AY$8="○",IF(Y11=$C$81,AA11,""),IF(A11=$C$81,C11,""))</f>
        <v/>
      </c>
      <c r="D24" s="139"/>
      <c r="E24" s="975" t="s">
        <v>7</v>
      </c>
      <c r="F24" s="888"/>
      <c r="G24" s="865"/>
      <c r="H24" s="865"/>
      <c r="I24" s="865"/>
      <c r="J24" s="889"/>
      <c r="K24" s="132"/>
      <c r="L24" s="865"/>
      <c r="M24" s="865"/>
      <c r="N24" s="865"/>
      <c r="O24" s="865"/>
      <c r="P24" s="865"/>
      <c r="Q24" s="865"/>
      <c r="R24" s="865"/>
      <c r="S24" s="865"/>
      <c r="T24" s="865"/>
      <c r="U24" s="865"/>
      <c r="V24" s="333"/>
      <c r="W24" s="142"/>
      <c r="X24" s="1113"/>
      <c r="Y24" s="1113"/>
      <c r="Z24" s="1113"/>
      <c r="AA24" s="1114"/>
      <c r="AB24" s="890"/>
      <c r="AC24" s="891"/>
      <c r="AD24" s="891"/>
      <c r="AE24" s="891"/>
      <c r="AF24" s="892"/>
      <c r="AG24" s="890"/>
      <c r="AH24" s="891"/>
      <c r="AI24" s="891"/>
      <c r="AJ24" s="1025"/>
      <c r="AK24" s="1026"/>
      <c r="AL24" s="891"/>
      <c r="AM24" s="891"/>
      <c r="AN24" s="1025"/>
      <c r="AO24" s="1026"/>
      <c r="AP24" s="891"/>
      <c r="AQ24" s="892"/>
      <c r="AR24" s="1005" t="s">
        <v>664</v>
      </c>
      <c r="AS24" s="1006"/>
      <c r="AT24" s="1007"/>
    </row>
    <row r="25" spans="1:58" ht="15" customHeight="1">
      <c r="A25" s="974"/>
      <c r="B25" s="150" t="s">
        <v>295</v>
      </c>
      <c r="C25" s="354" t="str">
        <f>IF($AY$8="○",IF(Y11=$C$81,AA12,""),IF(A11=$C$81,C12,""))</f>
        <v/>
      </c>
      <c r="D25" s="130" t="s">
        <v>287</v>
      </c>
      <c r="E25" s="974"/>
      <c r="F25" s="870"/>
      <c r="G25" s="871"/>
      <c r="H25" s="871"/>
      <c r="I25" s="871"/>
      <c r="J25" s="872"/>
      <c r="K25" s="150"/>
      <c r="L25" s="871"/>
      <c r="M25" s="871"/>
      <c r="N25" s="871"/>
      <c r="O25" s="871"/>
      <c r="P25" s="871"/>
      <c r="Q25" s="871"/>
      <c r="R25" s="871"/>
      <c r="S25" s="871"/>
      <c r="T25" s="871"/>
      <c r="U25" s="871"/>
      <c r="V25" s="332"/>
      <c r="W25" s="150" t="s">
        <v>286</v>
      </c>
      <c r="X25" s="1111"/>
      <c r="Y25" s="1111"/>
      <c r="Z25" s="1111"/>
      <c r="AA25" s="1112"/>
      <c r="AB25" s="881" t="str">
        <f>IF(AB24=$C$90,"（出資比率","")</f>
        <v/>
      </c>
      <c r="AC25" s="886"/>
      <c r="AD25" s="280"/>
      <c r="AE25" s="886" t="str">
        <f>IF(AB25="","","％）")</f>
        <v/>
      </c>
      <c r="AF25" s="1003"/>
      <c r="AG25" s="914"/>
      <c r="AH25" s="922"/>
      <c r="AI25" s="922"/>
      <c r="AJ25" s="1012"/>
      <c r="AK25" s="1011"/>
      <c r="AL25" s="922"/>
      <c r="AM25" s="922"/>
      <c r="AN25" s="1012"/>
      <c r="AO25" s="1011"/>
      <c r="AP25" s="922"/>
      <c r="AQ25" s="915"/>
      <c r="AR25" s="1008"/>
      <c r="AS25" s="1009"/>
      <c r="AT25" s="1010"/>
    </row>
    <row r="26" spans="1:58" ht="15" customHeight="1">
      <c r="A26" s="975"/>
      <c r="B26" s="132"/>
      <c r="C26" s="303" t="str">
        <f>IF($AY$8="○",IF(Y13=$C$81,AA13,""),IF(A13=$C$81,C13,""))</f>
        <v/>
      </c>
      <c r="D26" s="139"/>
      <c r="E26" s="975" t="s">
        <v>7</v>
      </c>
      <c r="F26" s="888"/>
      <c r="G26" s="865"/>
      <c r="H26" s="865"/>
      <c r="I26" s="865"/>
      <c r="J26" s="889"/>
      <c r="K26" s="132"/>
      <c r="L26" s="865"/>
      <c r="M26" s="865"/>
      <c r="N26" s="865"/>
      <c r="O26" s="865"/>
      <c r="P26" s="865"/>
      <c r="Q26" s="865"/>
      <c r="R26" s="865"/>
      <c r="S26" s="865"/>
      <c r="T26" s="865"/>
      <c r="U26" s="865"/>
      <c r="V26" s="333"/>
      <c r="W26" s="142"/>
      <c r="X26" s="1113"/>
      <c r="Y26" s="1113"/>
      <c r="Z26" s="1113"/>
      <c r="AA26" s="1114"/>
      <c r="AB26" s="890"/>
      <c r="AC26" s="891"/>
      <c r="AD26" s="891"/>
      <c r="AE26" s="891"/>
      <c r="AF26" s="892"/>
      <c r="AG26" s="890"/>
      <c r="AH26" s="891"/>
      <c r="AI26" s="891"/>
      <c r="AJ26" s="1025"/>
      <c r="AK26" s="1026"/>
      <c r="AL26" s="891"/>
      <c r="AM26" s="891"/>
      <c r="AN26" s="1025"/>
      <c r="AO26" s="1026"/>
      <c r="AP26" s="891"/>
      <c r="AQ26" s="892"/>
      <c r="AR26" s="1005" t="s">
        <v>664</v>
      </c>
      <c r="AS26" s="1006"/>
      <c r="AT26" s="1007"/>
    </row>
    <row r="27" spans="1:58" ht="15" customHeight="1">
      <c r="A27" s="974"/>
      <c r="B27" s="150" t="s">
        <v>295</v>
      </c>
      <c r="C27" s="354" t="str">
        <f>IF($AY$8="○",IF(Y13=$C$81,AA14,""),IF(A13=$C$81,C14,""))</f>
        <v/>
      </c>
      <c r="D27" s="130" t="s">
        <v>287</v>
      </c>
      <c r="E27" s="974"/>
      <c r="F27" s="870"/>
      <c r="G27" s="871"/>
      <c r="H27" s="871"/>
      <c r="I27" s="871"/>
      <c r="J27" s="872"/>
      <c r="K27" s="150"/>
      <c r="L27" s="871"/>
      <c r="M27" s="871"/>
      <c r="N27" s="871"/>
      <c r="O27" s="871"/>
      <c r="P27" s="871"/>
      <c r="Q27" s="871"/>
      <c r="R27" s="871"/>
      <c r="S27" s="871"/>
      <c r="T27" s="871"/>
      <c r="U27" s="871"/>
      <c r="V27" s="332"/>
      <c r="W27" s="150" t="s">
        <v>286</v>
      </c>
      <c r="X27" s="1111"/>
      <c r="Y27" s="1111"/>
      <c r="Z27" s="1111"/>
      <c r="AA27" s="1112"/>
      <c r="AB27" s="881" t="str">
        <f>IF(AB26=$C$90,"（出資比率","")</f>
        <v/>
      </c>
      <c r="AC27" s="886"/>
      <c r="AD27" s="280"/>
      <c r="AE27" s="886" t="str">
        <f>IF(AB27="","","％）")</f>
        <v/>
      </c>
      <c r="AF27" s="1003"/>
      <c r="AG27" s="914"/>
      <c r="AH27" s="922"/>
      <c r="AI27" s="922"/>
      <c r="AJ27" s="1012"/>
      <c r="AK27" s="1011"/>
      <c r="AL27" s="922"/>
      <c r="AM27" s="922"/>
      <c r="AN27" s="1012"/>
      <c r="AO27" s="1011"/>
      <c r="AP27" s="922"/>
      <c r="AQ27" s="915"/>
      <c r="AR27" s="1008"/>
      <c r="AS27" s="1009"/>
      <c r="AT27" s="1010"/>
    </row>
    <row r="28" spans="1:58" ht="10.35" customHeight="1">
      <c r="W28" s="123"/>
      <c r="X28" s="123"/>
      <c r="Y28" s="123"/>
      <c r="Z28" s="123"/>
    </row>
    <row r="29" spans="1:58" ht="21" customHeight="1">
      <c r="A29" s="927" t="s">
        <v>351</v>
      </c>
      <c r="B29" s="927"/>
      <c r="C29" s="927"/>
      <c r="D29" s="927"/>
      <c r="E29" s="927"/>
      <c r="F29" s="200"/>
      <c r="G29" s="200"/>
      <c r="H29" s="972" t="str">
        <f>様式３!$G$12</f>
        <v>対象期間：平成30年度～令和7年度</v>
      </c>
      <c r="I29" s="972"/>
      <c r="J29" s="972"/>
      <c r="K29" s="972"/>
      <c r="L29" s="972"/>
      <c r="M29" s="972"/>
      <c r="N29" s="972"/>
      <c r="O29" s="972"/>
      <c r="P29" s="972"/>
      <c r="Q29" s="1119" t="s">
        <v>508</v>
      </c>
      <c r="R29" s="1119"/>
      <c r="S29" s="1119"/>
      <c r="T29" s="1119"/>
      <c r="U29" s="146"/>
      <c r="W29" s="138"/>
      <c r="X29" s="138"/>
      <c r="Y29" s="138"/>
      <c r="Z29" s="138"/>
      <c r="AA29" s="138"/>
      <c r="AB29" s="138"/>
      <c r="AC29" s="138"/>
      <c r="AD29" s="138"/>
      <c r="AE29" s="138"/>
      <c r="AF29" s="138"/>
      <c r="AG29" s="138"/>
      <c r="AH29" s="138"/>
      <c r="AI29" s="138"/>
      <c r="AJ29" s="138"/>
      <c r="AK29" s="138"/>
      <c r="AL29" s="138"/>
    </row>
    <row r="30" spans="1:58" ht="3" customHeight="1">
      <c r="A30" s="126"/>
      <c r="B30" s="126"/>
      <c r="C30" s="126"/>
      <c r="D30" s="126"/>
      <c r="E30" s="126"/>
      <c r="F30" s="128"/>
      <c r="G30" s="128"/>
      <c r="H30" s="128"/>
      <c r="I30" s="128"/>
      <c r="J30" s="128"/>
    </row>
    <row r="31" spans="1:58" ht="15" customHeight="1">
      <c r="A31" s="976" t="s">
        <v>51</v>
      </c>
      <c r="B31" s="151"/>
      <c r="C31" s="152" t="s">
        <v>336</v>
      </c>
      <c r="D31" s="153"/>
      <c r="E31" s="976" t="s">
        <v>363</v>
      </c>
      <c r="F31" s="859" t="s">
        <v>372</v>
      </c>
      <c r="G31" s="863"/>
      <c r="H31" s="863"/>
      <c r="I31" s="863"/>
      <c r="J31" s="860"/>
      <c r="K31" s="151"/>
      <c r="L31" s="863" t="s">
        <v>317</v>
      </c>
      <c r="M31" s="863"/>
      <c r="N31" s="863"/>
      <c r="O31" s="863"/>
      <c r="P31" s="863"/>
      <c r="Q31" s="863"/>
      <c r="R31" s="863"/>
      <c r="S31" s="863"/>
      <c r="T31" s="863"/>
      <c r="U31" s="863"/>
      <c r="V31" s="122"/>
      <c r="W31" s="859" t="s">
        <v>625</v>
      </c>
      <c r="X31" s="863"/>
      <c r="Y31" s="863"/>
      <c r="Z31" s="863"/>
      <c r="AA31" s="860"/>
      <c r="AB31" s="859" t="s">
        <v>4</v>
      </c>
      <c r="AC31" s="863"/>
      <c r="AD31" s="863"/>
      <c r="AE31" s="863"/>
      <c r="AF31" s="860"/>
      <c r="AG31" s="1039" t="s">
        <v>53</v>
      </c>
      <c r="AH31" s="1118"/>
      <c r="AI31" s="1118"/>
      <c r="AJ31" s="1118"/>
      <c r="AK31" s="1040"/>
      <c r="AL31" s="1039" t="s">
        <v>5</v>
      </c>
      <c r="AM31" s="1118"/>
      <c r="AN31" s="1118"/>
      <c r="AO31" s="1040"/>
      <c r="AP31" s="859" t="s">
        <v>8</v>
      </c>
      <c r="AQ31" s="863"/>
      <c r="AR31" s="860"/>
      <c r="AS31" s="859" t="s">
        <v>318</v>
      </c>
      <c r="AT31" s="860"/>
      <c r="AV31" s="1115" t="s">
        <v>743</v>
      </c>
      <c r="AW31" s="143" t="s">
        <v>331</v>
      </c>
      <c r="AX31" s="143" t="s">
        <v>332</v>
      </c>
      <c r="AY31" s="859" t="s">
        <v>343</v>
      </c>
      <c r="AZ31" s="863"/>
      <c r="BA31" s="863"/>
      <c r="BB31" s="863"/>
      <c r="BC31" s="863"/>
      <c r="BD31" s="860"/>
      <c r="BE31" s="143" t="s">
        <v>330</v>
      </c>
      <c r="BF31" s="159" t="s">
        <v>342</v>
      </c>
    </row>
    <row r="32" spans="1:58" ht="15" customHeight="1">
      <c r="A32" s="977"/>
      <c r="B32" s="141" t="s">
        <v>333</v>
      </c>
      <c r="C32" s="140" t="s">
        <v>320</v>
      </c>
      <c r="D32" s="166" t="s">
        <v>334</v>
      </c>
      <c r="E32" s="977"/>
      <c r="F32" s="861"/>
      <c r="G32" s="864"/>
      <c r="H32" s="864"/>
      <c r="I32" s="864"/>
      <c r="J32" s="862"/>
      <c r="K32" s="141" t="s">
        <v>333</v>
      </c>
      <c r="L32" s="864" t="s">
        <v>610</v>
      </c>
      <c r="M32" s="864"/>
      <c r="N32" s="864"/>
      <c r="O32" s="864"/>
      <c r="P32" s="864"/>
      <c r="Q32" s="864"/>
      <c r="R32" s="864"/>
      <c r="S32" s="864"/>
      <c r="T32" s="864"/>
      <c r="U32" s="864"/>
      <c r="V32" s="166" t="s">
        <v>334</v>
      </c>
      <c r="W32" s="861"/>
      <c r="X32" s="864"/>
      <c r="Y32" s="864"/>
      <c r="Z32" s="864"/>
      <c r="AA32" s="862"/>
      <c r="AB32" s="861"/>
      <c r="AC32" s="864"/>
      <c r="AD32" s="864"/>
      <c r="AE32" s="864"/>
      <c r="AF32" s="862"/>
      <c r="AG32" s="1039" t="s">
        <v>708</v>
      </c>
      <c r="AH32" s="1118"/>
      <c r="AI32" s="1118"/>
      <c r="AJ32" s="1118"/>
      <c r="AK32" s="1118"/>
      <c r="AL32" s="1118"/>
      <c r="AM32" s="1118"/>
      <c r="AN32" s="1118"/>
      <c r="AO32" s="1040"/>
      <c r="AP32" s="861"/>
      <c r="AQ32" s="864"/>
      <c r="AR32" s="862"/>
      <c r="AS32" s="861"/>
      <c r="AT32" s="862"/>
      <c r="AV32" s="1116"/>
      <c r="AW32" s="164"/>
      <c r="AX32" s="164"/>
      <c r="AY32" s="1101"/>
      <c r="AZ32" s="1062"/>
      <c r="BA32" s="1062"/>
      <c r="BB32" s="1062"/>
      <c r="BC32" s="1062"/>
      <c r="BD32" s="1063"/>
      <c r="BE32" s="158"/>
      <c r="BF32" s="164"/>
    </row>
    <row r="33" spans="1:58" ht="15" customHeight="1">
      <c r="A33" s="975" t="str">
        <f>IF(A22="","",A22)</f>
        <v/>
      </c>
      <c r="B33" s="132"/>
      <c r="C33" s="302"/>
      <c r="D33" s="139"/>
      <c r="E33" s="975" t="s">
        <v>7</v>
      </c>
      <c r="F33" s="888"/>
      <c r="G33" s="865"/>
      <c r="H33" s="865"/>
      <c r="I33" s="865"/>
      <c r="J33" s="889"/>
      <c r="K33" s="132"/>
      <c r="L33" s="865"/>
      <c r="M33" s="865"/>
      <c r="N33" s="865"/>
      <c r="O33" s="865"/>
      <c r="P33" s="865"/>
      <c r="Q33" s="865"/>
      <c r="R33" s="865"/>
      <c r="S33" s="865"/>
      <c r="T33" s="865"/>
      <c r="U33" s="865"/>
      <c r="V33" s="139"/>
      <c r="W33" s="142"/>
      <c r="X33" s="1113"/>
      <c r="Y33" s="1113"/>
      <c r="Z33" s="1113"/>
      <c r="AA33" s="1114"/>
      <c r="AB33" s="890"/>
      <c r="AC33" s="891"/>
      <c r="AD33" s="891"/>
      <c r="AE33" s="891"/>
      <c r="AF33" s="892"/>
      <c r="AG33" s="1175"/>
      <c r="AH33" s="1176"/>
      <c r="AI33" s="1176"/>
      <c r="AJ33" s="1176"/>
      <c r="AK33" s="1177"/>
      <c r="AL33" s="1108"/>
      <c r="AM33" s="1109"/>
      <c r="AN33" s="1109"/>
      <c r="AO33" s="1110"/>
      <c r="AP33" s="897"/>
      <c r="AQ33" s="882"/>
      <c r="AR33" s="883"/>
      <c r="AS33" s="890"/>
      <c r="AT33" s="892"/>
      <c r="AV33" s="1116"/>
      <c r="AW33" s="164"/>
      <c r="AX33" s="164"/>
      <c r="AY33" s="185"/>
      <c r="AZ33" s="859" t="s">
        <v>667</v>
      </c>
      <c r="BA33" s="863"/>
      <c r="BB33" s="863"/>
      <c r="BC33" s="863"/>
      <c r="BD33" s="860"/>
      <c r="BE33" s="158"/>
      <c r="BF33" s="164"/>
    </row>
    <row r="34" spans="1:58" ht="15" customHeight="1">
      <c r="A34" s="973"/>
      <c r="B34" s="132"/>
      <c r="C34" s="303" t="str">
        <f>IF(C22="","",C22)</f>
        <v/>
      </c>
      <c r="D34" s="139"/>
      <c r="E34" s="974"/>
      <c r="F34" s="870"/>
      <c r="G34" s="871"/>
      <c r="H34" s="871"/>
      <c r="I34" s="871"/>
      <c r="J34" s="872"/>
      <c r="K34" s="150" t="s">
        <v>295</v>
      </c>
      <c r="L34" s="871" t="str">
        <f>IF(AND(F33&lt;&gt;$E$110,F33&lt;&gt;""),"※記載不要","")</f>
        <v/>
      </c>
      <c r="M34" s="871"/>
      <c r="N34" s="871"/>
      <c r="O34" s="871"/>
      <c r="P34" s="871"/>
      <c r="Q34" s="871"/>
      <c r="R34" s="871"/>
      <c r="S34" s="871"/>
      <c r="T34" s="871"/>
      <c r="U34" s="871"/>
      <c r="V34" s="130" t="s">
        <v>287</v>
      </c>
      <c r="W34" s="150" t="s">
        <v>286</v>
      </c>
      <c r="X34" s="1111"/>
      <c r="Y34" s="1111"/>
      <c r="Z34" s="1111"/>
      <c r="AA34" s="1112"/>
      <c r="AB34" s="881" t="str">
        <f>IF(AB33=$C$90,"（出資比率","")</f>
        <v/>
      </c>
      <c r="AC34" s="886"/>
      <c r="AD34" s="280"/>
      <c r="AE34" s="886" t="str">
        <f>IF(AB34="","","％）")</f>
        <v/>
      </c>
      <c r="AF34" s="1003"/>
      <c r="AG34" s="1105"/>
      <c r="AH34" s="1106"/>
      <c r="AI34" s="1106"/>
      <c r="AJ34" s="1106"/>
      <c r="AK34" s="1106"/>
      <c r="AL34" s="1106"/>
      <c r="AM34" s="1106"/>
      <c r="AN34" s="1106"/>
      <c r="AO34" s="1107"/>
      <c r="AP34" s="898"/>
      <c r="AQ34" s="884"/>
      <c r="AR34" s="885"/>
      <c r="AS34" s="914"/>
      <c r="AT34" s="915"/>
      <c r="AV34" s="1116"/>
      <c r="AW34" s="164"/>
      <c r="AX34" s="158"/>
      <c r="AY34" s="184"/>
      <c r="AZ34" s="1120"/>
      <c r="BA34" s="1121"/>
      <c r="BB34" s="1121"/>
      <c r="BC34" s="1121"/>
      <c r="BD34" s="1122"/>
      <c r="BE34" s="186"/>
      <c r="BF34" s="164"/>
    </row>
    <row r="35" spans="1:58" ht="15" customHeight="1">
      <c r="A35" s="973"/>
      <c r="B35" s="132" t="s">
        <v>295</v>
      </c>
      <c r="C35" s="353" t="str">
        <f>IF(C23="","",C23)</f>
        <v/>
      </c>
      <c r="D35" s="139" t="s">
        <v>287</v>
      </c>
      <c r="E35" s="975" t="s">
        <v>7</v>
      </c>
      <c r="F35" s="888"/>
      <c r="G35" s="865"/>
      <c r="H35" s="865"/>
      <c r="I35" s="865"/>
      <c r="J35" s="889"/>
      <c r="K35" s="132"/>
      <c r="L35" s="865"/>
      <c r="M35" s="865"/>
      <c r="N35" s="865"/>
      <c r="O35" s="865"/>
      <c r="P35" s="865"/>
      <c r="Q35" s="865"/>
      <c r="R35" s="865"/>
      <c r="S35" s="865"/>
      <c r="T35" s="865"/>
      <c r="U35" s="865"/>
      <c r="V35" s="139"/>
      <c r="W35" s="142"/>
      <c r="X35" s="1113"/>
      <c r="Y35" s="1113"/>
      <c r="Z35" s="1113"/>
      <c r="AA35" s="1114"/>
      <c r="AB35" s="890"/>
      <c r="AC35" s="891"/>
      <c r="AD35" s="891"/>
      <c r="AE35" s="891"/>
      <c r="AF35" s="892"/>
      <c r="AG35" s="1175"/>
      <c r="AH35" s="1176"/>
      <c r="AI35" s="1176"/>
      <c r="AJ35" s="1176"/>
      <c r="AK35" s="1177"/>
      <c r="AL35" s="1108"/>
      <c r="AM35" s="1109"/>
      <c r="AN35" s="1109"/>
      <c r="AO35" s="1110"/>
      <c r="AP35" s="897"/>
      <c r="AQ35" s="882"/>
      <c r="AR35" s="883"/>
      <c r="AS35" s="890"/>
      <c r="AT35" s="892"/>
      <c r="AV35" s="1116"/>
      <c r="AW35" s="164"/>
      <c r="AX35" s="158" t="s">
        <v>526</v>
      </c>
      <c r="AY35" s="184" t="s">
        <v>339</v>
      </c>
      <c r="AZ35" s="368">
        <v>2</v>
      </c>
      <c r="BA35" s="369">
        <v>1.5</v>
      </c>
      <c r="BB35" s="369">
        <v>1</v>
      </c>
      <c r="BC35" s="370">
        <v>0.5</v>
      </c>
      <c r="BD35" s="371">
        <v>0</v>
      </c>
      <c r="BE35" s="186" t="s">
        <v>345</v>
      </c>
      <c r="BF35" s="158" t="s">
        <v>344</v>
      </c>
    </row>
    <row r="36" spans="1:58" ht="15" customHeight="1">
      <c r="A36" s="974"/>
      <c r="B36" s="132"/>
      <c r="C36" s="302"/>
      <c r="D36" s="139"/>
      <c r="E36" s="974"/>
      <c r="F36" s="870"/>
      <c r="G36" s="871"/>
      <c r="H36" s="871"/>
      <c r="I36" s="871"/>
      <c r="J36" s="872"/>
      <c r="K36" s="150" t="s">
        <v>295</v>
      </c>
      <c r="L36" s="871" t="str">
        <f>IF(AND(F35&lt;&gt;$E$110,F35&lt;&gt;""),"※記載不要","")</f>
        <v/>
      </c>
      <c r="M36" s="871"/>
      <c r="N36" s="871"/>
      <c r="O36" s="871"/>
      <c r="P36" s="871"/>
      <c r="Q36" s="871"/>
      <c r="R36" s="871"/>
      <c r="S36" s="871"/>
      <c r="T36" s="871"/>
      <c r="U36" s="871"/>
      <c r="V36" s="130" t="s">
        <v>287</v>
      </c>
      <c r="W36" s="150" t="s">
        <v>286</v>
      </c>
      <c r="X36" s="1111"/>
      <c r="Y36" s="1111"/>
      <c r="Z36" s="1111"/>
      <c r="AA36" s="1112"/>
      <c r="AB36" s="881" t="str">
        <f>IF(AB35=$C$90,"（出資比率","")</f>
        <v/>
      </c>
      <c r="AC36" s="886"/>
      <c r="AD36" s="280"/>
      <c r="AE36" s="886" t="str">
        <f>IF(AB36="","","％）")</f>
        <v/>
      </c>
      <c r="AF36" s="1003"/>
      <c r="AG36" s="1105"/>
      <c r="AH36" s="1106"/>
      <c r="AI36" s="1106"/>
      <c r="AJ36" s="1106"/>
      <c r="AK36" s="1106"/>
      <c r="AL36" s="1106"/>
      <c r="AM36" s="1106"/>
      <c r="AN36" s="1106"/>
      <c r="AO36" s="1107"/>
      <c r="AP36" s="898"/>
      <c r="AQ36" s="884"/>
      <c r="AR36" s="885"/>
      <c r="AS36" s="914"/>
      <c r="AT36" s="915"/>
      <c r="AV36" s="1116"/>
      <c r="AW36" s="164"/>
      <c r="AX36" s="164"/>
      <c r="AY36" s="182"/>
      <c r="AZ36" s="180"/>
      <c r="BA36" s="170"/>
      <c r="BB36" s="170"/>
      <c r="BC36" s="181"/>
      <c r="BD36" s="291"/>
      <c r="BE36" s="158"/>
      <c r="BF36" s="158"/>
    </row>
    <row r="37" spans="1:58" ht="15" customHeight="1">
      <c r="A37" s="975" t="str">
        <f>IF(A24="","",A24)</f>
        <v/>
      </c>
      <c r="B37" s="142"/>
      <c r="C37" s="304"/>
      <c r="D37" s="149"/>
      <c r="E37" s="975" t="s">
        <v>7</v>
      </c>
      <c r="F37" s="888"/>
      <c r="G37" s="865"/>
      <c r="H37" s="865"/>
      <c r="I37" s="865"/>
      <c r="J37" s="889"/>
      <c r="K37" s="132"/>
      <c r="L37" s="865"/>
      <c r="M37" s="865"/>
      <c r="N37" s="865"/>
      <c r="O37" s="865"/>
      <c r="P37" s="865"/>
      <c r="Q37" s="865"/>
      <c r="R37" s="865"/>
      <c r="S37" s="865"/>
      <c r="T37" s="865"/>
      <c r="U37" s="865"/>
      <c r="V37" s="139"/>
      <c r="W37" s="142"/>
      <c r="X37" s="1113"/>
      <c r="Y37" s="1113"/>
      <c r="Z37" s="1113"/>
      <c r="AA37" s="1114"/>
      <c r="AB37" s="890"/>
      <c r="AC37" s="891"/>
      <c r="AD37" s="891"/>
      <c r="AE37" s="891"/>
      <c r="AF37" s="892"/>
      <c r="AG37" s="1108"/>
      <c r="AH37" s="1109"/>
      <c r="AI37" s="1109"/>
      <c r="AJ37" s="1109"/>
      <c r="AK37" s="1110"/>
      <c r="AL37" s="1108"/>
      <c r="AM37" s="1109"/>
      <c r="AN37" s="1109"/>
      <c r="AO37" s="1110"/>
      <c r="AP37" s="897"/>
      <c r="AQ37" s="882"/>
      <c r="AR37" s="883"/>
      <c r="AS37" s="890"/>
      <c r="AT37" s="892"/>
      <c r="AV37" s="1116"/>
      <c r="AW37" s="164"/>
      <c r="AX37" s="164"/>
      <c r="AY37" s="182" t="s">
        <v>338</v>
      </c>
      <c r="AZ37" s="180"/>
      <c r="BA37" s="170">
        <v>85</v>
      </c>
      <c r="BB37" s="170">
        <v>80</v>
      </c>
      <c r="BC37" s="181">
        <v>75</v>
      </c>
      <c r="BD37" s="291">
        <v>70</v>
      </c>
      <c r="BE37" s="158"/>
      <c r="BF37" s="164"/>
    </row>
    <row r="38" spans="1:58" ht="15" customHeight="1">
      <c r="A38" s="973"/>
      <c r="B38" s="132"/>
      <c r="C38" s="303" t="str">
        <f>IF(C24="","",C24)</f>
        <v/>
      </c>
      <c r="D38" s="139"/>
      <c r="E38" s="974"/>
      <c r="F38" s="870"/>
      <c r="G38" s="871"/>
      <c r="H38" s="871"/>
      <c r="I38" s="871"/>
      <c r="J38" s="872"/>
      <c r="K38" s="150" t="s">
        <v>295</v>
      </c>
      <c r="L38" s="871" t="str">
        <f>IF(AND(F37&lt;&gt;$E$110,F37&lt;&gt;""),"※記載不要","")</f>
        <v/>
      </c>
      <c r="M38" s="871"/>
      <c r="N38" s="871"/>
      <c r="O38" s="871"/>
      <c r="P38" s="871"/>
      <c r="Q38" s="871"/>
      <c r="R38" s="871"/>
      <c r="S38" s="871"/>
      <c r="T38" s="871"/>
      <c r="U38" s="871"/>
      <c r="V38" s="130" t="s">
        <v>287</v>
      </c>
      <c r="W38" s="150" t="s">
        <v>286</v>
      </c>
      <c r="X38" s="1111"/>
      <c r="Y38" s="1111"/>
      <c r="Z38" s="1111"/>
      <c r="AA38" s="1112"/>
      <c r="AB38" s="881" t="str">
        <f t="shared" ref="AB38" si="0">IF(AB37=$C$90,"（出資比率","")</f>
        <v/>
      </c>
      <c r="AC38" s="886"/>
      <c r="AD38" s="280"/>
      <c r="AE38" s="886" t="str">
        <f t="shared" ref="AE38" si="1">IF(AB38="","","％）")</f>
        <v/>
      </c>
      <c r="AF38" s="1003"/>
      <c r="AG38" s="1105"/>
      <c r="AH38" s="1106"/>
      <c r="AI38" s="1106"/>
      <c r="AJ38" s="1106"/>
      <c r="AK38" s="1106"/>
      <c r="AL38" s="1106"/>
      <c r="AM38" s="1106"/>
      <c r="AN38" s="1106"/>
      <c r="AO38" s="1107"/>
      <c r="AP38" s="898"/>
      <c r="AQ38" s="884"/>
      <c r="AR38" s="885"/>
      <c r="AS38" s="914"/>
      <c r="AT38" s="915"/>
      <c r="AV38" s="1117"/>
      <c r="AW38" s="160"/>
      <c r="AX38" s="160"/>
      <c r="AY38" s="183" t="s">
        <v>337</v>
      </c>
      <c r="AZ38" s="177">
        <v>85</v>
      </c>
      <c r="BA38" s="178">
        <v>80</v>
      </c>
      <c r="BB38" s="178">
        <v>75</v>
      </c>
      <c r="BC38" s="179">
        <v>70</v>
      </c>
      <c r="BD38" s="190">
        <v>0</v>
      </c>
      <c r="BE38" s="144"/>
      <c r="BF38" s="160"/>
    </row>
    <row r="39" spans="1:58" ht="15" customHeight="1">
      <c r="A39" s="973"/>
      <c r="B39" s="132" t="s">
        <v>295</v>
      </c>
      <c r="C39" s="353" t="str">
        <f>IF(C25="","",C25)</f>
        <v/>
      </c>
      <c r="D39" s="139" t="s">
        <v>287</v>
      </c>
      <c r="E39" s="975" t="s">
        <v>7</v>
      </c>
      <c r="F39" s="888"/>
      <c r="G39" s="865"/>
      <c r="H39" s="865"/>
      <c r="I39" s="865"/>
      <c r="J39" s="889"/>
      <c r="K39" s="132"/>
      <c r="L39" s="865"/>
      <c r="M39" s="865"/>
      <c r="N39" s="865"/>
      <c r="O39" s="865"/>
      <c r="P39" s="865"/>
      <c r="Q39" s="865"/>
      <c r="R39" s="865"/>
      <c r="S39" s="865"/>
      <c r="T39" s="865"/>
      <c r="U39" s="865"/>
      <c r="V39" s="139"/>
      <c r="W39" s="142"/>
      <c r="X39" s="1113"/>
      <c r="Y39" s="1113"/>
      <c r="Z39" s="1113"/>
      <c r="AA39" s="1114"/>
      <c r="AB39" s="890"/>
      <c r="AC39" s="891"/>
      <c r="AD39" s="891"/>
      <c r="AE39" s="891"/>
      <c r="AF39" s="892"/>
      <c r="AG39" s="1108"/>
      <c r="AH39" s="1109"/>
      <c r="AI39" s="1109"/>
      <c r="AJ39" s="1109"/>
      <c r="AK39" s="1110"/>
      <c r="AL39" s="1108"/>
      <c r="AM39" s="1109"/>
      <c r="AN39" s="1109"/>
      <c r="AO39" s="1110"/>
      <c r="AP39" s="897"/>
      <c r="AQ39" s="882"/>
      <c r="AR39" s="883"/>
      <c r="AS39" s="890"/>
      <c r="AT39" s="892"/>
      <c r="AV39" s="976" t="str">
        <f>IF(BF40=$BF$45,"○","-")</f>
        <v>-</v>
      </c>
      <c r="AW39" s="159"/>
      <c r="AX39" s="278"/>
      <c r="AY39" s="168" t="s">
        <v>340</v>
      </c>
      <c r="AZ39" s="373">
        <f>COUNTIFS(AS33:AS36,"&gt;=85")</f>
        <v>0</v>
      </c>
      <c r="BA39" s="171">
        <f>COUNTIFS(AS33:AS36,"&gt;=80",AS33:AS36,"&lt;85")</f>
        <v>0</v>
      </c>
      <c r="BB39" s="171">
        <f>COUNTIFS(AS33:AS36,"&gt;=75",AS33:AS36,"&lt;80")</f>
        <v>0</v>
      </c>
      <c r="BC39" s="172">
        <f>COUNTIFS(AS33:AS36,"&gt;=70",AS33:AS36,"&lt;75")</f>
        <v>0</v>
      </c>
      <c r="BD39" s="172">
        <f>COUNTIFS(AS33:AS36,"&gt;=0",AS33:AS36,"&lt;70")</f>
        <v>0</v>
      </c>
      <c r="BE39" s="278"/>
      <c r="BF39" s="143"/>
    </row>
    <row r="40" spans="1:58" ht="15" customHeight="1">
      <c r="A40" s="974"/>
      <c r="B40" s="132"/>
      <c r="C40" s="302"/>
      <c r="D40" s="139"/>
      <c r="E40" s="974"/>
      <c r="F40" s="870"/>
      <c r="G40" s="871"/>
      <c r="H40" s="871"/>
      <c r="I40" s="871"/>
      <c r="J40" s="872"/>
      <c r="K40" s="150" t="s">
        <v>295</v>
      </c>
      <c r="L40" s="871" t="str">
        <f>IF(AND(F39&lt;&gt;$E$110,F39&lt;&gt;""),"※記載不要","")</f>
        <v/>
      </c>
      <c r="M40" s="871"/>
      <c r="N40" s="871"/>
      <c r="O40" s="871"/>
      <c r="P40" s="871"/>
      <c r="Q40" s="871"/>
      <c r="R40" s="871"/>
      <c r="S40" s="871"/>
      <c r="T40" s="871"/>
      <c r="U40" s="871"/>
      <c r="V40" s="130" t="s">
        <v>287</v>
      </c>
      <c r="W40" s="150" t="s">
        <v>286</v>
      </c>
      <c r="X40" s="1111"/>
      <c r="Y40" s="1111"/>
      <c r="Z40" s="1111"/>
      <c r="AA40" s="1112"/>
      <c r="AB40" s="881" t="str">
        <f t="shared" ref="AB40" si="2">IF(AB39=$C$90,"（出資比率","")</f>
        <v/>
      </c>
      <c r="AC40" s="886"/>
      <c r="AD40" s="280"/>
      <c r="AE40" s="886" t="str">
        <f t="shared" ref="AE40" si="3">IF(AB40="","","％）")</f>
        <v/>
      </c>
      <c r="AF40" s="1003"/>
      <c r="AG40" s="1105"/>
      <c r="AH40" s="1106"/>
      <c r="AI40" s="1106"/>
      <c r="AJ40" s="1106"/>
      <c r="AK40" s="1106"/>
      <c r="AL40" s="1106"/>
      <c r="AM40" s="1106"/>
      <c r="AN40" s="1106"/>
      <c r="AO40" s="1107"/>
      <c r="AP40" s="898"/>
      <c r="AQ40" s="884"/>
      <c r="AR40" s="885"/>
      <c r="AS40" s="914"/>
      <c r="AT40" s="915"/>
      <c r="AV40" s="977"/>
      <c r="AW40" s="160" t="str">
        <f>C22</f>
        <v/>
      </c>
      <c r="AX40" s="279">
        <f>IF(E22="該当なし",0,2)</f>
        <v>0</v>
      </c>
      <c r="AY40" s="169" t="s">
        <v>341</v>
      </c>
      <c r="AZ40" s="173">
        <f>AZ$35*AZ39</f>
        <v>0</v>
      </c>
      <c r="BA40" s="174">
        <f t="shared" ref="BA40:BC40" si="4">BA$35*BA39</f>
        <v>0</v>
      </c>
      <c r="BB40" s="174">
        <f t="shared" si="4"/>
        <v>0</v>
      </c>
      <c r="BC40" s="175">
        <f t="shared" si="4"/>
        <v>0</v>
      </c>
      <c r="BD40" s="175">
        <f>BD$35*BD39</f>
        <v>0</v>
      </c>
      <c r="BE40" s="279">
        <f>IF(T57="○",3,0)</f>
        <v>0</v>
      </c>
      <c r="BF40" s="206" t="str">
        <f>IF($AY$8="○",IF(C22="","-",IF(Y9=$C$82,"-",SUM(AX40,AZ40,BA40,BB40,BC40,BD40,BE40))),IF(C22="","-",IF(A9=$C$82,"-",SUM(AX40,AZ40,BA40,BB40,BC40,BD40,BE40))))</f>
        <v>-</v>
      </c>
    </row>
    <row r="41" spans="1:58" ht="15" customHeight="1">
      <c r="A41" s="975" t="str">
        <f>IF(A26="","",A26)</f>
        <v/>
      </c>
      <c r="B41" s="142"/>
      <c r="C41" s="304"/>
      <c r="D41" s="149"/>
      <c r="E41" s="975" t="s">
        <v>7</v>
      </c>
      <c r="F41" s="888"/>
      <c r="G41" s="865"/>
      <c r="H41" s="865"/>
      <c r="I41" s="865"/>
      <c r="J41" s="889"/>
      <c r="K41" s="142"/>
      <c r="L41" s="865"/>
      <c r="M41" s="865"/>
      <c r="N41" s="865"/>
      <c r="O41" s="865"/>
      <c r="P41" s="865"/>
      <c r="Q41" s="865"/>
      <c r="R41" s="865"/>
      <c r="S41" s="865"/>
      <c r="T41" s="865"/>
      <c r="U41" s="865"/>
      <c r="V41" s="149"/>
      <c r="W41" s="142"/>
      <c r="X41" s="1113"/>
      <c r="Y41" s="1113"/>
      <c r="Z41" s="1113"/>
      <c r="AA41" s="1114"/>
      <c r="AB41" s="890"/>
      <c r="AC41" s="891"/>
      <c r="AD41" s="891"/>
      <c r="AE41" s="891"/>
      <c r="AF41" s="892"/>
      <c r="AG41" s="1108"/>
      <c r="AH41" s="1109"/>
      <c r="AI41" s="1109"/>
      <c r="AJ41" s="1109"/>
      <c r="AK41" s="1110"/>
      <c r="AL41" s="1108"/>
      <c r="AM41" s="1109"/>
      <c r="AN41" s="1109"/>
      <c r="AO41" s="1110"/>
      <c r="AP41" s="897"/>
      <c r="AQ41" s="882"/>
      <c r="AR41" s="883"/>
      <c r="AS41" s="890"/>
      <c r="AT41" s="892"/>
      <c r="AV41" s="976" t="str">
        <f>IF(BF42=$BF$45,"○","-")</f>
        <v>-</v>
      </c>
      <c r="AW41" s="159"/>
      <c r="AX41" s="278"/>
      <c r="AY41" s="168" t="s">
        <v>340</v>
      </c>
      <c r="AZ41" s="176">
        <f>COUNTIFS(AS37:AS40,"&gt;=85")</f>
        <v>0</v>
      </c>
      <c r="BA41" s="171">
        <f>COUNTIFS(AS37:AS40,"&gt;=80",AS37:AS40,"&lt;85")</f>
        <v>0</v>
      </c>
      <c r="BB41" s="171">
        <f>COUNTIFS(AS37:AS40,"&gt;=75",AS37:AS40,"&lt;80")</f>
        <v>0</v>
      </c>
      <c r="BC41" s="172">
        <f>COUNTIFS(AS37:AS40,"&gt;=70",AS37:AS40,"&lt;75")</f>
        <v>0</v>
      </c>
      <c r="BD41" s="172">
        <f>COUNTIFS(AS37:AS40,"&gt;=0",AS37:AS40,"&lt;70")</f>
        <v>0</v>
      </c>
      <c r="BE41" s="278"/>
      <c r="BF41" s="143"/>
    </row>
    <row r="42" spans="1:58" ht="15" customHeight="1">
      <c r="A42" s="973"/>
      <c r="B42" s="132"/>
      <c r="C42" s="303" t="str">
        <f>IF(C26="","",C26)</f>
        <v/>
      </c>
      <c r="D42" s="139"/>
      <c r="E42" s="974"/>
      <c r="F42" s="870"/>
      <c r="G42" s="871"/>
      <c r="H42" s="871"/>
      <c r="I42" s="871"/>
      <c r="J42" s="872"/>
      <c r="K42" s="150" t="s">
        <v>295</v>
      </c>
      <c r="L42" s="871" t="str">
        <f>IF(AND(F41&lt;&gt;$E$110,F41&lt;&gt;""),"※記載不要","")</f>
        <v/>
      </c>
      <c r="M42" s="871"/>
      <c r="N42" s="871"/>
      <c r="O42" s="871"/>
      <c r="P42" s="871"/>
      <c r="Q42" s="871"/>
      <c r="R42" s="871"/>
      <c r="S42" s="871"/>
      <c r="T42" s="871"/>
      <c r="U42" s="871"/>
      <c r="V42" s="130" t="s">
        <v>287</v>
      </c>
      <c r="W42" s="150" t="s">
        <v>286</v>
      </c>
      <c r="X42" s="1111"/>
      <c r="Y42" s="1111"/>
      <c r="Z42" s="1111"/>
      <c r="AA42" s="1112"/>
      <c r="AB42" s="881" t="str">
        <f t="shared" ref="AB42" si="5">IF(AB41=$C$90,"（出資比率","")</f>
        <v/>
      </c>
      <c r="AC42" s="886"/>
      <c r="AD42" s="280"/>
      <c r="AE42" s="886" t="str">
        <f t="shared" ref="AE42" si="6">IF(AB42="","","％）")</f>
        <v/>
      </c>
      <c r="AF42" s="1003"/>
      <c r="AG42" s="1105"/>
      <c r="AH42" s="1106"/>
      <c r="AI42" s="1106"/>
      <c r="AJ42" s="1106"/>
      <c r="AK42" s="1106"/>
      <c r="AL42" s="1106"/>
      <c r="AM42" s="1106"/>
      <c r="AN42" s="1106"/>
      <c r="AO42" s="1107"/>
      <c r="AP42" s="898"/>
      <c r="AQ42" s="884"/>
      <c r="AR42" s="885"/>
      <c r="AS42" s="914"/>
      <c r="AT42" s="915"/>
      <c r="AV42" s="977"/>
      <c r="AW42" s="160" t="str">
        <f>C24</f>
        <v/>
      </c>
      <c r="AX42" s="279">
        <f>IF(E24="該当なし",0,2)</f>
        <v>0</v>
      </c>
      <c r="AY42" s="169" t="s">
        <v>341</v>
      </c>
      <c r="AZ42" s="173">
        <f t="shared" ref="AZ42:BC42" si="7">AZ$35*AZ41</f>
        <v>0</v>
      </c>
      <c r="BA42" s="174">
        <f t="shared" si="7"/>
        <v>0</v>
      </c>
      <c r="BB42" s="174">
        <f t="shared" si="7"/>
        <v>0</v>
      </c>
      <c r="BC42" s="175">
        <f t="shared" si="7"/>
        <v>0</v>
      </c>
      <c r="BD42" s="175">
        <f>BD$35*BD41</f>
        <v>0</v>
      </c>
      <c r="BE42" s="279">
        <f>IF(T59="○",3,0)</f>
        <v>0</v>
      </c>
      <c r="BF42" s="206" t="str">
        <f>IF($AY$8="○",IF(C24="","-",IF(Y11=$C$82,"-",SUM(AX42,AZ42,BA42,BB42,BC42,BD42,BE42))),IF(C24="","-",IF(A11=$C$82,"-",SUM(AX42,AZ42,BA42,BB42,BC42,BD42,BE42))))</f>
        <v>-</v>
      </c>
    </row>
    <row r="43" spans="1:58" ht="15" customHeight="1">
      <c r="A43" s="973"/>
      <c r="B43" s="132" t="s">
        <v>295</v>
      </c>
      <c r="C43" s="353" t="str">
        <f>IF(C27="","",C27)</f>
        <v/>
      </c>
      <c r="D43" s="139" t="s">
        <v>287</v>
      </c>
      <c r="E43" s="975" t="s">
        <v>7</v>
      </c>
      <c r="F43" s="888"/>
      <c r="G43" s="865"/>
      <c r="H43" s="865"/>
      <c r="I43" s="865"/>
      <c r="J43" s="889"/>
      <c r="K43" s="132"/>
      <c r="L43" s="865"/>
      <c r="M43" s="865"/>
      <c r="N43" s="865"/>
      <c r="O43" s="865"/>
      <c r="P43" s="865"/>
      <c r="Q43" s="865"/>
      <c r="R43" s="865"/>
      <c r="S43" s="865"/>
      <c r="T43" s="865"/>
      <c r="U43" s="865"/>
      <c r="V43" s="139"/>
      <c r="W43" s="142"/>
      <c r="X43" s="1113"/>
      <c r="Y43" s="1113"/>
      <c r="Z43" s="1113"/>
      <c r="AA43" s="1114"/>
      <c r="AB43" s="890"/>
      <c r="AC43" s="891"/>
      <c r="AD43" s="891"/>
      <c r="AE43" s="891"/>
      <c r="AF43" s="892"/>
      <c r="AG43" s="1108"/>
      <c r="AH43" s="1109"/>
      <c r="AI43" s="1109"/>
      <c r="AJ43" s="1109"/>
      <c r="AK43" s="1110"/>
      <c r="AL43" s="1108"/>
      <c r="AM43" s="1109"/>
      <c r="AN43" s="1109"/>
      <c r="AO43" s="1110"/>
      <c r="AP43" s="897"/>
      <c r="AQ43" s="882"/>
      <c r="AR43" s="883"/>
      <c r="AS43" s="890"/>
      <c r="AT43" s="892"/>
      <c r="AV43" s="976" t="str">
        <f>IF(BF44=$BF$45,"○","-")</f>
        <v>-</v>
      </c>
      <c r="AW43" s="159"/>
      <c r="AX43" s="278"/>
      <c r="AY43" s="168" t="s">
        <v>340</v>
      </c>
      <c r="AZ43" s="176">
        <f>COUNTIFS(AS41:AS44,"&gt;=85")</f>
        <v>0</v>
      </c>
      <c r="BA43" s="171">
        <f>COUNTIFS(AS41:AS44,"&gt;=80",AS41:AS44,"&lt;85")</f>
        <v>0</v>
      </c>
      <c r="BB43" s="171">
        <f>COUNTIFS(AS41:AS44,"&gt;=75",AS41:AS44,"&lt;80")</f>
        <v>0</v>
      </c>
      <c r="BC43" s="172">
        <f>COUNTIFS(AS41:AS44,"&gt;=70",AS41:AS44,"&lt;75")</f>
        <v>0</v>
      </c>
      <c r="BD43" s="172">
        <f>COUNTIFS(AS41:AS44,"&gt;=0",AS41:AS44,"&lt;70")</f>
        <v>0</v>
      </c>
      <c r="BE43" s="278"/>
      <c r="BF43" s="143"/>
    </row>
    <row r="44" spans="1:58" ht="15" customHeight="1">
      <c r="A44" s="974"/>
      <c r="B44" s="150"/>
      <c r="C44" s="305"/>
      <c r="D44" s="130"/>
      <c r="E44" s="974"/>
      <c r="F44" s="870"/>
      <c r="G44" s="871"/>
      <c r="H44" s="871"/>
      <c r="I44" s="871"/>
      <c r="J44" s="872"/>
      <c r="K44" s="150" t="s">
        <v>295</v>
      </c>
      <c r="L44" s="871" t="str">
        <f>IF(AND(F43&lt;&gt;$E$110,F43&lt;&gt;""),"※記載不要","")</f>
        <v/>
      </c>
      <c r="M44" s="871"/>
      <c r="N44" s="871"/>
      <c r="O44" s="871"/>
      <c r="P44" s="871"/>
      <c r="Q44" s="871"/>
      <c r="R44" s="871"/>
      <c r="S44" s="871"/>
      <c r="T44" s="871"/>
      <c r="U44" s="871"/>
      <c r="V44" s="130" t="s">
        <v>287</v>
      </c>
      <c r="W44" s="150" t="s">
        <v>286</v>
      </c>
      <c r="X44" s="1111"/>
      <c r="Y44" s="1111"/>
      <c r="Z44" s="1111"/>
      <c r="AA44" s="1112"/>
      <c r="AB44" s="881" t="str">
        <f t="shared" ref="AB44" si="8">IF(AB43=$C$90,"（出資比率","")</f>
        <v/>
      </c>
      <c r="AC44" s="886"/>
      <c r="AD44" s="280"/>
      <c r="AE44" s="886" t="str">
        <f t="shared" ref="AE44" si="9">IF(AB44="","","％）")</f>
        <v/>
      </c>
      <c r="AF44" s="1003"/>
      <c r="AG44" s="1105"/>
      <c r="AH44" s="1106"/>
      <c r="AI44" s="1106"/>
      <c r="AJ44" s="1106"/>
      <c r="AK44" s="1106"/>
      <c r="AL44" s="1106"/>
      <c r="AM44" s="1106"/>
      <c r="AN44" s="1106"/>
      <c r="AO44" s="1107"/>
      <c r="AP44" s="898"/>
      <c r="AQ44" s="884"/>
      <c r="AR44" s="885"/>
      <c r="AS44" s="914"/>
      <c r="AT44" s="915"/>
      <c r="AV44" s="977"/>
      <c r="AW44" s="160" t="str">
        <f>C26</f>
        <v/>
      </c>
      <c r="AX44" s="279">
        <f>IF(E26="該当なし",0,2)</f>
        <v>0</v>
      </c>
      <c r="AY44" s="169" t="s">
        <v>341</v>
      </c>
      <c r="AZ44" s="173">
        <f t="shared" ref="AZ44:BC44" si="10">AZ$35*AZ43</f>
        <v>0</v>
      </c>
      <c r="BA44" s="174">
        <f t="shared" si="10"/>
        <v>0</v>
      </c>
      <c r="BB44" s="174">
        <f t="shared" si="10"/>
        <v>0</v>
      </c>
      <c r="BC44" s="175">
        <f t="shared" si="10"/>
        <v>0</v>
      </c>
      <c r="BD44" s="175">
        <f>BD$35*BD43</f>
        <v>0</v>
      </c>
      <c r="BE44" s="279">
        <f>IF(T61="○",3,0)</f>
        <v>0</v>
      </c>
      <c r="BF44" s="206" t="str">
        <f>IF($AY$8="○",IF(C26="","-",IF(Y13=$C$82,"-",SUM(AX44,AZ44,BA44,BB44,BC44,BD44,BE44))),IF(C26="","-",IF(A13=$C$82,"-",SUM(AX44,AZ44,BA44,BB44,BC44,BD44,BE44))))</f>
        <v>-</v>
      </c>
    </row>
    <row r="45" spans="1:58" ht="6" customHeight="1" thickBot="1">
      <c r="BE45" s="960" t="s">
        <v>374</v>
      </c>
      <c r="BF45" s="1072">
        <f>MIN(BF40,BF42,BF44)</f>
        <v>0</v>
      </c>
    </row>
    <row r="46" spans="1:58" ht="9" customHeight="1" thickTop="1">
      <c r="Y46" s="1166" t="s">
        <v>833</v>
      </c>
      <c r="Z46" s="1167"/>
      <c r="AA46" s="1167"/>
      <c r="AB46" s="1168"/>
      <c r="AC46" s="1073" t="s">
        <v>27</v>
      </c>
      <c r="AD46" s="1074"/>
      <c r="AE46" s="1074"/>
      <c r="AF46" s="1074"/>
      <c r="AG46" s="1074"/>
      <c r="AH46" s="900"/>
      <c r="AI46" s="1075">
        <f>IF($A$33=$C$81,$AZ$39,IF($A$37=$C$81,$AZ$41,IF($A$41=$C$81,$AZ$43,0)))</f>
        <v>0</v>
      </c>
      <c r="AJ46" s="1076"/>
      <c r="AS46" s="362"/>
      <c r="AT46" s="362"/>
      <c r="BE46" s="960"/>
      <c r="BF46" s="1072"/>
    </row>
    <row r="47" spans="1:58" ht="6" customHeight="1">
      <c r="A47" s="927" t="s">
        <v>352</v>
      </c>
      <c r="B47" s="927"/>
      <c r="C47" s="927"/>
      <c r="D47" s="927"/>
      <c r="E47" s="927"/>
      <c r="F47" s="927"/>
      <c r="G47" s="927"/>
      <c r="H47" s="927"/>
      <c r="I47" s="927"/>
      <c r="J47" s="927"/>
      <c r="K47" s="927"/>
      <c r="Y47" s="1169"/>
      <c r="Z47" s="887"/>
      <c r="AA47" s="887"/>
      <c r="AB47" s="1170"/>
      <c r="AC47" s="912"/>
      <c r="AD47" s="913"/>
      <c r="AE47" s="913"/>
      <c r="AF47" s="913"/>
      <c r="AG47" s="913"/>
      <c r="AH47" s="902"/>
      <c r="AI47" s="1077"/>
      <c r="AJ47" s="1078"/>
      <c r="AS47" s="362"/>
      <c r="AT47" s="362"/>
    </row>
    <row r="48" spans="1:58" ht="15" customHeight="1">
      <c r="A48" s="927"/>
      <c r="B48" s="927"/>
      <c r="C48" s="927"/>
      <c r="D48" s="927"/>
      <c r="E48" s="927"/>
      <c r="F48" s="927"/>
      <c r="G48" s="927"/>
      <c r="H48" s="927"/>
      <c r="I48" s="927"/>
      <c r="J48" s="927"/>
      <c r="K48" s="927"/>
      <c r="L48" s="1174" t="s">
        <v>476</v>
      </c>
      <c r="M48" s="1174"/>
      <c r="N48" s="1174"/>
      <c r="O48" s="1174"/>
      <c r="P48" s="1174"/>
      <c r="Q48" s="251" t="s">
        <v>475</v>
      </c>
      <c r="R48" s="1092">
        <v>46309</v>
      </c>
      <c r="S48" s="1092"/>
      <c r="T48" s="1092"/>
      <c r="U48" s="1092"/>
      <c r="V48" s="1092"/>
      <c r="W48" s="138"/>
      <c r="X48" s="138"/>
      <c r="Y48" s="1169"/>
      <c r="Z48" s="887"/>
      <c r="AA48" s="887"/>
      <c r="AB48" s="1170"/>
      <c r="AC48" s="1102" t="s">
        <v>49</v>
      </c>
      <c r="AD48" s="1103"/>
      <c r="AE48" s="1103"/>
      <c r="AF48" s="1103"/>
      <c r="AG48" s="1103"/>
      <c r="AH48" s="1104"/>
      <c r="AI48" s="1070">
        <f>IF($A$33=$C$81,$BA$39,IF($A$37=$C$81,$BA$41,IF($A$41=$C$81,$BA$43,0)))</f>
        <v>0</v>
      </c>
      <c r="AJ48" s="1071"/>
      <c r="AS48" s="362"/>
      <c r="AT48" s="362"/>
    </row>
    <row r="49" spans="1:56" ht="3" customHeight="1">
      <c r="A49" s="126"/>
      <c r="B49" s="126"/>
      <c r="C49" s="126"/>
      <c r="D49" s="126"/>
      <c r="E49" s="128"/>
      <c r="F49" s="128"/>
      <c r="G49" s="128"/>
      <c r="H49" s="128"/>
      <c r="I49" s="128"/>
      <c r="J49" s="128"/>
      <c r="Y49" s="1169"/>
      <c r="Z49" s="887"/>
      <c r="AA49" s="887"/>
      <c r="AB49" s="1170"/>
      <c r="AC49" s="910" t="s">
        <v>50</v>
      </c>
      <c r="AD49" s="911"/>
      <c r="AE49" s="911"/>
      <c r="AF49" s="911"/>
      <c r="AG49" s="911"/>
      <c r="AH49" s="951"/>
      <c r="AI49" s="1079">
        <f>IF($A$33=$C$81,$BB$39,IF($A$37=$C$81,$BB$41,IF($A$41=$C$81,$BB$43,0)))</f>
        <v>0</v>
      </c>
      <c r="AJ49" s="1080"/>
      <c r="AS49" s="362"/>
      <c r="AT49" s="362"/>
    </row>
    <row r="50" spans="1:56" ht="12" customHeight="1">
      <c r="A50" s="976" t="s">
        <v>51</v>
      </c>
      <c r="B50" s="165"/>
      <c r="C50" s="162"/>
      <c r="D50" s="163"/>
      <c r="E50" s="1082" t="s">
        <v>392</v>
      </c>
      <c r="F50" s="1083"/>
      <c r="G50" s="1083"/>
      <c r="H50" s="1083"/>
      <c r="I50" s="1083"/>
      <c r="J50" s="1083"/>
      <c r="K50" s="1083"/>
      <c r="L50" s="1083"/>
      <c r="M50" s="1083"/>
      <c r="N50" s="1083"/>
      <c r="O50" s="1083"/>
      <c r="P50" s="1083"/>
      <c r="Q50" s="1083"/>
      <c r="R50" s="1083"/>
      <c r="S50" s="1083"/>
      <c r="T50" s="1083"/>
      <c r="U50" s="1083"/>
      <c r="V50" s="1084"/>
      <c r="W50" s="208"/>
      <c r="Y50" s="1169"/>
      <c r="Z50" s="887"/>
      <c r="AA50" s="887"/>
      <c r="AB50" s="1170"/>
      <c r="AC50" s="912"/>
      <c r="AD50" s="913"/>
      <c r="AE50" s="913"/>
      <c r="AF50" s="913"/>
      <c r="AG50" s="913"/>
      <c r="AH50" s="902"/>
      <c r="AI50" s="1077"/>
      <c r="AJ50" s="1078"/>
      <c r="AS50" s="362"/>
      <c r="AT50" s="362"/>
    </row>
    <row r="51" spans="1:56" ht="3" customHeight="1">
      <c r="A51" s="1081"/>
      <c r="B51" s="132"/>
      <c r="C51" s="161"/>
      <c r="D51" s="131"/>
      <c r="E51" s="1085"/>
      <c r="F51" s="1086"/>
      <c r="G51" s="1086"/>
      <c r="H51" s="1086"/>
      <c r="I51" s="1086"/>
      <c r="J51" s="1086"/>
      <c r="K51" s="1086"/>
      <c r="L51" s="1086"/>
      <c r="M51" s="1086"/>
      <c r="N51" s="1086"/>
      <c r="O51" s="1086"/>
      <c r="P51" s="1086"/>
      <c r="Q51" s="1086"/>
      <c r="R51" s="1086"/>
      <c r="S51" s="1086"/>
      <c r="T51" s="1086"/>
      <c r="U51" s="1086"/>
      <c r="V51" s="1087"/>
      <c r="W51" s="208"/>
      <c r="X51" s="155"/>
      <c r="Y51" s="1169"/>
      <c r="Z51" s="887"/>
      <c r="AA51" s="887"/>
      <c r="AB51" s="1170"/>
      <c r="AC51" s="910" t="s">
        <v>328</v>
      </c>
      <c r="AD51" s="911"/>
      <c r="AE51" s="911"/>
      <c r="AF51" s="911"/>
      <c r="AG51" s="911"/>
      <c r="AH51" s="951"/>
      <c r="AI51" s="1079">
        <f>IF($A$33=$C$81,$BC$39,IF($A$37=$C$81,$BC$41,IF($A$41=$C$81,$BC$43,0)))</f>
        <v>0</v>
      </c>
      <c r="AJ51" s="1080"/>
      <c r="AS51" s="362"/>
      <c r="AT51" s="362"/>
    </row>
    <row r="52" spans="1:56" ht="12" customHeight="1">
      <c r="A52" s="1081"/>
      <c r="B52" s="132"/>
      <c r="C52" s="1088" t="s">
        <v>319</v>
      </c>
      <c r="D52" s="131"/>
      <c r="E52" s="1056" t="s">
        <v>470</v>
      </c>
      <c r="F52" s="1057"/>
      <c r="G52" s="1058"/>
      <c r="H52" s="1047" t="s">
        <v>471</v>
      </c>
      <c r="I52" s="1048"/>
      <c r="J52" s="1049"/>
      <c r="K52" s="1047" t="s">
        <v>472</v>
      </c>
      <c r="L52" s="1048"/>
      <c r="M52" s="1049"/>
      <c r="N52" s="1047" t="s">
        <v>473</v>
      </c>
      <c r="O52" s="1049"/>
      <c r="P52" s="1047" t="s">
        <v>474</v>
      </c>
      <c r="Q52" s="1048"/>
      <c r="R52" s="1048"/>
      <c r="S52" s="1049"/>
      <c r="T52" s="1047" t="s">
        <v>323</v>
      </c>
      <c r="U52" s="1048"/>
      <c r="V52" s="1049"/>
      <c r="W52" s="207"/>
      <c r="X52" s="155"/>
      <c r="Y52" s="1169"/>
      <c r="Z52" s="887"/>
      <c r="AA52" s="887"/>
      <c r="AB52" s="1170"/>
      <c r="AC52" s="912"/>
      <c r="AD52" s="913"/>
      <c r="AE52" s="913"/>
      <c r="AF52" s="913"/>
      <c r="AG52" s="913"/>
      <c r="AH52" s="902"/>
      <c r="AI52" s="1077"/>
      <c r="AJ52" s="1078"/>
      <c r="AS52" s="362"/>
      <c r="AT52" s="362"/>
    </row>
    <row r="53" spans="1:56" ht="3" customHeight="1">
      <c r="A53" s="1081"/>
      <c r="B53" s="132"/>
      <c r="C53" s="1088"/>
      <c r="D53" s="131"/>
      <c r="E53" s="1059"/>
      <c r="F53" s="1060"/>
      <c r="G53" s="1061"/>
      <c r="H53" s="1050"/>
      <c r="I53" s="1051"/>
      <c r="J53" s="1052"/>
      <c r="K53" s="1050"/>
      <c r="L53" s="1051"/>
      <c r="M53" s="1052"/>
      <c r="N53" s="1050"/>
      <c r="O53" s="1052"/>
      <c r="P53" s="1050"/>
      <c r="Q53" s="1051"/>
      <c r="R53" s="1051"/>
      <c r="S53" s="1052"/>
      <c r="T53" s="1050"/>
      <c r="U53" s="1051"/>
      <c r="V53" s="1052"/>
      <c r="W53" s="207"/>
      <c r="X53" s="156"/>
      <c r="Y53" s="1169"/>
      <c r="Z53" s="887"/>
      <c r="AA53" s="887"/>
      <c r="AB53" s="1170"/>
      <c r="AC53" s="1093" t="s">
        <v>666</v>
      </c>
      <c r="AD53" s="1094"/>
      <c r="AE53" s="1094"/>
      <c r="AF53" s="1094"/>
      <c r="AG53" s="1094"/>
      <c r="AH53" s="1095"/>
      <c r="AI53" s="1079">
        <f>2-AI46-AI48-AI49-AI51</f>
        <v>2</v>
      </c>
      <c r="AJ53" s="1080"/>
      <c r="AL53" s="123"/>
      <c r="AM53" s="123"/>
      <c r="AN53" s="123"/>
      <c r="AO53" s="123"/>
      <c r="AP53" s="123"/>
      <c r="AQ53" s="123"/>
      <c r="AR53" s="123"/>
      <c r="AS53" s="123"/>
      <c r="AT53" s="123"/>
    </row>
    <row r="54" spans="1:56" ht="12" customHeight="1" thickBot="1">
      <c r="A54" s="1081"/>
      <c r="B54" s="132"/>
      <c r="C54" s="161"/>
      <c r="D54" s="131"/>
      <c r="E54" s="1064">
        <f>E56-1</f>
        <v>2025</v>
      </c>
      <c r="F54" s="1065"/>
      <c r="G54" s="1066"/>
      <c r="H54" s="1067">
        <f>E54-1</f>
        <v>2024</v>
      </c>
      <c r="I54" s="1068"/>
      <c r="J54" s="1069"/>
      <c r="K54" s="1067">
        <f>H54-1</f>
        <v>2023</v>
      </c>
      <c r="L54" s="1068"/>
      <c r="M54" s="1069"/>
      <c r="N54" s="1067">
        <f>K54-1</f>
        <v>2022</v>
      </c>
      <c r="O54" s="1069"/>
      <c r="P54" s="1067">
        <f>N54-1</f>
        <v>2021</v>
      </c>
      <c r="Q54" s="1068"/>
      <c r="R54" s="1068"/>
      <c r="S54" s="1069"/>
      <c r="T54" s="1050"/>
      <c r="U54" s="1051"/>
      <c r="V54" s="1052"/>
      <c r="W54" s="207"/>
      <c r="X54" s="156"/>
      <c r="Y54" s="1171"/>
      <c r="Z54" s="1172"/>
      <c r="AA54" s="1172"/>
      <c r="AB54" s="1173"/>
      <c r="AC54" s="1096"/>
      <c r="AD54" s="1097"/>
      <c r="AE54" s="1097"/>
      <c r="AF54" s="1097"/>
      <c r="AG54" s="1097"/>
      <c r="AH54" s="1098"/>
      <c r="AI54" s="1099"/>
      <c r="AJ54" s="1100"/>
      <c r="AL54" s="123"/>
      <c r="AM54" s="123"/>
      <c r="AN54" s="123"/>
      <c r="AO54" s="123"/>
      <c r="AP54" s="123"/>
      <c r="AQ54" s="123"/>
      <c r="AR54" s="123"/>
      <c r="AS54" s="123"/>
      <c r="AT54" s="123"/>
    </row>
    <row r="55" spans="1:56" ht="3" customHeight="1" thickTop="1">
      <c r="A55" s="1081"/>
      <c r="B55" s="1101" t="s">
        <v>295</v>
      </c>
      <c r="C55" s="1062" t="s">
        <v>320</v>
      </c>
      <c r="D55" s="1063" t="s">
        <v>287</v>
      </c>
      <c r="E55" s="1067"/>
      <c r="F55" s="1068"/>
      <c r="G55" s="1069"/>
      <c r="H55" s="1067"/>
      <c r="I55" s="1068"/>
      <c r="J55" s="1069"/>
      <c r="K55" s="1067"/>
      <c r="L55" s="1068"/>
      <c r="M55" s="1069"/>
      <c r="N55" s="1067"/>
      <c r="O55" s="1069"/>
      <c r="P55" s="1067"/>
      <c r="Q55" s="1068"/>
      <c r="R55" s="1068"/>
      <c r="S55" s="1069"/>
      <c r="T55" s="1050"/>
      <c r="U55" s="1051"/>
      <c r="V55" s="1052"/>
      <c r="W55" s="207"/>
      <c r="X55" s="156"/>
      <c r="Y55" s="156"/>
      <c r="Z55" s="156"/>
      <c r="AL55" s="123"/>
      <c r="AM55" s="123"/>
      <c r="AN55" s="123"/>
      <c r="AO55" s="123"/>
      <c r="AP55" s="123"/>
      <c r="AQ55" s="123"/>
      <c r="AR55" s="123"/>
      <c r="AS55" s="123"/>
      <c r="AT55" s="123"/>
    </row>
    <row r="56" spans="1:56" ht="15" customHeight="1" thickBot="1">
      <c r="A56" s="977"/>
      <c r="B56" s="881"/>
      <c r="C56" s="886"/>
      <c r="D56" s="1003"/>
      <c r="E56" s="1089">
        <f>YEAR(EDATE(R48,-3))</f>
        <v>2026</v>
      </c>
      <c r="F56" s="1090"/>
      <c r="G56" s="1091"/>
      <c r="H56" s="1089">
        <f>$E$56</f>
        <v>2026</v>
      </c>
      <c r="I56" s="1090"/>
      <c r="J56" s="1091"/>
      <c r="K56" s="1089">
        <f>$E$56</f>
        <v>2026</v>
      </c>
      <c r="L56" s="1090"/>
      <c r="M56" s="1091"/>
      <c r="N56" s="1089">
        <f>$E$56</f>
        <v>2026</v>
      </c>
      <c r="O56" s="1091"/>
      <c r="P56" s="1089">
        <f>$E$56</f>
        <v>2026</v>
      </c>
      <c r="Q56" s="1090"/>
      <c r="R56" s="1090"/>
      <c r="S56" s="1091"/>
      <c r="T56" s="1053"/>
      <c r="U56" s="1054"/>
      <c r="V56" s="1055"/>
      <c r="W56" s="207"/>
      <c r="X56" s="156"/>
      <c r="Y56" s="156"/>
      <c r="Z56" s="156"/>
      <c r="AL56" s="167"/>
      <c r="AM56" s="167"/>
      <c r="AN56" s="167"/>
      <c r="AO56" s="167"/>
      <c r="AP56" s="167"/>
      <c r="AQ56" s="167"/>
      <c r="AR56" s="167"/>
      <c r="AS56" s="372"/>
      <c r="AT56" s="372"/>
      <c r="AY56"/>
      <c r="AZ56"/>
      <c r="BA56"/>
      <c r="BB56"/>
      <c r="BC56"/>
      <c r="BD56" s="375"/>
    </row>
    <row r="57" spans="1:56" ht="15" customHeight="1" thickTop="1">
      <c r="A57" s="1037" t="str">
        <f>IF(A33="","",A33)</f>
        <v/>
      </c>
      <c r="B57" s="142"/>
      <c r="C57" s="306" t="str">
        <f>IF(C34="","",C34)</f>
        <v/>
      </c>
      <c r="D57" s="149"/>
      <c r="E57" s="890"/>
      <c r="F57" s="891"/>
      <c r="G57" s="892"/>
      <c r="H57" s="890"/>
      <c r="I57" s="891"/>
      <c r="J57" s="892"/>
      <c r="K57" s="890"/>
      <c r="L57" s="891"/>
      <c r="M57" s="892"/>
      <c r="N57" s="890"/>
      <c r="O57" s="892"/>
      <c r="P57" s="890"/>
      <c r="Q57" s="891"/>
      <c r="R57" s="891"/>
      <c r="S57" s="892"/>
      <c r="T57" s="1029" t="str">
        <f>IF($E$50=$C$104,IF(A57=$C$82,"",IF(E57&lt;$E$81,IF(H57&lt;$H$81,IF(K57&lt;$K$81,IF(N57&lt;$N$81,IF(P57&lt;$P$81,"×","○"),"○"),"○"),"○"),"○")),IF(A57=$C$82,"",IF(E57&lt;$E$82,"×","○")))</f>
        <v>×</v>
      </c>
      <c r="U57" s="1030"/>
      <c r="V57" s="1031"/>
      <c r="W57" s="208"/>
      <c r="X57" s="155"/>
      <c r="Y57" s="1157" t="s">
        <v>356</v>
      </c>
      <c r="Z57" s="1158"/>
      <c r="AA57" s="1158"/>
      <c r="AB57" s="1158"/>
      <c r="AC57" s="1158"/>
      <c r="AD57" s="1158"/>
      <c r="AE57" s="1158"/>
      <c r="AF57" s="1158"/>
      <c r="AG57" s="1158"/>
      <c r="AH57" s="1158"/>
      <c r="AI57" s="1158"/>
      <c r="AJ57" s="1158"/>
      <c r="AK57" s="1158"/>
      <c r="AL57" s="1158"/>
      <c r="AM57" s="1158"/>
      <c r="AN57" s="1158"/>
      <c r="AO57" s="1158"/>
      <c r="AP57" s="1158"/>
      <c r="AQ57" s="1158"/>
      <c r="AR57" s="1158"/>
      <c r="AS57" s="1158"/>
      <c r="AT57" s="1159"/>
      <c r="AX57" s="4"/>
      <c r="AY57"/>
      <c r="AZ57"/>
      <c r="BA57"/>
      <c r="BB57"/>
      <c r="BC57" s="4"/>
      <c r="BD57" s="4"/>
    </row>
    <row r="58" spans="1:56" ht="15" customHeight="1">
      <c r="A58" s="1038"/>
      <c r="B58" s="132" t="s">
        <v>295</v>
      </c>
      <c r="C58" s="353" t="str">
        <f>IF(C35="","",C35)</f>
        <v/>
      </c>
      <c r="D58" s="139" t="s">
        <v>287</v>
      </c>
      <c r="E58" s="914"/>
      <c r="F58" s="922"/>
      <c r="G58" s="915"/>
      <c r="H58" s="914"/>
      <c r="I58" s="922"/>
      <c r="J58" s="915"/>
      <c r="K58" s="914"/>
      <c r="L58" s="922"/>
      <c r="M58" s="915"/>
      <c r="N58" s="914"/>
      <c r="O58" s="915"/>
      <c r="P58" s="914"/>
      <c r="Q58" s="922"/>
      <c r="R58" s="922"/>
      <c r="S58" s="915"/>
      <c r="T58" s="1032"/>
      <c r="U58" s="1033"/>
      <c r="V58" s="1034"/>
      <c r="W58" s="208"/>
      <c r="X58" s="155"/>
      <c r="Y58" s="349" t="s">
        <v>355</v>
      </c>
      <c r="Z58" s="359"/>
      <c r="AA58" s="1035" t="s">
        <v>375</v>
      </c>
      <c r="AB58" s="1035"/>
      <c r="AC58" s="1035"/>
      <c r="AD58" s="1035"/>
      <c r="AE58" s="1035"/>
      <c r="AF58" s="1035"/>
      <c r="AG58" s="1035"/>
      <c r="AH58" s="1035"/>
      <c r="AI58" s="1035"/>
      <c r="AJ58" s="1035"/>
      <c r="AK58" s="1035"/>
      <c r="AL58" s="1035"/>
      <c r="AM58" s="1035"/>
      <c r="AN58" s="1035"/>
      <c r="AO58" s="1035"/>
      <c r="AP58" s="1035"/>
      <c r="AQ58" s="1035"/>
      <c r="AR58" s="1035"/>
      <c r="AS58" s="1035"/>
      <c r="AT58" s="1036"/>
      <c r="AX58"/>
      <c r="AY58"/>
      <c r="AZ58"/>
      <c r="BA58"/>
      <c r="BB58"/>
      <c r="BC58" s="4"/>
      <c r="BD58" s="4"/>
    </row>
    <row r="59" spans="1:56" ht="15" customHeight="1">
      <c r="A59" s="1037" t="str">
        <f>IF(A37="","",A37)</f>
        <v/>
      </c>
      <c r="B59" s="142"/>
      <c r="C59" s="306" t="str">
        <f>IF(C38="","",C38)</f>
        <v/>
      </c>
      <c r="D59" s="149"/>
      <c r="E59" s="890"/>
      <c r="F59" s="891"/>
      <c r="G59" s="892"/>
      <c r="H59" s="890"/>
      <c r="I59" s="891"/>
      <c r="J59" s="892"/>
      <c r="K59" s="890"/>
      <c r="L59" s="891"/>
      <c r="M59" s="892"/>
      <c r="N59" s="890"/>
      <c r="O59" s="892"/>
      <c r="P59" s="890"/>
      <c r="Q59" s="891"/>
      <c r="R59" s="891"/>
      <c r="S59" s="892"/>
      <c r="T59" s="1029" t="str">
        <f>IF($E$50=$C$104,IF(A59=$C$82,"",IF(E59&lt;$E$81,IF(H59&lt;$H$81,IF(K59&lt;$K$81,IF(N59&lt;$N$81,IF(P59&lt;$P$81,"×","○"),"○"),"○"),"○"),"○")),IF(A59=$C$82,"",IF(E59&lt;$E$82,"×","○")))</f>
        <v>×</v>
      </c>
      <c r="U59" s="1030"/>
      <c r="V59" s="1031"/>
      <c r="W59" s="208"/>
      <c r="X59" s="155"/>
      <c r="Y59" s="349"/>
      <c r="Z59" s="359"/>
      <c r="AA59" s="1035" t="s">
        <v>386</v>
      </c>
      <c r="AB59" s="1035"/>
      <c r="AC59" s="1035"/>
      <c r="AD59" s="1035"/>
      <c r="AE59" s="1035"/>
      <c r="AF59" s="1035"/>
      <c r="AG59" s="1035"/>
      <c r="AH59" s="1035"/>
      <c r="AI59" s="1035"/>
      <c r="AJ59" s="1035"/>
      <c r="AK59" s="1035"/>
      <c r="AL59" s="1035"/>
      <c r="AM59" s="1035"/>
      <c r="AN59" s="1035"/>
      <c r="AO59" s="1035"/>
      <c r="AP59" s="1035"/>
      <c r="AQ59" s="1035"/>
      <c r="AR59" s="1035"/>
      <c r="AS59" s="1035"/>
      <c r="AT59" s="1036"/>
      <c r="AX59"/>
      <c r="AY59"/>
      <c r="AZ59"/>
      <c r="BA59"/>
      <c r="BB59"/>
      <c r="BC59" s="4"/>
      <c r="BD59" s="4"/>
    </row>
    <row r="60" spans="1:56" ht="15" customHeight="1">
      <c r="A60" s="1038"/>
      <c r="B60" s="132" t="s">
        <v>295</v>
      </c>
      <c r="C60" s="353" t="str">
        <f>IF(C39="","",C39)</f>
        <v/>
      </c>
      <c r="D60" s="139" t="s">
        <v>287</v>
      </c>
      <c r="E60" s="914"/>
      <c r="F60" s="922"/>
      <c r="G60" s="915"/>
      <c r="H60" s="914"/>
      <c r="I60" s="922"/>
      <c r="J60" s="915"/>
      <c r="K60" s="914"/>
      <c r="L60" s="922"/>
      <c r="M60" s="915"/>
      <c r="N60" s="914"/>
      <c r="O60" s="915"/>
      <c r="P60" s="914"/>
      <c r="Q60" s="922"/>
      <c r="R60" s="922"/>
      <c r="S60" s="915"/>
      <c r="T60" s="1032"/>
      <c r="U60" s="1033"/>
      <c r="V60" s="1034"/>
      <c r="W60" s="208"/>
      <c r="X60" s="155"/>
      <c r="Y60" s="350"/>
      <c r="Z60" s="389"/>
      <c r="AA60" s="1035" t="s">
        <v>841</v>
      </c>
      <c r="AB60" s="1035"/>
      <c r="AC60" s="1035"/>
      <c r="AD60" s="1035"/>
      <c r="AE60" s="1035"/>
      <c r="AF60" s="1035"/>
      <c r="AG60" s="1035"/>
      <c r="AH60" s="1035"/>
      <c r="AI60" s="1035"/>
      <c r="AJ60" s="1035"/>
      <c r="AK60" s="1035"/>
      <c r="AL60" s="1035"/>
      <c r="AM60" s="1035"/>
      <c r="AN60" s="1035"/>
      <c r="AO60" s="1035"/>
      <c r="AP60" s="1035"/>
      <c r="AQ60" s="1035"/>
      <c r="AR60" s="1035"/>
      <c r="AS60" s="1035"/>
      <c r="AT60" s="1036"/>
      <c r="AX60"/>
      <c r="AY60"/>
      <c r="AZ60"/>
      <c r="BA60"/>
      <c r="BB60"/>
      <c r="BC60" s="4"/>
      <c r="BD60" s="4"/>
    </row>
    <row r="61" spans="1:56" ht="15" customHeight="1">
      <c r="A61" s="1037" t="str">
        <f>IF(A41="","",A41)</f>
        <v/>
      </c>
      <c r="B61" s="142"/>
      <c r="C61" s="306" t="str">
        <f>IF(C42="","",C42)</f>
        <v/>
      </c>
      <c r="D61" s="149"/>
      <c r="E61" s="890"/>
      <c r="F61" s="891"/>
      <c r="G61" s="892"/>
      <c r="H61" s="890"/>
      <c r="I61" s="891"/>
      <c r="J61" s="892"/>
      <c r="K61" s="890"/>
      <c r="L61" s="891"/>
      <c r="M61" s="892"/>
      <c r="N61" s="890"/>
      <c r="O61" s="892"/>
      <c r="P61" s="890"/>
      <c r="Q61" s="891"/>
      <c r="R61" s="891"/>
      <c r="S61" s="892"/>
      <c r="T61" s="1029" t="str">
        <f>IF($E$50=$C$104,IF(A61=$C$82,"",IF(E61&lt;$E$81,IF(H61&lt;$H$81,IF(K61&lt;$K$81,IF(N61&lt;$N$81,IF(P61&lt;$P$81,"×","○"),"○"),"○"),"○"),"○")),IF(A61=$C$82,"",IF(E61&lt;$E$82,"×","○")))</f>
        <v>×</v>
      </c>
      <c r="U61" s="1030"/>
      <c r="V61" s="1031"/>
      <c r="W61" s="208"/>
      <c r="X61" s="155"/>
      <c r="Y61" s="350" t="s">
        <v>354</v>
      </c>
      <c r="Z61" s="389"/>
      <c r="AA61" s="1027" t="s">
        <v>357</v>
      </c>
      <c r="AB61" s="1027"/>
      <c r="AC61" s="1027"/>
      <c r="AD61" s="1027"/>
      <c r="AE61" s="1027"/>
      <c r="AF61" s="1027"/>
      <c r="AG61" s="1027"/>
      <c r="AH61" s="1027"/>
      <c r="AI61" s="1027"/>
      <c r="AJ61" s="1027"/>
      <c r="AK61" s="1027"/>
      <c r="AL61" s="1027"/>
      <c r="AM61" s="1027"/>
      <c r="AN61" s="1027"/>
      <c r="AO61" s="1027"/>
      <c r="AP61" s="1027"/>
      <c r="AQ61" s="1027"/>
      <c r="AR61" s="1027"/>
      <c r="AS61" s="1027"/>
      <c r="AT61" s="1028"/>
      <c r="AX61"/>
      <c r="AY61"/>
      <c r="AZ61"/>
      <c r="BA61"/>
      <c r="BB61"/>
      <c r="BC61" s="4"/>
      <c r="BD61" s="4"/>
    </row>
    <row r="62" spans="1:56" ht="15" customHeight="1">
      <c r="A62" s="1038"/>
      <c r="B62" s="150" t="s">
        <v>295</v>
      </c>
      <c r="C62" s="354" t="str">
        <f>IF(C43="","",C43)</f>
        <v/>
      </c>
      <c r="D62" s="130" t="s">
        <v>287</v>
      </c>
      <c r="E62" s="914"/>
      <c r="F62" s="922"/>
      <c r="G62" s="915"/>
      <c r="H62" s="914"/>
      <c r="I62" s="922"/>
      <c r="J62" s="915"/>
      <c r="K62" s="914"/>
      <c r="L62" s="922"/>
      <c r="M62" s="915"/>
      <c r="N62" s="914"/>
      <c r="O62" s="915"/>
      <c r="P62" s="914"/>
      <c r="Q62" s="922"/>
      <c r="R62" s="922"/>
      <c r="S62" s="915"/>
      <c r="T62" s="1032"/>
      <c r="U62" s="1033"/>
      <c r="V62" s="1034"/>
      <c r="W62" s="208"/>
      <c r="X62" s="155"/>
      <c r="Y62" s="350"/>
      <c r="Z62" s="389"/>
      <c r="AA62" s="1027" t="s">
        <v>447</v>
      </c>
      <c r="AB62" s="1027"/>
      <c r="AC62" s="1027"/>
      <c r="AD62" s="1027"/>
      <c r="AE62" s="1027"/>
      <c r="AF62" s="1027"/>
      <c r="AG62" s="1027"/>
      <c r="AH62" s="1027"/>
      <c r="AI62" s="1027"/>
      <c r="AJ62" s="1027"/>
      <c r="AK62" s="1027"/>
      <c r="AL62" s="1027"/>
      <c r="AM62" s="1027"/>
      <c r="AN62" s="1027"/>
      <c r="AO62" s="1027"/>
      <c r="AP62" s="1027"/>
      <c r="AQ62" s="1027"/>
      <c r="AR62" s="1027"/>
      <c r="AS62" s="1027"/>
      <c r="AT62" s="1028"/>
      <c r="AY62"/>
      <c r="AZ62"/>
      <c r="BA62"/>
      <c r="BB62"/>
      <c r="BC62" s="4"/>
      <c r="BD62" s="4"/>
    </row>
    <row r="63" spans="1:56" ht="15" customHeight="1">
      <c r="A63" s="926" t="s">
        <v>358</v>
      </c>
      <c r="B63" s="926"/>
      <c r="C63" s="926"/>
      <c r="D63" s="926"/>
      <c r="E63" s="926"/>
      <c r="F63" s="926"/>
      <c r="G63" s="926"/>
      <c r="H63" s="926"/>
      <c r="I63" s="926"/>
      <c r="J63" s="926"/>
      <c r="K63" s="926"/>
      <c r="L63" s="926"/>
      <c r="M63" s="926"/>
      <c r="N63" s="926"/>
      <c r="O63" s="926"/>
      <c r="P63" s="926"/>
      <c r="Q63" s="926"/>
      <c r="R63" s="926"/>
      <c r="S63" s="926"/>
      <c r="T63" s="926"/>
      <c r="U63" s="926"/>
      <c r="V63" s="926"/>
      <c r="W63" s="926"/>
      <c r="Y63" s="350" t="s">
        <v>353</v>
      </c>
      <c r="Z63" s="389"/>
      <c r="AA63" s="1027" t="s">
        <v>849</v>
      </c>
      <c r="AB63" s="1027"/>
      <c r="AC63" s="1027"/>
      <c r="AD63" s="1027"/>
      <c r="AE63" s="1027"/>
      <c r="AF63" s="1027"/>
      <c r="AG63" s="1027"/>
      <c r="AH63" s="1027"/>
      <c r="AI63" s="1027"/>
      <c r="AJ63" s="1027"/>
      <c r="AK63" s="1027"/>
      <c r="AL63" s="1027"/>
      <c r="AM63" s="1027"/>
      <c r="AN63" s="1027"/>
      <c r="AO63" s="1027"/>
      <c r="AP63" s="1027"/>
      <c r="AQ63" s="1027"/>
      <c r="AR63" s="1027"/>
      <c r="AS63" s="1027"/>
      <c r="AT63" s="1028"/>
      <c r="AY63"/>
      <c r="AZ63" s="4"/>
      <c r="BA63"/>
      <c r="BB63"/>
      <c r="BC63" s="4"/>
      <c r="BD63" s="4"/>
    </row>
    <row r="64" spans="1:56" ht="15" customHeight="1">
      <c r="A64" s="926" t="s">
        <v>359</v>
      </c>
      <c r="B64" s="926"/>
      <c r="C64" s="926"/>
      <c r="D64" s="926"/>
      <c r="E64" s="926"/>
      <c r="F64" s="926"/>
      <c r="G64" s="926"/>
      <c r="H64" s="926"/>
      <c r="I64" s="926"/>
      <c r="J64" s="926"/>
      <c r="K64" s="926"/>
      <c r="L64" s="926"/>
      <c r="M64" s="926"/>
      <c r="N64" s="926"/>
      <c r="O64" s="926"/>
      <c r="P64" s="926"/>
      <c r="Q64" s="926"/>
      <c r="R64" s="926"/>
      <c r="S64" s="926"/>
      <c r="T64" s="926"/>
      <c r="U64" s="926"/>
      <c r="V64" s="926"/>
      <c r="W64" s="926"/>
      <c r="Y64" s="350"/>
      <c r="Z64" s="389"/>
      <c r="AA64" s="1027" t="s">
        <v>850</v>
      </c>
      <c r="AB64" s="1027"/>
      <c r="AC64" s="1027"/>
      <c r="AD64" s="1027"/>
      <c r="AE64" s="1027"/>
      <c r="AF64" s="1027"/>
      <c r="AG64" s="1027"/>
      <c r="AH64" s="1027"/>
      <c r="AI64" s="1027"/>
      <c r="AJ64" s="1027"/>
      <c r="AK64" s="1027"/>
      <c r="AL64" s="1027"/>
      <c r="AM64" s="1027"/>
      <c r="AN64" s="1027"/>
      <c r="AO64" s="1027"/>
      <c r="AP64" s="1027"/>
      <c r="AQ64" s="1027"/>
      <c r="AR64" s="1027"/>
      <c r="AS64" s="1027"/>
      <c r="AT64" s="1028"/>
      <c r="AY64"/>
      <c r="AZ64" s="4"/>
      <c r="BA64"/>
      <c r="BB64"/>
      <c r="BC64" s="4"/>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50" t="s">
        <v>794</v>
      </c>
      <c r="Z65" s="389"/>
      <c r="AA65" s="1027" t="s">
        <v>851</v>
      </c>
      <c r="AB65" s="1027"/>
      <c r="AC65" s="1027"/>
      <c r="AD65" s="1027"/>
      <c r="AE65" s="1027"/>
      <c r="AF65" s="1027"/>
      <c r="AG65" s="1027"/>
      <c r="AH65" s="1027"/>
      <c r="AI65" s="1027"/>
      <c r="AJ65" s="1027"/>
      <c r="AK65" s="1027"/>
      <c r="AL65" s="1027"/>
      <c r="AM65" s="1027"/>
      <c r="AN65" s="1027"/>
      <c r="AO65" s="1027"/>
      <c r="AP65" s="1027"/>
      <c r="AQ65" s="1027"/>
      <c r="AR65" s="1027"/>
      <c r="AS65" s="1027"/>
      <c r="AT65" s="1028"/>
      <c r="AY65"/>
      <c r="AZ65" s="4"/>
      <c r="BA65"/>
      <c r="BB65"/>
      <c r="BC65" s="4"/>
      <c r="BD65" s="4"/>
    </row>
    <row r="66" spans="1:56" ht="15" customHeight="1" thickBot="1">
      <c r="A66" s="346"/>
      <c r="B66" s="348"/>
      <c r="C66" s="348"/>
      <c r="D66" s="348"/>
      <c r="E66" s="348"/>
      <c r="F66" s="348"/>
      <c r="G66" s="348"/>
      <c r="H66" s="348"/>
      <c r="I66" s="348"/>
      <c r="J66" s="348"/>
      <c r="K66" s="348"/>
      <c r="L66" s="348"/>
      <c r="M66" s="348"/>
      <c r="N66" s="348"/>
      <c r="O66" s="347"/>
      <c r="P66" s="347"/>
      <c r="Q66" s="347"/>
      <c r="R66" s="347"/>
      <c r="S66" s="347"/>
      <c r="T66" s="347"/>
      <c r="U66" s="347"/>
      <c r="V66" s="347"/>
      <c r="W66" s="347"/>
      <c r="X66" s="347"/>
      <c r="Y66" s="351"/>
      <c r="Z66" s="392"/>
      <c r="AA66" s="1045" t="s">
        <v>788</v>
      </c>
      <c r="AB66" s="1045"/>
      <c r="AC66" s="1045"/>
      <c r="AD66" s="1045"/>
      <c r="AE66" s="1045"/>
      <c r="AF66" s="1045"/>
      <c r="AG66" s="1045"/>
      <c r="AH66" s="1045"/>
      <c r="AI66" s="1045"/>
      <c r="AJ66" s="1045"/>
      <c r="AK66" s="1045"/>
      <c r="AL66" s="1045"/>
      <c r="AM66" s="1045"/>
      <c r="AN66" s="1045"/>
      <c r="AO66" s="1045"/>
      <c r="AP66" s="1045"/>
      <c r="AQ66" s="1045"/>
      <c r="AR66" s="1045"/>
      <c r="AS66" s="1045"/>
      <c r="AT66" s="1046"/>
      <c r="AY66"/>
      <c r="AZ66" s="4"/>
      <c r="BA66"/>
      <c r="BB66"/>
      <c r="BC66" s="4"/>
      <c r="BD66" s="4"/>
    </row>
    <row r="67" spans="1:56" ht="15" customHeight="1" thickTop="1">
      <c r="AY67"/>
      <c r="AZ67" s="4"/>
      <c r="BA67"/>
      <c r="BB67"/>
      <c r="BC67" s="4"/>
      <c r="BD67" s="4"/>
    </row>
    <row r="68" spans="1:56" ht="15" customHeight="1">
      <c r="A68" s="192"/>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AY68"/>
      <c r="AZ68" s="4"/>
      <c r="BA68"/>
      <c r="BB68"/>
      <c r="BC68" s="4"/>
      <c r="BD68" s="4"/>
    </row>
    <row r="69" spans="1:56" ht="12.6" customHeight="1">
      <c r="A69" s="192"/>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B70" s="192"/>
      <c r="C70" s="192"/>
      <c r="D70" s="192"/>
      <c r="E70" s="192"/>
      <c r="F70" s="192"/>
      <c r="G70" s="192"/>
      <c r="H70" s="192"/>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192"/>
      <c r="B71" s="192"/>
      <c r="C71" s="459">
        <f>R48-14</f>
        <v>46295</v>
      </c>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329</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313</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650</v>
      </c>
      <c r="P75" s="4"/>
      <c r="Q75" s="4"/>
      <c r="R75" s="4"/>
      <c r="S75" s="5" t="s">
        <v>446</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653</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856</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4"/>
      <c r="AB79" s="1044"/>
      <c r="AC79" s="4"/>
      <c r="AD79" s="4"/>
      <c r="AE79" s="4"/>
      <c r="AF79" s="4"/>
      <c r="AG79" s="4"/>
      <c r="AH79" s="4"/>
      <c r="AI79" s="4"/>
      <c r="AJ79" s="4"/>
      <c r="AK79" s="4"/>
      <c r="AL79" s="4"/>
      <c r="AM79" s="4"/>
      <c r="AN79" s="4"/>
      <c r="AO79" s="4"/>
      <c r="AP79" s="4"/>
      <c r="AQ79" s="4"/>
      <c r="AR79" s="4"/>
      <c r="AS79" s="4"/>
      <c r="AT79" s="4"/>
    </row>
    <row r="80" spans="1:56" ht="13.5" customHeight="1">
      <c r="A80"/>
      <c r="B80" t="s">
        <v>322</v>
      </c>
      <c r="C80"/>
      <c r="E80" s="1041" t="s">
        <v>324</v>
      </c>
      <c r="F80" s="1043"/>
      <c r="G80" s="341"/>
      <c r="H80" s="1041" t="s">
        <v>325</v>
      </c>
      <c r="I80" s="1042"/>
      <c r="J80" s="1043"/>
      <c r="K80" s="1041" t="s">
        <v>381</v>
      </c>
      <c r="L80" s="1042"/>
      <c r="M80" s="1043"/>
      <c r="N80" s="1041" t="s">
        <v>326</v>
      </c>
      <c r="O80" s="1043"/>
      <c r="P80" s="1041" t="s">
        <v>327</v>
      </c>
      <c r="Q80" s="1042"/>
      <c r="R80" s="1042"/>
      <c r="S80" s="1043"/>
      <c r="T80" s="156"/>
      <c r="AC80" s="887"/>
      <c r="AD80" s="887"/>
      <c r="AE80" s="887"/>
      <c r="AF80" s="123"/>
    </row>
    <row r="81" spans="1:56" ht="13.5" customHeight="1">
      <c r="A81"/>
      <c r="B81"/>
      <c r="C81" t="s">
        <v>321</v>
      </c>
      <c r="E81" s="1039">
        <v>20</v>
      </c>
      <c r="F81" s="1040"/>
      <c r="G81" s="342"/>
      <c r="H81" s="1041">
        <v>40</v>
      </c>
      <c r="I81" s="1042"/>
      <c r="J81" s="1043"/>
      <c r="K81" s="1041">
        <v>60</v>
      </c>
      <c r="L81" s="1042"/>
      <c r="M81" s="1043"/>
      <c r="N81" s="1041">
        <v>80</v>
      </c>
      <c r="O81" s="1043"/>
      <c r="P81" s="1041">
        <v>100</v>
      </c>
      <c r="Q81" s="1042"/>
      <c r="R81" s="1042"/>
      <c r="S81" s="1043"/>
      <c r="T81" s="212" t="s">
        <v>549</v>
      </c>
      <c r="AA81" s="124"/>
      <c r="AC81" s="887"/>
      <c r="AD81" s="887"/>
      <c r="AE81" s="887"/>
      <c r="AF81" s="123"/>
    </row>
    <row r="82" spans="1:56" ht="13.5" customHeight="1">
      <c r="A82"/>
      <c r="B82"/>
      <c r="C82" t="s">
        <v>371</v>
      </c>
      <c r="E82" s="1039">
        <v>50</v>
      </c>
      <c r="F82" s="1040"/>
      <c r="G82" s="123"/>
      <c r="H82" s="4" t="s">
        <v>550</v>
      </c>
      <c r="AA82" s="887"/>
      <c r="AB82" s="887"/>
      <c r="AC82" s="887"/>
      <c r="AD82" s="887"/>
      <c r="AE82" s="887"/>
      <c r="AF82" s="123"/>
      <c r="AY82" s="5"/>
    </row>
    <row r="83" spans="1:56" ht="13.5" customHeight="1">
      <c r="A83"/>
      <c r="B83"/>
      <c r="C83" t="s">
        <v>7</v>
      </c>
      <c r="AA83" s="123"/>
      <c r="AB83" s="123"/>
      <c r="AC83" s="123"/>
      <c r="AD83" s="123"/>
      <c r="AE83" s="123"/>
      <c r="AF83" s="123"/>
      <c r="AY83" s="5"/>
    </row>
    <row r="84" spans="1:56" ht="13.5" customHeight="1">
      <c r="A84"/>
      <c r="B84"/>
      <c r="C84"/>
      <c r="AA84" s="887"/>
      <c r="AB84" s="887"/>
      <c r="AC84" s="887"/>
      <c r="AD84" s="887"/>
      <c r="AE84" s="887"/>
      <c r="AF84" s="123"/>
      <c r="AY84" s="5"/>
    </row>
    <row r="85" spans="1:56" ht="13.5" customHeight="1">
      <c r="B85" s="4" t="s">
        <v>663</v>
      </c>
      <c r="AY85" s="5"/>
    </row>
    <row r="86" spans="1:56" ht="13.5" customHeight="1">
      <c r="C86" s="5" t="s">
        <v>764</v>
      </c>
      <c r="D86" s="4" t="s">
        <v>7</v>
      </c>
      <c r="AY86" s="5"/>
    </row>
    <row r="87" spans="1:56" ht="13.5" customHeight="1">
      <c r="C87" s="5" t="s">
        <v>764</v>
      </c>
      <c r="D87" s="4" t="s">
        <v>7</v>
      </c>
      <c r="AY87" s="5"/>
    </row>
    <row r="88" spans="1:56" ht="13.5" customHeight="1">
      <c r="A88"/>
      <c r="B88" t="s">
        <v>4</v>
      </c>
      <c r="C88"/>
      <c r="AA88" s="887"/>
      <c r="AB88" s="887"/>
      <c r="AC88" s="887"/>
      <c r="AD88" s="887"/>
      <c r="AE88" s="887"/>
      <c r="AF88" s="123"/>
      <c r="AY88" s="5"/>
    </row>
    <row r="89" spans="1:56" ht="13.5" customHeight="1">
      <c r="A89"/>
      <c r="B89"/>
      <c r="C89" t="s">
        <v>6</v>
      </c>
      <c r="AY89" s="5"/>
    </row>
    <row r="90" spans="1:56" ht="13.5" customHeight="1">
      <c r="A90"/>
      <c r="B90"/>
      <c r="C90" t="s">
        <v>288</v>
      </c>
      <c r="AY90" s="5"/>
      <c r="AZ90" t="s">
        <v>700</v>
      </c>
      <c r="BA90" t="s">
        <v>702</v>
      </c>
      <c r="BB90" t="s">
        <v>703</v>
      </c>
      <c r="BC90" t="s">
        <v>704</v>
      </c>
      <c r="BD90" t="s">
        <v>705</v>
      </c>
    </row>
    <row r="91" spans="1:56" ht="13.5" customHeight="1">
      <c r="A91"/>
      <c r="B91" t="s">
        <v>285</v>
      </c>
      <c r="C91"/>
      <c r="AY91" s="5"/>
      <c r="AZ91" t="s">
        <v>701</v>
      </c>
      <c r="BA91" t="s">
        <v>678</v>
      </c>
      <c r="BB91" t="s">
        <v>678</v>
      </c>
      <c r="BC91" t="s">
        <v>678</v>
      </c>
      <c r="BD91" s="4" t="s">
        <v>691</v>
      </c>
    </row>
    <row r="92" spans="1:56" ht="13.5" customHeight="1">
      <c r="A92"/>
      <c r="B92"/>
      <c r="C92" s="377" t="s">
        <v>647</v>
      </c>
      <c r="D92" s="4" t="s">
        <v>700</v>
      </c>
      <c r="AY92" s="5"/>
      <c r="AZ92" t="s">
        <v>679</v>
      </c>
      <c r="BA92" t="s">
        <v>679</v>
      </c>
      <c r="BB92" t="s">
        <v>679</v>
      </c>
      <c r="BC92" t="s">
        <v>679</v>
      </c>
      <c r="BD92" s="4" t="s">
        <v>692</v>
      </c>
    </row>
    <row r="93" spans="1:56" ht="13.5" customHeight="1">
      <c r="A93"/>
      <c r="B93"/>
      <c r="C93" t="s">
        <v>289</v>
      </c>
      <c r="D93" s="4" t="s">
        <v>702</v>
      </c>
      <c r="AY93" s="5"/>
      <c r="AZ93" t="s">
        <v>680</v>
      </c>
      <c r="BA93" t="s">
        <v>680</v>
      </c>
      <c r="BB93" t="s">
        <v>680</v>
      </c>
      <c r="BC93" t="s">
        <v>693</v>
      </c>
      <c r="BD93" s="4" t="s">
        <v>695</v>
      </c>
    </row>
    <row r="94" spans="1:56" ht="13.5" customHeight="1">
      <c r="A94"/>
      <c r="B94"/>
      <c r="C94" t="s">
        <v>291</v>
      </c>
      <c r="D94" s="4" t="s">
        <v>703</v>
      </c>
      <c r="AY94" s="5"/>
      <c r="AZ94" t="s">
        <v>681</v>
      </c>
      <c r="BA94" t="s">
        <v>681</v>
      </c>
      <c r="BB94" t="s">
        <v>681</v>
      </c>
      <c r="BC94" t="s">
        <v>694</v>
      </c>
      <c r="BD94" s="4" t="s">
        <v>696</v>
      </c>
    </row>
    <row r="95" spans="1:56" ht="13.5" customHeight="1">
      <c r="A95"/>
      <c r="B95"/>
      <c r="C95" t="s">
        <v>292</v>
      </c>
      <c r="D95" s="4" t="s">
        <v>704</v>
      </c>
      <c r="AY95" s="5"/>
      <c r="AZ95" t="s">
        <v>682</v>
      </c>
      <c r="BA95" t="s">
        <v>682</v>
      </c>
      <c r="BB95" t="s">
        <v>682</v>
      </c>
      <c r="BC95" t="s">
        <v>688</v>
      </c>
      <c r="BD95" s="4" t="s">
        <v>697</v>
      </c>
    </row>
    <row r="96" spans="1:56" ht="13.5" customHeight="1">
      <c r="A96"/>
      <c r="B96"/>
      <c r="C96" t="s">
        <v>290</v>
      </c>
      <c r="D96" s="4" t="s">
        <v>705</v>
      </c>
      <c r="AY96" s="5"/>
      <c r="AZ96" t="s">
        <v>683</v>
      </c>
      <c r="BA96" t="s">
        <v>685</v>
      </c>
      <c r="BB96" t="s">
        <v>683</v>
      </c>
      <c r="BC96" t="s">
        <v>689</v>
      </c>
      <c r="BD96" s="4" t="s">
        <v>698</v>
      </c>
    </row>
    <row r="97" spans="1:56" ht="13.5" customHeight="1">
      <c r="A97"/>
      <c r="B97"/>
      <c r="C97" s="148"/>
      <c r="AY97" s="5"/>
      <c r="AZ97" t="s">
        <v>684</v>
      </c>
      <c r="BA97" s="4"/>
      <c r="BB97" t="s">
        <v>684</v>
      </c>
      <c r="BC97" t="s">
        <v>843</v>
      </c>
      <c r="BD97" s="4" t="s">
        <v>699</v>
      </c>
    </row>
    <row r="98" spans="1:56" ht="13.5" customHeight="1">
      <c r="A98"/>
      <c r="B98" t="s">
        <v>5</v>
      </c>
      <c r="C98"/>
      <c r="AY98" s="5"/>
      <c r="AZ98" t="s">
        <v>707</v>
      </c>
      <c r="BA98" s="4"/>
      <c r="BB98" t="s">
        <v>862</v>
      </c>
      <c r="BC98"/>
      <c r="BD98" s="4" t="s">
        <v>863</v>
      </c>
    </row>
    <row r="99" spans="1:56" ht="13.5" customHeight="1">
      <c r="A99"/>
      <c r="B99"/>
      <c r="C99" t="s">
        <v>581</v>
      </c>
      <c r="AY99" s="5"/>
      <c r="AZ99" t="s">
        <v>685</v>
      </c>
      <c r="BA99" s="4"/>
      <c r="BB99" t="s">
        <v>685</v>
      </c>
      <c r="BC99"/>
      <c r="BD99" s="4" t="s">
        <v>863</v>
      </c>
    </row>
    <row r="100" spans="1:56" ht="13.5" customHeight="1">
      <c r="A100"/>
      <c r="B100"/>
      <c r="C100" t="s">
        <v>313</v>
      </c>
      <c r="AY100" s="5"/>
      <c r="AZ100" t="s">
        <v>686</v>
      </c>
      <c r="BA100" s="4"/>
      <c r="BB100" t="s">
        <v>686</v>
      </c>
      <c r="BC100"/>
      <c r="BD100" s="4"/>
    </row>
    <row r="101" spans="1:56" ht="13.5" customHeight="1">
      <c r="A101"/>
      <c r="B101"/>
      <c r="C101" t="s">
        <v>677</v>
      </c>
      <c r="AY101" s="5"/>
      <c r="AZ101" t="s">
        <v>687</v>
      </c>
      <c r="BA101" s="4"/>
      <c r="BB101" t="s">
        <v>687</v>
      </c>
      <c r="BC101"/>
      <c r="BD101" s="4"/>
    </row>
    <row r="102" spans="1:56" ht="13.5" customHeight="1">
      <c r="A102"/>
      <c r="B102"/>
      <c r="C102" s="148"/>
      <c r="AY102" s="5"/>
      <c r="AZ102" t="s">
        <v>706</v>
      </c>
      <c r="BA102" s="4"/>
      <c r="BB102" t="s">
        <v>864</v>
      </c>
      <c r="BC102"/>
      <c r="BD102" s="4"/>
    </row>
    <row r="103" spans="1:56" ht="13.5" customHeight="1">
      <c r="B103" s="4" t="s">
        <v>391</v>
      </c>
      <c r="AY103" s="5"/>
    </row>
    <row r="104" spans="1:56" ht="13.5" customHeight="1">
      <c r="C104" s="4" t="s">
        <v>392</v>
      </c>
      <c r="AY104" s="5"/>
    </row>
    <row r="105" spans="1:56" ht="13.5" customHeight="1">
      <c r="C105" s="4" t="s">
        <v>393</v>
      </c>
      <c r="D105" s="4"/>
      <c r="E105" s="4"/>
      <c r="AY105" s="5"/>
    </row>
    <row r="106" spans="1:56" ht="13.5" customHeight="1">
      <c r="AY106" s="5"/>
    </row>
    <row r="107" spans="1:56" ht="13.5" customHeight="1">
      <c r="B107" s="4" t="s">
        <v>510</v>
      </c>
      <c r="AY107" s="5"/>
    </row>
    <row r="108" spans="1:56" ht="13.5" customHeight="1">
      <c r="C108" s="5" t="s">
        <v>272</v>
      </c>
      <c r="E108" s="4" t="s">
        <v>272</v>
      </c>
      <c r="AY108" s="5"/>
    </row>
    <row r="109" spans="1:56" ht="13.5" customHeight="1">
      <c r="C109" s="5" t="s">
        <v>608</v>
      </c>
      <c r="E109" s="4" t="s">
        <v>296</v>
      </c>
      <c r="AY109" s="5"/>
    </row>
    <row r="110" spans="1:56" ht="13.5" customHeight="1">
      <c r="E110" s="4" t="s">
        <v>573</v>
      </c>
      <c r="AY110" s="5"/>
    </row>
    <row r="111" spans="1:56" ht="13.5" customHeight="1">
      <c r="AY111" s="5"/>
    </row>
    <row r="112" spans="1:56" ht="13.5" customHeight="1">
      <c r="B112" s="4" t="s">
        <v>648</v>
      </c>
      <c r="AY112" s="5"/>
    </row>
    <row r="113" spans="2:51" ht="13.5" customHeight="1">
      <c r="C113" s="5" t="s">
        <v>654</v>
      </c>
      <c r="AY113" s="5"/>
    </row>
    <row r="114" spans="2:51" ht="13.5" customHeight="1">
      <c r="C114" s="5" t="s">
        <v>655</v>
      </c>
      <c r="AY114" s="5"/>
    </row>
    <row r="115" spans="2:51" ht="13.5" customHeight="1">
      <c r="AY115" s="5"/>
    </row>
    <row r="116" spans="2:51" ht="13.5" customHeight="1">
      <c r="B116" s="4" t="s">
        <v>637</v>
      </c>
      <c r="AY116" s="5"/>
    </row>
    <row r="117" spans="2:51" ht="13.5" customHeight="1">
      <c r="C117" s="4" t="s">
        <v>857</v>
      </c>
      <c r="AY117" s="5"/>
    </row>
    <row r="118" spans="2:51" ht="13.5" customHeight="1">
      <c r="C118" s="4" t="s">
        <v>568</v>
      </c>
      <c r="AY118" s="5"/>
    </row>
    <row r="119" spans="2:51" ht="13.5" customHeight="1">
      <c r="C119" s="4" t="s">
        <v>570</v>
      </c>
      <c r="AY119" s="5"/>
    </row>
    <row r="120" spans="2:51" ht="13.5" customHeight="1">
      <c r="C120" s="4" t="s">
        <v>569</v>
      </c>
      <c r="AY120" s="5"/>
    </row>
    <row r="121" spans="2:51" ht="13.5" customHeight="1">
      <c r="AY121" s="5"/>
    </row>
    <row r="122" spans="2:51" ht="13.5" customHeight="1">
      <c r="B122" s="345" t="s">
        <v>662</v>
      </c>
      <c r="AY122" s="5"/>
    </row>
    <row r="123" spans="2:51" ht="13.5" customHeight="1">
      <c r="C123" s="5" t="s">
        <v>321</v>
      </c>
      <c r="AY123" s="5"/>
    </row>
    <row r="124" spans="2:51" ht="13.5" customHeight="1">
      <c r="C124" s="5" t="s">
        <v>7</v>
      </c>
      <c r="AY124" s="5"/>
    </row>
    <row r="125" spans="2:51" ht="13.5" customHeight="1">
      <c r="AY125" s="5"/>
    </row>
    <row r="126" spans="2:51" ht="13.5" customHeight="1">
      <c r="B126" s="345" t="s">
        <v>244</v>
      </c>
      <c r="AY126" s="5"/>
    </row>
    <row r="127" spans="2:51" ht="13.5" customHeight="1">
      <c r="C127" s="4" t="s">
        <v>664</v>
      </c>
      <c r="AY127" s="5"/>
    </row>
    <row r="128" spans="2:51" ht="13.5" customHeight="1">
      <c r="AY128" s="5"/>
    </row>
    <row r="129" spans="2:51" ht="13.5" customHeight="1">
      <c r="AY129" s="5"/>
    </row>
    <row r="130" spans="2:51" ht="13.5" customHeight="1">
      <c r="B130" s="4" t="s">
        <v>322</v>
      </c>
      <c r="C130" s="4"/>
      <c r="AY130" s="5"/>
    </row>
    <row r="131" spans="2:51" ht="13.5" customHeight="1">
      <c r="C131" s="5" t="s">
        <v>57</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58:AT58"/>
    <mergeCell ref="AA59:AT59"/>
    <mergeCell ref="Y57:AT57"/>
    <mergeCell ref="H16:N16"/>
    <mergeCell ref="X17:AT18"/>
    <mergeCell ref="U17:W18"/>
    <mergeCell ref="H17:T18"/>
    <mergeCell ref="A17:G18"/>
    <mergeCell ref="U16:AT16"/>
    <mergeCell ref="A16:B16"/>
    <mergeCell ref="A41:A44"/>
    <mergeCell ref="Y46:AB54"/>
    <mergeCell ref="A47:K48"/>
    <mergeCell ref="L48:P48"/>
    <mergeCell ref="AL33:AO33"/>
    <mergeCell ref="AL35:AO35"/>
    <mergeCell ref="AL37:AO37"/>
    <mergeCell ref="AL39:AO39"/>
    <mergeCell ref="AL41:AO41"/>
    <mergeCell ref="AL43:AO43"/>
    <mergeCell ref="AG33:AK33"/>
    <mergeCell ref="AG34:AO34"/>
    <mergeCell ref="AG35:AK35"/>
    <mergeCell ref="AG36:AO36"/>
    <mergeCell ref="R9:U10"/>
    <mergeCell ref="R11:U12"/>
    <mergeCell ref="AA7:AE7"/>
    <mergeCell ref="AA8:AE8"/>
    <mergeCell ref="AG9:AS10"/>
    <mergeCell ref="AG11:AS12"/>
    <mergeCell ref="AG13:AS14"/>
    <mergeCell ref="AG7:AS7"/>
    <mergeCell ref="AG8:AS8"/>
    <mergeCell ref="Y7:Y8"/>
    <mergeCell ref="Y9:Y10"/>
    <mergeCell ref="Y11:Y12"/>
    <mergeCell ref="Y13:Y14"/>
    <mergeCell ref="AA9:AE9"/>
    <mergeCell ref="AA10:AE10"/>
    <mergeCell ref="AA11:AE11"/>
    <mergeCell ref="AA12:AE12"/>
    <mergeCell ref="AA13:AE13"/>
    <mergeCell ref="AG39:AK39"/>
    <mergeCell ref="AG40:AO40"/>
    <mergeCell ref="AG41:AK41"/>
    <mergeCell ref="E41:E42"/>
    <mergeCell ref="F41:J41"/>
    <mergeCell ref="L41:U41"/>
    <mergeCell ref="L20:U21"/>
    <mergeCell ref="AG23:AJ23"/>
    <mergeCell ref="AG26:AJ26"/>
    <mergeCell ref="AK26:AN26"/>
    <mergeCell ref="AO26:AQ26"/>
    <mergeCell ref="AB27:AC27"/>
    <mergeCell ref="AG31:AK31"/>
    <mergeCell ref="AP41:AR42"/>
    <mergeCell ref="AE40:AF40"/>
    <mergeCell ref="E31:E32"/>
    <mergeCell ref="F31:J32"/>
    <mergeCell ref="E26:E27"/>
    <mergeCell ref="F27:J27"/>
    <mergeCell ref="X27:AA27"/>
    <mergeCell ref="F26:J26"/>
    <mergeCell ref="L26:U27"/>
    <mergeCell ref="X26:AA26"/>
    <mergeCell ref="AG37:AK37"/>
    <mergeCell ref="A7:A8"/>
    <mergeCell ref="A9:A10"/>
    <mergeCell ref="A11:A12"/>
    <mergeCell ref="A13:A14"/>
    <mergeCell ref="G7:O7"/>
    <mergeCell ref="G8:O8"/>
    <mergeCell ref="G9:O10"/>
    <mergeCell ref="G11:O12"/>
    <mergeCell ref="G13:O14"/>
    <mergeCell ref="AN1:AT1"/>
    <mergeCell ref="A2:AT2"/>
    <mergeCell ref="AG3:AJ3"/>
    <mergeCell ref="AL3:AT3"/>
    <mergeCell ref="AG4:AJ4"/>
    <mergeCell ref="AL4:AT4"/>
    <mergeCell ref="A5:F5"/>
    <mergeCell ref="G3:R3"/>
    <mergeCell ref="G4:R4"/>
    <mergeCell ref="X5:AK6"/>
    <mergeCell ref="Q5:W5"/>
    <mergeCell ref="A20:A21"/>
    <mergeCell ref="E20:E21"/>
    <mergeCell ref="F20:J21"/>
    <mergeCell ref="W20:AA21"/>
    <mergeCell ref="AO24:AQ24"/>
    <mergeCell ref="F25:J25"/>
    <mergeCell ref="X25:AA25"/>
    <mergeCell ref="AB25:AC25"/>
    <mergeCell ref="AG25:AJ25"/>
    <mergeCell ref="AK25:AN25"/>
    <mergeCell ref="AO25:AQ25"/>
    <mergeCell ref="AG24:AJ24"/>
    <mergeCell ref="A24:A25"/>
    <mergeCell ref="E24:E25"/>
    <mergeCell ref="F24:J24"/>
    <mergeCell ref="L24:U25"/>
    <mergeCell ref="X24:AA24"/>
    <mergeCell ref="F23:J23"/>
    <mergeCell ref="X23:AA23"/>
    <mergeCell ref="A22:A23"/>
    <mergeCell ref="E22:E23"/>
    <mergeCell ref="F22:J22"/>
    <mergeCell ref="L22:U23"/>
    <mergeCell ref="X22:AA22"/>
    <mergeCell ref="AY31:BD31"/>
    <mergeCell ref="AY32:BD32"/>
    <mergeCell ref="A29:E29"/>
    <mergeCell ref="H29:P29"/>
    <mergeCell ref="Q29:T29"/>
    <mergeCell ref="A31:A32"/>
    <mergeCell ref="A26:A27"/>
    <mergeCell ref="A33:A36"/>
    <mergeCell ref="E33:E34"/>
    <mergeCell ref="F33:J33"/>
    <mergeCell ref="L33:U33"/>
    <mergeCell ref="X33:AA33"/>
    <mergeCell ref="F34:J34"/>
    <mergeCell ref="L34:U34"/>
    <mergeCell ref="X34:AA34"/>
    <mergeCell ref="AB34:AC34"/>
    <mergeCell ref="F36:J36"/>
    <mergeCell ref="L36:U36"/>
    <mergeCell ref="X36:AA36"/>
    <mergeCell ref="AB36:AC36"/>
    <mergeCell ref="E35:E36"/>
    <mergeCell ref="AZ33:BD34"/>
    <mergeCell ref="F35:J35"/>
    <mergeCell ref="AP33:AR34"/>
    <mergeCell ref="AV31:AV38"/>
    <mergeCell ref="L31:U31"/>
    <mergeCell ref="W31:AA32"/>
    <mergeCell ref="AL31:AO31"/>
    <mergeCell ref="AG32:AO32"/>
    <mergeCell ref="L32:U32"/>
    <mergeCell ref="AS33:AT34"/>
    <mergeCell ref="AP35:AR36"/>
    <mergeCell ref="AS35:AT36"/>
    <mergeCell ref="AP31:AR32"/>
    <mergeCell ref="AS31:AT32"/>
    <mergeCell ref="AB33:AF33"/>
    <mergeCell ref="AE34:AF34"/>
    <mergeCell ref="AB35:AF35"/>
    <mergeCell ref="AE36:AF36"/>
    <mergeCell ref="AE38:AF38"/>
    <mergeCell ref="L35:U35"/>
    <mergeCell ref="X35:AA35"/>
    <mergeCell ref="AG38:AO38"/>
    <mergeCell ref="AS39:AT40"/>
    <mergeCell ref="AV39:AV40"/>
    <mergeCell ref="AP37:AR38"/>
    <mergeCell ref="AS37:AT38"/>
    <mergeCell ref="AP39:AR40"/>
    <mergeCell ref="A37:A40"/>
    <mergeCell ref="E37:E38"/>
    <mergeCell ref="F37:J37"/>
    <mergeCell ref="L37:U37"/>
    <mergeCell ref="X37:AA37"/>
    <mergeCell ref="E39:E40"/>
    <mergeCell ref="F39:J39"/>
    <mergeCell ref="L39:U39"/>
    <mergeCell ref="X39:AA39"/>
    <mergeCell ref="F40:J40"/>
    <mergeCell ref="L40:U40"/>
    <mergeCell ref="X40:AA40"/>
    <mergeCell ref="AB40:AC40"/>
    <mergeCell ref="AB37:AF37"/>
    <mergeCell ref="AB39:AF39"/>
    <mergeCell ref="F38:J38"/>
    <mergeCell ref="L38:U38"/>
    <mergeCell ref="X38:AA38"/>
    <mergeCell ref="AB38:AC38"/>
    <mergeCell ref="E43:E44"/>
    <mergeCell ref="AG42:AO42"/>
    <mergeCell ref="AG43:AK43"/>
    <mergeCell ref="AG44:AO44"/>
    <mergeCell ref="AS41:AT42"/>
    <mergeCell ref="AV41:AV42"/>
    <mergeCell ref="F42:J42"/>
    <mergeCell ref="L42:U42"/>
    <mergeCell ref="X42:AA42"/>
    <mergeCell ref="AB42:AC42"/>
    <mergeCell ref="AP43:AR44"/>
    <mergeCell ref="AS43:AT44"/>
    <mergeCell ref="AV43:AV44"/>
    <mergeCell ref="F44:J44"/>
    <mergeCell ref="L44:U44"/>
    <mergeCell ref="X44:AA44"/>
    <mergeCell ref="AB44:AC44"/>
    <mergeCell ref="F43:J43"/>
    <mergeCell ref="L43:U43"/>
    <mergeCell ref="X43:AA43"/>
    <mergeCell ref="X41:AA41"/>
    <mergeCell ref="AB41:AF41"/>
    <mergeCell ref="AB43:AF43"/>
    <mergeCell ref="AE42:AF42"/>
    <mergeCell ref="AI48:AJ48"/>
    <mergeCell ref="BE45:BE46"/>
    <mergeCell ref="BF45:BF46"/>
    <mergeCell ref="AC46:AH47"/>
    <mergeCell ref="AI46:AJ47"/>
    <mergeCell ref="AC49:AH50"/>
    <mergeCell ref="AI49:AJ50"/>
    <mergeCell ref="A50:A56"/>
    <mergeCell ref="E50:V51"/>
    <mergeCell ref="AC51:AH52"/>
    <mergeCell ref="AI51:AJ52"/>
    <mergeCell ref="C52:C53"/>
    <mergeCell ref="H56:J56"/>
    <mergeCell ref="K56:M56"/>
    <mergeCell ref="N56:O56"/>
    <mergeCell ref="P56:S56"/>
    <mergeCell ref="E56:G56"/>
    <mergeCell ref="H52:J53"/>
    <mergeCell ref="K52:M53"/>
    <mergeCell ref="R48:V48"/>
    <mergeCell ref="AC53:AH54"/>
    <mergeCell ref="AI53:AJ54"/>
    <mergeCell ref="B55:B56"/>
    <mergeCell ref="AC48:AH48"/>
    <mergeCell ref="A57:A58"/>
    <mergeCell ref="H57:J58"/>
    <mergeCell ref="K57:M58"/>
    <mergeCell ref="N57:O58"/>
    <mergeCell ref="P57:S58"/>
    <mergeCell ref="T57:V58"/>
    <mergeCell ref="T52:V56"/>
    <mergeCell ref="E52:G53"/>
    <mergeCell ref="E57:G58"/>
    <mergeCell ref="N52:O53"/>
    <mergeCell ref="P52:S53"/>
    <mergeCell ref="C55:C56"/>
    <mergeCell ref="D55:D56"/>
    <mergeCell ref="E54:G55"/>
    <mergeCell ref="H54:J55"/>
    <mergeCell ref="K54:M55"/>
    <mergeCell ref="N54:O55"/>
    <mergeCell ref="P54:S55"/>
    <mergeCell ref="AA88:AB88"/>
    <mergeCell ref="AC88:AE88"/>
    <mergeCell ref="E81:F81"/>
    <mergeCell ref="H81:J81"/>
    <mergeCell ref="K81:M81"/>
    <mergeCell ref="N81:O81"/>
    <mergeCell ref="P81:S81"/>
    <mergeCell ref="AC81:AE81"/>
    <mergeCell ref="AA63:AT63"/>
    <mergeCell ref="AA79:AB79"/>
    <mergeCell ref="E80:F80"/>
    <mergeCell ref="H80:J80"/>
    <mergeCell ref="K80:M80"/>
    <mergeCell ref="N80:O80"/>
    <mergeCell ref="P80:S80"/>
    <mergeCell ref="AC80:AE80"/>
    <mergeCell ref="E82:F82"/>
    <mergeCell ref="AA82:AB82"/>
    <mergeCell ref="AC82:AE82"/>
    <mergeCell ref="AA84:AB84"/>
    <mergeCell ref="AC84:AE84"/>
    <mergeCell ref="AA64:AT64"/>
    <mergeCell ref="AA65:AT65"/>
    <mergeCell ref="AA66:AT66"/>
    <mergeCell ref="AA61:AT61"/>
    <mergeCell ref="AA62:AT62"/>
    <mergeCell ref="A63:W63"/>
    <mergeCell ref="A64:W64"/>
    <mergeCell ref="T59:V60"/>
    <mergeCell ref="AA60:AT60"/>
    <mergeCell ref="A61:A62"/>
    <mergeCell ref="H61:J62"/>
    <mergeCell ref="K61:M62"/>
    <mergeCell ref="N61:O62"/>
    <mergeCell ref="E59:G60"/>
    <mergeCell ref="E61:G62"/>
    <mergeCell ref="P61:S62"/>
    <mergeCell ref="T61:V62"/>
    <mergeCell ref="A59:A60"/>
    <mergeCell ref="H59:J60"/>
    <mergeCell ref="K59:M60"/>
    <mergeCell ref="N59:O60"/>
    <mergeCell ref="P59:S60"/>
    <mergeCell ref="AW8:AW9"/>
    <mergeCell ref="AW10:AW11"/>
    <mergeCell ref="AW12:AW13"/>
    <mergeCell ref="AA14:AE14"/>
    <mergeCell ref="AR22:AT23"/>
    <mergeCell ref="AR24:AT25"/>
    <mergeCell ref="AR26:AT27"/>
    <mergeCell ref="AV8:AV9"/>
    <mergeCell ref="AV10:AV11"/>
    <mergeCell ref="AV12:AV13"/>
    <mergeCell ref="AK23:AN23"/>
    <mergeCell ref="AO23:AQ23"/>
    <mergeCell ref="AG20:AQ20"/>
    <mergeCell ref="AR20:AT21"/>
    <mergeCell ref="AG21:AJ21"/>
    <mergeCell ref="AK21:AN21"/>
    <mergeCell ref="AO21:AQ21"/>
    <mergeCell ref="AG22:AJ22"/>
    <mergeCell ref="AK22:AN22"/>
    <mergeCell ref="AO22:AQ22"/>
    <mergeCell ref="AG27:AJ27"/>
    <mergeCell ref="AK27:AN27"/>
    <mergeCell ref="AO27:AQ27"/>
    <mergeCell ref="AK24:AN24"/>
    <mergeCell ref="AE44:AF44"/>
    <mergeCell ref="AB31:AF32"/>
    <mergeCell ref="AB20:AF21"/>
    <mergeCell ref="AB22:AF22"/>
    <mergeCell ref="AE23:AF23"/>
    <mergeCell ref="AB24:AF24"/>
    <mergeCell ref="AE25:AF25"/>
    <mergeCell ref="AB26:AF26"/>
    <mergeCell ref="AE27:AF27"/>
    <mergeCell ref="AB23:AC23"/>
  </mergeCells>
  <phoneticPr fontId="2"/>
  <conditionalFormatting sqref="A22:E27">
    <cfRule type="expression" dxfId="82" priority="737">
      <formula>OR(IF($R$11=$C$76,IF($A9=0,OFFSET($A9,-1,0),$A9)=$C$83,IF($Y9=0,OFFSET($Y9,-1,0),$Y9)=$C$124),IF($R$11=$C$76,IF($A9=0,OFFSET($A9,-1,0),$A9)=$C$82,IF($Y9=0,OFFSET($Y9,-1,0),$Y9)=$C$124))</formula>
    </cfRule>
  </conditionalFormatting>
  <conditionalFormatting sqref="A33:E33 B34:E36">
    <cfRule type="expression" dxfId="81" priority="46">
      <formula>OR(IF($R$11=$C$76,$A$9=$C$83,$Y$9=$C$124),IF($R$11=$C$76,$A$9=$C$82,$Y$9=$C$124))</formula>
    </cfRule>
  </conditionalFormatting>
  <conditionalFormatting sqref="A37:E37 B38:E40">
    <cfRule type="expression" dxfId="80" priority="701">
      <formula>OR(IF($R$11=$C$76,$A$11=$C$83,$Y$11=$C$124),IF($R$11=$C$76,$A$11=$C$82,$Y$11=$C$124))</formula>
    </cfRule>
  </conditionalFormatting>
  <conditionalFormatting sqref="A41:E41 B42:E44">
    <cfRule type="expression" dxfId="79" priority="702">
      <formula>OR(IF($R$11=$C$76,$A$13=$C$83,$Y$13=$C$124),IF($R$11=$C$76,$A$13=$C$82,$Y$13=$C$124))</formula>
    </cfRule>
  </conditionalFormatting>
  <conditionalFormatting sqref="A57:V62">
    <cfRule type="expression" dxfId="78" priority="738">
      <formula>OR(IF($R$11=$C$76,IF($A9=0,OFFSET($A9,-1,0),$A9)=$C$83,IF($Y9=0,OFFSET($Y9,-1,0),$Y9)=$C$124),IF($R$11=$C$76,IF($A9=0,OFFSET($A9,-1,0),$A9)=$C$82,IF($Y9=0,OFFSET($Y9,-1,0),$Y9)=$C$124))</formula>
    </cfRule>
  </conditionalFormatting>
  <conditionalFormatting sqref="A16:AT27">
    <cfRule type="expression" dxfId="77" priority="4">
      <formula>$A$17=""</formula>
    </cfRule>
  </conditionalFormatting>
  <conditionalFormatting sqref="B10:C10">
    <cfRule type="expression" dxfId="76" priority="13">
      <formula>IF($A$9=0,OFFSET($A$9,-1,0),$A$9)=$C$82</formula>
    </cfRule>
  </conditionalFormatting>
  <conditionalFormatting sqref="B12:C12">
    <cfRule type="expression" dxfId="75" priority="15">
      <formula>IF($A$11=0,OFFSET($A$11,-1,0),$A$11)=$C$82</formula>
    </cfRule>
  </conditionalFormatting>
  <conditionalFormatting sqref="B14:C14">
    <cfRule type="expression" dxfId="74" priority="17">
      <formula>IF($A$13=0,OFFSET($A$13,-1,0),$A$13)=$C$82</formula>
    </cfRule>
  </conditionalFormatting>
  <conditionalFormatting sqref="B9:O14">
    <cfRule type="expression" dxfId="73" priority="11">
      <formula>IF($A9=0,OFFSET($A9,-1,0),$A9)=""</formula>
    </cfRule>
    <cfRule type="expression" dxfId="72" priority="12">
      <formula>IF($A9=0,OFFSET($A9,-1,0),$A9)=$C$83</formula>
    </cfRule>
  </conditionalFormatting>
  <conditionalFormatting sqref="D9:O10">
    <cfRule type="expression" dxfId="71" priority="14">
      <formula>IF($A$9=0,OFFSET($A$9,-1,0),$A$9)=$C$82</formula>
    </cfRule>
  </conditionalFormatting>
  <conditionalFormatting sqref="D11:O12">
    <cfRule type="expression" dxfId="70" priority="16">
      <formula>IF($A$11=0,OFFSET($A$11,-1,0),$A$11)=$C$82</formula>
    </cfRule>
  </conditionalFormatting>
  <conditionalFormatting sqref="D13:O14">
    <cfRule type="expression" dxfId="69" priority="20">
      <formula>IF($A$13=0,OFFSET($A$13,-1,0),$A$13)=$C$82</formula>
    </cfRule>
  </conditionalFormatting>
  <conditionalFormatting sqref="F23 F25 F27 F34 F36 F38 F40 F42 F44">
    <cfRule type="expression" dxfId="68" priority="33">
      <formula>OR($F22=$E$108,$F22=$E$109,$F22="")</formula>
    </cfRule>
  </conditionalFormatting>
  <conditionalFormatting sqref="F22:AB22 AG22:AT27 F23:AE23 F24:AB24 F25:AE25 F26:AB26 F27:AE27">
    <cfRule type="expression" dxfId="67" priority="3">
      <formula>IF($E22=0,OFFSET($E22,-1,0),$E22)=$D$86</formula>
    </cfRule>
  </conditionalFormatting>
  <conditionalFormatting sqref="F36:AE36 F34:AE34 F38:AE38 F40:AE40 F42:AE42 F44:AE44 F33:AB33 AL33:AT33 AG33:AG44 AP34:AT34 F35:AB35 AL35:AT35 AP36:AT36 F37:AB37 AL37:AT37 AP38:AT38 F39:AB39 AL39:AT39 AP40:AT40 F41:AB41 AL41:AT41 AP42:AT42 F43:AB43 AL43:AT43 AP44:AT44">
    <cfRule type="expression" dxfId="66" priority="39">
      <formula>IF($E33=0,OFFSET($E33,-1,0),$E33)=$D$86</formula>
    </cfRule>
  </conditionalFormatting>
  <conditionalFormatting sqref="L34:U34">
    <cfRule type="expression" dxfId="65" priority="8">
      <formula>AND($F$33&lt;&gt;$E$110,$F$33&lt;&gt;"")</formula>
    </cfRule>
  </conditionalFormatting>
  <conditionalFormatting sqref="L36:U36">
    <cfRule type="expression" dxfId="64" priority="9">
      <formula>AND($F$35&lt;&gt;$E$110,$F$35&lt;&gt;"")</formula>
    </cfRule>
  </conditionalFormatting>
  <conditionalFormatting sqref="L38:U38">
    <cfRule type="expression" dxfId="63" priority="7">
      <formula>AND($F$37&lt;&gt;$E$110,$F$37&lt;&gt;"")</formula>
    </cfRule>
  </conditionalFormatting>
  <conditionalFormatting sqref="L40:U40">
    <cfRule type="expression" dxfId="62" priority="6">
      <formula>AND($F$39&lt;&gt;$E$110,$F$39&lt;&gt;"")</formula>
    </cfRule>
  </conditionalFormatting>
  <conditionalFormatting sqref="L42:U42">
    <cfRule type="expression" dxfId="61" priority="5">
      <formula>AND($F$41&lt;&gt;$E$110,$F$41&lt;&gt;"")</formula>
    </cfRule>
  </conditionalFormatting>
  <conditionalFormatting sqref="L44:U44">
    <cfRule type="expression" dxfId="60" priority="1">
      <formula>AND($F$43&lt;&gt;$E$110,$F$43&lt;&gt;"")</formula>
    </cfRule>
  </conditionalFormatting>
  <conditionalFormatting sqref="X5 R9:U12">
    <cfRule type="expression" dxfId="59" priority="37">
      <formula>OR($AW$8="×",$AW$10="×",$AW$12="×",AND($AW$8="",$AW$10="",$AW$12=""))</formula>
    </cfRule>
  </conditionalFormatting>
  <conditionalFormatting sqref="X23 X25 X27">
    <cfRule type="expression" dxfId="57" priority="700">
      <formula>($R$48-14)&lt;=$X23</formula>
    </cfRule>
  </conditionalFormatting>
  <conditionalFormatting sqref="X7:AS14">
    <cfRule type="expression" dxfId="56" priority="770">
      <formula>OR($AW$8="×",$AW$10="×",$AW$12="×",AND($AW$8="",$AW$10="",$AW$12=""),$R$11=$C$76)</formula>
    </cfRule>
  </conditionalFormatting>
  <conditionalFormatting sqref="Z10:Z14">
    <cfRule type="expression" dxfId="55" priority="29">
      <formula>IF($X10=0,OFFSET($X10,-1,0),$X10)=$C$124</formula>
    </cfRule>
  </conditionalFormatting>
  <conditionalFormatting sqref="Z9:AS14">
    <cfRule type="expression" dxfId="54" priority="769">
      <formula>IF($Y9=0,OFFSET($Y9,-1,0),$Y9)=$C$124</formula>
    </cfRule>
  </conditionalFormatting>
  <conditionalFormatting sqref="AD23 AD25 AD27 AD34 AD36 AD38 AD40 AD42 AD44">
    <cfRule type="expression" dxfId="53" priority="32">
      <formula>OR($AB22=$C$89,$AB22="")</formula>
    </cfRule>
  </conditionalFormatting>
  <conditionalFormatting sqref="AG13">
    <cfRule type="expression" dxfId="52" priority="28">
      <formula>IF($X13=0,OFFSET($X13,-1,0),$X13)=$C$124</formula>
    </cfRule>
  </conditionalFormatting>
  <conditionalFormatting sqref="AG34 AG36 AG38 AG40 AG42 AG44">
    <cfRule type="expression" dxfId="51" priority="10">
      <formula>OR($AL33=$C$99,$AL33=$C$100,$AL33="")</formula>
    </cfRule>
  </conditionalFormatting>
  <dataValidations count="18">
    <dataValidation type="list" allowBlank="1" showInputMessage="1" showErrorMessage="1" sqref="F33:J33 F35:J35 F37:J37 F39:J39 F41:J41 F43:J43" xr:uid="{780C34DF-692A-49E2-92D0-17BE86FEA2AA}">
      <formula1>$E$108:$E$110</formula1>
    </dataValidation>
    <dataValidation type="list" allowBlank="1" showInputMessage="1" showErrorMessage="1" sqref="F22:J22 F24:J24 F26:J26" xr:uid="{CEFD31DC-C475-4362-B48B-5ED69EDF5AE6}">
      <formula1>$C$108:$C$109</formula1>
    </dataValidation>
    <dataValidation type="list" allowBlank="1" showInputMessage="1" showErrorMessage="1" sqref="E50" xr:uid="{CFE8D966-D827-4C7A-8EFA-8089D02F1092}">
      <formula1>$C$104:$C$105</formula1>
    </dataValidation>
    <dataValidation type="list" allowBlank="1" showInputMessage="1" showErrorMessage="1" sqref="E22:E27 E41 E33:E34 E37:E38" xr:uid="{29708A46-6014-408B-A881-C0C0A031FD46}">
      <formula1>$C$86:$D$86</formula1>
    </dataValidation>
    <dataValidation type="list" allowBlank="1" showInputMessage="1" showErrorMessage="1" sqref="R11:U12" xr:uid="{615F75D7-30B5-4FE2-821D-2860AB53C2DF}">
      <formula1>$C$75:$C$76</formula1>
    </dataValidation>
    <dataValidation type="list" allowBlank="1" showInputMessage="1" showErrorMessage="1" sqref="AG43 AG41 AG37 AG39 AG33 AG35" xr:uid="{0B88B516-1B30-426E-AC56-B07EEBA6AF1E}">
      <formula1>工種</formula1>
    </dataValidation>
    <dataValidation type="list" allowBlank="1" showInputMessage="1" showErrorMessage="1" sqref="AB43 AB22 AB24 AB39 AB33 AB35 AB37 AB41 AB26" xr:uid="{01170FE5-157E-45AB-BB62-E8005010E394}">
      <formula1>$C$89:$C$90</formula1>
    </dataValidation>
    <dataValidation type="list" allowBlank="1" showInputMessage="1" showErrorMessage="1" sqref="E13 E9 E11" xr:uid="{38A1C567-400F-41A3-B3F9-7D70625B1223}">
      <formula1>$C$113:$C$115</formula1>
    </dataValidation>
    <dataValidation type="list" allowBlank="1" showInputMessage="1" showErrorMessage="1" sqref="G13 G11 G9 AG9 AG11 AG13" xr:uid="{34F9361B-52BD-4DE9-BDC9-590DC7C89B2D}">
      <formula1>$C$117:$C$120</formula1>
    </dataValidation>
    <dataValidation type="list" allowBlank="1" showInputMessage="1" showErrorMessage="1" sqref="AR22:AT27" xr:uid="{E909D148-C591-4888-9A8B-91A0351EB7CE}">
      <formula1>$C$127:$C$128</formula1>
    </dataValidation>
    <dataValidation type="list" allowBlank="1" showInputMessage="1" showErrorMessage="1" sqref="A22:A27 A33:A44 A57:A62" xr:uid="{72D1FA53-E440-434E-BDBB-43679B38F120}">
      <formula1>$C$131:$C$132</formula1>
    </dataValidation>
    <dataValidation type="list" allowBlank="1" showInputMessage="1" showErrorMessage="1" sqref="AL33 AL43 AL41 AL39 AL37 AL35" xr:uid="{20CCF64A-CE59-448E-A87A-2C09EB534023}">
      <formula1>$C$99:$C$102</formula1>
    </dataValidation>
    <dataValidation type="list" showInputMessage="1" showErrorMessage="1" sqref="A9:A14" xr:uid="{BABC3350-CE73-456C-B3E4-C4BEE844FD0D}">
      <formula1>$C$81:$C$83</formula1>
    </dataValidation>
    <dataValidation type="list" allowBlank="1" showInputMessage="1" showErrorMessage="1" sqref="X17 X9:X14 Y9:Z9 Y13 Y11" xr:uid="{1E2734B7-2170-4DED-BA9A-992A397E2FE6}">
      <formula1>$C$123:$C$124</formula1>
    </dataValidation>
    <dataValidation type="list" allowBlank="1" showInputMessage="1" showErrorMessage="1" sqref="E35:E36 E39:E40 E43:E44" xr:uid="{28D1DA67-3366-4010-9343-E87D070A8363}">
      <formula1>$C$87:$D$87</formula1>
    </dataValidation>
    <dataValidation type="list" allowBlank="1" showInputMessage="1" showErrorMessage="1" sqref="AG40:AO40 AG44:AO44 AG42:AO42 AG38:AO38 AG36:AO36 AG34:AO34" xr:uid="{F1AA2B60-F559-4C09-8E78-280582C059D2}">
      <formula1>INDIRECT(INDEX($C$92:$D$96,MATCH($AG33,工種,0),2))</formula1>
    </dataValidation>
    <dataValidation type="list" allowBlank="1" showInputMessage="1" showErrorMessage="1" sqref="AX50" xr:uid="{8F18DDF9-1F3B-4A83-B45E-14351C89BEC7}">
      <formula1>INDIRECT(INDEX($C$92:$D$96,MATCH($AG33,工種,0),2))</formula1>
    </dataValidation>
    <dataValidation type="date" operator="greaterThanOrEqual" allowBlank="1" showInputMessage="1" showErrorMessage="1" sqref="C10 C12 C14 AA10:AE10 AA12:AE12 AA14:AE14 C23 C25 C27 X22:AA27 C35 C39 C43 X33:AA44 AP33:AR44 C58 C60 C62" xr:uid="{0E5F8C4B-0DF2-4508-BA05-C21C4743EBFE}">
      <formula1>1</formula1>
    </dataValidation>
  </dataValidations>
  <pageMargins left="0.7" right="0.7" top="0.75" bottom="0.75" header="0.3" footer="0.3"/>
  <pageSetup paperSize="9" scale="61"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735" id="{AB184E9C-E6DA-4776-A90C-49E02AB30A4D}">
            <xm:f>OR(様式３!$A$5=$B$78,$R$11="する")</xm:f>
            <x14:dxf>
              <fill>
                <patternFill>
                  <bgColor theme="3" tint="0.79998168889431442"/>
                </patternFill>
              </fill>
            </x14:dxf>
          </x14:cfRule>
          <xm:sqref>A41 A37 A33</xm:sqref>
        </x14:conditionalFormatting>
        <x14:conditionalFormatting xmlns:xm="http://schemas.microsoft.com/office/excel/2006/main">
          <x14:cfRule type="expression" priority="31" id="{5941EB60-74E3-455B-AF44-39BBAADB9E30}">
            <xm:f>様式３!$A$5=""</xm:f>
            <x14:dxf>
              <font>
                <color theme="1"/>
              </font>
              <fill>
                <patternFill>
                  <bgColor theme="6" tint="0.79998168889431442"/>
                </patternFill>
              </fill>
            </x14:dxf>
          </x14:cfRule>
          <xm:sqref>X17 AG21:AQ21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DEC32-9F6C-4BE1-AD48-305997E3F26A}">
  <sheetPr codeName="Sheet12">
    <tabColor rgb="FFFF0000"/>
    <pageSetUpPr fitToPage="1"/>
  </sheetPr>
  <dimension ref="A1:BS210"/>
  <sheetViews>
    <sheetView topLeftCell="A11" zoomScaleNormal="100" workbookViewId="0">
      <selection activeCell="G9" sqref="G9:O10"/>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6" width="5.125" style="5" customWidth="1"/>
    <col min="27" max="27" width="3.625" style="5" customWidth="1"/>
    <col min="28" max="28" width="6.625" style="5" customWidth="1"/>
    <col min="29" max="30" width="3.625" style="5" customWidth="1"/>
    <col min="31" max="31" width="7" style="5" customWidth="1"/>
    <col min="32" max="32" width="4.5" style="5" customWidth="1"/>
    <col min="33" max="37" width="3.625" style="5" customWidth="1"/>
    <col min="38" max="38" width="5.125" style="5" customWidth="1"/>
    <col min="39" max="39" width="6.625" style="5" customWidth="1"/>
    <col min="40" max="40" width="3.625" style="5" customWidth="1"/>
    <col min="41" max="41" width="5.125" style="5" customWidth="1"/>
    <col min="42" max="42" width="8.125" style="5" customWidth="1"/>
    <col min="43" max="44" width="3.625" style="5" customWidth="1"/>
    <col min="45" max="45" width="5.625" style="5" customWidth="1"/>
    <col min="46" max="47" width="9" style="5" customWidth="1"/>
    <col min="48" max="48" width="12.375" style="5" customWidth="1"/>
    <col min="49" max="49" width="14.5" style="5" customWidth="1"/>
    <col min="50" max="50" width="11.875" style="5" customWidth="1"/>
    <col min="51" max="51" width="9" style="167" customWidth="1"/>
    <col min="52" max="59" width="9" style="5" customWidth="1"/>
    <col min="60" max="60" width="9" style="5"/>
    <col min="61" max="61" width="12.625" style="5" bestFit="1" customWidth="1"/>
    <col min="62" max="62" width="19.125" style="5" bestFit="1" customWidth="1"/>
    <col min="63" max="16384" width="9" style="5"/>
  </cols>
  <sheetData>
    <row r="1" spans="1:51" ht="15" customHeight="1">
      <c r="AL1" s="205"/>
      <c r="AM1" s="205"/>
      <c r="AN1" s="1123" t="s">
        <v>377</v>
      </c>
      <c r="AO1" s="1124"/>
      <c r="AP1" s="1124"/>
      <c r="AQ1" s="1124"/>
      <c r="AR1" s="1124"/>
      <c r="AS1" s="1124"/>
      <c r="AT1" s="1125"/>
    </row>
    <row r="2" spans="1:51" ht="21" customHeight="1">
      <c r="A2" s="986" t="s">
        <v>660</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6"/>
      <c r="AI2" s="986"/>
      <c r="AJ2" s="986"/>
      <c r="AK2" s="986"/>
      <c r="AL2" s="986"/>
      <c r="AM2" s="986"/>
      <c r="AN2" s="986"/>
      <c r="AO2" s="986"/>
      <c r="AP2" s="986"/>
      <c r="AQ2" s="986"/>
      <c r="AR2" s="986"/>
      <c r="AS2" s="986"/>
      <c r="AT2" s="986"/>
    </row>
    <row r="3" spans="1:51" ht="15" customHeight="1">
      <c r="G3" s="1127"/>
      <c r="H3" s="1127"/>
      <c r="I3" s="1127"/>
      <c r="J3" s="1127"/>
      <c r="K3" s="1127"/>
      <c r="L3" s="1127"/>
      <c r="M3" s="1127"/>
      <c r="N3" s="1127"/>
      <c r="O3" s="1127"/>
      <c r="P3" s="1127"/>
      <c r="Q3" s="1127"/>
      <c r="R3" s="1127"/>
      <c r="AG3" s="989" t="s">
        <v>316</v>
      </c>
      <c r="AH3" s="989"/>
      <c r="AI3" s="989"/>
      <c r="AJ3" s="989"/>
      <c r="AK3" s="123" t="s">
        <v>297</v>
      </c>
      <c r="AL3" s="987">
        <f>様式３!Y3</f>
        <v>0</v>
      </c>
      <c r="AM3" s="987"/>
      <c r="AN3" s="987"/>
      <c r="AO3" s="987"/>
      <c r="AP3" s="987"/>
      <c r="AQ3" s="987"/>
      <c r="AR3" s="987"/>
      <c r="AS3" s="987"/>
      <c r="AT3" s="987"/>
    </row>
    <row r="4" spans="1:51" ht="15" customHeight="1">
      <c r="G4" s="1127"/>
      <c r="H4" s="1127"/>
      <c r="I4" s="1127"/>
      <c r="J4" s="1127"/>
      <c r="K4" s="1127"/>
      <c r="L4" s="1127"/>
      <c r="M4" s="1127"/>
      <c r="N4" s="1127"/>
      <c r="O4" s="1127"/>
      <c r="P4" s="1127"/>
      <c r="Q4" s="1127"/>
      <c r="R4" s="1127"/>
      <c r="AG4" s="989" t="s">
        <v>317</v>
      </c>
      <c r="AH4" s="989"/>
      <c r="AI4" s="989"/>
      <c r="AJ4" s="989"/>
      <c r="AK4" s="123" t="s">
        <v>297</v>
      </c>
      <c r="AL4" s="988" t="str">
        <f>様式３!Y4</f>
        <v>（都）塚口長尾線（昆陽南）　街路整備工事（その４）</v>
      </c>
      <c r="AM4" s="988"/>
      <c r="AN4" s="988"/>
      <c r="AO4" s="988"/>
      <c r="AP4" s="988"/>
      <c r="AQ4" s="988"/>
      <c r="AR4" s="988"/>
      <c r="AS4" s="988"/>
      <c r="AT4" s="988"/>
      <c r="AY4" s="5"/>
    </row>
    <row r="5" spans="1:51" ht="21" customHeight="1">
      <c r="A5" s="1126" t="s">
        <v>652</v>
      </c>
      <c r="B5" s="1126"/>
      <c r="C5" s="1126"/>
      <c r="D5" s="1126"/>
      <c r="E5" s="1126"/>
      <c r="F5" s="1126"/>
      <c r="O5" s="145"/>
      <c r="P5" s="145"/>
      <c r="Q5" s="145"/>
      <c r="R5" s="145"/>
      <c r="S5" s="145"/>
      <c r="T5" s="145"/>
      <c r="U5" s="145"/>
      <c r="V5" s="145"/>
      <c r="W5" s="145"/>
      <c r="X5" s="391"/>
      <c r="Y5" s="391"/>
      <c r="Z5" s="391"/>
      <c r="AA5" s="391"/>
      <c r="AB5" s="391"/>
      <c r="AC5" s="391"/>
      <c r="AD5" s="391"/>
      <c r="AE5" s="391"/>
      <c r="AF5" s="391"/>
      <c r="AG5" s="391"/>
      <c r="AH5" s="391"/>
      <c r="AI5" s="391"/>
      <c r="AJ5" s="391"/>
      <c r="AK5" s="391"/>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391"/>
      <c r="Y6" s="391"/>
      <c r="Z6" s="391"/>
      <c r="AA6" s="391"/>
      <c r="AB6" s="391"/>
      <c r="AC6" s="391"/>
      <c r="AD6" s="391"/>
      <c r="AE6" s="391"/>
      <c r="AF6" s="391"/>
      <c r="AG6" s="391"/>
      <c r="AH6" s="391"/>
      <c r="AI6" s="391"/>
      <c r="AJ6" s="391"/>
      <c r="AK6" s="391"/>
      <c r="AL6" s="391"/>
    </row>
    <row r="7" spans="1:51" ht="15" customHeight="1">
      <c r="A7" s="976" t="s">
        <v>649</v>
      </c>
      <c r="B7" s="151"/>
      <c r="C7" s="316" t="s">
        <v>336</v>
      </c>
      <c r="D7" s="316" t="s">
        <v>295</v>
      </c>
      <c r="E7" s="316" t="s">
        <v>648</v>
      </c>
      <c r="F7" s="153" t="s">
        <v>287</v>
      </c>
      <c r="G7" s="1131" t="s">
        <v>657</v>
      </c>
      <c r="H7" s="1132"/>
      <c r="I7" s="1132"/>
      <c r="J7" s="1132"/>
      <c r="K7" s="1132"/>
      <c r="L7" s="1132"/>
      <c r="M7" s="1132"/>
      <c r="N7" s="1132"/>
      <c r="O7" s="1133"/>
      <c r="Z7" s="123"/>
      <c r="AA7" s="167"/>
      <c r="AB7" s="167"/>
      <c r="AC7" s="167"/>
      <c r="AD7" s="167"/>
      <c r="AE7" s="167"/>
      <c r="AF7" s="131"/>
      <c r="AT7" s="366"/>
      <c r="AV7" s="4"/>
    </row>
    <row r="8" spans="1:51" ht="15" customHeight="1">
      <c r="A8" s="977"/>
      <c r="B8" s="141" t="s">
        <v>295</v>
      </c>
      <c r="C8" s="317" t="s">
        <v>320</v>
      </c>
      <c r="D8" s="317" t="s">
        <v>297</v>
      </c>
      <c r="E8" s="317" t="s">
        <v>528</v>
      </c>
      <c r="F8" s="166" t="s">
        <v>287</v>
      </c>
      <c r="G8" s="1134" t="s">
        <v>757</v>
      </c>
      <c r="H8" s="1135"/>
      <c r="I8" s="1135"/>
      <c r="J8" s="1135"/>
      <c r="K8" s="1135"/>
      <c r="L8" s="1135"/>
      <c r="M8" s="1135"/>
      <c r="N8" s="1135"/>
      <c r="O8" s="1136"/>
      <c r="U8" s="4"/>
      <c r="Z8" s="123"/>
      <c r="AA8" s="167"/>
      <c r="AB8" s="167"/>
      <c r="AC8" s="167"/>
      <c r="AD8" s="167"/>
      <c r="AE8" s="167"/>
      <c r="AF8" s="131"/>
      <c r="AT8" s="366"/>
      <c r="AV8" s="887"/>
      <c r="AW8" s="887"/>
    </row>
    <row r="9" spans="1:51" ht="15" customHeight="1">
      <c r="A9" s="1037" t="str">
        <f>様式４!A9</f>
        <v>該当なし</v>
      </c>
      <c r="B9" s="151"/>
      <c r="C9" s="405" t="str">
        <f>IF($A9="該当なし","",IF(LEN(TRIM(様式４!C9))=0,"",様式４!C9))</f>
        <v/>
      </c>
      <c r="D9" s="316"/>
      <c r="E9" s="405" t="str">
        <f>IF($A9="該当なし","",IF(LEN(TRIM(様式４!E9))=0,"",様式４!E9))</f>
        <v/>
      </c>
      <c r="F9" s="153"/>
      <c r="G9" s="1180" t="str">
        <f>IF(A9="該当なし","",IF(LEN(TRIM(様式４!G9))=0,"",様式４!G9))</f>
        <v/>
      </c>
      <c r="H9" s="1181"/>
      <c r="I9" s="1181"/>
      <c r="J9" s="1181"/>
      <c r="K9" s="1181"/>
      <c r="L9" s="1181"/>
      <c r="M9" s="1181"/>
      <c r="N9" s="1181"/>
      <c r="O9" s="1182"/>
      <c r="Z9" s="123"/>
      <c r="AA9" s="167"/>
      <c r="AB9" s="167"/>
      <c r="AC9" s="167"/>
      <c r="AD9" s="167"/>
      <c r="AE9" s="167"/>
      <c r="AF9" s="123"/>
      <c r="AG9" s="167"/>
      <c r="AH9" s="167"/>
      <c r="AI9" s="167"/>
      <c r="AJ9" s="167"/>
      <c r="AK9" s="167"/>
      <c r="AL9" s="167"/>
      <c r="AM9" s="167"/>
      <c r="AN9" s="167"/>
      <c r="AO9" s="167"/>
      <c r="AP9" s="167"/>
      <c r="AQ9" s="167"/>
      <c r="AR9" s="167"/>
      <c r="AS9" s="167"/>
      <c r="AT9" s="357"/>
      <c r="AV9" s="887"/>
      <c r="AW9" s="887"/>
    </row>
    <row r="10" spans="1:51" ht="15" customHeight="1">
      <c r="A10" s="1038"/>
      <c r="B10" s="141" t="s">
        <v>295</v>
      </c>
      <c r="C10" s="353" t="str">
        <f>IF($A9="該当なし","",IF(LEN(TRIM(様式４!C10))=0,"",様式４!C10))</f>
        <v/>
      </c>
      <c r="D10" s="317" t="s">
        <v>297</v>
      </c>
      <c r="E10" s="402" t="str">
        <f>IF($A9="該当なし","",IF(LEN(TRIM(様式４!E10))=0,"",様式４!E10))</f>
        <v/>
      </c>
      <c r="F10" s="166" t="s">
        <v>287</v>
      </c>
      <c r="G10" s="1183"/>
      <c r="H10" s="1184"/>
      <c r="I10" s="1184"/>
      <c r="J10" s="1184"/>
      <c r="K10" s="1184"/>
      <c r="L10" s="1184"/>
      <c r="M10" s="1184"/>
      <c r="N10" s="1184"/>
      <c r="O10" s="1185"/>
      <c r="Z10" s="167"/>
      <c r="AA10" s="410"/>
      <c r="AB10" s="410"/>
      <c r="AC10" s="410"/>
      <c r="AD10" s="410"/>
      <c r="AE10" s="410"/>
      <c r="AF10" s="123"/>
      <c r="AG10" s="167"/>
      <c r="AH10" s="167"/>
      <c r="AI10" s="167"/>
      <c r="AJ10" s="167"/>
      <c r="AK10" s="167"/>
      <c r="AL10" s="167"/>
      <c r="AM10" s="167"/>
      <c r="AN10" s="167"/>
      <c r="AO10" s="167"/>
      <c r="AP10" s="167"/>
      <c r="AQ10" s="167"/>
      <c r="AR10" s="167"/>
      <c r="AS10" s="167"/>
      <c r="AT10" s="357"/>
      <c r="AV10" s="887"/>
      <c r="AW10" s="887"/>
    </row>
    <row r="11" spans="1:51" ht="15" customHeight="1">
      <c r="A11" s="1037" t="str">
        <f>様式４!A11</f>
        <v>該当なし</v>
      </c>
      <c r="B11" s="151"/>
      <c r="C11" s="405" t="str">
        <f>IF($A11="該当なし","",IF(LEN(TRIM(様式４!C11))=0,"",様式４!C11))</f>
        <v/>
      </c>
      <c r="D11" s="316"/>
      <c r="E11" s="405" t="str">
        <f>IF($A11="該当なし","",IF(LEN(TRIM(様式４!E11))=0,"",様式４!E11))</f>
        <v/>
      </c>
      <c r="F11" s="153"/>
      <c r="G11" s="1180" t="str">
        <f>IF(A11="該当なし","",IF(LEN(TRIM(様式４!G11))=0,"",様式４!G11))</f>
        <v/>
      </c>
      <c r="H11" s="1181"/>
      <c r="I11" s="1181"/>
      <c r="J11" s="1181"/>
      <c r="K11" s="1181"/>
      <c r="L11" s="1181"/>
      <c r="M11" s="1181"/>
      <c r="N11" s="1181"/>
      <c r="O11" s="1182"/>
      <c r="AA11" s="167"/>
      <c r="AB11" s="167"/>
      <c r="AC11" s="167"/>
      <c r="AD11" s="167"/>
      <c r="AE11" s="167"/>
      <c r="AF11" s="123"/>
      <c r="AG11" s="167"/>
      <c r="AH11" s="167"/>
      <c r="AI11" s="167"/>
      <c r="AJ11" s="167"/>
      <c r="AK11" s="167"/>
      <c r="AL11" s="167"/>
      <c r="AM11" s="167"/>
      <c r="AN11" s="167"/>
      <c r="AO11" s="167"/>
      <c r="AP11" s="167"/>
      <c r="AQ11" s="167"/>
      <c r="AR11" s="167"/>
      <c r="AS11" s="167"/>
      <c r="AT11" s="357"/>
      <c r="AV11" s="887"/>
      <c r="AW11" s="887"/>
    </row>
    <row r="12" spans="1:51" ht="15" customHeight="1">
      <c r="A12" s="1038"/>
      <c r="B12" s="141" t="s">
        <v>295</v>
      </c>
      <c r="C12" s="353" t="str">
        <f>IF($A11="該当なし","",IF(LEN(TRIM(様式４!C12))=0,"",様式４!C12))</f>
        <v/>
      </c>
      <c r="D12" s="317" t="s">
        <v>297</v>
      </c>
      <c r="E12" s="402" t="str">
        <f>IF($A11="該当なし","",IF(LEN(TRIM(様式４!E12))=0,"",様式４!E12))</f>
        <v/>
      </c>
      <c r="F12" s="166" t="s">
        <v>287</v>
      </c>
      <c r="G12" s="1183"/>
      <c r="H12" s="1184"/>
      <c r="I12" s="1184"/>
      <c r="J12" s="1184"/>
      <c r="K12" s="1184"/>
      <c r="L12" s="1184"/>
      <c r="M12" s="1184"/>
      <c r="N12" s="1184"/>
      <c r="O12" s="1185"/>
      <c r="Z12" s="167"/>
      <c r="AA12" s="410"/>
      <c r="AB12" s="410"/>
      <c r="AC12" s="410"/>
      <c r="AD12" s="410"/>
      <c r="AE12" s="410"/>
      <c r="AF12" s="123"/>
      <c r="AG12" s="167"/>
      <c r="AH12" s="167"/>
      <c r="AI12" s="167"/>
      <c r="AJ12" s="167"/>
      <c r="AK12" s="167"/>
      <c r="AL12" s="167"/>
      <c r="AM12" s="167"/>
      <c r="AN12" s="167"/>
      <c r="AO12" s="167"/>
      <c r="AP12" s="167"/>
      <c r="AQ12" s="167"/>
      <c r="AR12" s="167"/>
      <c r="AS12" s="167"/>
      <c r="AT12" s="357"/>
      <c r="AV12" s="887"/>
      <c r="AW12" s="887"/>
    </row>
    <row r="13" spans="1:51" ht="15" customHeight="1">
      <c r="A13" s="1037" t="str">
        <f>様式４!A13</f>
        <v>該当なし</v>
      </c>
      <c r="B13" s="151"/>
      <c r="C13" s="405" t="str">
        <f>IF($A13="該当なし","",IF(LEN(TRIM(様式４!C13))=0,"",様式４!C13))</f>
        <v/>
      </c>
      <c r="D13" s="316"/>
      <c r="E13" s="405" t="str">
        <f>IF($A13="該当なし","",IF(LEN(TRIM(様式４!E13))=0,"",様式４!E13))</f>
        <v/>
      </c>
      <c r="F13" s="153"/>
      <c r="G13" s="1180" t="str">
        <f>IF(A13="該当なし","",IF(LEN(TRIM(様式４!G13))=0,"",様式４!G13))</f>
        <v/>
      </c>
      <c r="H13" s="1181"/>
      <c r="I13" s="1181"/>
      <c r="J13" s="1181"/>
      <c r="K13" s="1181"/>
      <c r="L13" s="1181"/>
      <c r="M13" s="1181"/>
      <c r="N13" s="1181"/>
      <c r="O13" s="1182"/>
      <c r="AA13" s="167"/>
      <c r="AB13" s="167"/>
      <c r="AC13" s="167"/>
      <c r="AD13" s="167"/>
      <c r="AE13" s="167"/>
      <c r="AF13" s="123"/>
      <c r="AG13" s="167"/>
      <c r="AH13" s="167"/>
      <c r="AI13" s="167"/>
      <c r="AJ13" s="167"/>
      <c r="AK13" s="167"/>
      <c r="AL13" s="167"/>
      <c r="AM13" s="167"/>
      <c r="AN13" s="167"/>
      <c r="AO13" s="167"/>
      <c r="AP13" s="167"/>
      <c r="AQ13" s="167"/>
      <c r="AR13" s="167"/>
      <c r="AS13" s="167"/>
      <c r="AT13" s="357"/>
      <c r="AV13" s="887"/>
      <c r="AW13" s="887"/>
    </row>
    <row r="14" spans="1:51" ht="15" customHeight="1">
      <c r="A14" s="1038"/>
      <c r="B14" s="141" t="s">
        <v>295</v>
      </c>
      <c r="C14" s="354" t="str">
        <f>IF($A13="該当なし","",IF(LEN(TRIM(様式４!C14))=0,"",様式４!C14))</f>
        <v/>
      </c>
      <c r="D14" s="317" t="s">
        <v>297</v>
      </c>
      <c r="E14" s="403" t="str">
        <f>IF($A13="該当なし","",IF(LEN(TRIM(様式４!E14))=0,"",様式４!E14))</f>
        <v/>
      </c>
      <c r="F14" s="166" t="s">
        <v>287</v>
      </c>
      <c r="G14" s="1183"/>
      <c r="H14" s="1184"/>
      <c r="I14" s="1184"/>
      <c r="J14" s="1184"/>
      <c r="K14" s="1184"/>
      <c r="L14" s="1184"/>
      <c r="M14" s="1184"/>
      <c r="N14" s="1184"/>
      <c r="O14" s="1185"/>
      <c r="Z14" s="167"/>
      <c r="AA14" s="410"/>
      <c r="AB14" s="410"/>
      <c r="AC14" s="410"/>
      <c r="AD14" s="410"/>
      <c r="AE14" s="410"/>
      <c r="AF14" s="123"/>
      <c r="AG14" s="167"/>
      <c r="AH14" s="167"/>
      <c r="AI14" s="167"/>
      <c r="AJ14" s="167"/>
      <c r="AK14" s="167"/>
      <c r="AL14" s="167"/>
      <c r="AM14" s="167"/>
      <c r="AN14" s="167"/>
      <c r="AO14" s="167"/>
      <c r="AP14" s="167"/>
      <c r="AQ14" s="167"/>
      <c r="AR14" s="167"/>
      <c r="AS14" s="167"/>
      <c r="AT14" s="357"/>
    </row>
    <row r="15" spans="1:51" ht="3" customHeight="1">
      <c r="A15" s="129"/>
      <c r="B15" s="129"/>
      <c r="C15" s="129"/>
      <c r="D15" s="129"/>
      <c r="E15" s="129"/>
      <c r="F15" s="129"/>
      <c r="G15" s="129"/>
      <c r="H15" s="129"/>
      <c r="I15" s="129"/>
      <c r="J15" s="129"/>
      <c r="P15" s="124"/>
    </row>
    <row r="16" spans="1:51" ht="18" customHeight="1">
      <c r="A16" s="393"/>
      <c r="B16" s="393"/>
      <c r="H16" s="138"/>
      <c r="I16" s="138"/>
      <c r="J16" s="138"/>
      <c r="K16" s="138"/>
      <c r="L16" s="138"/>
      <c r="M16" s="138"/>
      <c r="N16" s="138"/>
      <c r="U16" s="394"/>
      <c r="V16" s="394"/>
      <c r="W16" s="394"/>
      <c r="X16" s="394"/>
      <c r="Y16" s="394"/>
      <c r="Z16" s="394"/>
      <c r="AA16" s="394"/>
      <c r="AB16" s="394"/>
      <c r="AC16" s="394"/>
      <c r="AD16" s="394"/>
      <c r="AE16" s="394"/>
      <c r="AF16" s="394"/>
      <c r="AG16" s="394"/>
      <c r="AH16" s="394"/>
      <c r="AI16" s="394"/>
      <c r="AJ16" s="394"/>
      <c r="AK16" s="394"/>
      <c r="AL16" s="394"/>
      <c r="AM16" s="394"/>
      <c r="AN16" s="394"/>
      <c r="AO16" s="394"/>
      <c r="AP16" s="394"/>
      <c r="AQ16" s="394"/>
      <c r="AR16" s="394"/>
      <c r="AS16" s="394"/>
      <c r="AT16" s="394"/>
    </row>
    <row r="17" spans="1:66" ht="15" customHeight="1">
      <c r="A17" s="1208" t="s">
        <v>744</v>
      </c>
      <c r="B17" s="1208"/>
      <c r="C17" s="1208"/>
      <c r="D17" s="1208"/>
      <c r="E17" s="1208"/>
      <c r="F17" s="1208"/>
      <c r="G17" s="145"/>
      <c r="H17" s="998" t="str">
        <f>"対象期間："&amp;TEXT(IF(AND(MONTH(様式４!R48)&gt;=1,MONTH(様式４!R48)&lt;=3),EOMONTH(様式４!R48,-9*12),EOMONTH(様式４!R48,-8*12)),"[$-ja-JP-x-gannen]ggge")&amp;"年度～入札参加申込期限日"</f>
        <v>対象期間：平成30年度～入札参加申込期限日</v>
      </c>
      <c r="I17" s="998"/>
      <c r="J17" s="998"/>
      <c r="K17" s="998"/>
      <c r="L17" s="998"/>
      <c r="M17" s="998"/>
      <c r="N17" s="998"/>
      <c r="O17" s="998"/>
      <c r="P17" s="998"/>
      <c r="Q17" s="998"/>
      <c r="R17" s="998"/>
      <c r="S17" s="998"/>
      <c r="T17" s="998"/>
      <c r="U17" s="1211" t="s">
        <v>765</v>
      </c>
      <c r="V17" s="1211"/>
      <c r="W17" s="1211"/>
      <c r="X17" s="1211"/>
      <c r="Y17" s="1211"/>
      <c r="Z17" s="1211"/>
      <c r="AA17" s="1211"/>
      <c r="AB17" s="1211"/>
      <c r="AC17" s="1211"/>
      <c r="AD17" s="1211"/>
      <c r="AE17" s="1211"/>
      <c r="AF17" s="1211"/>
      <c r="AG17" s="1211"/>
      <c r="AH17" s="1211"/>
      <c r="AI17" s="395"/>
      <c r="AJ17" s="395"/>
      <c r="AK17" s="395"/>
      <c r="AL17" s="395"/>
      <c r="AM17" s="395"/>
      <c r="AN17" s="395"/>
      <c r="AO17" s="395"/>
      <c r="AP17" s="395"/>
      <c r="AQ17" s="395"/>
      <c r="AR17" s="395"/>
      <c r="AS17" s="395"/>
      <c r="AT17" s="395"/>
    </row>
    <row r="18" spans="1:66" ht="12" customHeight="1">
      <c r="A18" s="976" t="s">
        <v>322</v>
      </c>
      <c r="B18" s="859" t="s">
        <v>336</v>
      </c>
      <c r="C18" s="863"/>
      <c r="D18" s="860"/>
      <c r="E18" s="859" t="s">
        <v>745</v>
      </c>
      <c r="F18" s="860"/>
      <c r="G18" s="859" t="s">
        <v>665</v>
      </c>
      <c r="H18" s="860"/>
      <c r="I18" s="859" t="s">
        <v>661</v>
      </c>
      <c r="J18" s="863"/>
      <c r="K18" s="863"/>
      <c r="L18" s="863"/>
      <c r="M18" s="863"/>
      <c r="N18" s="863"/>
      <c r="O18" s="863"/>
      <c r="P18" s="863"/>
      <c r="Q18" s="863"/>
      <c r="R18" s="863"/>
      <c r="S18" s="863"/>
      <c r="T18" s="863"/>
      <c r="U18" s="863"/>
      <c r="V18" s="863"/>
      <c r="W18" s="863"/>
      <c r="X18" s="863"/>
      <c r="Y18" s="863"/>
      <c r="Z18" s="863"/>
      <c r="AA18" s="863"/>
      <c r="AB18" s="863"/>
      <c r="AC18" s="863"/>
      <c r="AD18" s="863"/>
      <c r="AE18" s="863"/>
      <c r="AF18" s="863"/>
      <c r="AG18" s="863"/>
      <c r="AH18" s="860"/>
      <c r="AS18" s="395"/>
      <c r="AT18" s="395"/>
      <c r="AV18" s="960" t="s">
        <v>743</v>
      </c>
      <c r="AW18" s="960" t="s">
        <v>331</v>
      </c>
      <c r="AX18" s="960" t="s">
        <v>672</v>
      </c>
      <c r="AY18" s="960" t="s">
        <v>674</v>
      </c>
      <c r="AZ18" s="960" t="s">
        <v>675</v>
      </c>
    </row>
    <row r="19" spans="1:66" ht="3" customHeight="1">
      <c r="A19" s="1081"/>
      <c r="B19" s="1210"/>
      <c r="C19" s="887"/>
      <c r="D19" s="1170"/>
      <c r="E19" s="1210"/>
      <c r="F19" s="1170"/>
      <c r="G19" s="1210"/>
      <c r="H19" s="1170"/>
      <c r="I19" s="861"/>
      <c r="J19" s="864"/>
      <c r="K19" s="864"/>
      <c r="L19" s="864"/>
      <c r="M19" s="864"/>
      <c r="N19" s="864"/>
      <c r="O19" s="864"/>
      <c r="P19" s="864"/>
      <c r="Q19" s="864"/>
      <c r="R19" s="864"/>
      <c r="S19" s="864"/>
      <c r="T19" s="864"/>
      <c r="U19" s="864"/>
      <c r="V19" s="864"/>
      <c r="W19" s="864"/>
      <c r="X19" s="864"/>
      <c r="Y19" s="864"/>
      <c r="Z19" s="864"/>
      <c r="AA19" s="864"/>
      <c r="AB19" s="864"/>
      <c r="AC19" s="864"/>
      <c r="AD19" s="864"/>
      <c r="AE19" s="864"/>
      <c r="AF19" s="864"/>
      <c r="AG19" s="864"/>
      <c r="AH19" s="862"/>
      <c r="AP19" s="356"/>
      <c r="AV19" s="960"/>
      <c r="AW19" s="960"/>
      <c r="AX19" s="960"/>
      <c r="AY19" s="960"/>
      <c r="AZ19" s="960"/>
    </row>
    <row r="20" spans="1:66" ht="15" customHeight="1">
      <c r="A20" s="977"/>
      <c r="B20" s="140" t="s">
        <v>333</v>
      </c>
      <c r="C20" s="140" t="s">
        <v>320</v>
      </c>
      <c r="D20" s="140" t="s">
        <v>334</v>
      </c>
      <c r="E20" s="861"/>
      <c r="F20" s="862"/>
      <c r="G20" s="861"/>
      <c r="H20" s="862"/>
      <c r="I20" s="1118" t="s">
        <v>738</v>
      </c>
      <c r="J20" s="1118"/>
      <c r="K20" s="1118"/>
      <c r="L20" s="1118"/>
      <c r="M20" s="1118"/>
      <c r="N20" s="1040"/>
      <c r="O20" s="1039" t="s">
        <v>739</v>
      </c>
      <c r="P20" s="1118"/>
      <c r="Q20" s="1118"/>
      <c r="R20" s="1118"/>
      <c r="S20" s="1118"/>
      <c r="T20" s="1118"/>
      <c r="U20" s="1118"/>
      <c r="V20" s="1118"/>
      <c r="W20" s="1118"/>
      <c r="X20" s="1118"/>
      <c r="Y20" s="1118"/>
      <c r="Z20" s="1118"/>
      <c r="AA20" s="1118"/>
      <c r="AB20" s="1118"/>
      <c r="AC20" s="1118"/>
      <c r="AD20" s="1040"/>
      <c r="AE20" s="960" t="s">
        <v>758</v>
      </c>
      <c r="AF20" s="960"/>
      <c r="AG20" s="960"/>
      <c r="AH20" s="960"/>
      <c r="AL20" s="188"/>
      <c r="AM20" s="212"/>
      <c r="AN20" s="212"/>
      <c r="AO20" s="212"/>
      <c r="AS20" s="356"/>
      <c r="AT20" s="356"/>
      <c r="AV20" s="960"/>
      <c r="AW20" s="960"/>
      <c r="AX20" s="960"/>
      <c r="AY20" s="960"/>
      <c r="AZ20" s="960"/>
    </row>
    <row r="21" spans="1:66" ht="15" customHeight="1">
      <c r="A21" s="1037" t="str">
        <f>IF(+AV21="○","○","")</f>
        <v/>
      </c>
      <c r="B21" s="132"/>
      <c r="C21" s="303" t="str">
        <f>IF(C9="","",IF(OR(A9=様式４!$C$82,A9=様式４!$C$83),"",C9))</f>
        <v/>
      </c>
      <c r="D21" s="139"/>
      <c r="E21" s="1180" t="str">
        <f>IF(OR(A9="工場製作",A9="該当なし"),"",IF(E10&lt;40,"若手",IF(E9="女性","女性","×")))</f>
        <v/>
      </c>
      <c r="F21" s="1182"/>
      <c r="G21" s="918"/>
      <c r="H21" s="919"/>
      <c r="I21" s="1200"/>
      <c r="J21" s="1201"/>
      <c r="K21" s="1201"/>
      <c r="L21" s="1201"/>
      <c r="M21" s="1201"/>
      <c r="N21" s="1202"/>
      <c r="O21" s="890"/>
      <c r="P21" s="891"/>
      <c r="Q21" s="891"/>
      <c r="R21" s="891"/>
      <c r="S21" s="891"/>
      <c r="T21" s="892"/>
      <c r="U21" s="963"/>
      <c r="V21" s="963"/>
      <c r="W21" s="963"/>
      <c r="X21" s="963"/>
      <c r="Y21" s="963"/>
      <c r="Z21" s="963"/>
      <c r="AA21" s="963"/>
      <c r="AB21" s="963"/>
      <c r="AC21" s="963"/>
      <c r="AD21" s="963"/>
      <c r="AE21" s="1213"/>
      <c r="AF21" s="1215"/>
      <c r="AG21" s="1217" t="s">
        <v>624</v>
      </c>
      <c r="AH21" s="1218"/>
      <c r="AL21" s="154"/>
      <c r="AM21" s="154"/>
      <c r="AN21" s="154"/>
      <c r="AO21" s="154"/>
      <c r="AP21" s="357"/>
      <c r="AQ21" s="357"/>
      <c r="AR21" s="357"/>
      <c r="AS21" s="356"/>
      <c r="AT21" s="356"/>
      <c r="AV21" s="976" t="str">
        <f>IF(AZ21=$AZ$27,"○","")</f>
        <v/>
      </c>
      <c r="AW21" s="1206" t="str">
        <f>IF(OR(A9="○",A9="工場製作"),C9,"")</f>
        <v/>
      </c>
      <c r="AX21" s="976" t="str">
        <f>IF(OR(A9="工場製作",A9="該当なし",A9=""),"-",IF(OR(E9="女性",E10&lt;40),"○","×"))</f>
        <v>-</v>
      </c>
      <c r="AY21" s="976" t="str">
        <f>IF(OR(A9="工場製作",A9="該当なし",A9=""),"-",IF(G21="あり","○","×"))</f>
        <v>-</v>
      </c>
      <c r="AZ21" s="976" t="str">
        <f>IF(A9="工場製作","対象外",IF(OR(A9="該当なし",A9=""),"",COUNTIF(AX21:AY22,"○")*0.5))</f>
        <v/>
      </c>
    </row>
    <row r="22" spans="1:66" ht="15" customHeight="1">
      <c r="A22" s="1038"/>
      <c r="B22" s="150" t="s">
        <v>295</v>
      </c>
      <c r="C22" s="311" t="str">
        <f>IF(C10="","",IF(OR(A9=様式４!$C$82,A9=様式４!$C$83),"",C10))</f>
        <v/>
      </c>
      <c r="D22" s="130" t="s">
        <v>287</v>
      </c>
      <c r="E22" s="1183"/>
      <c r="F22" s="1185"/>
      <c r="G22" s="920"/>
      <c r="H22" s="921"/>
      <c r="I22" s="1203"/>
      <c r="J22" s="1204"/>
      <c r="K22" s="1204"/>
      <c r="L22" s="1204"/>
      <c r="M22" s="1204"/>
      <c r="N22" s="1205"/>
      <c r="O22" s="914"/>
      <c r="P22" s="922"/>
      <c r="Q22" s="922"/>
      <c r="R22" s="922"/>
      <c r="S22" s="922"/>
      <c r="T22" s="915"/>
      <c r="U22" s="963"/>
      <c r="V22" s="963"/>
      <c r="W22" s="963"/>
      <c r="X22" s="963"/>
      <c r="Y22" s="963"/>
      <c r="Z22" s="963"/>
      <c r="AA22" s="963"/>
      <c r="AB22" s="963"/>
      <c r="AC22" s="963"/>
      <c r="AD22" s="963"/>
      <c r="AE22" s="1214"/>
      <c r="AF22" s="1216"/>
      <c r="AG22" s="1219"/>
      <c r="AH22" s="1220"/>
      <c r="AL22" s="154"/>
      <c r="AM22" s="154"/>
      <c r="AN22" s="154"/>
      <c r="AO22" s="154"/>
      <c r="AP22" s="357"/>
      <c r="AQ22" s="357"/>
      <c r="AR22" s="357"/>
      <c r="AS22" s="397"/>
      <c r="AT22" s="397"/>
      <c r="AV22" s="977"/>
      <c r="AW22" s="1207"/>
      <c r="AX22" s="977"/>
      <c r="AY22" s="977"/>
      <c r="AZ22" s="977"/>
    </row>
    <row r="23" spans="1:66" ht="15" customHeight="1">
      <c r="A23" s="1037" t="str">
        <f>IF(A21="○","",+AV23)</f>
        <v/>
      </c>
      <c r="B23" s="132"/>
      <c r="C23" s="306" t="str">
        <f>IF(C11="","",IF(OR(A11=様式４!$C$82,A11=様式４!$C$83),"",C11))</f>
        <v/>
      </c>
      <c r="D23" s="139"/>
      <c r="E23" s="1180" t="str">
        <f>IF(OR(A11="工場製作",A11="該当なし"),"",IF(E12&lt;40,"若手",IF(E11="女性","女性","×")))</f>
        <v/>
      </c>
      <c r="F23" s="1182"/>
      <c r="G23" s="918"/>
      <c r="H23" s="919"/>
      <c r="I23" s="1200"/>
      <c r="J23" s="1201"/>
      <c r="K23" s="1201"/>
      <c r="L23" s="1201"/>
      <c r="M23" s="1201"/>
      <c r="N23" s="1202"/>
      <c r="O23" s="890"/>
      <c r="P23" s="891"/>
      <c r="Q23" s="891"/>
      <c r="R23" s="891"/>
      <c r="S23" s="891"/>
      <c r="T23" s="892"/>
      <c r="U23" s="963" t="str">
        <f>IF(OR(I23=$BI$32,I23=$BK$32,O23=$BM$33,O23=$BM$35,O23=$BM$36,O23=$BM$37,O23=$BM$38,O23=$BM$39,O23=$BM$43,),$BQ$54,"")</f>
        <v/>
      </c>
      <c r="V23" s="963"/>
      <c r="W23" s="963"/>
      <c r="X23" s="963"/>
      <c r="Y23" s="963"/>
      <c r="Z23" s="963"/>
      <c r="AA23" s="963"/>
      <c r="AB23" s="963"/>
      <c r="AC23" s="963"/>
      <c r="AD23" s="963"/>
      <c r="AE23" s="1213"/>
      <c r="AF23" s="1215"/>
      <c r="AG23" s="1217" t="s">
        <v>624</v>
      </c>
      <c r="AH23" s="1218"/>
      <c r="AJ23" s="859" t="s">
        <v>709</v>
      </c>
      <c r="AK23" s="863"/>
      <c r="AL23" s="863"/>
      <c r="AM23" s="860"/>
      <c r="AN23" s="859" t="s">
        <v>673</v>
      </c>
      <c r="AO23" s="863"/>
      <c r="AP23" s="860"/>
      <c r="AQ23" s="290"/>
      <c r="AS23" s="397"/>
      <c r="AT23" s="397"/>
      <c r="AV23" s="976" t="str">
        <f>IF(AZ23=$AZ$27,"○","")</f>
        <v/>
      </c>
      <c r="AW23" s="1206" t="str">
        <f>IF(OR(A11="○",A11="工場製作"),C11,"")</f>
        <v/>
      </c>
      <c r="AX23" s="976" t="str">
        <f>IF(OR(A11="工場製作",A11="該当なし",A11=""),"-",IF(OR(E11="女性",E12&lt;40),"○","×"))</f>
        <v>-</v>
      </c>
      <c r="AY23" s="976" t="str">
        <f>IF(OR(A11="工場製作",A11="該当なし",A11=""),"-",IF(G23="あり","○","×"))</f>
        <v>-</v>
      </c>
      <c r="AZ23" s="976" t="str">
        <f>IF(A11="工場製作","対象外",IF(OR(A11="該当なし",A11=""),"",COUNTIF(AX23:AY24,"○")*0.5))</f>
        <v/>
      </c>
    </row>
    <row r="24" spans="1:66" ht="15" customHeight="1">
      <c r="A24" s="1038"/>
      <c r="B24" s="150" t="s">
        <v>295</v>
      </c>
      <c r="C24" s="314" t="str">
        <f>IF(C12="","",IF(OR(A11=様式４!$C$82,A11=様式４!$C$83),"",C12))</f>
        <v/>
      </c>
      <c r="D24" s="130" t="s">
        <v>287</v>
      </c>
      <c r="E24" s="1183"/>
      <c r="F24" s="1185"/>
      <c r="G24" s="920"/>
      <c r="H24" s="921"/>
      <c r="I24" s="1203"/>
      <c r="J24" s="1204"/>
      <c r="K24" s="1204"/>
      <c r="L24" s="1204"/>
      <c r="M24" s="1204"/>
      <c r="N24" s="1205"/>
      <c r="O24" s="914"/>
      <c r="P24" s="922"/>
      <c r="Q24" s="922"/>
      <c r="R24" s="922"/>
      <c r="S24" s="922"/>
      <c r="T24" s="915"/>
      <c r="U24" s="963"/>
      <c r="V24" s="963"/>
      <c r="W24" s="963"/>
      <c r="X24" s="963"/>
      <c r="Y24" s="963"/>
      <c r="Z24" s="963"/>
      <c r="AA24" s="963"/>
      <c r="AB24" s="963"/>
      <c r="AC24" s="963"/>
      <c r="AD24" s="963"/>
      <c r="AE24" s="1214"/>
      <c r="AF24" s="1216"/>
      <c r="AG24" s="1219"/>
      <c r="AH24" s="1220"/>
      <c r="AJ24" s="861"/>
      <c r="AK24" s="864"/>
      <c r="AL24" s="864"/>
      <c r="AM24" s="862"/>
      <c r="AN24" s="861"/>
      <c r="AO24" s="864"/>
      <c r="AP24" s="862"/>
      <c r="AQ24" s="290"/>
      <c r="AS24" s="397"/>
      <c r="AT24" s="397"/>
      <c r="AV24" s="977"/>
      <c r="AW24" s="1207"/>
      <c r="AX24" s="977"/>
      <c r="AY24" s="977"/>
      <c r="AZ24" s="977"/>
    </row>
    <row r="25" spans="1:66" ht="15" customHeight="1">
      <c r="A25" s="1037" t="str">
        <f>IF(A21="○","",IF(A23="○","",+AV25))</f>
        <v/>
      </c>
      <c r="B25" s="132"/>
      <c r="C25" s="303" t="str">
        <f>IF(C13="","",IF(OR(A13=様式４!$C$82,A13=様式４!$C$83),"",C13))</f>
        <v/>
      </c>
      <c r="D25" s="139"/>
      <c r="E25" s="1180" t="str">
        <f>IF(OR(A13="工場製作",A13="該当なし"),"",IF(E14&lt;40,"若手",IF(E13="女性","女性","×")))</f>
        <v/>
      </c>
      <c r="F25" s="1182"/>
      <c r="G25" s="918"/>
      <c r="H25" s="919"/>
      <c r="I25" s="1200"/>
      <c r="J25" s="1201"/>
      <c r="K25" s="1201"/>
      <c r="L25" s="1201"/>
      <c r="M25" s="1201"/>
      <c r="N25" s="1202"/>
      <c r="O25" s="890"/>
      <c r="P25" s="891"/>
      <c r="Q25" s="891"/>
      <c r="R25" s="891"/>
      <c r="S25" s="891"/>
      <c r="T25" s="892"/>
      <c r="U25" s="963" t="str">
        <f>IF(OR(I25=$BI$32,I25=$BK$32,O25=$BM$33,O25=$BM$35,O25=$BM$36,O25=$BM$37,O25=$BM$38,O25=$BM$39,O25=$BM$43,),$BQ$54,"")</f>
        <v/>
      </c>
      <c r="V25" s="963"/>
      <c r="W25" s="963"/>
      <c r="X25" s="963"/>
      <c r="Y25" s="963"/>
      <c r="Z25" s="963"/>
      <c r="AA25" s="963"/>
      <c r="AB25" s="963"/>
      <c r="AC25" s="963"/>
      <c r="AD25" s="963"/>
      <c r="AE25" s="1213"/>
      <c r="AF25" s="1215"/>
      <c r="AG25" s="1217" t="s">
        <v>624</v>
      </c>
      <c r="AH25" s="1218"/>
      <c r="AJ25" s="1180" t="str">
        <f>IF(A21="○",$AX$21,IF(A23=$C$68,$AX$23,IF(A25=$C$68,$AX$25,"")))</f>
        <v/>
      </c>
      <c r="AK25" s="1181"/>
      <c r="AL25" s="1181"/>
      <c r="AM25" s="1182"/>
      <c r="AN25" s="1180" t="str">
        <f>IF(A21=$C$68,$AY$21,IF(A23=$C$68,$AY$23,IF(A25=$C$68,$AY$25,"")))</f>
        <v/>
      </c>
      <c r="AO25" s="1181"/>
      <c r="AP25" s="1182"/>
      <c r="AQ25" s="290"/>
      <c r="AS25" s="397"/>
      <c r="AT25" s="397"/>
      <c r="AV25" s="976" t="str">
        <f>IF(AZ25=$AZ$27,"○","")</f>
        <v/>
      </c>
      <c r="AW25" s="1206" t="str">
        <f>IF(OR(A13="○",A13="工場製作"),C13,"")</f>
        <v/>
      </c>
      <c r="AX25" s="976" t="str">
        <f>IF(OR(A13="工場製作",A13="該当なし",A13=""),"-",IF(OR(E13="女性",E14&lt;40),"○","×"))</f>
        <v>-</v>
      </c>
      <c r="AY25" s="976" t="str">
        <f>IF(OR(A13="工場製作",A13="該当なし",A13=""),"-",IF(G25="あり","○","×"))</f>
        <v>-</v>
      </c>
      <c r="AZ25" s="976" t="str">
        <f>IF(A13="工場製作","対象外",IF(OR(A13="該当なし",A13=""),"",COUNTIF(AX25:AY26,"○")*0.5))</f>
        <v/>
      </c>
    </row>
    <row r="26" spans="1:66" ht="15" customHeight="1">
      <c r="A26" s="1038"/>
      <c r="B26" s="150" t="s">
        <v>295</v>
      </c>
      <c r="C26" s="314" t="str">
        <f>IF(C14="","",IF(OR(A13=様式４!$C$82,A13=様式４!$C$83),"",C14))</f>
        <v/>
      </c>
      <c r="D26" s="130" t="s">
        <v>287</v>
      </c>
      <c r="E26" s="1183"/>
      <c r="F26" s="1185"/>
      <c r="G26" s="920"/>
      <c r="H26" s="921"/>
      <c r="I26" s="1203"/>
      <c r="J26" s="1204"/>
      <c r="K26" s="1204"/>
      <c r="L26" s="1204"/>
      <c r="M26" s="1204"/>
      <c r="N26" s="1205"/>
      <c r="O26" s="914"/>
      <c r="P26" s="922"/>
      <c r="Q26" s="922"/>
      <c r="R26" s="922"/>
      <c r="S26" s="922"/>
      <c r="T26" s="915"/>
      <c r="U26" s="963"/>
      <c r="V26" s="963"/>
      <c r="W26" s="963"/>
      <c r="X26" s="963"/>
      <c r="Y26" s="963"/>
      <c r="Z26" s="963"/>
      <c r="AA26" s="963"/>
      <c r="AB26" s="963"/>
      <c r="AC26" s="963"/>
      <c r="AD26" s="963"/>
      <c r="AE26" s="1214"/>
      <c r="AF26" s="1216"/>
      <c r="AG26" s="1219"/>
      <c r="AH26" s="1220"/>
      <c r="AJ26" s="1183"/>
      <c r="AK26" s="1184"/>
      <c r="AL26" s="1184"/>
      <c r="AM26" s="1185"/>
      <c r="AN26" s="1183"/>
      <c r="AO26" s="1184"/>
      <c r="AP26" s="1185"/>
      <c r="AQ26" s="290"/>
      <c r="AS26" s="397"/>
      <c r="AT26" s="397"/>
      <c r="AV26" s="977"/>
      <c r="AW26" s="1207"/>
      <c r="AX26" s="977"/>
      <c r="AY26" s="977"/>
      <c r="AZ26" s="977"/>
    </row>
    <row r="27" spans="1:66" ht="15" customHeight="1">
      <c r="A27" s="188"/>
      <c r="B27" s="131"/>
      <c r="C27" s="398"/>
      <c r="D27" s="131"/>
      <c r="E27" s="188"/>
      <c r="F27" s="154"/>
      <c r="G27" s="154"/>
      <c r="H27" s="154"/>
      <c r="I27" s="154"/>
      <c r="J27" s="154"/>
      <c r="K27" s="131"/>
      <c r="L27" s="154"/>
      <c r="M27" s="154"/>
      <c r="N27" s="154"/>
      <c r="O27" s="154"/>
      <c r="P27" s="154"/>
      <c r="Q27" s="154"/>
      <c r="R27" s="154"/>
      <c r="S27" s="154"/>
      <c r="T27" s="154"/>
      <c r="U27" s="154"/>
      <c r="V27" s="396"/>
      <c r="W27" s="131"/>
      <c r="X27" s="321"/>
      <c r="Y27" s="321"/>
      <c r="Z27" s="321"/>
      <c r="AA27" s="321"/>
      <c r="AB27" s="167"/>
      <c r="AC27" s="167"/>
      <c r="AD27" s="154"/>
      <c r="AE27" s="167"/>
      <c r="AF27" s="167"/>
      <c r="AG27" s="154"/>
      <c r="AH27" s="154"/>
      <c r="AI27" s="154"/>
      <c r="AJ27" s="154"/>
      <c r="AK27" s="154"/>
      <c r="AL27" s="154"/>
      <c r="AM27" s="154"/>
      <c r="AN27" s="154"/>
      <c r="AO27" s="154"/>
      <c r="AP27" s="154"/>
      <c r="AQ27" s="154"/>
      <c r="AR27" s="397"/>
      <c r="AS27" s="397"/>
      <c r="AT27" s="397"/>
      <c r="AY27" s="960" t="s">
        <v>676</v>
      </c>
      <c r="AZ27" s="960">
        <f>MIN(AZ21,AZ23,AZ25)</f>
        <v>0</v>
      </c>
    </row>
    <row r="28" spans="1:66" ht="10.35" customHeight="1">
      <c r="W28" s="123"/>
      <c r="X28" s="123"/>
      <c r="Y28" s="123"/>
      <c r="Z28" s="123"/>
      <c r="AY28" s="960"/>
      <c r="AZ28" s="960"/>
    </row>
    <row r="29" spans="1:66" ht="21" customHeight="1">
      <c r="A29" s="200"/>
      <c r="B29" s="200"/>
      <c r="C29" s="200"/>
      <c r="D29" s="200"/>
      <c r="E29" s="200"/>
      <c r="F29" s="200"/>
      <c r="G29" s="200"/>
      <c r="H29" s="395"/>
      <c r="I29" s="395"/>
      <c r="J29" s="395"/>
      <c r="K29" s="395"/>
      <c r="L29" s="395"/>
      <c r="M29" s="395"/>
      <c r="N29" s="395"/>
      <c r="O29" s="395"/>
      <c r="P29" s="395"/>
      <c r="Q29" s="399"/>
      <c r="R29" s="399"/>
      <c r="S29" s="399"/>
      <c r="T29" s="399"/>
      <c r="U29" s="146"/>
      <c r="W29" s="138"/>
      <c r="X29" s="138"/>
      <c r="Y29" s="138"/>
      <c r="Z29" s="138"/>
      <c r="AA29" s="138"/>
      <c r="AB29" s="138"/>
      <c r="AC29" s="138"/>
      <c r="AD29" s="138"/>
      <c r="AE29" s="138"/>
      <c r="AF29" s="138"/>
      <c r="AG29" s="138"/>
      <c r="AH29" s="138"/>
      <c r="AI29" s="138"/>
      <c r="AJ29" s="138"/>
      <c r="AK29" s="138"/>
      <c r="AL29" s="138"/>
    </row>
    <row r="30" spans="1:66" ht="3" customHeight="1" thickBot="1">
      <c r="A30" s="128"/>
      <c r="B30" s="128"/>
      <c r="C30" s="128"/>
      <c r="D30" s="128"/>
      <c r="E30" s="128"/>
      <c r="F30" s="128"/>
      <c r="G30" s="128"/>
      <c r="H30" s="128"/>
      <c r="I30" s="128"/>
      <c r="J30" s="128"/>
    </row>
    <row r="31" spans="1:66" ht="15" customHeight="1" thickTop="1">
      <c r="B31" s="123"/>
      <c r="C31" s="123"/>
      <c r="D31" s="123"/>
      <c r="K31" s="123"/>
      <c r="U31" s="1157" t="s">
        <v>356</v>
      </c>
      <c r="V31" s="1158"/>
      <c r="W31" s="1158"/>
      <c r="X31" s="198"/>
      <c r="Y31" s="198"/>
      <c r="Z31" s="198"/>
      <c r="AA31" s="198"/>
      <c r="AB31" s="198"/>
      <c r="AC31" s="198"/>
      <c r="AD31" s="198"/>
      <c r="AE31" s="198"/>
      <c r="AF31" s="198"/>
      <c r="AG31" s="198"/>
      <c r="AH31" s="198"/>
      <c r="AI31" s="198"/>
      <c r="AJ31" s="198"/>
      <c r="AK31" s="198"/>
      <c r="AL31" s="198"/>
      <c r="AM31" s="198"/>
      <c r="AN31" s="198"/>
      <c r="AO31" s="198"/>
      <c r="AP31" s="199"/>
      <c r="AV31" s="1194" t="s">
        <v>743</v>
      </c>
      <c r="AW31" s="418" t="s">
        <v>331</v>
      </c>
      <c r="AX31" s="418" t="s">
        <v>332</v>
      </c>
      <c r="AY31" s="1188" t="s">
        <v>343</v>
      </c>
      <c r="AZ31" s="1189"/>
      <c r="BA31" s="1189"/>
      <c r="BB31" s="1189"/>
      <c r="BC31" s="1189"/>
      <c r="BD31" s="1190"/>
      <c r="BE31" s="418" t="s">
        <v>330</v>
      </c>
      <c r="BF31" s="419" t="s">
        <v>342</v>
      </c>
    </row>
    <row r="32" spans="1:66" ht="15" customHeight="1">
      <c r="B32" s="123"/>
      <c r="C32" s="123"/>
      <c r="D32" s="123"/>
      <c r="K32" s="123"/>
      <c r="L32" s="356"/>
      <c r="M32" s="356"/>
      <c r="N32" s="356"/>
      <c r="O32" s="356"/>
      <c r="P32" s="356"/>
      <c r="Q32" s="356"/>
      <c r="R32" s="356"/>
      <c r="S32" s="356"/>
      <c r="T32" s="356"/>
      <c r="U32" s="416" t="s">
        <v>355</v>
      </c>
      <c r="V32" s="359"/>
      <c r="W32" s="1035" t="s">
        <v>789</v>
      </c>
      <c r="X32" s="1035"/>
      <c r="Y32" s="1035"/>
      <c r="Z32" s="1035"/>
      <c r="AA32" s="1035"/>
      <c r="AB32" s="1035"/>
      <c r="AC32" s="1035"/>
      <c r="AD32" s="1035"/>
      <c r="AE32" s="1035"/>
      <c r="AF32" s="1035"/>
      <c r="AG32" s="1035"/>
      <c r="AH32" s="1035"/>
      <c r="AI32" s="1035"/>
      <c r="AJ32" s="1035"/>
      <c r="AK32" s="1035"/>
      <c r="AL32" s="1035"/>
      <c r="AM32" s="1035"/>
      <c r="AN32" s="1035"/>
      <c r="AO32" s="1035"/>
      <c r="AP32" s="1036"/>
      <c r="AV32" s="1195"/>
      <c r="AW32" s="420"/>
      <c r="AX32" s="420"/>
      <c r="AY32" s="1197"/>
      <c r="AZ32" s="1198"/>
      <c r="BA32" s="1198"/>
      <c r="BB32" s="1198"/>
      <c r="BC32" s="1198"/>
      <c r="BD32" s="1199"/>
      <c r="BE32" s="421"/>
      <c r="BF32" s="420"/>
      <c r="BI32" s="52" t="s">
        <v>720</v>
      </c>
      <c r="BJ32" s="52" t="s">
        <v>741</v>
      </c>
      <c r="BK32" s="52" t="s">
        <v>711</v>
      </c>
      <c r="BL32" s="376" t="s">
        <v>742</v>
      </c>
      <c r="BM32" s="52" t="s">
        <v>710</v>
      </c>
      <c r="BN32" s="376" t="s">
        <v>737</v>
      </c>
    </row>
    <row r="33" spans="1:71" ht="15" customHeight="1">
      <c r="A33" s="188"/>
      <c r="B33" s="131"/>
      <c r="C33" s="302"/>
      <c r="D33" s="131"/>
      <c r="E33" s="188"/>
      <c r="F33" s="154"/>
      <c r="G33" s="154"/>
      <c r="H33" s="154"/>
      <c r="I33" s="154"/>
      <c r="J33" s="154"/>
      <c r="K33" s="131"/>
      <c r="L33" s="154"/>
      <c r="M33" s="154"/>
      <c r="N33" s="154"/>
      <c r="O33" s="154"/>
      <c r="P33" s="154"/>
      <c r="Q33" s="154"/>
      <c r="R33" s="154"/>
      <c r="S33" s="154"/>
      <c r="T33" s="154"/>
      <c r="U33" s="349"/>
      <c r="V33" s="359"/>
      <c r="W33" s="1035" t="s">
        <v>790</v>
      </c>
      <c r="X33" s="1035"/>
      <c r="Y33" s="1035"/>
      <c r="Z33" s="1035"/>
      <c r="AA33" s="1035"/>
      <c r="AB33" s="1035"/>
      <c r="AC33" s="1035"/>
      <c r="AD33" s="1035"/>
      <c r="AE33" s="1035"/>
      <c r="AF33" s="1035"/>
      <c r="AG33" s="1035"/>
      <c r="AH33" s="1035"/>
      <c r="AI33" s="1035"/>
      <c r="AJ33" s="1035"/>
      <c r="AK33" s="1035"/>
      <c r="AL33" s="1035"/>
      <c r="AM33" s="1035"/>
      <c r="AN33" s="1035"/>
      <c r="AO33" s="1035"/>
      <c r="AP33" s="1036"/>
      <c r="AQ33" s="321"/>
      <c r="AR33" s="321"/>
      <c r="AS33" s="154"/>
      <c r="AT33" s="154"/>
      <c r="AV33" s="1195"/>
      <c r="AW33" s="420"/>
      <c r="AX33" s="420"/>
      <c r="AY33" s="422"/>
      <c r="AZ33" s="1188" t="s">
        <v>667</v>
      </c>
      <c r="BA33" s="1189"/>
      <c r="BB33" s="1189"/>
      <c r="BC33" s="1189"/>
      <c r="BD33" s="1190"/>
      <c r="BE33" s="421"/>
      <c r="BF33" s="420"/>
      <c r="BI33" s="52" t="s">
        <v>680</v>
      </c>
      <c r="BJ33" s="376" t="s">
        <v>740</v>
      </c>
      <c r="BK33" s="52" t="s">
        <v>717</v>
      </c>
      <c r="BL33" s="376" t="s">
        <v>740</v>
      </c>
      <c r="BM33" s="52" t="s">
        <v>718</v>
      </c>
      <c r="BN33" s="379" t="s">
        <v>718</v>
      </c>
    </row>
    <row r="34" spans="1:71" ht="15" customHeight="1">
      <c r="A34" s="188"/>
      <c r="B34" s="131"/>
      <c r="C34" s="302"/>
      <c r="D34" s="131"/>
      <c r="E34" s="188"/>
      <c r="F34" s="154"/>
      <c r="G34" s="154"/>
      <c r="H34" s="154"/>
      <c r="I34" s="154"/>
      <c r="J34" s="154"/>
      <c r="K34" s="131"/>
      <c r="L34" s="154"/>
      <c r="M34" s="154"/>
      <c r="N34" s="154"/>
      <c r="O34" s="154"/>
      <c r="P34" s="154"/>
      <c r="Q34" s="154"/>
      <c r="R34" s="154"/>
      <c r="S34" s="154"/>
      <c r="T34" s="154"/>
      <c r="U34" s="350"/>
      <c r="V34" s="389"/>
      <c r="W34" s="1035" t="s">
        <v>791</v>
      </c>
      <c r="X34" s="1035"/>
      <c r="Y34" s="1035"/>
      <c r="Z34" s="1035"/>
      <c r="AA34" s="1035"/>
      <c r="AB34" s="1035"/>
      <c r="AC34" s="1035"/>
      <c r="AD34" s="1035"/>
      <c r="AE34" s="1035"/>
      <c r="AF34" s="1035"/>
      <c r="AG34" s="1035"/>
      <c r="AH34" s="1035"/>
      <c r="AI34" s="1035"/>
      <c r="AJ34" s="1035"/>
      <c r="AK34" s="1035"/>
      <c r="AL34" s="1035"/>
      <c r="AM34" s="1035"/>
      <c r="AN34" s="1035"/>
      <c r="AO34" s="1035"/>
      <c r="AP34" s="1036"/>
      <c r="AQ34" s="321"/>
      <c r="AR34" s="321"/>
      <c r="AS34" s="154"/>
      <c r="AT34" s="154"/>
      <c r="AV34" s="1195"/>
      <c r="AW34" s="420"/>
      <c r="AX34" s="421"/>
      <c r="AY34" s="423"/>
      <c r="AZ34" s="1191"/>
      <c r="BA34" s="1192"/>
      <c r="BB34" s="1192"/>
      <c r="BC34" s="1192"/>
      <c r="BD34" s="1193"/>
      <c r="BE34" s="424"/>
      <c r="BF34" s="420"/>
      <c r="BI34" s="52" t="s">
        <v>712</v>
      </c>
      <c r="BJ34" s="376" t="s">
        <v>740</v>
      </c>
      <c r="BK34" s="52"/>
      <c r="BL34" s="376"/>
      <c r="BM34" s="52" t="s">
        <v>721</v>
      </c>
      <c r="BN34" s="52" t="s">
        <v>721</v>
      </c>
    </row>
    <row r="35" spans="1:71" ht="15" customHeight="1">
      <c r="A35" s="188"/>
      <c r="B35" s="131"/>
      <c r="C35" s="358"/>
      <c r="D35" s="131"/>
      <c r="E35" s="188"/>
      <c r="F35" s="154"/>
      <c r="G35" s="154"/>
      <c r="H35" s="154"/>
      <c r="I35" s="154"/>
      <c r="J35" s="154"/>
      <c r="K35" s="131"/>
      <c r="L35" s="154"/>
      <c r="M35" s="154"/>
      <c r="N35" s="154"/>
      <c r="O35" s="154"/>
      <c r="P35" s="154"/>
      <c r="Q35" s="154"/>
      <c r="R35" s="154"/>
      <c r="S35" s="154"/>
      <c r="T35" s="154"/>
      <c r="U35" s="350" t="s">
        <v>354</v>
      </c>
      <c r="V35" s="389"/>
      <c r="W35" s="1027" t="s">
        <v>837</v>
      </c>
      <c r="X35" s="1027"/>
      <c r="Y35" s="1027"/>
      <c r="Z35" s="1027"/>
      <c r="AA35" s="1027"/>
      <c r="AB35" s="1027"/>
      <c r="AC35" s="1027"/>
      <c r="AD35" s="1027"/>
      <c r="AE35" s="1027"/>
      <c r="AF35" s="1027"/>
      <c r="AG35" s="1027"/>
      <c r="AH35" s="1027"/>
      <c r="AI35" s="1027"/>
      <c r="AJ35" s="1027"/>
      <c r="AK35" s="1027"/>
      <c r="AL35" s="1027"/>
      <c r="AM35" s="1027"/>
      <c r="AN35" s="1027"/>
      <c r="AO35" s="1027"/>
      <c r="AP35" s="1028"/>
      <c r="AQ35" s="321"/>
      <c r="AR35" s="321"/>
      <c r="AS35" s="154"/>
      <c r="AT35" s="154"/>
      <c r="AV35" s="1195"/>
      <c r="AW35" s="420"/>
      <c r="AX35" s="421" t="s">
        <v>526</v>
      </c>
      <c r="AY35" s="423" t="s">
        <v>339</v>
      </c>
      <c r="AZ35" s="425">
        <v>2</v>
      </c>
      <c r="BA35" s="426">
        <v>1.5</v>
      </c>
      <c r="BB35" s="426">
        <v>1</v>
      </c>
      <c r="BC35" s="427">
        <v>0.5</v>
      </c>
      <c r="BD35" s="428">
        <v>0</v>
      </c>
      <c r="BE35" s="424" t="s">
        <v>345</v>
      </c>
      <c r="BF35" s="421" t="s">
        <v>344</v>
      </c>
      <c r="BI35" s="52" t="s">
        <v>693</v>
      </c>
      <c r="BJ35" s="376" t="s">
        <v>740</v>
      </c>
      <c r="BK35" s="52"/>
      <c r="BL35" s="376"/>
      <c r="BM35" s="379" t="s">
        <v>726</v>
      </c>
      <c r="BN35" s="379" t="s">
        <v>726</v>
      </c>
    </row>
    <row r="36" spans="1:71" ht="15" customHeight="1">
      <c r="A36" s="188"/>
      <c r="B36" s="131"/>
      <c r="C36" s="302"/>
      <c r="D36" s="131"/>
      <c r="E36" s="188"/>
      <c r="F36" s="154"/>
      <c r="G36" s="154"/>
      <c r="H36" s="154"/>
      <c r="I36" s="154"/>
      <c r="J36" s="154"/>
      <c r="K36" s="131"/>
      <c r="L36" s="154"/>
      <c r="M36" s="154"/>
      <c r="N36" s="154"/>
      <c r="O36" s="154"/>
      <c r="P36" s="154"/>
      <c r="Q36" s="154"/>
      <c r="R36" s="154"/>
      <c r="S36" s="154"/>
      <c r="T36" s="154"/>
      <c r="U36" s="350" t="s">
        <v>353</v>
      </c>
      <c r="V36" s="389"/>
      <c r="W36" s="1027" t="s">
        <v>792</v>
      </c>
      <c r="X36" s="1027"/>
      <c r="Y36" s="1027"/>
      <c r="Z36" s="1027"/>
      <c r="AA36" s="1027"/>
      <c r="AB36" s="1027"/>
      <c r="AC36" s="1027"/>
      <c r="AD36" s="1027"/>
      <c r="AE36" s="1027"/>
      <c r="AF36" s="1027"/>
      <c r="AG36" s="1027"/>
      <c r="AH36" s="1027"/>
      <c r="AI36" s="1027"/>
      <c r="AJ36" s="1027"/>
      <c r="AK36" s="1027"/>
      <c r="AL36" s="1027"/>
      <c r="AM36" s="1027"/>
      <c r="AN36" s="1027"/>
      <c r="AO36" s="1027"/>
      <c r="AP36" s="1028"/>
      <c r="AQ36" s="321"/>
      <c r="AR36" s="321"/>
      <c r="AS36" s="154"/>
      <c r="AT36" s="154"/>
      <c r="AV36" s="1195"/>
      <c r="AW36" s="420"/>
      <c r="AX36" s="420"/>
      <c r="AY36" s="429"/>
      <c r="AZ36" s="430"/>
      <c r="BA36" s="431"/>
      <c r="BB36" s="431"/>
      <c r="BC36" s="432"/>
      <c r="BD36" s="433"/>
      <c r="BE36" s="421"/>
      <c r="BF36" s="421"/>
      <c r="BI36" s="52" t="s">
        <v>713</v>
      </c>
      <c r="BJ36" s="376" t="s">
        <v>740</v>
      </c>
      <c r="BK36" s="52"/>
      <c r="BL36" s="376"/>
      <c r="BM36" s="379" t="s">
        <v>732</v>
      </c>
      <c r="BN36" s="379" t="s">
        <v>726</v>
      </c>
    </row>
    <row r="37" spans="1:71" ht="15" customHeight="1">
      <c r="A37" s="188"/>
      <c r="B37" s="131"/>
      <c r="C37" s="302"/>
      <c r="D37" s="131"/>
      <c r="E37" s="188"/>
      <c r="F37" s="154"/>
      <c r="G37" s="154"/>
      <c r="H37" s="154"/>
      <c r="I37" s="154"/>
      <c r="J37" s="154"/>
      <c r="K37" s="131"/>
      <c r="L37" s="154"/>
      <c r="M37" s="154"/>
      <c r="N37" s="154"/>
      <c r="O37" s="154"/>
      <c r="P37" s="154"/>
      <c r="Q37" s="154"/>
      <c r="R37" s="154"/>
      <c r="S37" s="154"/>
      <c r="T37" s="154"/>
      <c r="U37" s="350"/>
      <c r="V37" s="389"/>
      <c r="W37" s="1027" t="s">
        <v>793</v>
      </c>
      <c r="X37" s="1027"/>
      <c r="Y37" s="1027"/>
      <c r="Z37" s="1027"/>
      <c r="AA37" s="1027"/>
      <c r="AB37" s="1027"/>
      <c r="AC37" s="1027"/>
      <c r="AD37" s="1027"/>
      <c r="AE37" s="1027"/>
      <c r="AF37" s="1027"/>
      <c r="AG37" s="1027"/>
      <c r="AH37" s="1027"/>
      <c r="AI37" s="1027"/>
      <c r="AJ37" s="1027"/>
      <c r="AK37" s="1027"/>
      <c r="AL37" s="1027"/>
      <c r="AM37" s="1027"/>
      <c r="AN37" s="1027"/>
      <c r="AO37" s="1027"/>
      <c r="AP37" s="1028"/>
      <c r="AQ37" s="321"/>
      <c r="AR37" s="321"/>
      <c r="AS37" s="154"/>
      <c r="AT37" s="154"/>
      <c r="AV37" s="1195"/>
      <c r="AW37" s="420"/>
      <c r="AX37" s="420"/>
      <c r="AY37" s="429" t="s">
        <v>338</v>
      </c>
      <c r="AZ37" s="430"/>
      <c r="BA37" s="431">
        <v>85</v>
      </c>
      <c r="BB37" s="431">
        <v>80</v>
      </c>
      <c r="BC37" s="432">
        <v>75</v>
      </c>
      <c r="BD37" s="433">
        <v>70</v>
      </c>
      <c r="BE37" s="421"/>
      <c r="BF37" s="420"/>
      <c r="BI37" s="52" t="s">
        <v>714</v>
      </c>
      <c r="BJ37" s="376" t="s">
        <v>740</v>
      </c>
      <c r="BK37" s="52"/>
      <c r="BL37" s="376"/>
      <c r="BM37" s="379" t="s">
        <v>722</v>
      </c>
      <c r="BN37" s="379" t="s">
        <v>722</v>
      </c>
      <c r="BP37" s="4"/>
      <c r="BQ37" s="4"/>
      <c r="BR37" s="4"/>
      <c r="BS37" s="4"/>
    </row>
    <row r="38" spans="1:71" ht="15" customHeight="1">
      <c r="A38" s="188"/>
      <c r="B38" s="131"/>
      <c r="C38" s="302"/>
      <c r="D38" s="131"/>
      <c r="E38" s="188"/>
      <c r="F38" s="154"/>
      <c r="G38" s="154"/>
      <c r="H38" s="154"/>
      <c r="I38" s="154"/>
      <c r="J38" s="154"/>
      <c r="K38" s="131"/>
      <c r="L38" s="154"/>
      <c r="M38" s="154"/>
      <c r="N38" s="154"/>
      <c r="O38" s="154"/>
      <c r="P38" s="154"/>
      <c r="Q38" s="154"/>
      <c r="R38" s="154"/>
      <c r="S38" s="154"/>
      <c r="T38" s="154"/>
      <c r="U38" s="350" t="s">
        <v>794</v>
      </c>
      <c r="V38" s="389"/>
      <c r="W38" s="1027" t="s">
        <v>835</v>
      </c>
      <c r="X38" s="1027"/>
      <c r="Y38" s="1027"/>
      <c r="Z38" s="1027"/>
      <c r="AA38" s="1027"/>
      <c r="AB38" s="1027"/>
      <c r="AC38" s="1027"/>
      <c r="AD38" s="1027"/>
      <c r="AE38" s="1027"/>
      <c r="AF38" s="1027"/>
      <c r="AG38" s="1027"/>
      <c r="AH38" s="1027"/>
      <c r="AI38" s="1027"/>
      <c r="AJ38" s="1027"/>
      <c r="AK38" s="1027"/>
      <c r="AL38" s="1027"/>
      <c r="AM38" s="1027"/>
      <c r="AN38" s="1027"/>
      <c r="AO38" s="1027"/>
      <c r="AP38" s="1028"/>
      <c r="AQ38" s="321"/>
      <c r="AR38" s="321"/>
      <c r="AS38" s="154"/>
      <c r="AT38" s="154"/>
      <c r="AV38" s="1196"/>
      <c r="AW38" s="434"/>
      <c r="AX38" s="434"/>
      <c r="AY38" s="435" t="s">
        <v>337</v>
      </c>
      <c r="AZ38" s="436">
        <v>85</v>
      </c>
      <c r="BA38" s="437">
        <v>80</v>
      </c>
      <c r="BB38" s="437">
        <v>75</v>
      </c>
      <c r="BC38" s="438">
        <v>70</v>
      </c>
      <c r="BD38" s="439">
        <v>0</v>
      </c>
      <c r="BE38" s="440"/>
      <c r="BF38" s="434"/>
      <c r="BI38" s="52" t="s">
        <v>715</v>
      </c>
      <c r="BJ38" s="376" t="s">
        <v>740</v>
      </c>
      <c r="BK38" s="52"/>
      <c r="BL38" s="376"/>
      <c r="BM38" s="379" t="s">
        <v>723</v>
      </c>
      <c r="BN38" s="379" t="s">
        <v>723</v>
      </c>
      <c r="BP38" s="4"/>
      <c r="BQ38" s="4"/>
      <c r="BR38" s="4"/>
      <c r="BS38" s="4"/>
    </row>
    <row r="39" spans="1:71" ht="15" customHeight="1">
      <c r="A39" s="188"/>
      <c r="B39" s="131"/>
      <c r="C39" s="358"/>
      <c r="D39" s="131"/>
      <c r="E39" s="188"/>
      <c r="F39" s="154"/>
      <c r="G39" s="154"/>
      <c r="H39" s="154"/>
      <c r="I39" s="154"/>
      <c r="J39" s="154"/>
      <c r="K39" s="131"/>
      <c r="L39" s="154"/>
      <c r="M39" s="154"/>
      <c r="N39" s="154"/>
      <c r="O39" s="154"/>
      <c r="P39" s="154"/>
      <c r="Q39" s="154"/>
      <c r="R39" s="154"/>
      <c r="S39" s="154"/>
      <c r="T39" s="154"/>
      <c r="U39" s="350"/>
      <c r="V39" s="389"/>
      <c r="W39" s="1027" t="s">
        <v>795</v>
      </c>
      <c r="X39" s="1027"/>
      <c r="Y39" s="1027"/>
      <c r="Z39" s="1027"/>
      <c r="AA39" s="1027"/>
      <c r="AB39" s="1027"/>
      <c r="AC39" s="1027"/>
      <c r="AD39" s="1027"/>
      <c r="AE39" s="1027"/>
      <c r="AF39" s="1027"/>
      <c r="AG39" s="1027"/>
      <c r="AH39" s="1027"/>
      <c r="AI39" s="1027"/>
      <c r="AJ39" s="1027"/>
      <c r="AK39" s="1027"/>
      <c r="AL39" s="1027"/>
      <c r="AM39" s="1027"/>
      <c r="AN39" s="1027"/>
      <c r="AO39" s="1027"/>
      <c r="AP39" s="1028"/>
      <c r="AQ39" s="321"/>
      <c r="AR39" s="321"/>
      <c r="AS39" s="154"/>
      <c r="AT39" s="154"/>
      <c r="AV39" s="1186" t="str">
        <f>IF(BF40=$BF$45,"○","-")</f>
        <v>-</v>
      </c>
      <c r="AW39" s="441"/>
      <c r="AX39" s="442"/>
      <c r="AY39" s="443" t="s">
        <v>340</v>
      </c>
      <c r="AZ39" s="444">
        <f>COUNTIFS(AS33:AS36,"&gt;=85")</f>
        <v>0</v>
      </c>
      <c r="BA39" s="445">
        <f>COUNTIFS(AS33:AS36,"&gt;=80",AS33:AS36,"&lt;85")</f>
        <v>0</v>
      </c>
      <c r="BB39" s="445">
        <f>COUNTIFS(AS33:AS36,"&gt;=75",AS33:AS36,"&lt;80")</f>
        <v>0</v>
      </c>
      <c r="BC39" s="446">
        <f>COUNTIFS(AS33:AS36,"&gt;=70",AS33:AS36,"&lt;75")</f>
        <v>0</v>
      </c>
      <c r="BD39" s="446">
        <f>COUNTIFS(AS33:AS36,"&gt;=0",AS33:AS36,"&lt;70")</f>
        <v>0</v>
      </c>
      <c r="BE39" s="442"/>
      <c r="BF39" s="418"/>
      <c r="BI39" s="52" t="s">
        <v>716</v>
      </c>
      <c r="BJ39" s="376" t="s">
        <v>740</v>
      </c>
      <c r="BK39" s="379"/>
      <c r="BL39" s="376"/>
      <c r="BM39" s="379" t="s">
        <v>731</v>
      </c>
      <c r="BN39" s="379" t="s">
        <v>723</v>
      </c>
      <c r="BP39" s="4"/>
      <c r="BQ39" s="4"/>
      <c r="BR39" s="4"/>
      <c r="BS39" s="4"/>
    </row>
    <row r="40" spans="1:71" ht="15" customHeight="1">
      <c r="A40" s="188"/>
      <c r="B40" s="131"/>
      <c r="C40" s="302"/>
      <c r="D40" s="131"/>
      <c r="E40" s="188"/>
      <c r="F40" s="154"/>
      <c r="G40" s="154"/>
      <c r="H40" s="154"/>
      <c r="I40" s="154"/>
      <c r="J40" s="154"/>
      <c r="K40" s="131"/>
      <c r="L40" s="154"/>
      <c r="M40" s="154"/>
      <c r="N40" s="154"/>
      <c r="O40" s="154"/>
      <c r="P40" s="154"/>
      <c r="Q40" s="154"/>
      <c r="R40" s="154"/>
      <c r="S40" s="154"/>
      <c r="T40" s="154"/>
      <c r="U40" s="350" t="s">
        <v>836</v>
      </c>
      <c r="V40" s="389"/>
      <c r="W40" s="1027" t="s">
        <v>838</v>
      </c>
      <c r="X40" s="1027"/>
      <c r="Y40" s="1027"/>
      <c r="Z40" s="1027"/>
      <c r="AA40" s="1027"/>
      <c r="AB40" s="1027"/>
      <c r="AC40" s="1027"/>
      <c r="AD40" s="1027"/>
      <c r="AE40" s="1027"/>
      <c r="AF40" s="1027"/>
      <c r="AG40" s="1027"/>
      <c r="AH40" s="1027"/>
      <c r="AI40" s="1027"/>
      <c r="AJ40" s="1027"/>
      <c r="AK40" s="1027"/>
      <c r="AL40" s="1027"/>
      <c r="AM40" s="1027"/>
      <c r="AN40" s="1027"/>
      <c r="AO40" s="1027"/>
      <c r="AP40" s="1028"/>
      <c r="AQ40" s="321"/>
      <c r="AR40" s="321"/>
      <c r="AS40" s="154"/>
      <c r="AT40" s="154"/>
      <c r="AV40" s="1187"/>
      <c r="AW40" s="435" t="str">
        <f>C21</f>
        <v/>
      </c>
      <c r="AX40" s="447">
        <f>IF(AG22="",0,2)</f>
        <v>0</v>
      </c>
      <c r="AY40" s="448" t="s">
        <v>341</v>
      </c>
      <c r="AZ40" s="449">
        <f t="shared" ref="AZ40:BC40" si="0">AZ$35*AZ39</f>
        <v>0</v>
      </c>
      <c r="BA40" s="450">
        <f t="shared" si="0"/>
        <v>0</v>
      </c>
      <c r="BB40" s="450">
        <f t="shared" si="0"/>
        <v>0</v>
      </c>
      <c r="BC40" s="451">
        <f t="shared" si="0"/>
        <v>0</v>
      </c>
      <c r="BD40" s="451">
        <f>BD$35*BD39</f>
        <v>0</v>
      </c>
      <c r="BE40" s="447">
        <f>IF(T57="○",3,0)</f>
        <v>0</v>
      </c>
      <c r="BF40" s="452" t="str">
        <f>IF(C22="","-",IF(A22=$C$82,"-",SUM(AX40,AZ40,BA40,BB40,BC40,BD40,BE40)))</f>
        <v>-</v>
      </c>
      <c r="BI40" s="52"/>
      <c r="BJ40" s="376"/>
      <c r="BK40" s="379"/>
      <c r="BL40" s="376"/>
      <c r="BM40" s="379" t="s">
        <v>727</v>
      </c>
      <c r="BN40" s="379" t="s">
        <v>727</v>
      </c>
    </row>
    <row r="41" spans="1:71" ht="15" customHeight="1">
      <c r="A41" s="188"/>
      <c r="B41" s="131"/>
      <c r="C41" s="302"/>
      <c r="D41" s="131"/>
      <c r="E41" s="188"/>
      <c r="F41" s="154"/>
      <c r="G41" s="154"/>
      <c r="H41" s="154"/>
      <c r="I41" s="154"/>
      <c r="J41" s="154"/>
      <c r="K41" s="131"/>
      <c r="L41" s="154"/>
      <c r="M41" s="154"/>
      <c r="N41" s="154"/>
      <c r="O41" s="154"/>
      <c r="P41" s="154"/>
      <c r="Q41" s="154"/>
      <c r="R41" s="154"/>
      <c r="S41" s="154"/>
      <c r="T41" s="154"/>
      <c r="U41" s="350"/>
      <c r="V41" s="389"/>
      <c r="W41" s="1178" t="s">
        <v>839</v>
      </c>
      <c r="X41" s="1178"/>
      <c r="Y41" s="1178"/>
      <c r="Z41" s="1178"/>
      <c r="AA41" s="1178"/>
      <c r="AB41" s="1178"/>
      <c r="AC41" s="1178"/>
      <c r="AD41" s="1178"/>
      <c r="AE41" s="1178"/>
      <c r="AF41" s="1178"/>
      <c r="AG41" s="1178"/>
      <c r="AH41" s="1178"/>
      <c r="AI41" s="1178"/>
      <c r="AJ41" s="1178"/>
      <c r="AK41" s="1178"/>
      <c r="AL41" s="1178"/>
      <c r="AM41" s="1178"/>
      <c r="AN41" s="1178"/>
      <c r="AO41" s="1178"/>
      <c r="AP41" s="1179"/>
      <c r="AQ41" s="321"/>
      <c r="AR41" s="321"/>
      <c r="AS41" s="154"/>
      <c r="AT41" s="154"/>
      <c r="AV41" s="1186" t="str">
        <f>IF(BF42=$BF$45,"○","-")</f>
        <v>-</v>
      </c>
      <c r="AW41" s="441"/>
      <c r="AX41" s="442"/>
      <c r="AY41" s="443" t="s">
        <v>340</v>
      </c>
      <c r="AZ41" s="453">
        <f>COUNTIFS(AS37:AS40,"&gt;=85")</f>
        <v>0</v>
      </c>
      <c r="BA41" s="445">
        <f>COUNTIFS(AS37:AS40,"&gt;=80",AS37:AS40,"&lt;85")</f>
        <v>0</v>
      </c>
      <c r="BB41" s="445">
        <f>COUNTIFS(AS37:AS40,"&gt;=75",AS37:AS40,"&lt;80")</f>
        <v>0</v>
      </c>
      <c r="BC41" s="446">
        <f>COUNTIFS(AS37:AS40,"&gt;=70",AS37:AS40,"&lt;75")</f>
        <v>0</v>
      </c>
      <c r="BD41" s="446">
        <f>COUNTIFS(AS37:AS40,"&gt;=0",AS37:AS40,"&lt;70")</f>
        <v>0</v>
      </c>
      <c r="BE41" s="442"/>
      <c r="BF41" s="418"/>
      <c r="BI41" s="52"/>
      <c r="BJ41" s="376"/>
      <c r="BK41" s="379"/>
      <c r="BL41" s="376"/>
      <c r="BM41" s="376" t="s">
        <v>724</v>
      </c>
      <c r="BN41" s="379" t="s">
        <v>724</v>
      </c>
    </row>
    <row r="42" spans="1:71" ht="15" customHeight="1" thickBot="1">
      <c r="A42" s="188"/>
      <c r="B42" s="131"/>
      <c r="C42" s="302"/>
      <c r="D42" s="131"/>
      <c r="E42" s="188"/>
      <c r="F42" s="154"/>
      <c r="G42" s="154"/>
      <c r="H42" s="154"/>
      <c r="I42" s="154"/>
      <c r="J42" s="154"/>
      <c r="K42" s="131"/>
      <c r="L42" s="154"/>
      <c r="M42" s="154"/>
      <c r="N42" s="154"/>
      <c r="O42" s="154"/>
      <c r="P42" s="154"/>
      <c r="Q42" s="154"/>
      <c r="R42" s="154"/>
      <c r="S42" s="154"/>
      <c r="T42" s="154"/>
      <c r="U42" s="351" t="s">
        <v>840</v>
      </c>
      <c r="V42" s="392"/>
      <c r="W42" s="1045" t="s">
        <v>842</v>
      </c>
      <c r="X42" s="1045"/>
      <c r="Y42" s="1045"/>
      <c r="Z42" s="1045"/>
      <c r="AA42" s="1045"/>
      <c r="AB42" s="1045"/>
      <c r="AC42" s="1045"/>
      <c r="AD42" s="1045"/>
      <c r="AE42" s="1045"/>
      <c r="AF42" s="1045"/>
      <c r="AG42" s="1045"/>
      <c r="AH42" s="1045"/>
      <c r="AI42" s="1045"/>
      <c r="AJ42" s="1045"/>
      <c r="AK42" s="1045"/>
      <c r="AL42" s="1045"/>
      <c r="AM42" s="1045"/>
      <c r="AN42" s="1045"/>
      <c r="AO42" s="1045"/>
      <c r="AP42" s="1046"/>
      <c r="AQ42" s="321"/>
      <c r="AR42" s="321"/>
      <c r="AS42" s="154"/>
      <c r="AT42" s="154"/>
      <c r="AV42" s="1187"/>
      <c r="AW42" s="435" t="str">
        <f>C23</f>
        <v/>
      </c>
      <c r="AX42" s="447">
        <f>IF(AG24="",0,2)</f>
        <v>0</v>
      </c>
      <c r="AY42" s="448" t="s">
        <v>341</v>
      </c>
      <c r="AZ42" s="449">
        <f t="shared" ref="AZ42:BC42" si="1">AZ$35*AZ41</f>
        <v>0</v>
      </c>
      <c r="BA42" s="450">
        <f t="shared" si="1"/>
        <v>0</v>
      </c>
      <c r="BB42" s="450">
        <f t="shared" si="1"/>
        <v>0</v>
      </c>
      <c r="BC42" s="451">
        <f t="shared" si="1"/>
        <v>0</v>
      </c>
      <c r="BD42" s="451">
        <f>BD$35*BD41</f>
        <v>0</v>
      </c>
      <c r="BE42" s="447">
        <f>IF(T59="○",3,0)</f>
        <v>0</v>
      </c>
      <c r="BF42" s="452" t="str">
        <f>IF(C24="","-",IF(A24=$C$82,"-",SUM(AX42,AZ42,BA42,BB42,BC42,BD42,BE42)))</f>
        <v>-</v>
      </c>
      <c r="BI42" s="52"/>
      <c r="BJ42" s="376"/>
      <c r="BK42" s="379"/>
      <c r="BL42" s="376"/>
      <c r="BM42" s="376" t="s">
        <v>736</v>
      </c>
      <c r="BN42" s="379" t="s">
        <v>724</v>
      </c>
    </row>
    <row r="43" spans="1:71" ht="15" customHeight="1" thickTop="1">
      <c r="A43" s="188"/>
      <c r="B43" s="131"/>
      <c r="C43" s="358"/>
      <c r="D43" s="131"/>
      <c r="E43" s="188"/>
      <c r="F43" s="154"/>
      <c r="G43" s="154"/>
      <c r="H43" s="154"/>
      <c r="I43" s="154"/>
      <c r="J43" s="154"/>
      <c r="K43" s="131"/>
      <c r="L43" s="154"/>
      <c r="M43" s="154"/>
      <c r="N43" s="154"/>
      <c r="O43" s="154"/>
      <c r="P43" s="154"/>
      <c r="Q43" s="154"/>
      <c r="R43" s="154"/>
      <c r="S43" s="154"/>
      <c r="T43" s="154"/>
      <c r="U43" s="154"/>
      <c r="V43" s="131"/>
      <c r="W43" s="131"/>
      <c r="X43" s="321"/>
      <c r="Y43" s="321"/>
      <c r="Z43" s="321"/>
      <c r="AA43" s="321"/>
      <c r="AB43" s="154"/>
      <c r="AC43" s="154"/>
      <c r="AD43" s="154"/>
      <c r="AE43" s="154"/>
      <c r="AF43" s="155"/>
      <c r="AG43" s="154"/>
      <c r="AH43" s="154"/>
      <c r="AI43" s="154"/>
      <c r="AJ43" s="154"/>
      <c r="AK43" s="154"/>
      <c r="AL43" s="154"/>
      <c r="AM43" s="154"/>
      <c r="AN43" s="154"/>
      <c r="AO43" s="154"/>
      <c r="AP43" s="321"/>
      <c r="AQ43" s="321"/>
      <c r="AR43" s="321"/>
      <c r="AS43" s="154"/>
      <c r="AT43" s="154"/>
      <c r="AV43" s="1186" t="str">
        <f>IF(BF44=$BF$45,"○","-")</f>
        <v>-</v>
      </c>
      <c r="AW43" s="441"/>
      <c r="AX43" s="442"/>
      <c r="AY43" s="443" t="s">
        <v>340</v>
      </c>
      <c r="AZ43" s="453">
        <f>COUNTIFS(AS41:AS44,"&gt;=85")</f>
        <v>0</v>
      </c>
      <c r="BA43" s="445">
        <f>COUNTIFS(AS41:AS44,"&gt;=80",AS41:AS44,"&lt;85")</f>
        <v>0</v>
      </c>
      <c r="BB43" s="445">
        <f>COUNTIFS(AS41:AS44,"&gt;=75",AS41:AS44,"&lt;80")</f>
        <v>0</v>
      </c>
      <c r="BC43" s="446">
        <f>COUNTIFS(AS41:AS44,"&gt;=70",AS41:AS44,"&lt;75")</f>
        <v>0</v>
      </c>
      <c r="BD43" s="446">
        <f>COUNTIFS(AS41:AS44,"&gt;=0",AS41:AS44,"&lt;70")</f>
        <v>0</v>
      </c>
      <c r="BE43" s="442"/>
      <c r="BF43" s="418"/>
      <c r="BI43" s="52"/>
      <c r="BJ43" s="376"/>
      <c r="BK43" s="379"/>
      <c r="BL43" s="376"/>
      <c r="BM43" s="379" t="s">
        <v>725</v>
      </c>
      <c r="BN43" s="379" t="s">
        <v>725</v>
      </c>
    </row>
    <row r="44" spans="1:71" ht="15" customHeight="1">
      <c r="A44" s="188"/>
      <c r="B44" s="131"/>
      <c r="C44" s="302"/>
      <c r="D44" s="131"/>
      <c r="E44" s="188"/>
      <c r="F44" s="154"/>
      <c r="G44" s="154"/>
      <c r="H44" s="154"/>
      <c r="I44" s="154"/>
      <c r="J44" s="154"/>
      <c r="K44" s="131"/>
      <c r="L44" s="154"/>
      <c r="M44" s="154"/>
      <c r="N44" s="154"/>
      <c r="O44" s="154"/>
      <c r="P44" s="154"/>
      <c r="Q44" s="154"/>
      <c r="R44" s="154"/>
      <c r="S44" s="154"/>
      <c r="T44" s="154"/>
      <c r="U44" s="154"/>
      <c r="V44" s="131"/>
      <c r="W44" s="131"/>
      <c r="X44" s="321"/>
      <c r="Y44" s="321"/>
      <c r="Z44" s="321"/>
      <c r="AA44" s="321"/>
      <c r="AB44" s="167"/>
      <c r="AC44" s="167"/>
      <c r="AD44" s="154"/>
      <c r="AE44" s="167"/>
      <c r="AF44" s="167"/>
      <c r="AG44" s="154"/>
      <c r="AH44" s="154"/>
      <c r="AI44" s="154"/>
      <c r="AJ44" s="154"/>
      <c r="AK44" s="154"/>
      <c r="AL44" s="154"/>
      <c r="AM44" s="154"/>
      <c r="AN44" s="154"/>
      <c r="AO44" s="154"/>
      <c r="AP44" s="321"/>
      <c r="AQ44" s="321"/>
      <c r="AR44" s="321"/>
      <c r="AS44" s="154"/>
      <c r="AT44" s="154"/>
      <c r="AV44" s="1187"/>
      <c r="AW44" s="454" t="str">
        <f>C26</f>
        <v/>
      </c>
      <c r="AX44" s="447">
        <f>IF(AG26="",0,2)</f>
        <v>0</v>
      </c>
      <c r="AY44" s="448" t="s">
        <v>341</v>
      </c>
      <c r="AZ44" s="449">
        <f t="shared" ref="AZ44:BC44" si="2">AZ$35*AZ43</f>
        <v>0</v>
      </c>
      <c r="BA44" s="450">
        <f t="shared" si="2"/>
        <v>0</v>
      </c>
      <c r="BB44" s="450">
        <f t="shared" si="2"/>
        <v>0</v>
      </c>
      <c r="BC44" s="451">
        <f t="shared" si="2"/>
        <v>0</v>
      </c>
      <c r="BD44" s="451">
        <f>BD$35*BD43</f>
        <v>0</v>
      </c>
      <c r="BE44" s="447">
        <f>IF(T61="○",3,0)</f>
        <v>0</v>
      </c>
      <c r="BF44" s="452" t="str">
        <f>IF(C26="","-",IF(A26=$C$82,"-",SUM(AX44,AZ44,BA44,BB44,BC44,BD44,BE44)))</f>
        <v>-</v>
      </c>
      <c r="BI44" s="52"/>
      <c r="BJ44" s="379"/>
      <c r="BK44" s="52"/>
      <c r="BL44" s="52"/>
      <c r="BM44" s="52" t="s">
        <v>680</v>
      </c>
      <c r="BN44" s="376" t="s">
        <v>740</v>
      </c>
    </row>
    <row r="45" spans="1:71" ht="15" customHeight="1">
      <c r="AV45" s="455"/>
      <c r="AW45" s="455"/>
      <c r="AX45" s="455"/>
      <c r="AY45" s="456"/>
      <c r="AZ45" s="455"/>
      <c r="BA45" s="455"/>
      <c r="BB45" s="455"/>
      <c r="BC45" s="455"/>
      <c r="BD45" s="455"/>
      <c r="BE45" s="1209" t="s">
        <v>374</v>
      </c>
      <c r="BF45" s="1212">
        <f>MIN(BF40,BF42,BF44)</f>
        <v>0</v>
      </c>
      <c r="BM45" s="52" t="s">
        <v>712</v>
      </c>
      <c r="BN45" s="376" t="s">
        <v>740</v>
      </c>
    </row>
    <row r="46" spans="1:71" ht="15" customHeight="1">
      <c r="AI46" s="362"/>
      <c r="AJ46" s="362"/>
      <c r="AS46" s="362"/>
      <c r="AT46" s="362"/>
      <c r="AV46" s="455"/>
      <c r="AW46" s="455"/>
      <c r="AX46" s="455"/>
      <c r="AY46" s="456"/>
      <c r="AZ46" s="455"/>
      <c r="BA46" s="455"/>
      <c r="BB46" s="455"/>
      <c r="BC46" s="455"/>
      <c r="BD46" s="455"/>
      <c r="BE46" s="1209"/>
      <c r="BF46" s="1212"/>
      <c r="BM46" s="52" t="s">
        <v>693</v>
      </c>
      <c r="BN46" s="376" t="s">
        <v>740</v>
      </c>
    </row>
    <row r="47" spans="1:71" ht="15" customHeight="1">
      <c r="A47" s="200"/>
      <c r="B47" s="200"/>
      <c r="C47" s="200"/>
      <c r="D47" s="200"/>
      <c r="E47" s="200"/>
      <c r="F47" s="200"/>
      <c r="G47" s="200"/>
      <c r="H47" s="200"/>
      <c r="I47" s="200"/>
      <c r="J47" s="200"/>
      <c r="K47" s="200"/>
      <c r="AI47" s="362"/>
      <c r="AJ47" s="362"/>
      <c r="AS47" s="362"/>
      <c r="AT47" s="362"/>
      <c r="BM47" s="52" t="s">
        <v>713</v>
      </c>
      <c r="BN47" s="376" t="s">
        <v>740</v>
      </c>
    </row>
    <row r="48" spans="1:71" ht="15" customHeight="1">
      <c r="A48" s="200"/>
      <c r="B48" s="200"/>
      <c r="C48" s="200"/>
      <c r="D48" s="200"/>
      <c r="E48" s="200"/>
      <c r="F48" s="200"/>
      <c r="G48" s="200"/>
      <c r="H48" s="200"/>
      <c r="I48" s="200"/>
      <c r="J48" s="200"/>
      <c r="K48" s="200"/>
      <c r="L48" s="4"/>
      <c r="M48" s="4"/>
      <c r="N48" s="4"/>
      <c r="O48" s="4"/>
      <c r="P48" s="4"/>
      <c r="Q48" s="251"/>
      <c r="R48" s="381"/>
      <c r="S48" s="381"/>
      <c r="T48" s="381"/>
      <c r="U48" s="381"/>
      <c r="V48" s="381"/>
      <c r="W48" s="138"/>
      <c r="X48" s="138"/>
      <c r="AC48" s="138"/>
      <c r="AD48" s="138"/>
      <c r="AE48" s="138"/>
      <c r="AF48" s="138"/>
      <c r="AG48" s="138"/>
      <c r="AH48" s="138"/>
      <c r="AI48" s="362"/>
      <c r="AJ48" s="362"/>
      <c r="AS48" s="362"/>
      <c r="AT48" s="362"/>
      <c r="BM48" s="52" t="s">
        <v>714</v>
      </c>
      <c r="BN48" s="376" t="s">
        <v>740</v>
      </c>
    </row>
    <row r="49" spans="1:69" ht="15" customHeight="1">
      <c r="A49" s="128"/>
      <c r="B49" s="128"/>
      <c r="C49" s="200"/>
      <c r="D49" s="128"/>
      <c r="E49" s="128"/>
      <c r="F49" s="128"/>
      <c r="G49" s="128"/>
      <c r="H49" s="128"/>
      <c r="I49" s="128"/>
      <c r="J49" s="128"/>
      <c r="AI49" s="362"/>
      <c r="AJ49" s="362"/>
      <c r="AS49" s="362"/>
      <c r="AT49" s="362"/>
      <c r="BM49" s="52" t="s">
        <v>715</v>
      </c>
      <c r="BN49" s="376" t="s">
        <v>740</v>
      </c>
    </row>
    <row r="50" spans="1:69" ht="15" customHeight="1">
      <c r="B50" s="128"/>
      <c r="C50" s="200"/>
      <c r="D50" s="128"/>
      <c r="E50" s="365"/>
      <c r="F50" s="365"/>
      <c r="G50" s="365"/>
      <c r="H50" s="365"/>
      <c r="I50" s="365"/>
      <c r="J50" s="365"/>
      <c r="K50" s="365"/>
      <c r="L50" s="365"/>
      <c r="M50" s="365"/>
      <c r="N50" s="365"/>
      <c r="O50" s="365"/>
      <c r="P50" s="365"/>
      <c r="Q50" s="365"/>
      <c r="R50" s="365"/>
      <c r="S50" s="365"/>
      <c r="T50" s="365"/>
      <c r="U50" s="365"/>
      <c r="V50" s="365"/>
      <c r="W50" s="154"/>
      <c r="AI50" s="362"/>
      <c r="AJ50" s="362"/>
      <c r="AS50" s="362"/>
      <c r="AT50" s="362"/>
      <c r="BM50" s="52" t="s">
        <v>716</v>
      </c>
      <c r="BN50" s="376" t="s">
        <v>740</v>
      </c>
    </row>
    <row r="51" spans="1:69" ht="15" customHeight="1">
      <c r="B51" s="131"/>
      <c r="C51" s="200"/>
      <c r="D51" s="131"/>
      <c r="E51" s="365"/>
      <c r="F51" s="365"/>
      <c r="G51" s="365"/>
      <c r="H51" s="365"/>
      <c r="I51" s="365"/>
      <c r="J51" s="365"/>
      <c r="K51" s="365"/>
      <c r="L51" s="365"/>
      <c r="M51" s="365"/>
      <c r="N51" s="365"/>
      <c r="O51" s="365"/>
      <c r="P51" s="365"/>
      <c r="Q51" s="365"/>
      <c r="R51" s="365"/>
      <c r="S51" s="365"/>
      <c r="T51" s="365"/>
      <c r="U51" s="365"/>
      <c r="V51" s="365"/>
      <c r="W51" s="154"/>
      <c r="X51" s="155"/>
      <c r="AI51" s="362"/>
      <c r="AJ51" s="362"/>
      <c r="AS51" s="362"/>
      <c r="AT51" s="362"/>
      <c r="BM51" s="52" t="s">
        <v>717</v>
      </c>
      <c r="BN51" s="376" t="s">
        <v>740</v>
      </c>
    </row>
    <row r="52" spans="1:69" ht="15" customHeight="1">
      <c r="B52" s="131"/>
      <c r="C52" s="400"/>
      <c r="D52" s="131"/>
      <c r="E52" s="401"/>
      <c r="F52" s="401"/>
      <c r="G52" s="401"/>
      <c r="H52" s="157"/>
      <c r="I52" s="157"/>
      <c r="J52" s="157"/>
      <c r="K52" s="157"/>
      <c r="L52" s="157"/>
      <c r="M52" s="157"/>
      <c r="N52" s="157"/>
      <c r="O52" s="157"/>
      <c r="P52" s="157"/>
      <c r="Q52" s="157"/>
      <c r="R52" s="157"/>
      <c r="S52" s="157"/>
      <c r="T52" s="157"/>
      <c r="U52" s="157"/>
      <c r="V52" s="157"/>
      <c r="W52" s="157"/>
      <c r="X52" s="155"/>
      <c r="AI52" s="362"/>
      <c r="AJ52" s="362"/>
      <c r="AS52" s="362"/>
      <c r="AT52" s="362"/>
    </row>
    <row r="53" spans="1:69" ht="15" customHeight="1">
      <c r="B53" s="131"/>
      <c r="C53" s="400"/>
      <c r="D53" s="131"/>
      <c r="E53" s="401"/>
      <c r="F53" s="401"/>
      <c r="G53" s="401"/>
      <c r="H53" s="157"/>
      <c r="I53" s="157"/>
      <c r="J53" s="157"/>
      <c r="K53" s="157"/>
      <c r="L53" s="157"/>
      <c r="M53" s="157"/>
      <c r="N53" s="157"/>
      <c r="O53" s="157"/>
      <c r="P53" s="157"/>
      <c r="Q53" s="157"/>
      <c r="R53" s="157"/>
      <c r="S53" s="157"/>
      <c r="T53" s="157"/>
      <c r="U53" s="157"/>
      <c r="V53" s="157"/>
      <c r="W53" s="157"/>
      <c r="X53" s="156"/>
      <c r="AI53" s="362"/>
      <c r="AJ53" s="362"/>
      <c r="AL53" s="123"/>
      <c r="AM53" s="123"/>
      <c r="AN53" s="123"/>
      <c r="AO53" s="123"/>
      <c r="AP53" s="123"/>
      <c r="AQ53" s="123"/>
      <c r="AR53" s="123"/>
      <c r="AS53" s="123"/>
      <c r="AT53" s="123"/>
      <c r="BI53" s="52" t="s">
        <v>718</v>
      </c>
      <c r="BJ53" s="52" t="s">
        <v>721</v>
      </c>
      <c r="BK53" s="379" t="s">
        <v>726</v>
      </c>
      <c r="BL53" s="379" t="s">
        <v>722</v>
      </c>
      <c r="BM53" s="379" t="s">
        <v>723</v>
      </c>
      <c r="BN53" s="379" t="s">
        <v>727</v>
      </c>
      <c r="BO53" s="376" t="s">
        <v>724</v>
      </c>
      <c r="BP53" s="379" t="s">
        <v>725</v>
      </c>
      <c r="BQ53" s="376" t="s">
        <v>740</v>
      </c>
    </row>
    <row r="54" spans="1:69" ht="15" customHeight="1">
      <c r="B54" s="131"/>
      <c r="C54" s="161"/>
      <c r="D54" s="131"/>
      <c r="E54" s="363"/>
      <c r="F54" s="363"/>
      <c r="G54" s="363"/>
      <c r="H54" s="363"/>
      <c r="I54" s="363"/>
      <c r="J54" s="363"/>
      <c r="K54" s="363"/>
      <c r="L54" s="363"/>
      <c r="M54" s="363"/>
      <c r="N54" s="363"/>
      <c r="O54" s="363"/>
      <c r="P54" s="363"/>
      <c r="Q54" s="363"/>
      <c r="R54" s="363"/>
      <c r="S54" s="363"/>
      <c r="T54" s="157"/>
      <c r="U54" s="157"/>
      <c r="V54" s="157"/>
      <c r="W54" s="157"/>
      <c r="X54" s="156"/>
      <c r="AI54" s="362"/>
      <c r="AJ54" s="362"/>
      <c r="AL54" s="123"/>
      <c r="AM54" s="123"/>
      <c r="AN54" s="123"/>
      <c r="AO54" s="123"/>
      <c r="AP54" s="123"/>
      <c r="AQ54" s="123"/>
      <c r="AR54" s="123"/>
      <c r="AS54" s="123"/>
      <c r="AT54" s="123"/>
      <c r="BI54" s="52" t="s">
        <v>574</v>
      </c>
      <c r="BJ54" s="379" t="s">
        <v>729</v>
      </c>
      <c r="BK54" s="52" t="s">
        <v>574</v>
      </c>
      <c r="BL54" s="52" t="s">
        <v>574</v>
      </c>
      <c r="BM54" s="52" t="s">
        <v>574</v>
      </c>
      <c r="BN54" s="379" t="s">
        <v>733</v>
      </c>
      <c r="BO54" s="379" t="s">
        <v>734</v>
      </c>
      <c r="BP54" s="52" t="s">
        <v>574</v>
      </c>
      <c r="BQ54" s="52" t="s">
        <v>574</v>
      </c>
    </row>
    <row r="55" spans="1:69" ht="15" customHeight="1">
      <c r="B55" s="167"/>
      <c r="C55" s="167"/>
      <c r="D55" s="167"/>
      <c r="E55" s="363"/>
      <c r="F55" s="363"/>
      <c r="G55" s="363"/>
      <c r="H55" s="363"/>
      <c r="I55" s="363"/>
      <c r="J55" s="363"/>
      <c r="K55" s="363"/>
      <c r="L55" s="363"/>
      <c r="M55" s="363"/>
      <c r="N55" s="363"/>
      <c r="O55" s="363"/>
      <c r="P55" s="363"/>
      <c r="Q55" s="363"/>
      <c r="R55" s="363"/>
      <c r="S55" s="363"/>
      <c r="T55" s="157"/>
      <c r="U55" s="157"/>
      <c r="V55" s="157"/>
      <c r="W55" s="157"/>
      <c r="X55" s="156"/>
      <c r="Y55" s="156"/>
      <c r="Z55" s="156"/>
      <c r="AL55" s="123"/>
      <c r="AM55" s="123"/>
      <c r="AN55" s="123"/>
      <c r="AO55" s="123"/>
      <c r="AP55" s="123"/>
      <c r="AQ55" s="123"/>
      <c r="AR55" s="123"/>
      <c r="AS55" s="123"/>
      <c r="AT55" s="123"/>
      <c r="BI55" s="52"/>
      <c r="BJ55" s="379" t="s">
        <v>730</v>
      </c>
      <c r="BK55" s="379"/>
      <c r="BL55" s="379"/>
      <c r="BM55" s="379"/>
      <c r="BN55" s="379"/>
      <c r="BO55" s="379" t="s">
        <v>734</v>
      </c>
      <c r="BP55" s="379"/>
      <c r="BQ55" s="379"/>
    </row>
    <row r="56" spans="1:69" ht="15" customHeight="1">
      <c r="B56" s="167"/>
      <c r="C56" s="167"/>
      <c r="D56" s="167"/>
      <c r="E56" s="364"/>
      <c r="F56" s="364"/>
      <c r="G56" s="364"/>
      <c r="H56" s="364"/>
      <c r="I56" s="364"/>
      <c r="J56" s="364"/>
      <c r="K56" s="364"/>
      <c r="L56" s="364"/>
      <c r="M56" s="364"/>
      <c r="N56" s="364"/>
      <c r="O56" s="364"/>
      <c r="P56" s="364"/>
      <c r="Q56" s="364"/>
      <c r="R56" s="364"/>
      <c r="S56" s="364"/>
      <c r="T56" s="157"/>
      <c r="U56" s="157"/>
      <c r="V56" s="157"/>
      <c r="W56" s="157"/>
      <c r="X56" s="156"/>
      <c r="Y56" s="156"/>
      <c r="Z56" s="156"/>
      <c r="AL56" s="167"/>
      <c r="AM56" s="167"/>
      <c r="AN56" s="167"/>
      <c r="AO56" s="167"/>
      <c r="AP56" s="167"/>
      <c r="AQ56" s="167"/>
      <c r="AR56" s="167"/>
      <c r="AS56" s="372"/>
      <c r="AT56" s="372"/>
      <c r="AY56" t="s">
        <v>700</v>
      </c>
      <c r="AZ56" t="s">
        <v>702</v>
      </c>
      <c r="BA56" t="s">
        <v>703</v>
      </c>
      <c r="BB56" t="s">
        <v>704</v>
      </c>
      <c r="BC56" t="s">
        <v>705</v>
      </c>
      <c r="BD56" s="375"/>
      <c r="BI56" s="52"/>
      <c r="BJ56" s="379"/>
      <c r="BK56" s="379"/>
      <c r="BL56" s="379"/>
      <c r="BM56" s="379"/>
      <c r="BN56" s="379"/>
      <c r="BO56" s="379" t="s">
        <v>735</v>
      </c>
      <c r="BP56" s="379"/>
      <c r="BQ56" s="379"/>
    </row>
    <row r="57" spans="1:69" ht="15" customHeight="1">
      <c r="A57" s="188"/>
      <c r="B57" s="131"/>
      <c r="C57" s="302"/>
      <c r="D57" s="131"/>
      <c r="E57" s="154"/>
      <c r="F57" s="154"/>
      <c r="G57" s="154"/>
      <c r="H57" s="154"/>
      <c r="I57" s="154"/>
      <c r="J57" s="154"/>
      <c r="K57" s="154"/>
      <c r="L57" s="154"/>
      <c r="M57" s="154"/>
      <c r="N57" s="154"/>
      <c r="O57" s="154"/>
      <c r="P57" s="154"/>
      <c r="Q57" s="154"/>
      <c r="R57" s="154"/>
      <c r="S57" s="154"/>
      <c r="T57" s="154"/>
      <c r="U57" s="154"/>
      <c r="V57" s="154"/>
      <c r="W57" s="154"/>
      <c r="X57" s="155"/>
      <c r="Y57" s="155"/>
      <c r="Z57" s="155"/>
      <c r="AL57" s="167"/>
      <c r="AM57" s="167"/>
      <c r="AN57" s="167"/>
      <c r="AO57" s="167"/>
      <c r="AP57" s="167"/>
      <c r="AQ57" s="167"/>
      <c r="AR57" s="167"/>
      <c r="AS57" s="372"/>
      <c r="AT57" s="372"/>
      <c r="AX57" s="4"/>
      <c r="AY57" t="s">
        <v>701</v>
      </c>
      <c r="AZ57" t="s">
        <v>678</v>
      </c>
      <c r="BA57" t="s">
        <v>678</v>
      </c>
      <c r="BB57" t="s">
        <v>678</v>
      </c>
      <c r="BC57" s="4" t="s">
        <v>691</v>
      </c>
      <c r="BD57" s="4"/>
      <c r="BI57" s="379"/>
      <c r="BJ57" s="376"/>
      <c r="BK57" s="376"/>
      <c r="BL57" s="379"/>
      <c r="BM57" s="379"/>
      <c r="BN57" s="379"/>
      <c r="BO57" s="379"/>
      <c r="BP57" s="379"/>
      <c r="BQ57" s="376"/>
    </row>
    <row r="58" spans="1:69" ht="15" customHeight="1">
      <c r="A58" s="188"/>
      <c r="B58" s="131"/>
      <c r="C58" s="358"/>
      <c r="D58" s="131"/>
      <c r="E58" s="154"/>
      <c r="F58" s="154"/>
      <c r="G58" s="154"/>
      <c r="H58" s="154"/>
      <c r="I58" s="154"/>
      <c r="J58" s="154"/>
      <c r="K58" s="154"/>
      <c r="L58" s="154"/>
      <c r="M58" s="154"/>
      <c r="N58" s="154"/>
      <c r="O58" s="154"/>
      <c r="P58" s="154"/>
      <c r="Q58" s="154"/>
      <c r="R58" s="154"/>
      <c r="S58" s="154"/>
      <c r="T58" s="154"/>
      <c r="U58" s="154"/>
      <c r="V58" s="154"/>
      <c r="W58" s="154"/>
      <c r="X58" s="155"/>
      <c r="Y58" s="155"/>
      <c r="Z58" s="155"/>
      <c r="AA58" s="154"/>
      <c r="AH58" s="123"/>
      <c r="AI58" s="157"/>
      <c r="AJ58" s="157"/>
      <c r="AK58" s="157"/>
      <c r="AX58"/>
      <c r="AY58" t="s">
        <v>679</v>
      </c>
      <c r="AZ58" t="s">
        <v>679</v>
      </c>
      <c r="BA58" t="s">
        <v>679</v>
      </c>
      <c r="BB58" t="s">
        <v>679</v>
      </c>
      <c r="BC58" s="4" t="s">
        <v>692</v>
      </c>
      <c r="BD58" s="4"/>
    </row>
    <row r="59" spans="1:69" ht="15" customHeight="1">
      <c r="A59" s="188"/>
      <c r="B59" s="131"/>
      <c r="C59" s="302"/>
      <c r="D59" s="131"/>
      <c r="E59" s="154"/>
      <c r="F59" s="154"/>
      <c r="G59" s="154"/>
      <c r="H59" s="154"/>
      <c r="I59" s="154"/>
      <c r="J59" s="154"/>
      <c r="K59" s="154"/>
      <c r="L59" s="154"/>
      <c r="M59" s="154"/>
      <c r="N59" s="154"/>
      <c r="O59" s="154"/>
      <c r="P59" s="154"/>
      <c r="Q59" s="154"/>
      <c r="R59" s="154"/>
      <c r="S59" s="154"/>
      <c r="T59" s="154"/>
      <c r="U59" s="154"/>
      <c r="V59" s="154"/>
      <c r="W59" s="154"/>
      <c r="X59" s="155"/>
      <c r="Y59" s="361"/>
      <c r="Z59" s="361"/>
      <c r="AA59" s="361"/>
      <c r="AB59" s="192"/>
      <c r="AC59" s="192"/>
      <c r="AD59" s="192"/>
      <c r="AE59" s="192"/>
      <c r="AF59" s="192"/>
      <c r="AG59" s="192"/>
      <c r="AH59" s="192"/>
      <c r="AI59" s="192"/>
      <c r="AJ59" s="192"/>
      <c r="AK59" s="192"/>
      <c r="AL59" s="192"/>
      <c r="AM59" s="192"/>
      <c r="AN59" s="192"/>
      <c r="AO59" s="192"/>
      <c r="AP59" s="192"/>
      <c r="AQ59" s="192"/>
      <c r="AR59" s="192"/>
      <c r="AS59" s="192"/>
      <c r="AT59" s="192"/>
      <c r="AX59"/>
      <c r="AY59" t="s">
        <v>680</v>
      </c>
      <c r="AZ59" t="s">
        <v>680</v>
      </c>
      <c r="BA59" t="s">
        <v>680</v>
      </c>
      <c r="BB59" t="s">
        <v>693</v>
      </c>
      <c r="BC59" s="4" t="s">
        <v>695</v>
      </c>
      <c r="BD59" s="4"/>
    </row>
    <row r="60" spans="1:69" ht="15" customHeight="1">
      <c r="A60" s="188"/>
      <c r="B60" s="131"/>
      <c r="C60" s="358"/>
      <c r="D60" s="131"/>
      <c r="E60" s="154"/>
      <c r="F60" s="154"/>
      <c r="G60" s="154"/>
      <c r="H60" s="154"/>
      <c r="I60" s="154"/>
      <c r="J60" s="154"/>
      <c r="K60" s="154"/>
      <c r="L60" s="154"/>
      <c r="M60" s="154"/>
      <c r="N60" s="154"/>
      <c r="O60" s="154"/>
      <c r="P60" s="154"/>
      <c r="Q60" s="154"/>
      <c r="R60" s="154"/>
      <c r="S60" s="154"/>
      <c r="T60" s="154"/>
      <c r="U60" s="154"/>
      <c r="V60" s="154"/>
      <c r="W60" s="154"/>
      <c r="X60" s="155"/>
      <c r="Y60" s="359"/>
      <c r="Z60" s="359"/>
      <c r="AA60" s="389"/>
      <c r="AB60" s="389"/>
      <c r="AC60" s="389"/>
      <c r="AD60" s="389"/>
      <c r="AE60" s="389"/>
      <c r="AF60" s="389"/>
      <c r="AG60" s="389"/>
      <c r="AH60" s="389"/>
      <c r="AI60" s="389"/>
      <c r="AJ60" s="389"/>
      <c r="AK60" s="389"/>
      <c r="AL60" s="389"/>
      <c r="AM60" s="389"/>
      <c r="AN60" s="389"/>
      <c r="AO60" s="389"/>
      <c r="AP60" s="389"/>
      <c r="AQ60" s="389"/>
      <c r="AR60" s="389"/>
      <c r="AS60" s="389"/>
      <c r="AT60" s="389"/>
      <c r="AX60"/>
      <c r="AY60" t="s">
        <v>681</v>
      </c>
      <c r="AZ60" t="s">
        <v>681</v>
      </c>
      <c r="BA60" t="s">
        <v>681</v>
      </c>
      <c r="BB60" t="s">
        <v>694</v>
      </c>
      <c r="BC60" s="4" t="s">
        <v>696</v>
      </c>
      <c r="BD60" s="4"/>
    </row>
    <row r="61" spans="1:69" ht="15" customHeight="1">
      <c r="A61" s="188"/>
      <c r="B61" s="131"/>
      <c r="C61" s="302"/>
      <c r="D61" s="131"/>
      <c r="E61" s="154"/>
      <c r="F61" s="154"/>
      <c r="G61" s="154"/>
      <c r="H61" s="154"/>
      <c r="I61" s="154"/>
      <c r="J61" s="154"/>
      <c r="K61" s="154"/>
      <c r="L61" s="154"/>
      <c r="M61" s="154"/>
      <c r="N61" s="154"/>
      <c r="O61" s="154"/>
      <c r="P61" s="154"/>
      <c r="Q61" s="154"/>
      <c r="R61" s="154"/>
      <c r="S61" s="154"/>
      <c r="T61" s="154"/>
      <c r="U61" s="154"/>
      <c r="V61" s="154"/>
      <c r="W61" s="154"/>
      <c r="X61" s="155"/>
      <c r="Y61" s="359"/>
      <c r="Z61" s="359"/>
      <c r="AA61" s="389"/>
      <c r="AB61" s="389"/>
      <c r="AC61" s="389"/>
      <c r="AD61" s="389"/>
      <c r="AE61" s="389"/>
      <c r="AF61" s="389"/>
      <c r="AG61" s="389"/>
      <c r="AH61" s="389"/>
      <c r="AI61" s="389"/>
      <c r="AJ61" s="389"/>
      <c r="AK61" s="389"/>
      <c r="AL61" s="389"/>
      <c r="AM61" s="389"/>
      <c r="AN61" s="389"/>
      <c r="AO61" s="389"/>
      <c r="AP61" s="389"/>
      <c r="AQ61" s="389"/>
      <c r="AR61" s="389"/>
      <c r="AS61" s="389"/>
      <c r="AT61" s="389"/>
      <c r="AX61"/>
      <c r="AY61" t="s">
        <v>682</v>
      </c>
      <c r="AZ61" t="s">
        <v>682</v>
      </c>
      <c r="BA61" t="s">
        <v>682</v>
      </c>
      <c r="BB61" t="s">
        <v>688</v>
      </c>
      <c r="BC61" s="4" t="s">
        <v>697</v>
      </c>
      <c r="BD61" s="4"/>
    </row>
    <row r="62" spans="1:69" ht="15" customHeight="1">
      <c r="A62" s="188"/>
      <c r="B62" s="131"/>
      <c r="C62" s="358"/>
      <c r="D62" s="131"/>
      <c r="E62" s="154"/>
      <c r="F62" s="154"/>
      <c r="G62" s="154"/>
      <c r="H62" s="154"/>
      <c r="I62" s="154"/>
      <c r="J62" s="154"/>
      <c r="K62" s="154"/>
      <c r="L62" s="154"/>
      <c r="M62" s="154"/>
      <c r="N62" s="154"/>
      <c r="O62" s="154"/>
      <c r="P62" s="154"/>
      <c r="Q62" s="154"/>
      <c r="R62" s="154"/>
      <c r="S62" s="154"/>
      <c r="T62" s="154"/>
      <c r="U62" s="154"/>
      <c r="V62" s="154"/>
      <c r="W62" s="154"/>
      <c r="X62" s="155"/>
      <c r="Y62" s="389"/>
      <c r="Z62" s="389"/>
      <c r="AA62" s="389"/>
      <c r="AB62" s="389"/>
      <c r="AC62" s="389"/>
      <c r="AD62" s="389"/>
      <c r="AE62" s="389"/>
      <c r="AF62" s="389"/>
      <c r="AG62" s="389"/>
      <c r="AH62" s="389"/>
      <c r="AI62" s="389"/>
      <c r="AJ62" s="389"/>
      <c r="AK62" s="389"/>
      <c r="AL62" s="389"/>
      <c r="AM62" s="389"/>
      <c r="AN62" s="389"/>
      <c r="AO62" s="389"/>
      <c r="AP62" s="389"/>
      <c r="AQ62" s="389"/>
      <c r="AR62" s="389"/>
      <c r="AS62" s="389"/>
      <c r="AT62" s="389"/>
      <c r="AY62" t="s">
        <v>683</v>
      </c>
      <c r="AZ62" t="s">
        <v>685</v>
      </c>
      <c r="BA62" t="s">
        <v>683</v>
      </c>
      <c r="BB62" t="s">
        <v>689</v>
      </c>
      <c r="BC62" s="4" t="s">
        <v>698</v>
      </c>
      <c r="BD62" s="4"/>
    </row>
    <row r="63" spans="1:69" ht="15" customHeight="1">
      <c r="Y63" s="389"/>
      <c r="Z63" s="389"/>
      <c r="AA63" s="360"/>
      <c r="AB63" s="360"/>
      <c r="AC63" s="360"/>
      <c r="AD63" s="360"/>
      <c r="AE63" s="360"/>
      <c r="AF63" s="360"/>
      <c r="AG63" s="360"/>
      <c r="AH63" s="360"/>
      <c r="AI63" s="360"/>
      <c r="AJ63" s="360"/>
      <c r="AK63" s="360"/>
      <c r="AL63" s="360"/>
      <c r="AM63" s="360"/>
      <c r="AN63" s="360"/>
      <c r="AO63" s="360"/>
      <c r="AP63" s="360"/>
      <c r="AQ63" s="360"/>
      <c r="AR63" s="360"/>
      <c r="AS63" s="360"/>
      <c r="AT63" s="360"/>
      <c r="AY63" t="s">
        <v>684</v>
      </c>
      <c r="AZ63" s="4"/>
      <c r="BA63" t="s">
        <v>684</v>
      </c>
      <c r="BB63" t="s">
        <v>690</v>
      </c>
      <c r="BC63" s="4" t="s">
        <v>699</v>
      </c>
      <c r="BD63" s="4"/>
    </row>
    <row r="64" spans="1:69" ht="15" customHeight="1">
      <c r="Y64" s="389"/>
      <c r="Z64" s="389"/>
      <c r="AA64" s="360"/>
      <c r="AB64" s="360"/>
      <c r="AC64" s="360"/>
      <c r="AD64" s="360"/>
      <c r="AE64" s="360"/>
      <c r="AF64" s="360"/>
      <c r="AG64" s="360"/>
      <c r="AH64" s="360"/>
      <c r="AI64" s="360"/>
      <c r="AJ64" s="360"/>
      <c r="AK64" s="360"/>
      <c r="AL64" s="360"/>
      <c r="AM64" s="360"/>
      <c r="AN64" s="360"/>
      <c r="AO64" s="360"/>
      <c r="AP64" s="360"/>
      <c r="AQ64" s="360"/>
      <c r="AR64" s="360"/>
      <c r="AS64" s="360"/>
      <c r="AT64" s="360"/>
      <c r="AY64" t="s">
        <v>707</v>
      </c>
      <c r="AZ64" s="4"/>
      <c r="BA64" t="s">
        <v>862</v>
      </c>
      <c r="BB64"/>
      <c r="BC64" s="4" t="s">
        <v>863</v>
      </c>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89"/>
      <c r="Z65" s="389"/>
      <c r="AA65" s="360"/>
      <c r="AB65" s="360"/>
      <c r="AC65" s="360"/>
      <c r="AD65" s="360"/>
      <c r="AE65" s="360"/>
      <c r="AF65" s="360"/>
      <c r="AG65" s="360"/>
      <c r="AH65" s="360"/>
      <c r="AI65" s="360"/>
      <c r="AJ65" s="360"/>
      <c r="AK65" s="360"/>
      <c r="AL65" s="360"/>
      <c r="AM65" s="360"/>
      <c r="AN65" s="360"/>
      <c r="AO65" s="360"/>
      <c r="AP65" s="360"/>
      <c r="AQ65" s="360"/>
      <c r="AR65" s="360"/>
      <c r="AS65" s="360"/>
      <c r="AT65" s="360"/>
      <c r="AY65" t="s">
        <v>685</v>
      </c>
      <c r="AZ65" s="4"/>
      <c r="BA65" t="s">
        <v>685</v>
      </c>
      <c r="BB65"/>
      <c r="BC65" s="4" t="s">
        <v>863</v>
      </c>
      <c r="BD65" s="4"/>
    </row>
    <row r="66" spans="1:56" ht="15" customHeight="1">
      <c r="A66" s="192"/>
      <c r="B66" s="367" t="s">
        <v>322</v>
      </c>
      <c r="C66" s="192"/>
      <c r="D66" s="192"/>
      <c r="E66" s="192"/>
      <c r="F66" s="192"/>
      <c r="G66" s="192"/>
      <c r="H66" s="192"/>
      <c r="I66" s="348"/>
      <c r="J66" s="348"/>
      <c r="K66" s="348"/>
      <c r="L66" s="348"/>
      <c r="M66" s="348"/>
      <c r="N66" s="348"/>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47"/>
      <c r="AT66" s="347"/>
      <c r="AY66" t="s">
        <v>686</v>
      </c>
      <c r="AZ66" s="4"/>
      <c r="BA66" t="s">
        <v>686</v>
      </c>
      <c r="BB66"/>
      <c r="BC66" s="4"/>
      <c r="BD66" s="4"/>
    </row>
    <row r="67" spans="1:56" ht="15" customHeight="1">
      <c r="A67" s="192"/>
      <c r="B67" s="192"/>
      <c r="D67" s="192"/>
      <c r="E67" s="192"/>
      <c r="F67" s="192"/>
      <c r="G67" s="192"/>
      <c r="H67" s="192"/>
      <c r="AY67" t="s">
        <v>687</v>
      </c>
      <c r="AZ67" s="4"/>
      <c r="BA67" t="s">
        <v>687</v>
      </c>
      <c r="BB67"/>
      <c r="BC67" s="4"/>
      <c r="BD67" s="4"/>
    </row>
    <row r="68" spans="1:56" ht="15" customHeight="1">
      <c r="B68" s="192"/>
      <c r="C68" s="192" t="s">
        <v>321</v>
      </c>
      <c r="D68" s="192"/>
      <c r="E68" s="192"/>
      <c r="F68" s="192"/>
      <c r="G68" s="192"/>
      <c r="H68" s="192"/>
      <c r="I68" s="192"/>
      <c r="J68" s="192"/>
      <c r="K68" s="192"/>
      <c r="L68" s="192"/>
      <c r="M68" s="192"/>
      <c r="N68" s="192"/>
      <c r="O68" s="192"/>
      <c r="P68" s="192"/>
      <c r="Q68" s="192"/>
      <c r="R68" s="192"/>
      <c r="S68" s="192"/>
      <c r="T68" s="192"/>
      <c r="U68" s="192"/>
      <c r="V68" s="192"/>
      <c r="W68" s="192"/>
      <c r="X68" s="192"/>
      <c r="AY68" t="s">
        <v>706</v>
      </c>
      <c r="AZ68" s="4"/>
      <c r="BA68" t="s">
        <v>864</v>
      </c>
      <c r="BB68"/>
      <c r="BC68" s="4"/>
      <c r="BD68" s="4"/>
    </row>
    <row r="69" spans="1:56" ht="15" customHeight="1">
      <c r="A69" s="192"/>
      <c r="B69" s="194" t="s">
        <v>665</v>
      </c>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C70" s="5" t="s">
        <v>24</v>
      </c>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4"/>
      <c r="C71" s="5" t="s">
        <v>35</v>
      </c>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4" t="s">
        <v>738</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719</v>
      </c>
      <c r="D74" s="4" t="s">
        <v>728</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711</v>
      </c>
      <c r="D75" s="4" t="s">
        <v>711</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710</v>
      </c>
      <c r="D76" t="s">
        <v>710</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78"/>
      <c r="C77" s="5" t="s">
        <v>769</v>
      </c>
      <c r="D77" t="s">
        <v>710</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4"/>
      <c r="AB79" s="1044"/>
      <c r="AC79" s="4"/>
      <c r="AD79" s="4"/>
      <c r="AE79" s="4"/>
      <c r="AF79" s="4"/>
      <c r="AG79" s="4"/>
      <c r="AH79" s="4"/>
      <c r="AI79" s="4"/>
      <c r="AJ79" s="4"/>
      <c r="AK79" s="4"/>
      <c r="AL79" s="4"/>
      <c r="AM79" s="4"/>
      <c r="AN79" s="4"/>
      <c r="AO79" s="4"/>
      <c r="AP79" s="4"/>
      <c r="AQ79" s="4"/>
      <c r="AR79" s="4"/>
      <c r="AS79" s="4"/>
      <c r="AT79" s="4"/>
    </row>
    <row r="80" spans="1:56" ht="13.5" customHeight="1">
      <c r="A80"/>
      <c r="B80"/>
      <c r="C80"/>
      <c r="E80" s="1041"/>
      <c r="F80" s="1043"/>
      <c r="G80" s="341"/>
      <c r="H80" s="1041"/>
      <c r="I80" s="1042"/>
      <c r="J80" s="1043"/>
      <c r="K80" s="1041"/>
      <c r="L80" s="1042"/>
      <c r="M80" s="1043"/>
      <c r="N80" s="1041"/>
      <c r="O80" s="1043"/>
      <c r="P80" s="1041"/>
      <c r="Q80" s="1042"/>
      <c r="R80" s="1042"/>
      <c r="S80" s="1043"/>
      <c r="T80" s="156"/>
      <c r="AC80" s="887"/>
      <c r="AD80" s="887"/>
      <c r="AE80" s="887"/>
      <c r="AF80" s="123"/>
    </row>
    <row r="81" spans="1:51" ht="13.5" customHeight="1">
      <c r="A81"/>
      <c r="B81"/>
      <c r="C81"/>
      <c r="E81" s="1039"/>
      <c r="F81" s="1040"/>
      <c r="G81" s="342"/>
      <c r="H81" s="1041"/>
      <c r="I81" s="1042"/>
      <c r="J81" s="1043"/>
      <c r="K81" s="1041"/>
      <c r="L81" s="1042"/>
      <c r="M81" s="1043"/>
      <c r="N81" s="1041"/>
      <c r="O81" s="1043"/>
      <c r="P81" s="1041"/>
      <c r="Q81" s="1042"/>
      <c r="R81" s="1042"/>
      <c r="S81" s="1043"/>
      <c r="T81" s="212"/>
      <c r="AA81" s="124"/>
      <c r="AC81" s="887"/>
      <c r="AD81" s="887"/>
      <c r="AE81" s="887"/>
      <c r="AF81" s="123"/>
    </row>
    <row r="82" spans="1:51" ht="13.5" customHeight="1">
      <c r="A82"/>
      <c r="B82"/>
      <c r="C82"/>
      <c r="E82" s="1039"/>
      <c r="F82" s="1040"/>
      <c r="G82" s="123"/>
      <c r="H82" s="4"/>
      <c r="AA82" s="887"/>
      <c r="AB82" s="887"/>
      <c r="AC82" s="887"/>
      <c r="AD82" s="887"/>
      <c r="AE82" s="887"/>
      <c r="AF82" s="123"/>
      <c r="AY82" s="5"/>
    </row>
    <row r="83" spans="1:51" ht="13.5" customHeight="1">
      <c r="A83"/>
      <c r="B83"/>
      <c r="C83"/>
      <c r="AA83" s="123"/>
      <c r="AB83" s="123"/>
      <c r="AC83" s="123"/>
      <c r="AD83" s="123"/>
      <c r="AE83" s="123"/>
      <c r="AF83" s="123"/>
      <c r="AY83" s="5"/>
    </row>
    <row r="84" spans="1:51" ht="13.5" customHeight="1">
      <c r="A84"/>
      <c r="B84" s="194" t="s">
        <v>746</v>
      </c>
      <c r="C84" s="192"/>
      <c r="AA84" s="887"/>
      <c r="AB84" s="887"/>
      <c r="AC84" s="887"/>
      <c r="AD84" s="887"/>
      <c r="AE84" s="887"/>
      <c r="AF84" s="123"/>
      <c r="AY84" s="5"/>
    </row>
    <row r="85" spans="1:51" ht="13.5" customHeight="1">
      <c r="C85" s="417" t="s">
        <v>834</v>
      </c>
      <c r="AY85" s="5"/>
    </row>
    <row r="86" spans="1:51" ht="13.5" customHeight="1">
      <c r="C86" s="417" t="s">
        <v>623</v>
      </c>
      <c r="D86" s="4"/>
      <c r="AY86" s="5"/>
    </row>
    <row r="87" spans="1:51" ht="13.5" customHeight="1">
      <c r="D87" s="4"/>
      <c r="AY87" s="5"/>
    </row>
    <row r="88" spans="1:51" ht="13.5" customHeight="1">
      <c r="A88"/>
      <c r="B88" s="194" t="s">
        <v>867</v>
      </c>
      <c r="C88" s="192"/>
      <c r="AA88" s="887"/>
      <c r="AB88" s="887"/>
      <c r="AC88" s="887"/>
      <c r="AD88" s="887"/>
      <c r="AE88" s="887"/>
      <c r="AF88" s="123"/>
      <c r="AY88" s="5"/>
    </row>
    <row r="89" spans="1:51" ht="13.5" customHeight="1">
      <c r="A89"/>
      <c r="C89" s="464">
        <f>DATEVALUE(YEAR(EOMONTH(EDATE(C90,-96),-3))&amp;"/4/1")</f>
        <v>43191</v>
      </c>
      <c r="D89" s="4" t="s">
        <v>872</v>
      </c>
      <c r="AY89" s="5"/>
    </row>
    <row r="90" spans="1:51" ht="13.5" customHeight="1">
      <c r="A90"/>
      <c r="C90" s="464">
        <f>様式４!R48</f>
        <v>46309</v>
      </c>
      <c r="D90" s="4" t="s">
        <v>868</v>
      </c>
      <c r="AY90" s="5"/>
    </row>
    <row r="91" spans="1:51" ht="13.5" customHeight="1">
      <c r="A91"/>
      <c r="C91" s="464" t="str">
        <f>IF(AE21="平成",DATEVALUE("平成"&amp;AF21&amp;"年4月1日"),IF(AE21="令和",DATEVALUE("令和"&amp;AF21&amp;"年4月1日"),""))</f>
        <v/>
      </c>
      <c r="D91" s="4" t="s">
        <v>869</v>
      </c>
      <c r="N91" s="4"/>
      <c r="AY91" s="5"/>
    </row>
    <row r="92" spans="1:51" ht="13.5" customHeight="1">
      <c r="A92"/>
      <c r="B92"/>
      <c r="C92" s="464" t="str">
        <f>IF(AE23="平成",DATEVALUE("平成"&amp;AF23&amp;"年4月1日"),IF(AE23="令和",DATEVALUE("令和"&amp;AF23&amp;"年4月1日"),""))</f>
        <v/>
      </c>
      <c r="D92" s="4" t="s">
        <v>870</v>
      </c>
      <c r="N92" s="4"/>
      <c r="AY92" s="5"/>
    </row>
    <row r="93" spans="1:51" ht="13.5" customHeight="1">
      <c r="A93"/>
      <c r="B93"/>
      <c r="C93" s="464" t="str">
        <f>IF(AE25="平成",DATEVALUE("平成"&amp;AF25&amp;"年4月1日"),IF(AE25="令和",DATEVALUE("令和"&amp;AF25&amp;"年4月1日"),""))</f>
        <v/>
      </c>
      <c r="D93" s="4" t="s">
        <v>871</v>
      </c>
      <c r="N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c r="D97" s="4"/>
      <c r="AY97" s="5"/>
    </row>
    <row r="98" spans="1:51" ht="13.5" customHeight="1">
      <c r="A98"/>
      <c r="B98"/>
      <c r="C98" s="14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c r="AY102" s="5"/>
    </row>
    <row r="103" spans="1:51" ht="13.5" customHeight="1">
      <c r="A103"/>
      <c r="B103"/>
      <c r="C103" s="148"/>
      <c r="AY103" s="5"/>
    </row>
    <row r="104" spans="1:51" ht="13.5" customHeight="1">
      <c r="B104" s="4"/>
      <c r="AY104" s="5"/>
    </row>
    <row r="105" spans="1:51" ht="13.5" customHeight="1">
      <c r="C105" s="4"/>
      <c r="AY105" s="5"/>
    </row>
    <row r="106" spans="1:51" ht="13.5" customHeight="1">
      <c r="C106" s="4"/>
      <c r="D106" s="4"/>
      <c r="E106" s="4"/>
      <c r="AY106" s="5"/>
    </row>
    <row r="107" spans="1:51" ht="13.5" customHeight="1">
      <c r="AY107" s="5"/>
    </row>
    <row r="108" spans="1:51" ht="13.5" customHeight="1">
      <c r="B108" s="4"/>
      <c r="AY108" s="5"/>
    </row>
    <row r="109" spans="1:51" ht="13.5" customHeight="1">
      <c r="E109" s="4"/>
      <c r="AY109" s="5"/>
    </row>
    <row r="110" spans="1:51" ht="13.5" customHeight="1">
      <c r="E110" s="4"/>
      <c r="AY110" s="5"/>
    </row>
    <row r="111" spans="1:51" ht="13.5" customHeight="1">
      <c r="E111" s="4"/>
      <c r="AY111" s="5"/>
    </row>
    <row r="112" spans="1:51" ht="13.5" customHeight="1">
      <c r="AY112" s="5"/>
    </row>
    <row r="113" spans="2:51" ht="13.5" customHeight="1">
      <c r="B113" s="4"/>
      <c r="AY113" s="5"/>
    </row>
    <row r="114" spans="2:51" ht="13.5" customHeight="1">
      <c r="AY114" s="5"/>
    </row>
    <row r="115" spans="2:51" ht="13.5" customHeight="1">
      <c r="AY115" s="5"/>
    </row>
    <row r="116" spans="2:51" ht="13.5" customHeight="1">
      <c r="AY116" s="5"/>
    </row>
    <row r="117" spans="2:51" ht="13.5" customHeight="1">
      <c r="B117" s="4"/>
      <c r="AY117" s="5"/>
    </row>
    <row r="118" spans="2:51" ht="13.5" customHeight="1">
      <c r="C118" s="4"/>
      <c r="AY118" s="5"/>
    </row>
    <row r="119" spans="2:51" ht="13.5" customHeight="1">
      <c r="C119" s="4"/>
      <c r="AY119" s="5"/>
    </row>
    <row r="120" spans="2:51" ht="13.5" customHeight="1">
      <c r="C120" s="4"/>
      <c r="AY120" s="5"/>
    </row>
    <row r="121" spans="2:51" ht="13.5" customHeight="1">
      <c r="C121" s="4"/>
      <c r="AY121" s="5"/>
    </row>
    <row r="122" spans="2:51" ht="13.5" customHeight="1">
      <c r="AY122" s="5"/>
    </row>
    <row r="123" spans="2:51" ht="13.5" customHeight="1">
      <c r="B123" s="345"/>
      <c r="AY123" s="5"/>
    </row>
    <row r="124" spans="2:51" ht="13.5" customHeight="1">
      <c r="AY124" s="5"/>
    </row>
    <row r="125" spans="2:51" ht="13.5" customHeight="1">
      <c r="AY125" s="5"/>
    </row>
    <row r="126" spans="2:51" ht="13.5" customHeight="1">
      <c r="AY126" s="5"/>
    </row>
    <row r="127" spans="2:51" ht="13.5" customHeight="1">
      <c r="B127" s="345"/>
      <c r="AY127" s="5"/>
    </row>
    <row r="128" spans="2:51" ht="13.5" customHeight="1">
      <c r="C128" s="4"/>
      <c r="AY128" s="5"/>
    </row>
    <row r="129" spans="2:51" ht="13.5" customHeight="1">
      <c r="AY129" s="5"/>
    </row>
    <row r="130" spans="2:51" ht="13.5" customHeight="1">
      <c r="AY130" s="5"/>
    </row>
    <row r="131" spans="2:51" ht="13.5" customHeight="1">
      <c r="B131" s="4"/>
      <c r="C131" s="4"/>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row r="210" spans="51:51" ht="13.5" customHeight="1">
      <c r="AY210" s="5"/>
    </row>
  </sheetData>
  <mergeCells count="129">
    <mergeCell ref="A25:A26"/>
    <mergeCell ref="E25:F26"/>
    <mergeCell ref="G25:H26"/>
    <mergeCell ref="AY27:AY28"/>
    <mergeCell ref="AZ27:AZ28"/>
    <mergeCell ref="AJ23:AM24"/>
    <mergeCell ref="E23:F24"/>
    <mergeCell ref="G23:H24"/>
    <mergeCell ref="I23:N24"/>
    <mergeCell ref="O23:T24"/>
    <mergeCell ref="U23:AD24"/>
    <mergeCell ref="AE25:AE26"/>
    <mergeCell ref="AF25:AF26"/>
    <mergeCell ref="AG25:AH26"/>
    <mergeCell ref="AZ21:AZ22"/>
    <mergeCell ref="AV23:AV24"/>
    <mergeCell ref="AX23:AX24"/>
    <mergeCell ref="AY23:AY24"/>
    <mergeCell ref="AN23:AP24"/>
    <mergeCell ref="A21:A22"/>
    <mergeCell ref="E21:F22"/>
    <mergeCell ref="G21:H22"/>
    <mergeCell ref="I21:N22"/>
    <mergeCell ref="AE21:AE22"/>
    <mergeCell ref="AF21:AF22"/>
    <mergeCell ref="AG21:AH22"/>
    <mergeCell ref="AE23:AE24"/>
    <mergeCell ref="AF23:AF24"/>
    <mergeCell ref="AG23:AH24"/>
    <mergeCell ref="BF45:BF46"/>
    <mergeCell ref="AV43:AV44"/>
    <mergeCell ref="E82:F82"/>
    <mergeCell ref="AA82:AB82"/>
    <mergeCell ref="AC82:AE82"/>
    <mergeCell ref="AA84:AB84"/>
    <mergeCell ref="AC84:AE84"/>
    <mergeCell ref="AA88:AB88"/>
    <mergeCell ref="AC88:AE88"/>
    <mergeCell ref="AC80:AE80"/>
    <mergeCell ref="E81:F81"/>
    <mergeCell ref="H81:J81"/>
    <mergeCell ref="K81:M81"/>
    <mergeCell ref="N81:O81"/>
    <mergeCell ref="P81:S81"/>
    <mergeCell ref="AC81:AE81"/>
    <mergeCell ref="A17:F17"/>
    <mergeCell ref="AA79:AB79"/>
    <mergeCell ref="E80:F80"/>
    <mergeCell ref="H80:J80"/>
    <mergeCell ref="K80:M80"/>
    <mergeCell ref="N80:O80"/>
    <mergeCell ref="P80:S80"/>
    <mergeCell ref="BE45:BE46"/>
    <mergeCell ref="H17:T17"/>
    <mergeCell ref="AW23:AW24"/>
    <mergeCell ref="A18:A20"/>
    <mergeCell ref="B18:D19"/>
    <mergeCell ref="E18:F20"/>
    <mergeCell ref="G18:H20"/>
    <mergeCell ref="I18:AH19"/>
    <mergeCell ref="U17:AH17"/>
    <mergeCell ref="U25:AD26"/>
    <mergeCell ref="AJ25:AM26"/>
    <mergeCell ref="AN25:AP26"/>
    <mergeCell ref="O21:T22"/>
    <mergeCell ref="U21:AD22"/>
    <mergeCell ref="A23:A24"/>
    <mergeCell ref="AX21:AX22"/>
    <mergeCell ref="AY21:AY22"/>
    <mergeCell ref="I20:N20"/>
    <mergeCell ref="O20:AD20"/>
    <mergeCell ref="AE20:AH20"/>
    <mergeCell ref="AV41:AV42"/>
    <mergeCell ref="AV39:AV40"/>
    <mergeCell ref="AZ33:BD34"/>
    <mergeCell ref="AV31:AV38"/>
    <mergeCell ref="AY31:BD31"/>
    <mergeCell ref="AY32:BD32"/>
    <mergeCell ref="I25:N26"/>
    <mergeCell ref="O25:T26"/>
    <mergeCell ref="AV18:AV20"/>
    <mergeCell ref="AW18:AW20"/>
    <mergeCell ref="AX18:AX20"/>
    <mergeCell ref="AY18:AY20"/>
    <mergeCell ref="AZ18:AZ20"/>
    <mergeCell ref="AZ23:AZ24"/>
    <mergeCell ref="AV25:AV26"/>
    <mergeCell ref="AW25:AW26"/>
    <mergeCell ref="AX25:AX26"/>
    <mergeCell ref="AY25:AY26"/>
    <mergeCell ref="AZ25:AZ26"/>
    <mergeCell ref="AV21:AV22"/>
    <mergeCell ref="AW21:AW22"/>
    <mergeCell ref="AW8:AW9"/>
    <mergeCell ref="A9:A10"/>
    <mergeCell ref="G9:O10"/>
    <mergeCell ref="AW12:AW13"/>
    <mergeCell ref="A13:A14"/>
    <mergeCell ref="G13:O14"/>
    <mergeCell ref="AV10:AV11"/>
    <mergeCell ref="AW10:AW11"/>
    <mergeCell ref="A11:A12"/>
    <mergeCell ref="G11:O12"/>
    <mergeCell ref="A7:A8"/>
    <mergeCell ref="G7:O7"/>
    <mergeCell ref="G8:O8"/>
    <mergeCell ref="AV8:AV9"/>
    <mergeCell ref="AV12:AV13"/>
    <mergeCell ref="AN1:AT1"/>
    <mergeCell ref="A2:AT2"/>
    <mergeCell ref="G3:R3"/>
    <mergeCell ref="AG3:AJ3"/>
    <mergeCell ref="AL3:AT3"/>
    <mergeCell ref="G4:R4"/>
    <mergeCell ref="AG4:AJ4"/>
    <mergeCell ref="AL4:AT4"/>
    <mergeCell ref="A5:F5"/>
    <mergeCell ref="W41:AP41"/>
    <mergeCell ref="W42:AP42"/>
    <mergeCell ref="W40:AP40"/>
    <mergeCell ref="U31:W31"/>
    <mergeCell ref="W32:AP32"/>
    <mergeCell ref="W33:AP33"/>
    <mergeCell ref="W34:AP34"/>
    <mergeCell ref="W35:AP35"/>
    <mergeCell ref="W36:AP36"/>
    <mergeCell ref="W37:AP37"/>
    <mergeCell ref="W38:AP38"/>
    <mergeCell ref="W39:AP39"/>
  </mergeCells>
  <phoneticPr fontId="2"/>
  <conditionalFormatting sqref="A21:AG21 A22:AD26 AE23:AG23 AE25:AG25">
    <cfRule type="expression" dxfId="50" priority="6">
      <formula>OR(IF($A9=0,OFFSET($A9,-1,0),$A9)="工場製作",IF($A9=0,OFFSET($A9,-1,0),$A9)="該当なし")</formula>
    </cfRule>
  </conditionalFormatting>
  <conditionalFormatting sqref="G21">
    <cfRule type="expression" dxfId="47" priority="11">
      <formula>AND($G$21="あり",OR($C$91&lt;$C$89,$C$91&gt;$C$90))</formula>
    </cfRule>
  </conditionalFormatting>
  <conditionalFormatting sqref="G23">
    <cfRule type="expression" dxfId="46" priority="21">
      <formula>AND($G$23="あり",OR($C$92&lt;$C$89,$C$92&gt;$C$90))</formula>
    </cfRule>
  </conditionalFormatting>
  <conditionalFormatting sqref="G25">
    <cfRule type="expression" dxfId="45" priority="22">
      <formula>AND($G$25="あり",OR($C$93&lt;$C$89,$C$93&gt;$C$90))</formula>
    </cfRule>
  </conditionalFormatting>
  <conditionalFormatting sqref="I21:AG21 I22:AD26 AE23:AG23 AE25:AG25">
    <cfRule type="expression" dxfId="43" priority="1">
      <formula>$G21="なし"</formula>
    </cfRule>
  </conditionalFormatting>
  <dataValidations count="10">
    <dataValidation type="list" allowBlank="1" showInputMessage="1" showErrorMessage="1" sqref="X9:X14" xr:uid="{C3B62A7A-F7D7-4E25-A4DB-D68FF813A011}">
      <formula1>$C$124:$C$125</formula1>
    </dataValidation>
    <dataValidation type="list" allowBlank="1" showInputMessage="1" showErrorMessage="1" sqref="AX50" xr:uid="{24146A4A-5FED-4113-A2AB-54228D155A1B}">
      <formula1>INDIRECT(INDEX($C$93:$D$97,MATCH($AG33,工種,0),2))</formula1>
    </dataValidation>
    <dataValidation type="list" allowBlank="1" showInputMessage="1" showErrorMessage="1" sqref="AT22:AT27 AS22:AS26" xr:uid="{F51CAC79-559A-46DF-897E-03D2CD09B1F2}">
      <formula1>$C$128:$C$129</formula1>
    </dataValidation>
    <dataValidation type="list" allowBlank="1" showInputMessage="1" showErrorMessage="1" sqref="E50" xr:uid="{D79E8158-4765-46F6-81F0-C5C63B828013}">
      <formula1>$C$105:$C$106</formula1>
    </dataValidation>
    <dataValidation type="list" allowBlank="1" showInputMessage="1" showErrorMessage="1" sqref="O21:T26" xr:uid="{556EA5C1-31C8-4A19-B112-5687F7199BE9}">
      <formula1>INDIRECT(INDEX($C$74:$D$77,MATCH($I21,$C$74:$C$77,0),2))</formula1>
    </dataValidation>
    <dataValidation type="list" allowBlank="1" showInputMessage="1" showErrorMessage="1" sqref="G21 G23 G25" xr:uid="{9E846F1E-1A8B-49B2-BCCE-5DE2AD9E0419}">
      <formula1>$C$70:$C$71</formula1>
    </dataValidation>
    <dataValidation type="list" allowBlank="1" showInputMessage="1" showErrorMessage="1" sqref="I21:N26" xr:uid="{F82B1C1B-9369-492F-92FF-04C8ED64E8F1}">
      <formula1>$C$74:$C$78</formula1>
    </dataValidation>
    <dataValidation type="list" allowBlank="1" showInputMessage="1" showErrorMessage="1" prompt="（空白）を選択した場合は、当該項目は「非表示」となります。" sqref="G17" xr:uid="{CC6EE9CD-80C2-44ED-85BC-2C202E64C9CE}">
      <formula1>$B$76:$D$76</formula1>
    </dataValidation>
    <dataValidation type="list" allowBlank="1" showInputMessage="1" showErrorMessage="1" sqref="U21:AD26" xr:uid="{B829C68A-2B98-4157-B96D-488E4CD8ECD2}">
      <formula1>INDIRECT(INDEX($BM$33:$BN$51,MATCH($O21,$BM$33:$BM$51,0),2))</formula1>
    </dataValidation>
    <dataValidation type="list" allowBlank="1" showInputMessage="1" showErrorMessage="1" sqref="AE21:AE26" xr:uid="{7C4B1B38-FF57-4601-B277-37B074A24C13}">
      <formula1>$C$85:$C$86</formula1>
    </dataValidation>
  </dataValidations>
  <pageMargins left="0.7" right="0.7" top="0.75" bottom="0.75" header="0.3" footer="0.3"/>
  <pageSetup paperSize="9" scale="65" orientation="landscape" horizontalDpi="1200" verticalDpi="1200" r:id="rId1"/>
  <legacyDrawing r:id="rId2"/>
  <extLst>
    <ext xmlns:x14="http://schemas.microsoft.com/office/spreadsheetml/2009/9/main" uri="{78C0D931-6437-407d-A8EE-F0AAD7539E65}">
      <x14:conditionalFormattings>
        <x14:conditionalFormatting xmlns:xm="http://schemas.microsoft.com/office/excel/2006/main">
          <x14:cfRule type="expression" priority="5" id="{B5102587-6742-4A5D-A0D0-DB830132F0E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81AB774E-042A-4619-8156-15F5DF307968}">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D2776653-4D7D-402F-9DFC-7F49CC438E4C}">
            <xm:f>IF($A9=0,OFFSET($A9,-1,0),$A9)=様式４!$C$83</xm:f>
            <x14:dxf>
              <font>
                <color theme="0"/>
              </font>
              <fill>
                <patternFill>
                  <bgColor theme="0"/>
                </patternFill>
              </fill>
            </x14:dxf>
          </x14:cfRule>
          <xm:sqref>G9:O14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7">
    <tabColor rgb="FFFF0000"/>
    <pageSetUpPr fitToPage="1"/>
  </sheetPr>
  <dimension ref="A1:L50"/>
  <sheetViews>
    <sheetView workbookViewId="0">
      <selection activeCell="D14" sqref="D14:E15"/>
    </sheetView>
  </sheetViews>
  <sheetFormatPr defaultColWidth="15" defaultRowHeight="13.5"/>
  <cols>
    <col min="1" max="1" width="8.125" style="6" customWidth="1"/>
    <col min="2" max="2" width="18.625" style="6" customWidth="1"/>
    <col min="3" max="3" width="20" style="6" customWidth="1"/>
    <col min="4" max="4" width="33.625" style="6" customWidth="1"/>
    <col min="5" max="5" width="15.625" style="6" customWidth="1"/>
    <col min="6" max="6" width="3.625" style="6" customWidth="1"/>
    <col min="7" max="7" width="14.5" style="6" customWidth="1"/>
    <col min="8" max="8" width="20.625" style="6" customWidth="1"/>
    <col min="9" max="9" width="11" style="6" customWidth="1"/>
    <col min="10" max="10" width="0.875" style="6" customWidth="1"/>
    <col min="11" max="11" width="5.875" style="6" customWidth="1"/>
    <col min="12" max="12" width="48.5" style="6" customWidth="1"/>
    <col min="13" max="16384" width="15" style="6"/>
  </cols>
  <sheetData>
    <row r="1" spans="1:12" ht="15" customHeight="1">
      <c r="G1" s="209"/>
      <c r="H1" s="1236" t="s">
        <v>383</v>
      </c>
      <c r="I1" s="1236"/>
    </row>
    <row r="2" spans="1:12" ht="21.75" customHeight="1">
      <c r="A2" s="1237" t="s">
        <v>208</v>
      </c>
      <c r="B2" s="1237"/>
      <c r="C2" s="1237"/>
      <c r="D2" s="1237"/>
      <c r="E2" s="1237"/>
      <c r="F2" s="1237"/>
      <c r="G2" s="1237"/>
      <c r="H2" s="1237"/>
      <c r="I2" s="1237"/>
      <c r="J2" s="1237"/>
    </row>
    <row r="3" spans="1:12" ht="5.25" customHeight="1">
      <c r="A3" s="38"/>
      <c r="B3" s="38"/>
      <c r="C3" s="38"/>
      <c r="D3" s="38"/>
      <c r="E3" s="38"/>
      <c r="F3" s="38"/>
      <c r="G3" s="38"/>
      <c r="H3" s="38"/>
    </row>
    <row r="4" spans="1:12" ht="16.5" customHeight="1">
      <c r="A4" s="1238" t="str">
        <f>"対象期間："&amp;TEXT(IF(AND(MONTH(様式４!R48)&gt;=1,MONTH(様式４!R48)&lt;=6),EOMONTH(様式４!R48,-2*12),EOMONTH(様式４!R48,-1*12)),"[$-ja-JP-x-gannen]ggge")&amp;"年度"</f>
        <v>対象期間：令和7年度</v>
      </c>
      <c r="B4" s="1238"/>
      <c r="C4" s="1238"/>
      <c r="E4" s="6" t="s">
        <v>62</v>
      </c>
      <c r="F4" s="1247">
        <f>様式３!Y3</f>
        <v>0</v>
      </c>
      <c r="G4" s="1247"/>
      <c r="H4" s="1247"/>
      <c r="I4" s="1247"/>
    </row>
    <row r="5" spans="1:12" ht="16.5" customHeight="1">
      <c r="E5" s="6" t="s">
        <v>61</v>
      </c>
      <c r="F5" s="1248" t="str">
        <f>様式３!Y4</f>
        <v>（都）塚口長尾線（昆陽南）　街路整備工事（その４）</v>
      </c>
      <c r="G5" s="1248"/>
      <c r="H5" s="1248"/>
      <c r="I5" s="1248"/>
    </row>
    <row r="6" spans="1:12" ht="6" customHeight="1">
      <c r="A6" s="39"/>
      <c r="B6" s="39"/>
      <c r="G6" s="41"/>
    </row>
    <row r="7" spans="1:12" ht="17.25" customHeight="1">
      <c r="A7" s="4" t="s">
        <v>209</v>
      </c>
      <c r="B7" s="4"/>
      <c r="E7" s="40"/>
      <c r="F7" s="40"/>
      <c r="G7" s="51"/>
      <c r="H7" s="51"/>
      <c r="I7" s="51"/>
    </row>
    <row r="8" spans="1:12" ht="18" customHeight="1">
      <c r="A8" s="1239" t="s">
        <v>52</v>
      </c>
      <c r="B8" s="1240" t="s">
        <v>284</v>
      </c>
      <c r="C8" s="1241"/>
      <c r="D8" s="1249" t="s">
        <v>317</v>
      </c>
      <c r="E8" s="1249"/>
      <c r="F8" s="1240" t="s">
        <v>768</v>
      </c>
      <c r="G8" s="1244"/>
      <c r="H8" s="1239" t="s">
        <v>8</v>
      </c>
      <c r="I8" s="42" t="s">
        <v>210</v>
      </c>
      <c r="J8" s="43"/>
    </row>
    <row r="9" spans="1:12" ht="18" customHeight="1">
      <c r="A9" s="1239"/>
      <c r="B9" s="1242"/>
      <c r="C9" s="1243"/>
      <c r="D9" s="1250"/>
      <c r="E9" s="1250"/>
      <c r="F9" s="1245"/>
      <c r="G9" s="1246"/>
      <c r="H9" s="1239"/>
      <c r="I9" s="44" t="s">
        <v>211</v>
      </c>
      <c r="J9" s="43"/>
    </row>
    <row r="10" spans="1:12" ht="15" customHeight="1">
      <c r="A10" s="1224" t="s">
        <v>7</v>
      </c>
      <c r="B10" s="1226"/>
      <c r="C10" s="1227"/>
      <c r="D10" s="1226"/>
      <c r="E10" s="1227"/>
      <c r="F10" s="1230" t="s">
        <v>454</v>
      </c>
      <c r="G10" s="1232"/>
      <c r="H10" s="1225"/>
      <c r="I10" s="1224"/>
      <c r="J10" s="1235"/>
      <c r="K10" s="887"/>
      <c r="L10" s="1234"/>
    </row>
    <row r="11" spans="1:12" ht="15" customHeight="1">
      <c r="A11" s="1224"/>
      <c r="B11" s="1228"/>
      <c r="C11" s="1229"/>
      <c r="D11" s="1228"/>
      <c r="E11" s="1229"/>
      <c r="F11" s="1231"/>
      <c r="G11" s="1233"/>
      <c r="H11" s="1225"/>
      <c r="I11" s="1224"/>
      <c r="J11" s="1235"/>
      <c r="K11" s="887"/>
      <c r="L11" s="1234"/>
    </row>
    <row r="12" spans="1:12" ht="15" customHeight="1">
      <c r="A12" s="1224" t="s">
        <v>7</v>
      </c>
      <c r="B12" s="1226"/>
      <c r="C12" s="1227"/>
      <c r="D12" s="1226"/>
      <c r="E12" s="1227"/>
      <c r="F12" s="1230" t="s">
        <v>454</v>
      </c>
      <c r="G12" s="1232"/>
      <c r="H12" s="1225"/>
      <c r="I12" s="1224"/>
      <c r="J12" s="1235"/>
    </row>
    <row r="13" spans="1:12" ht="15" customHeight="1">
      <c r="A13" s="1224"/>
      <c r="B13" s="1228"/>
      <c r="C13" s="1229"/>
      <c r="D13" s="1228"/>
      <c r="E13" s="1229"/>
      <c r="F13" s="1231"/>
      <c r="G13" s="1233"/>
      <c r="H13" s="1225"/>
      <c r="I13" s="1224"/>
      <c r="J13" s="1235"/>
    </row>
    <row r="14" spans="1:12" ht="15" customHeight="1">
      <c r="A14" s="1224" t="s">
        <v>7</v>
      </c>
      <c r="B14" s="1226"/>
      <c r="C14" s="1227"/>
      <c r="D14" s="1226"/>
      <c r="E14" s="1227"/>
      <c r="F14" s="1230" t="s">
        <v>454</v>
      </c>
      <c r="G14" s="1232"/>
      <c r="H14" s="1225"/>
      <c r="I14" s="1224"/>
      <c r="J14" s="45"/>
    </row>
    <row r="15" spans="1:12" ht="15" customHeight="1">
      <c r="A15" s="1224"/>
      <c r="B15" s="1228"/>
      <c r="C15" s="1229"/>
      <c r="D15" s="1228"/>
      <c r="E15" s="1229"/>
      <c r="F15" s="1231"/>
      <c r="G15" s="1233"/>
      <c r="H15" s="1225"/>
      <c r="I15" s="1224"/>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79" t="s">
        <v>212</v>
      </c>
      <c r="I18" s="80" t="s">
        <v>213</v>
      </c>
      <c r="J18" s="45"/>
    </row>
    <row r="19" spans="1:10" ht="25.35" customHeight="1" thickTop="1">
      <c r="A19" s="45"/>
      <c r="B19" s="45"/>
      <c r="C19" s="46"/>
      <c r="D19" s="46"/>
      <c r="E19" s="47"/>
      <c r="F19" s="47"/>
      <c r="G19" s="46"/>
      <c r="H19" s="81" t="s">
        <v>214</v>
      </c>
      <c r="I19" s="307" t="str">
        <f>IF(SUM(I10:I15)=0,"○","")</f>
        <v>○</v>
      </c>
      <c r="J19" s="45"/>
    </row>
    <row r="20" spans="1:10" ht="25.35" customHeight="1">
      <c r="A20" s="45"/>
      <c r="B20" s="45"/>
      <c r="C20" s="46"/>
      <c r="D20" s="46"/>
      <c r="E20" s="47"/>
      <c r="F20" s="47"/>
      <c r="G20" s="46"/>
      <c r="H20" s="82" t="s">
        <v>611</v>
      </c>
      <c r="I20" s="308" t="str">
        <f>IF(SUM(I10:I15)=1,"○","")</f>
        <v/>
      </c>
      <c r="J20" s="45"/>
    </row>
    <row r="21" spans="1:10" ht="25.35" customHeight="1">
      <c r="A21" s="45"/>
      <c r="B21" s="45"/>
      <c r="C21" s="46"/>
      <c r="D21" s="46"/>
      <c r="E21" s="47"/>
      <c r="F21" s="47"/>
      <c r="G21" s="46"/>
      <c r="H21" s="82" t="s">
        <v>612</v>
      </c>
      <c r="I21" s="308" t="str">
        <f>IF(SUM(I10:I15)=2,"○","")</f>
        <v/>
      </c>
      <c r="J21" s="45"/>
    </row>
    <row r="22" spans="1:10" ht="25.35" customHeight="1" thickBot="1">
      <c r="A22" s="45"/>
      <c r="B22" s="45"/>
      <c r="C22" s="46"/>
      <c r="D22" s="46"/>
      <c r="E22" s="47"/>
      <c r="F22" s="47"/>
      <c r="G22" s="46"/>
      <c r="H22" s="83" t="s">
        <v>613</v>
      </c>
      <c r="I22" s="309" t="str">
        <f>IF(SUM(I10:I15)&gt;=3,"○","")</f>
        <v/>
      </c>
      <c r="J22" s="45"/>
    </row>
    <row r="23" spans="1:10" ht="14.25" thickBot="1">
      <c r="A23" s="45"/>
      <c r="B23" s="45"/>
      <c r="C23" s="46"/>
      <c r="D23" s="46"/>
      <c r="E23" s="47"/>
      <c r="F23" s="47"/>
      <c r="G23" s="46"/>
      <c r="H23" s="45"/>
      <c r="I23" s="45"/>
      <c r="J23" s="45"/>
    </row>
    <row r="24" spans="1:10" ht="13.5" customHeight="1" thickTop="1">
      <c r="A24" s="1222" t="s">
        <v>433</v>
      </c>
      <c r="B24" s="1223"/>
      <c r="C24" s="238"/>
      <c r="D24" s="238"/>
      <c r="E24" s="238"/>
      <c r="F24" s="238"/>
      <c r="G24" s="238"/>
      <c r="H24" s="238"/>
      <c r="I24" s="239"/>
    </row>
    <row r="25" spans="1:10" s="1" customFormat="1" ht="13.5" customHeight="1">
      <c r="A25" s="240" t="s">
        <v>425</v>
      </c>
      <c r="B25" s="1221" t="s">
        <v>444</v>
      </c>
      <c r="C25" s="1221"/>
      <c r="D25" s="1221"/>
      <c r="E25" s="1221"/>
      <c r="F25" s="1221"/>
      <c r="G25" s="1221"/>
      <c r="H25" s="1221"/>
      <c r="I25" s="245"/>
    </row>
    <row r="26" spans="1:10" s="1" customFormat="1">
      <c r="A26" s="240" t="s">
        <v>423</v>
      </c>
      <c r="B26" s="241" t="s">
        <v>465</v>
      </c>
      <c r="C26" s="242"/>
      <c r="D26" s="242"/>
      <c r="E26" s="242"/>
      <c r="F26" s="242"/>
      <c r="G26" s="242"/>
      <c r="H26" s="242"/>
      <c r="I26" s="243"/>
    </row>
    <row r="27" spans="1:10" s="7" customFormat="1" ht="14.25" customHeight="1">
      <c r="A27" s="240" t="s">
        <v>427</v>
      </c>
      <c r="B27" s="655" t="s">
        <v>639</v>
      </c>
      <c r="C27" s="655"/>
      <c r="D27" s="655"/>
      <c r="E27" s="655"/>
      <c r="F27" s="655"/>
      <c r="G27" s="655"/>
      <c r="H27" s="655"/>
      <c r="I27" s="196"/>
      <c r="J27" s="48"/>
    </row>
    <row r="28" spans="1:10" s="7" customFormat="1" ht="14.25" customHeight="1">
      <c r="A28" s="240" t="s">
        <v>429</v>
      </c>
      <c r="B28" s="655" t="s">
        <v>435</v>
      </c>
      <c r="C28" s="655"/>
      <c r="D28" s="655"/>
      <c r="E28" s="655"/>
      <c r="F28" s="655"/>
      <c r="G28" s="655"/>
      <c r="H28" s="655"/>
      <c r="I28" s="196"/>
      <c r="J28" s="49"/>
    </row>
    <row r="29" spans="1:10" s="7" customFormat="1" ht="14.25" customHeight="1">
      <c r="A29" s="240"/>
      <c r="B29" s="655" t="s">
        <v>640</v>
      </c>
      <c r="C29" s="655"/>
      <c r="D29" s="655"/>
      <c r="E29" s="655"/>
      <c r="F29" s="655"/>
      <c r="G29" s="655"/>
      <c r="H29" s="655"/>
      <c r="I29" s="196"/>
      <c r="J29" s="49"/>
    </row>
    <row r="30" spans="1:10" ht="13.5" customHeight="1">
      <c r="A30" s="240" t="s">
        <v>432</v>
      </c>
      <c r="B30" s="655" t="s">
        <v>456</v>
      </c>
      <c r="C30" s="655"/>
      <c r="D30" s="655"/>
      <c r="E30" s="655"/>
      <c r="F30" s="655"/>
      <c r="G30" s="655"/>
      <c r="H30" s="655"/>
      <c r="I30" s="196"/>
    </row>
    <row r="31" spans="1:10" ht="13.5" customHeight="1" thickBot="1">
      <c r="A31" s="244" t="s">
        <v>464</v>
      </c>
      <c r="B31" s="644" t="s">
        <v>457</v>
      </c>
      <c r="C31" s="644"/>
      <c r="D31" s="644"/>
      <c r="E31" s="644"/>
      <c r="F31" s="644"/>
      <c r="G31" s="644"/>
      <c r="H31" s="644"/>
      <c r="I31" s="213"/>
    </row>
    <row r="32" spans="1:10" ht="14.25" thickTop="1">
      <c r="A32" s="211"/>
      <c r="B32" s="211"/>
      <c r="C32" s="211"/>
      <c r="D32" s="211"/>
      <c r="E32" s="211"/>
      <c r="F32" s="211"/>
      <c r="G32" s="211"/>
      <c r="H32" s="211"/>
      <c r="I32" s="211"/>
    </row>
    <row r="36" spans="1:11">
      <c r="A36" s="6" t="s">
        <v>439</v>
      </c>
    </row>
    <row r="37" spans="1:11">
      <c r="A37" s="6" t="s">
        <v>440</v>
      </c>
      <c r="B37" s="6" t="s">
        <v>441</v>
      </c>
    </row>
    <row r="38" spans="1:11">
      <c r="A38" s="6" t="s">
        <v>442</v>
      </c>
      <c r="B38" s="6" t="s">
        <v>441</v>
      </c>
      <c r="K38" s="6">
        <v>1</v>
      </c>
    </row>
    <row r="39" spans="1:11">
      <c r="A39" s="6" t="s">
        <v>443</v>
      </c>
      <c r="B39" s="6" t="s">
        <v>441</v>
      </c>
      <c r="K39" s="6">
        <v>2</v>
      </c>
    </row>
    <row r="40" spans="1:11">
      <c r="K40" s="6">
        <v>3</v>
      </c>
    </row>
    <row r="41" spans="1:11">
      <c r="A41" s="6" t="s">
        <v>586</v>
      </c>
    </row>
    <row r="42" spans="1:11">
      <c r="A42" s="6" t="s">
        <v>587</v>
      </c>
    </row>
    <row r="43" spans="1:11">
      <c r="A43" s="6" t="s">
        <v>588</v>
      </c>
    </row>
    <row r="44" spans="1:11">
      <c r="A44" s="6" t="s">
        <v>589</v>
      </c>
    </row>
    <row r="45" spans="1:11">
      <c r="A45" s="6" t="s">
        <v>590</v>
      </c>
    </row>
    <row r="46" spans="1:11">
      <c r="A46" s="6" t="s">
        <v>591</v>
      </c>
    </row>
    <row r="47" spans="1:11">
      <c r="A47" s="6" t="s">
        <v>592</v>
      </c>
    </row>
    <row r="48" spans="1:11">
      <c r="A48" s="6" t="s">
        <v>593</v>
      </c>
    </row>
    <row r="49" spans="1:1">
      <c r="A49" s="6" t="s">
        <v>594</v>
      </c>
    </row>
    <row r="50" spans="1:1">
      <c r="A50" s="6" t="s">
        <v>595</v>
      </c>
    </row>
  </sheetData>
  <mergeCells count="42">
    <mergeCell ref="H1:I1"/>
    <mergeCell ref="I10:I11"/>
    <mergeCell ref="A2:J2"/>
    <mergeCell ref="A4:C4"/>
    <mergeCell ref="A8:A9"/>
    <mergeCell ref="B8:C9"/>
    <mergeCell ref="H8:H9"/>
    <mergeCell ref="F8:G9"/>
    <mergeCell ref="F4:I4"/>
    <mergeCell ref="F5:I5"/>
    <mergeCell ref="J10:J11"/>
    <mergeCell ref="D8:E9"/>
    <mergeCell ref="K10:K11"/>
    <mergeCell ref="L10:L11"/>
    <mergeCell ref="A12:A13"/>
    <mergeCell ref="H12:H13"/>
    <mergeCell ref="I12:I13"/>
    <mergeCell ref="J12:J13"/>
    <mergeCell ref="A10:A11"/>
    <mergeCell ref="H10:H11"/>
    <mergeCell ref="G10:G11"/>
    <mergeCell ref="G12:G13"/>
    <mergeCell ref="F10:F11"/>
    <mergeCell ref="F12:F13"/>
    <mergeCell ref="D10:E11"/>
    <mergeCell ref="B10:C11"/>
    <mergeCell ref="B12:C13"/>
    <mergeCell ref="D12:E13"/>
    <mergeCell ref="B25:H25"/>
    <mergeCell ref="A24:B24"/>
    <mergeCell ref="A14:A15"/>
    <mergeCell ref="H14:H15"/>
    <mergeCell ref="I14:I15"/>
    <mergeCell ref="D14:E15"/>
    <mergeCell ref="B14:C15"/>
    <mergeCell ref="F14:F15"/>
    <mergeCell ref="G14:G15"/>
    <mergeCell ref="B31:H31"/>
    <mergeCell ref="B27:H27"/>
    <mergeCell ref="B28:H28"/>
    <mergeCell ref="B29:H29"/>
    <mergeCell ref="B30:H30"/>
  </mergeCells>
  <phoneticPr fontId="2"/>
  <conditionalFormatting sqref="B10 D10 F10:I10 H11:I11">
    <cfRule type="expression" dxfId="42" priority="243">
      <formula>$A$10=$B$37</formula>
    </cfRule>
  </conditionalFormatting>
  <conditionalFormatting sqref="B12 D12 F12:I12 H13:I13">
    <cfRule type="expression" dxfId="41" priority="246">
      <formula>$A$12=$B$38</formula>
    </cfRule>
  </conditionalFormatting>
  <conditionalFormatting sqref="B14 D14 F14:I14 H15:I15">
    <cfRule type="expression" dxfId="40" priority="249">
      <formula>$A$14=$B$39</formula>
    </cfRule>
  </conditionalFormatting>
  <dataValidations count="6">
    <dataValidation type="list" allowBlank="1" showInputMessage="1" showErrorMessage="1" prompt="該当する項目を選択してください。" sqref="I10:I15" xr:uid="{00000000-0002-0000-1800-000000000000}">
      <formula1>$K$37:$K$40</formula1>
    </dataValidation>
    <dataValidation type="list" allowBlank="1" showInputMessage="1" showErrorMessage="1" sqref="A10:A11" xr:uid="{4C68E511-FC36-407F-BB30-0B692B9C7B01}">
      <formula1>$A$37:$B$37</formula1>
    </dataValidation>
    <dataValidation type="list" allowBlank="1" showInputMessage="1" showErrorMessage="1" sqref="A12:A13" xr:uid="{731C5BFF-B7C3-4F45-B091-76F8BC83D405}">
      <formula1>$A$38:$B$38</formula1>
    </dataValidation>
    <dataValidation type="list" allowBlank="1" showInputMessage="1" showErrorMessage="1" sqref="A14:A15" xr:uid="{6BEF85D9-F279-4869-853A-598A9DC71A9F}">
      <formula1>$A$39:$B$39</formula1>
    </dataValidation>
    <dataValidation type="list" allowBlank="1" showInputMessage="1" showErrorMessage="1" sqref="B10:C11 B12:C13 B14:C15" xr:uid="{8717BF86-77DC-4E0F-BF3C-BD257D43A7ED}">
      <formula1>$A$41:$A$50</formula1>
    </dataValidation>
    <dataValidation type="date" operator="greaterThanOrEqual" allowBlank="1" showInputMessage="1" showErrorMessage="1" sqref="G10:H15" xr:uid="{BA93736C-F2FC-4B44-8E11-0B3BA83CD891}">
      <formula1>1</formula1>
    </dataValidation>
  </dataValidations>
  <pageMargins left="0.78740157480314965" right="0.39370078740157483" top="0.47244094488188981" bottom="0.47244094488188981" header="0.31496062992125984" footer="0.31496062992125984"/>
  <pageSetup paperSize="9" scale="9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9">
    <tabColor rgb="FF00B0F0"/>
  </sheetPr>
  <dimension ref="A1:J62"/>
  <sheetViews>
    <sheetView workbookViewId="0">
      <selection sqref="A1:J1"/>
    </sheetView>
  </sheetViews>
  <sheetFormatPr defaultRowHeight="13.5"/>
  <cols>
    <col min="1" max="1" width="3.625" customWidth="1"/>
    <col min="2" max="9" width="10.125" customWidth="1"/>
    <col min="10" max="10" width="3.625" customWidth="1"/>
    <col min="257" max="257" width="3.625" customWidth="1"/>
    <col min="258" max="265" width="10.125" customWidth="1"/>
    <col min="266" max="266" width="3.625" customWidth="1"/>
    <col min="513" max="513" width="3.625" customWidth="1"/>
    <col min="514" max="521" width="10.125" customWidth="1"/>
    <col min="522" max="522" width="3.625" customWidth="1"/>
    <col min="769" max="769" width="3.625" customWidth="1"/>
    <col min="770" max="777" width="10.125" customWidth="1"/>
    <col min="778" max="778" width="3.625" customWidth="1"/>
    <col min="1025" max="1025" width="3.625" customWidth="1"/>
    <col min="1026" max="1033" width="10.125" customWidth="1"/>
    <col min="1034" max="1034" width="3.625" customWidth="1"/>
    <col min="1281" max="1281" width="3.625" customWidth="1"/>
    <col min="1282" max="1289" width="10.125" customWidth="1"/>
    <col min="1290" max="1290" width="3.625" customWidth="1"/>
    <col min="1537" max="1537" width="3.625" customWidth="1"/>
    <col min="1538" max="1545" width="10.125" customWidth="1"/>
    <col min="1546" max="1546" width="3.625" customWidth="1"/>
    <col min="1793" max="1793" width="3.625" customWidth="1"/>
    <col min="1794" max="1801" width="10.125" customWidth="1"/>
    <col min="1802" max="1802" width="3.625" customWidth="1"/>
    <col min="2049" max="2049" width="3.625" customWidth="1"/>
    <col min="2050" max="2057" width="10.125" customWidth="1"/>
    <col min="2058" max="2058" width="3.625" customWidth="1"/>
    <col min="2305" max="2305" width="3.625" customWidth="1"/>
    <col min="2306" max="2313" width="10.125" customWidth="1"/>
    <col min="2314" max="2314" width="3.625" customWidth="1"/>
    <col min="2561" max="2561" width="3.625" customWidth="1"/>
    <col min="2562" max="2569" width="10.125" customWidth="1"/>
    <col min="2570" max="2570" width="3.625" customWidth="1"/>
    <col min="2817" max="2817" width="3.625" customWidth="1"/>
    <col min="2818" max="2825" width="10.125" customWidth="1"/>
    <col min="2826" max="2826" width="3.625" customWidth="1"/>
    <col min="3073" max="3073" width="3.625" customWidth="1"/>
    <col min="3074" max="3081" width="10.125" customWidth="1"/>
    <col min="3082" max="3082" width="3.625" customWidth="1"/>
    <col min="3329" max="3329" width="3.625" customWidth="1"/>
    <col min="3330" max="3337" width="10.125" customWidth="1"/>
    <col min="3338" max="3338" width="3.625" customWidth="1"/>
    <col min="3585" max="3585" width="3.625" customWidth="1"/>
    <col min="3586" max="3593" width="10.125" customWidth="1"/>
    <col min="3594" max="3594" width="3.625" customWidth="1"/>
    <col min="3841" max="3841" width="3.625" customWidth="1"/>
    <col min="3842" max="3849" width="10.125" customWidth="1"/>
    <col min="3850" max="3850" width="3.625" customWidth="1"/>
    <col min="4097" max="4097" width="3.625" customWidth="1"/>
    <col min="4098" max="4105" width="10.125" customWidth="1"/>
    <col min="4106" max="4106" width="3.625" customWidth="1"/>
    <col min="4353" max="4353" width="3.625" customWidth="1"/>
    <col min="4354" max="4361" width="10.125" customWidth="1"/>
    <col min="4362" max="4362" width="3.625" customWidth="1"/>
    <col min="4609" max="4609" width="3.625" customWidth="1"/>
    <col min="4610" max="4617" width="10.125" customWidth="1"/>
    <col min="4618" max="4618" width="3.625" customWidth="1"/>
    <col min="4865" max="4865" width="3.625" customWidth="1"/>
    <col min="4866" max="4873" width="10.125" customWidth="1"/>
    <col min="4874" max="4874" width="3.625" customWidth="1"/>
    <col min="5121" max="5121" width="3.625" customWidth="1"/>
    <col min="5122" max="5129" width="10.125" customWidth="1"/>
    <col min="5130" max="5130" width="3.625" customWidth="1"/>
    <col min="5377" max="5377" width="3.625" customWidth="1"/>
    <col min="5378" max="5385" width="10.125" customWidth="1"/>
    <col min="5386" max="5386" width="3.625" customWidth="1"/>
    <col min="5633" max="5633" width="3.625" customWidth="1"/>
    <col min="5634" max="5641" width="10.125" customWidth="1"/>
    <col min="5642" max="5642" width="3.625" customWidth="1"/>
    <col min="5889" max="5889" width="3.625" customWidth="1"/>
    <col min="5890" max="5897" width="10.125" customWidth="1"/>
    <col min="5898" max="5898" width="3.625" customWidth="1"/>
    <col min="6145" max="6145" width="3.625" customWidth="1"/>
    <col min="6146" max="6153" width="10.125" customWidth="1"/>
    <col min="6154" max="6154" width="3.625" customWidth="1"/>
    <col min="6401" max="6401" width="3.625" customWidth="1"/>
    <col min="6402" max="6409" width="10.125" customWidth="1"/>
    <col min="6410" max="6410" width="3.625" customWidth="1"/>
    <col min="6657" max="6657" width="3.625" customWidth="1"/>
    <col min="6658" max="6665" width="10.125" customWidth="1"/>
    <col min="6666" max="6666" width="3.625" customWidth="1"/>
    <col min="6913" max="6913" width="3.625" customWidth="1"/>
    <col min="6914" max="6921" width="10.125" customWidth="1"/>
    <col min="6922" max="6922" width="3.625" customWidth="1"/>
    <col min="7169" max="7169" width="3.625" customWidth="1"/>
    <col min="7170" max="7177" width="10.125" customWidth="1"/>
    <col min="7178" max="7178" width="3.625" customWidth="1"/>
    <col min="7425" max="7425" width="3.625" customWidth="1"/>
    <col min="7426" max="7433" width="10.125" customWidth="1"/>
    <col min="7434" max="7434" width="3.625" customWidth="1"/>
    <col min="7681" max="7681" width="3.625" customWidth="1"/>
    <col min="7682" max="7689" width="10.125" customWidth="1"/>
    <col min="7690" max="7690" width="3.625" customWidth="1"/>
    <col min="7937" max="7937" width="3.625" customWidth="1"/>
    <col min="7938" max="7945" width="10.125" customWidth="1"/>
    <col min="7946" max="7946" width="3.625" customWidth="1"/>
    <col min="8193" max="8193" width="3.625" customWidth="1"/>
    <col min="8194" max="8201" width="10.125" customWidth="1"/>
    <col min="8202" max="8202" width="3.625" customWidth="1"/>
    <col min="8449" max="8449" width="3.625" customWidth="1"/>
    <col min="8450" max="8457" width="10.125" customWidth="1"/>
    <col min="8458" max="8458" width="3.625" customWidth="1"/>
    <col min="8705" max="8705" width="3.625" customWidth="1"/>
    <col min="8706" max="8713" width="10.125" customWidth="1"/>
    <col min="8714" max="8714" width="3.625" customWidth="1"/>
    <col min="8961" max="8961" width="3.625" customWidth="1"/>
    <col min="8962" max="8969" width="10.125" customWidth="1"/>
    <col min="8970" max="8970" width="3.625" customWidth="1"/>
    <col min="9217" max="9217" width="3.625" customWidth="1"/>
    <col min="9218" max="9225" width="10.125" customWidth="1"/>
    <col min="9226" max="9226" width="3.625" customWidth="1"/>
    <col min="9473" max="9473" width="3.625" customWidth="1"/>
    <col min="9474" max="9481" width="10.125" customWidth="1"/>
    <col min="9482" max="9482" width="3.625" customWidth="1"/>
    <col min="9729" max="9729" width="3.625" customWidth="1"/>
    <col min="9730" max="9737" width="10.125" customWidth="1"/>
    <col min="9738" max="9738" width="3.625" customWidth="1"/>
    <col min="9985" max="9985" width="3.625" customWidth="1"/>
    <col min="9986" max="9993" width="10.125" customWidth="1"/>
    <col min="9994" max="9994" width="3.625" customWidth="1"/>
    <col min="10241" max="10241" width="3.625" customWidth="1"/>
    <col min="10242" max="10249" width="10.125" customWidth="1"/>
    <col min="10250" max="10250" width="3.625" customWidth="1"/>
    <col min="10497" max="10497" width="3.625" customWidth="1"/>
    <col min="10498" max="10505" width="10.125" customWidth="1"/>
    <col min="10506" max="10506" width="3.625" customWidth="1"/>
    <col min="10753" max="10753" width="3.625" customWidth="1"/>
    <col min="10754" max="10761" width="10.125" customWidth="1"/>
    <col min="10762" max="10762" width="3.625" customWidth="1"/>
    <col min="11009" max="11009" width="3.625" customWidth="1"/>
    <col min="11010" max="11017" width="10.125" customWidth="1"/>
    <col min="11018" max="11018" width="3.625" customWidth="1"/>
    <col min="11265" max="11265" width="3.625" customWidth="1"/>
    <col min="11266" max="11273" width="10.125" customWidth="1"/>
    <col min="11274" max="11274" width="3.625" customWidth="1"/>
    <col min="11521" max="11521" width="3.625" customWidth="1"/>
    <col min="11522" max="11529" width="10.125" customWidth="1"/>
    <col min="11530" max="11530" width="3.625" customWidth="1"/>
    <col min="11777" max="11777" width="3.625" customWidth="1"/>
    <col min="11778" max="11785" width="10.125" customWidth="1"/>
    <col min="11786" max="11786" width="3.625" customWidth="1"/>
    <col min="12033" max="12033" width="3.625" customWidth="1"/>
    <col min="12034" max="12041" width="10.125" customWidth="1"/>
    <col min="12042" max="12042" width="3.625" customWidth="1"/>
    <col min="12289" max="12289" width="3.625" customWidth="1"/>
    <col min="12290" max="12297" width="10.125" customWidth="1"/>
    <col min="12298" max="12298" width="3.625" customWidth="1"/>
    <col min="12545" max="12545" width="3.625" customWidth="1"/>
    <col min="12546" max="12553" width="10.125" customWidth="1"/>
    <col min="12554" max="12554" width="3.625" customWidth="1"/>
    <col min="12801" max="12801" width="3.625" customWidth="1"/>
    <col min="12802" max="12809" width="10.125" customWidth="1"/>
    <col min="12810" max="12810" width="3.625" customWidth="1"/>
    <col min="13057" max="13057" width="3.625" customWidth="1"/>
    <col min="13058" max="13065" width="10.125" customWidth="1"/>
    <col min="13066" max="13066" width="3.625" customWidth="1"/>
    <col min="13313" max="13313" width="3.625" customWidth="1"/>
    <col min="13314" max="13321" width="10.125" customWidth="1"/>
    <col min="13322" max="13322" width="3.625" customWidth="1"/>
    <col min="13569" max="13569" width="3.625" customWidth="1"/>
    <col min="13570" max="13577" width="10.125" customWidth="1"/>
    <col min="13578" max="13578" width="3.625" customWidth="1"/>
    <col min="13825" max="13825" width="3.625" customWidth="1"/>
    <col min="13826" max="13833" width="10.125" customWidth="1"/>
    <col min="13834" max="13834" width="3.625" customWidth="1"/>
    <col min="14081" max="14081" width="3.625" customWidth="1"/>
    <col min="14082" max="14089" width="10.125" customWidth="1"/>
    <col min="14090" max="14090" width="3.625" customWidth="1"/>
    <col min="14337" max="14337" width="3.625" customWidth="1"/>
    <col min="14338" max="14345" width="10.125" customWidth="1"/>
    <col min="14346" max="14346" width="3.625" customWidth="1"/>
    <col min="14593" max="14593" width="3.625" customWidth="1"/>
    <col min="14594" max="14601" width="10.125" customWidth="1"/>
    <col min="14602" max="14602" width="3.625" customWidth="1"/>
    <col min="14849" max="14849" width="3.625" customWidth="1"/>
    <col min="14850" max="14857" width="10.125" customWidth="1"/>
    <col min="14858" max="14858" width="3.625" customWidth="1"/>
    <col min="15105" max="15105" width="3.625" customWidth="1"/>
    <col min="15106" max="15113" width="10.125" customWidth="1"/>
    <col min="15114" max="15114" width="3.625" customWidth="1"/>
    <col min="15361" max="15361" width="3.625" customWidth="1"/>
    <col min="15362" max="15369" width="10.125" customWidth="1"/>
    <col min="15370" max="15370" width="3.625" customWidth="1"/>
    <col min="15617" max="15617" width="3.625" customWidth="1"/>
    <col min="15618" max="15625" width="10.125" customWidth="1"/>
    <col min="15626" max="15626" width="3.625" customWidth="1"/>
    <col min="15873" max="15873" width="3.625" customWidth="1"/>
    <col min="15874" max="15881" width="10.125" customWidth="1"/>
    <col min="15882" max="15882" width="3.625" customWidth="1"/>
    <col min="16129" max="16129" width="3.625" customWidth="1"/>
    <col min="16130" max="16137" width="10.125" customWidth="1"/>
    <col min="16138" max="16138" width="3.625" customWidth="1"/>
  </cols>
  <sheetData>
    <row r="1" spans="1:10" ht="14.25">
      <c r="A1" s="1251"/>
      <c r="B1" s="1251"/>
      <c r="C1" s="1251"/>
      <c r="D1" s="1251"/>
      <c r="E1" s="1251"/>
      <c r="F1" s="1251"/>
      <c r="G1" s="1251"/>
      <c r="H1" s="1251"/>
      <c r="I1" s="1251"/>
      <c r="J1" s="1251"/>
    </row>
    <row r="2" spans="1:10" ht="13.5" customHeight="1">
      <c r="A2" s="1251"/>
      <c r="B2" s="1251"/>
      <c r="C2" s="1251"/>
      <c r="D2" s="1251"/>
      <c r="E2" s="1251"/>
      <c r="F2" s="1251"/>
      <c r="G2" s="1251"/>
      <c r="H2" s="1251"/>
      <c r="I2" s="1251"/>
      <c r="J2" s="1251"/>
    </row>
    <row r="3" spans="1:10" ht="13.5" customHeight="1">
      <c r="A3" s="1251"/>
      <c r="B3" s="1251"/>
      <c r="C3" s="1251"/>
      <c r="D3" s="1251"/>
      <c r="E3" s="1251"/>
      <c r="F3" s="1251"/>
      <c r="G3" s="1251"/>
      <c r="H3" s="1251"/>
      <c r="I3" s="1251"/>
      <c r="J3" s="1251"/>
    </row>
    <row r="4" spans="1:10" ht="14.25">
      <c r="A4" s="1251"/>
      <c r="B4" s="1251"/>
      <c r="C4" s="1251"/>
      <c r="D4" s="1251"/>
      <c r="E4" s="1251"/>
      <c r="F4" s="1251"/>
      <c r="G4" s="1251"/>
      <c r="H4" s="1251"/>
      <c r="I4" s="1251"/>
      <c r="J4" s="1251"/>
    </row>
    <row r="5" spans="1:10" ht="14.25">
      <c r="A5" s="1251"/>
      <c r="B5" s="1251"/>
      <c r="C5" s="1251"/>
      <c r="D5" s="1251"/>
      <c r="E5" s="1251"/>
      <c r="F5" s="1251"/>
      <c r="G5" s="1251"/>
      <c r="H5" s="1251"/>
      <c r="I5" s="1251"/>
      <c r="J5" s="1251"/>
    </row>
    <row r="6" spans="1:10" ht="14.25">
      <c r="A6" s="1251"/>
      <c r="B6" s="1251"/>
      <c r="C6" s="1251"/>
      <c r="D6" s="1251"/>
      <c r="E6" s="1251"/>
      <c r="F6" s="1251"/>
      <c r="G6" s="1251"/>
      <c r="H6" s="1251"/>
      <c r="I6" s="1251"/>
      <c r="J6" s="1251"/>
    </row>
    <row r="7" spans="1:10" ht="24">
      <c r="A7" s="1253" t="s">
        <v>271</v>
      </c>
      <c r="B7" s="1253"/>
      <c r="C7" s="1253"/>
      <c r="D7" s="1253"/>
      <c r="E7" s="1253"/>
      <c r="F7" s="1253"/>
      <c r="G7" s="1253"/>
      <c r="H7" s="1253"/>
      <c r="I7" s="1253"/>
      <c r="J7" s="1253"/>
    </row>
    <row r="8" spans="1:10" ht="14.25">
      <c r="A8" s="1251"/>
      <c r="B8" s="1251"/>
      <c r="C8" s="1251"/>
      <c r="D8" s="1251"/>
      <c r="E8" s="1251"/>
      <c r="F8" s="1251"/>
      <c r="G8" s="1251"/>
      <c r="H8" s="1251"/>
      <c r="I8" s="1251"/>
      <c r="J8" s="1251"/>
    </row>
    <row r="9" spans="1:10" ht="14.25">
      <c r="A9" s="1251"/>
      <c r="B9" s="1251"/>
      <c r="C9" s="1251"/>
      <c r="D9" s="1251"/>
      <c r="E9" s="1251"/>
      <c r="F9" s="1251"/>
      <c r="G9" s="1251"/>
      <c r="H9" s="1251"/>
      <c r="I9" s="1251"/>
      <c r="J9" s="1251"/>
    </row>
    <row r="10" spans="1:10" ht="14.25">
      <c r="A10" s="1252"/>
      <c r="B10" s="1252"/>
      <c r="C10" s="1252"/>
      <c r="D10" s="1252"/>
      <c r="E10" s="1252"/>
      <c r="F10" s="1252"/>
      <c r="G10" s="1252"/>
      <c r="H10" s="1252"/>
      <c r="I10" s="1252"/>
    </row>
    <row r="11" spans="1:10" ht="14.25">
      <c r="A11" s="48" t="s">
        <v>206</v>
      </c>
      <c r="B11" s="1259" t="str">
        <f>'様式１（表紙）'!B9</f>
        <v>令和　年　月　日</v>
      </c>
      <c r="C11" s="1259"/>
      <c r="D11" s="1259"/>
      <c r="E11" s="1255" t="s">
        <v>395</v>
      </c>
      <c r="F11" s="1255"/>
      <c r="G11" s="1255"/>
      <c r="H11" s="1255"/>
      <c r="I11" s="1255"/>
    </row>
    <row r="12" spans="1:10" ht="14.25">
      <c r="A12" s="48"/>
      <c r="B12" s="1260" t="str">
        <f>'様式１（表紙）'!B11</f>
        <v>（都）塚口長尾線（昆陽南）　街路整備工事（その４）</v>
      </c>
      <c r="C12" s="1260"/>
      <c r="D12" s="1260"/>
      <c r="E12" s="1260"/>
      <c r="F12" s="1260"/>
      <c r="G12" s="1260"/>
      <c r="H12" s="1260"/>
      <c r="I12" s="1260"/>
    </row>
    <row r="13" spans="1:10" ht="14.25">
      <c r="A13" s="48"/>
      <c r="B13" s="1252" t="s">
        <v>280</v>
      </c>
      <c r="C13" s="1252"/>
      <c r="D13" s="1252"/>
      <c r="E13" s="1252"/>
      <c r="F13" s="1252"/>
      <c r="G13" s="1252"/>
      <c r="H13" s="1252"/>
      <c r="I13" s="1252"/>
    </row>
    <row r="14" spans="1:10" ht="14.25">
      <c r="A14" s="1251"/>
      <c r="B14" s="1251"/>
      <c r="C14" s="1251"/>
      <c r="D14" s="1251"/>
      <c r="E14" s="1251"/>
      <c r="F14" s="1251"/>
      <c r="G14" s="1251"/>
      <c r="H14" s="1251"/>
      <c r="I14" s="1251"/>
      <c r="J14" s="1251"/>
    </row>
    <row r="15" spans="1:10" ht="14.25">
      <c r="A15" s="1251"/>
      <c r="B15" s="1251"/>
      <c r="C15" s="1251"/>
      <c r="D15" s="1251"/>
      <c r="E15" s="1251"/>
      <c r="F15" s="1251"/>
      <c r="G15" s="1251"/>
      <c r="H15" s="1251"/>
      <c r="I15" s="1251"/>
      <c r="J15" s="1251"/>
    </row>
    <row r="16" spans="1:10" ht="14.25">
      <c r="A16" s="1251"/>
      <c r="B16" s="1251"/>
      <c r="C16" s="1251"/>
      <c r="D16" s="1251"/>
      <c r="E16" s="1251"/>
      <c r="F16" s="1251"/>
      <c r="G16" s="1251"/>
      <c r="H16" s="1251"/>
      <c r="I16" s="1251"/>
      <c r="J16" s="1251"/>
    </row>
    <row r="17" spans="1:10" ht="14.25">
      <c r="A17" s="1251"/>
      <c r="B17" s="1251"/>
      <c r="C17" s="1251"/>
      <c r="D17" s="1251"/>
      <c r="E17" s="1251"/>
      <c r="F17" s="1251"/>
      <c r="G17" s="1251"/>
      <c r="H17" s="1251"/>
      <c r="I17" s="1251"/>
      <c r="J17" s="1251"/>
    </row>
    <row r="18" spans="1:10" ht="14.25">
      <c r="A18" s="120"/>
      <c r="B18" s="1255" t="s">
        <v>776</v>
      </c>
      <c r="C18" s="1255"/>
      <c r="D18" s="1255"/>
      <c r="E18" s="1255"/>
      <c r="F18" s="1255"/>
      <c r="G18" s="1255"/>
      <c r="H18" s="1255"/>
      <c r="I18" s="1255"/>
    </row>
    <row r="19" spans="1:10" ht="14.25">
      <c r="A19" s="48"/>
      <c r="B19" s="1258"/>
      <c r="C19" s="1258"/>
      <c r="D19" s="48" t="s">
        <v>775</v>
      </c>
      <c r="E19" s="48"/>
      <c r="F19" s="48"/>
      <c r="G19" s="48"/>
      <c r="H19" s="48"/>
      <c r="I19" s="48"/>
    </row>
    <row r="20" spans="1:10" ht="14.25">
      <c r="A20" s="48" t="s">
        <v>774</v>
      </c>
      <c r="B20" s="1255" t="s">
        <v>777</v>
      </c>
      <c r="C20" s="1255"/>
      <c r="D20" s="1255"/>
      <c r="E20" s="1255"/>
      <c r="F20" s="1255"/>
      <c r="G20" s="1255"/>
      <c r="H20" s="1255"/>
      <c r="I20" s="1255"/>
      <c r="J20" s="48"/>
    </row>
    <row r="21" spans="1:10" ht="14.25">
      <c r="A21" s="1251"/>
      <c r="B21" s="1251"/>
      <c r="C21" s="1251"/>
      <c r="D21" s="1251"/>
      <c r="E21" s="1251"/>
      <c r="F21" s="1251"/>
      <c r="G21" s="1251"/>
      <c r="H21" s="1251"/>
      <c r="I21" s="1251"/>
      <c r="J21" s="1251"/>
    </row>
    <row r="22" spans="1:10" ht="14.25">
      <c r="A22" s="120"/>
      <c r="B22" s="1252"/>
      <c r="C22" s="1252"/>
      <c r="D22" s="1252"/>
      <c r="E22" s="1252"/>
      <c r="F22" s="1252"/>
      <c r="G22" s="1252"/>
      <c r="H22" s="1252"/>
      <c r="I22" s="1252"/>
    </row>
    <row r="23" spans="1:10" ht="14.25">
      <c r="A23" s="48"/>
      <c r="B23" s="1252"/>
      <c r="C23" s="1252"/>
      <c r="D23" s="1252"/>
      <c r="E23" s="1252"/>
      <c r="F23" s="1252"/>
      <c r="G23" s="1252"/>
      <c r="H23" s="1252"/>
      <c r="I23" s="1252"/>
    </row>
    <row r="24" spans="1:10" ht="14.25">
      <c r="A24" s="48"/>
      <c r="B24" s="1251"/>
      <c r="C24" s="1251"/>
      <c r="D24" s="1251"/>
      <c r="E24" s="1255"/>
      <c r="F24" s="1255"/>
      <c r="G24" s="1255"/>
      <c r="H24" s="1255"/>
      <c r="I24" s="1255"/>
    </row>
    <row r="25" spans="1:10" ht="14.25">
      <c r="A25" s="48"/>
      <c r="B25" s="1252"/>
      <c r="C25" s="1252"/>
      <c r="D25" s="1252"/>
      <c r="E25" s="1252"/>
      <c r="F25" s="1252"/>
      <c r="G25" s="1252"/>
      <c r="H25" s="1252"/>
      <c r="I25" s="1252"/>
    </row>
    <row r="26" spans="1:10" ht="14.25">
      <c r="A26" s="1252"/>
      <c r="B26" s="1252"/>
      <c r="C26" s="1252"/>
      <c r="D26" s="1252"/>
      <c r="E26" s="1252"/>
      <c r="F26" s="1252"/>
      <c r="G26" s="1252"/>
      <c r="H26" s="1252"/>
      <c r="I26" s="1252"/>
      <c r="J26" s="1252"/>
    </row>
    <row r="27" spans="1:10" ht="14.25">
      <c r="A27" s="1252"/>
      <c r="B27" s="1252"/>
      <c r="C27" s="1252"/>
      <c r="D27" s="1252"/>
      <c r="E27" s="1252"/>
      <c r="F27" s="1252"/>
      <c r="G27" s="1252"/>
      <c r="H27" s="1252"/>
      <c r="I27" s="1252"/>
      <c r="J27" s="1252"/>
    </row>
    <row r="28" spans="1:10" ht="14.25">
      <c r="A28" s="1252"/>
      <c r="B28" s="1252"/>
      <c r="C28" s="1252"/>
      <c r="D28" s="1252"/>
      <c r="E28" s="1252"/>
      <c r="F28" s="1252"/>
      <c r="G28" s="1252"/>
      <c r="H28" s="1252"/>
      <c r="I28" s="1252"/>
      <c r="J28" s="1252"/>
    </row>
    <row r="29" spans="1:10" ht="14.25">
      <c r="A29" s="1252"/>
      <c r="B29" s="1252"/>
      <c r="C29" s="1252"/>
      <c r="D29" s="1252"/>
      <c r="E29" s="1252"/>
      <c r="F29" s="1252"/>
      <c r="G29" s="1252"/>
      <c r="H29" s="1252"/>
      <c r="I29" s="1252"/>
      <c r="J29" s="1252"/>
    </row>
    <row r="30" spans="1:10" ht="14.25">
      <c r="A30" s="48"/>
      <c r="B30" s="1252" t="s">
        <v>272</v>
      </c>
      <c r="C30" s="1252"/>
      <c r="D30" s="1252"/>
      <c r="E30" s="1252"/>
      <c r="F30" s="48"/>
      <c r="G30" s="48"/>
      <c r="H30" s="48"/>
      <c r="I30" s="48"/>
    </row>
    <row r="31" spans="1:10" ht="14.25">
      <c r="A31" s="48"/>
      <c r="B31" s="1252" t="s">
        <v>273</v>
      </c>
      <c r="C31" s="1252"/>
      <c r="D31" s="1252"/>
      <c r="E31" s="1252"/>
      <c r="F31" s="48"/>
      <c r="G31" s="48"/>
      <c r="H31" s="48"/>
      <c r="I31" s="48"/>
    </row>
    <row r="32" spans="1:10" ht="14.25">
      <c r="A32" s="48"/>
      <c r="B32" s="1254" t="str">
        <f>'様式１（表紙）'!A4</f>
        <v>兵庫県阪神北県民局長　</v>
      </c>
      <c r="C32" s="1254"/>
      <c r="D32" s="1254"/>
      <c r="E32" s="1254"/>
      <c r="F32" s="48"/>
      <c r="G32" s="48"/>
      <c r="H32" s="48"/>
      <c r="I32" s="48"/>
    </row>
    <row r="33" spans="1:10" ht="14.25">
      <c r="A33" s="1252"/>
      <c r="B33" s="1252"/>
      <c r="C33" s="1252"/>
      <c r="D33" s="1252"/>
      <c r="E33" s="1252"/>
      <c r="F33" s="1252"/>
      <c r="G33" s="1252"/>
      <c r="H33" s="1252"/>
      <c r="I33" s="1252"/>
      <c r="J33" s="1252"/>
    </row>
    <row r="34" spans="1:10" ht="14.25">
      <c r="A34" s="1252"/>
      <c r="B34" s="1252"/>
      <c r="C34" s="1252"/>
      <c r="D34" s="1252"/>
      <c r="E34" s="1252"/>
      <c r="F34" s="1252"/>
      <c r="G34" s="1252"/>
      <c r="H34" s="1252"/>
      <c r="I34" s="1252"/>
      <c r="J34" s="1252"/>
    </row>
    <row r="35" spans="1:10" ht="14.25">
      <c r="A35" s="1252"/>
      <c r="B35" s="1252"/>
      <c r="C35" s="1252"/>
      <c r="D35" s="1252"/>
      <c r="E35" s="1252"/>
      <c r="F35" s="1252"/>
      <c r="G35" s="1252"/>
      <c r="H35" s="1252"/>
      <c r="I35" s="1252"/>
      <c r="J35" s="1252"/>
    </row>
    <row r="36" spans="1:10" ht="14.25">
      <c r="A36" s="48"/>
      <c r="B36" s="1254" t="str">
        <f>'様式１（表紙）'!Q3</f>
        <v>令和　年　月　日</v>
      </c>
      <c r="C36" s="1254"/>
      <c r="D36" s="1254"/>
      <c r="E36" s="1254"/>
      <c r="F36" s="48"/>
      <c r="G36" s="48"/>
      <c r="H36" s="48"/>
      <c r="I36" s="48"/>
    </row>
    <row r="37" spans="1:10" ht="14.25">
      <c r="A37" s="1252"/>
      <c r="B37" s="1252"/>
      <c r="C37" s="1252"/>
      <c r="D37" s="1252"/>
      <c r="E37" s="1252"/>
      <c r="F37" s="1252"/>
      <c r="G37" s="1252"/>
      <c r="H37" s="1252"/>
      <c r="I37" s="1252"/>
      <c r="J37" s="1252"/>
    </row>
    <row r="38" spans="1:10" ht="14.25">
      <c r="A38" s="1252"/>
      <c r="B38" s="1252"/>
      <c r="C38" s="1252"/>
      <c r="D38" s="1252"/>
      <c r="E38" s="1252"/>
      <c r="F38" s="1252"/>
      <c r="G38" s="1252"/>
      <c r="H38" s="1252"/>
      <c r="I38" s="1252"/>
      <c r="J38" s="1252"/>
    </row>
    <row r="39" spans="1:10" ht="14.25">
      <c r="A39" s="1252"/>
      <c r="B39" s="1252"/>
      <c r="C39" s="1252"/>
      <c r="D39" s="1252"/>
      <c r="E39" s="1252"/>
      <c r="F39" s="1252"/>
      <c r="G39" s="1252"/>
      <c r="H39" s="1252"/>
      <c r="I39" s="1252"/>
      <c r="J39" s="1252"/>
    </row>
    <row r="40" spans="1:10" ht="14.25">
      <c r="A40" s="48"/>
      <c r="B40" s="48"/>
      <c r="C40" s="48"/>
      <c r="D40" s="48"/>
      <c r="E40" s="1257" t="s">
        <v>274</v>
      </c>
      <c r="F40" s="1257"/>
      <c r="G40" s="1256"/>
      <c r="H40" s="1256"/>
      <c r="I40" s="1256"/>
      <c r="J40" s="1256"/>
    </row>
    <row r="41" spans="1:10" ht="14.25">
      <c r="A41" s="48"/>
      <c r="B41" s="48"/>
      <c r="C41" s="48"/>
      <c r="D41" s="48"/>
      <c r="E41" s="1257" t="s">
        <v>275</v>
      </c>
      <c r="F41" s="1257"/>
      <c r="G41" s="1254">
        <f>'様式１（表紙）'!L6</f>
        <v>0</v>
      </c>
      <c r="H41" s="1254"/>
      <c r="I41" s="1254"/>
      <c r="J41" s="1254"/>
    </row>
    <row r="42" spans="1:10" ht="14.25">
      <c r="A42" s="48"/>
      <c r="B42" s="48"/>
      <c r="C42" s="48"/>
      <c r="D42" s="48"/>
      <c r="E42" s="1257" t="s">
        <v>276</v>
      </c>
      <c r="F42" s="1257"/>
      <c r="G42" s="1254">
        <f>'様式１（表紙）'!L5</f>
        <v>0</v>
      </c>
      <c r="H42" s="1254"/>
      <c r="I42" s="1254"/>
      <c r="J42" s="1254"/>
    </row>
    <row r="43" spans="1:10" ht="14.25">
      <c r="A43" s="48"/>
      <c r="B43" s="48"/>
      <c r="C43" s="48"/>
      <c r="D43" s="48"/>
      <c r="E43" s="1257" t="s">
        <v>277</v>
      </c>
      <c r="F43" s="1257"/>
      <c r="G43" s="1254">
        <f>'様式１（表紙）'!L7</f>
        <v>0</v>
      </c>
      <c r="H43" s="1254"/>
      <c r="I43" s="1254"/>
      <c r="J43" s="1254"/>
    </row>
    <row r="44" spans="1:10" ht="14.25">
      <c r="A44" s="48"/>
      <c r="B44" s="48"/>
      <c r="C44" s="48"/>
      <c r="D44" s="48"/>
      <c r="E44" s="1257" t="s">
        <v>9</v>
      </c>
      <c r="F44" s="1257"/>
      <c r="G44" s="1256"/>
      <c r="H44" s="1256"/>
      <c r="I44" s="1256"/>
      <c r="J44" s="1256"/>
    </row>
    <row r="45" spans="1:10" ht="14.25">
      <c r="A45" s="48"/>
      <c r="B45" s="48"/>
      <c r="C45" s="48"/>
      <c r="D45" s="48"/>
      <c r="E45" s="1257" t="s">
        <v>278</v>
      </c>
      <c r="F45" s="1257"/>
      <c r="G45" s="1256"/>
      <c r="H45" s="1256"/>
      <c r="I45" s="1256"/>
      <c r="J45" s="1256"/>
    </row>
    <row r="46" spans="1:10" ht="14.25">
      <c r="A46" s="1252"/>
      <c r="B46" s="1252"/>
      <c r="C46" s="1252"/>
      <c r="D46" s="1252"/>
      <c r="E46" s="1252"/>
      <c r="F46" s="1252"/>
      <c r="G46" s="1252"/>
      <c r="H46" s="1252"/>
      <c r="I46" s="1252"/>
      <c r="J46" s="1252"/>
    </row>
    <row r="47" spans="1:10" ht="14.25">
      <c r="A47" s="1252"/>
      <c r="B47" s="1252"/>
      <c r="C47" s="1252"/>
      <c r="D47" s="1252"/>
      <c r="E47" s="1252"/>
      <c r="F47" s="1252"/>
      <c r="G47" s="1252"/>
      <c r="H47" s="1252"/>
      <c r="I47" s="1252"/>
      <c r="J47" s="1252"/>
    </row>
    <row r="48" spans="1:10" ht="14.25">
      <c r="A48" s="1252"/>
      <c r="B48" s="1252"/>
      <c r="C48" s="1252"/>
      <c r="D48" s="1252"/>
      <c r="E48" s="1252"/>
      <c r="F48" s="1252"/>
      <c r="G48" s="1252"/>
      <c r="H48" s="1252"/>
      <c r="I48" s="1252"/>
      <c r="J48" s="1252"/>
    </row>
    <row r="49" spans="1:10" ht="14.25">
      <c r="A49" s="1252"/>
      <c r="B49" s="1252"/>
      <c r="C49" s="1252"/>
      <c r="D49" s="1252"/>
      <c r="E49" s="1252"/>
      <c r="F49" s="1252"/>
      <c r="G49" s="1252"/>
      <c r="H49" s="1252"/>
      <c r="I49" s="1252"/>
      <c r="J49" s="1252"/>
    </row>
    <row r="50" spans="1:10" ht="14.25">
      <c r="A50" s="1252"/>
      <c r="B50" s="1252"/>
      <c r="C50" s="1252"/>
      <c r="D50" s="1252"/>
      <c r="E50" s="1252"/>
      <c r="F50" s="1252"/>
      <c r="G50" s="1252"/>
      <c r="H50" s="1252"/>
      <c r="I50" s="1252"/>
      <c r="J50" s="1252"/>
    </row>
    <row r="51" spans="1:10" ht="14.25">
      <c r="A51" s="1252"/>
      <c r="B51" s="1252"/>
      <c r="C51" s="1252"/>
      <c r="D51" s="1252"/>
      <c r="E51" s="1252"/>
      <c r="F51" s="1252"/>
      <c r="G51" s="1252"/>
      <c r="H51" s="1252"/>
      <c r="I51" s="1252"/>
      <c r="J51" s="1252"/>
    </row>
    <row r="52" spans="1:10" ht="14.25">
      <c r="A52" s="1252"/>
      <c r="B52" s="1252"/>
      <c r="C52" s="1252"/>
      <c r="D52" s="1252"/>
      <c r="E52" s="1252"/>
      <c r="F52" s="1252"/>
      <c r="G52" s="1252"/>
      <c r="H52" s="1252"/>
      <c r="I52" s="1252"/>
      <c r="J52" s="1252"/>
    </row>
    <row r="53" spans="1:10" ht="14.25">
      <c r="A53" s="1252"/>
      <c r="B53" s="1252"/>
      <c r="C53" s="1252"/>
      <c r="D53" s="1252"/>
      <c r="E53" s="1252"/>
      <c r="F53" s="1252"/>
      <c r="G53" s="1252"/>
      <c r="H53" s="1252"/>
      <c r="I53" s="1252"/>
      <c r="J53" s="1252"/>
    </row>
    <row r="54" spans="1:10" ht="14.25" customHeight="1">
      <c r="A54" s="1252" t="s">
        <v>279</v>
      </c>
      <c r="B54" s="1252"/>
      <c r="C54" s="1252"/>
      <c r="D54" s="1252"/>
      <c r="E54" s="1252"/>
      <c r="F54" s="1252"/>
      <c r="G54" s="1252"/>
      <c r="H54" s="1252"/>
      <c r="I54" s="1252"/>
      <c r="J54" s="1252"/>
    </row>
    <row r="55" spans="1:10" ht="14.25" customHeight="1">
      <c r="A55" s="1252"/>
      <c r="B55" s="1252"/>
      <c r="C55" s="1252"/>
      <c r="D55" s="1252"/>
      <c r="E55" s="1252"/>
      <c r="F55" s="1252"/>
      <c r="G55" s="1252"/>
      <c r="H55" s="1252"/>
      <c r="I55" s="1252"/>
      <c r="J55" s="1252"/>
    </row>
    <row r="56" spans="1:10" ht="14.25">
      <c r="A56" s="1252"/>
      <c r="B56" s="1252"/>
      <c r="C56" s="1252"/>
      <c r="D56" s="1252"/>
      <c r="E56" s="1252"/>
      <c r="F56" s="1252"/>
      <c r="G56" s="1252"/>
      <c r="H56" s="1252"/>
      <c r="I56" s="1252"/>
    </row>
    <row r="57" spans="1:10" ht="14.25">
      <c r="A57" s="1252"/>
      <c r="B57" s="1252"/>
      <c r="C57" s="1252"/>
      <c r="D57" s="1252"/>
      <c r="E57" s="1252"/>
      <c r="F57" s="1252"/>
      <c r="G57" s="1252"/>
      <c r="H57" s="1252"/>
      <c r="I57" s="1252"/>
    </row>
    <row r="58" spans="1:10" ht="14.25">
      <c r="A58" s="1252"/>
      <c r="B58" s="1252"/>
      <c r="C58" s="1252"/>
      <c r="D58" s="1252"/>
      <c r="E58" s="1252"/>
      <c r="F58" s="1252"/>
      <c r="G58" s="1252"/>
      <c r="H58" s="1252"/>
      <c r="I58" s="1252"/>
    </row>
    <row r="60" spans="1:10">
      <c r="B60" t="s">
        <v>778</v>
      </c>
    </row>
    <row r="61" spans="1:10">
      <c r="B61" t="s">
        <v>779</v>
      </c>
    </row>
    <row r="62" spans="1:10">
      <c r="B62" t="s">
        <v>780</v>
      </c>
    </row>
  </sheetData>
  <mergeCells count="66">
    <mergeCell ref="B20:I20"/>
    <mergeCell ref="B19:C19"/>
    <mergeCell ref="A46:J46"/>
    <mergeCell ref="A56:I56"/>
    <mergeCell ref="B11:D11"/>
    <mergeCell ref="E11:I11"/>
    <mergeCell ref="A33:J33"/>
    <mergeCell ref="B36:E36"/>
    <mergeCell ref="A37:J37"/>
    <mergeCell ref="B12:I12"/>
    <mergeCell ref="B32:E32"/>
    <mergeCell ref="A55:J55"/>
    <mergeCell ref="A47:J47"/>
    <mergeCell ref="A48:J48"/>
    <mergeCell ref="E41:F41"/>
    <mergeCell ref="E42:F42"/>
    <mergeCell ref="E45:F45"/>
    <mergeCell ref="G45:J45"/>
    <mergeCell ref="A10:I10"/>
    <mergeCell ref="A54:J54"/>
    <mergeCell ref="A50:J50"/>
    <mergeCell ref="A51:J51"/>
    <mergeCell ref="A52:J52"/>
    <mergeCell ref="B31:E31"/>
    <mergeCell ref="B18:I18"/>
    <mergeCell ref="A53:J53"/>
    <mergeCell ref="B25:I25"/>
    <mergeCell ref="B30:E30"/>
    <mergeCell ref="A49:J49"/>
    <mergeCell ref="E43:F43"/>
    <mergeCell ref="E44:F44"/>
    <mergeCell ref="B22:I22"/>
    <mergeCell ref="A26:J26"/>
    <mergeCell ref="A27:J27"/>
    <mergeCell ref="A34:J34"/>
    <mergeCell ref="A28:J28"/>
    <mergeCell ref="A29:J29"/>
    <mergeCell ref="G41:J41"/>
    <mergeCell ref="G43:J43"/>
    <mergeCell ref="G44:J44"/>
    <mergeCell ref="A35:J35"/>
    <mergeCell ref="A38:J38"/>
    <mergeCell ref="A39:J39"/>
    <mergeCell ref="E40:F40"/>
    <mergeCell ref="G40:J40"/>
    <mergeCell ref="A6:J6"/>
    <mergeCell ref="A57:I57"/>
    <mergeCell ref="A58:I58"/>
    <mergeCell ref="A7:J7"/>
    <mergeCell ref="A8:J8"/>
    <mergeCell ref="A9:J9"/>
    <mergeCell ref="A14:J14"/>
    <mergeCell ref="B13:I13"/>
    <mergeCell ref="G42:J42"/>
    <mergeCell ref="A15:J15"/>
    <mergeCell ref="A16:J16"/>
    <mergeCell ref="A17:J17"/>
    <mergeCell ref="A21:J21"/>
    <mergeCell ref="B24:D24"/>
    <mergeCell ref="E24:I24"/>
    <mergeCell ref="B23:I23"/>
    <mergeCell ref="A1:J1"/>
    <mergeCell ref="A2:J2"/>
    <mergeCell ref="A3:J3"/>
    <mergeCell ref="A4:J4"/>
    <mergeCell ref="A5:J5"/>
  </mergeCells>
  <phoneticPr fontId="2"/>
  <dataValidations count="1">
    <dataValidation type="list" allowBlank="1" showInputMessage="1" showErrorMessage="1" sqref="B19:C19" xr:uid="{037AC14D-F46C-4834-97AB-A7DD51D2E468}">
      <formula1>$B$60:$B$63</formula1>
    </dataValidation>
  </dataValidations>
  <pageMargins left="0.7" right="0.7" top="0.75" bottom="0.75" header="0.3" footer="0.3"/>
  <pageSetup paperSize="9"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01424-2ADA-4310-8CC6-18E1C6EAB96D}">
  <sheetPr codeName="Sheet13">
    <tabColor rgb="FF00B0F0"/>
  </sheetPr>
  <dimension ref="A1:J58"/>
  <sheetViews>
    <sheetView workbookViewId="0">
      <selection sqref="A1:J1"/>
    </sheetView>
  </sheetViews>
  <sheetFormatPr defaultRowHeight="13.5"/>
  <cols>
    <col min="1" max="1" width="3.625" customWidth="1"/>
    <col min="2" max="9" width="10.125" customWidth="1"/>
    <col min="10" max="10" width="3.625" customWidth="1"/>
    <col min="257" max="257" width="3.625" customWidth="1"/>
    <col min="258" max="265" width="10.125" customWidth="1"/>
    <col min="266" max="266" width="3.625" customWidth="1"/>
    <col min="513" max="513" width="3.625" customWidth="1"/>
    <col min="514" max="521" width="10.125" customWidth="1"/>
    <col min="522" max="522" width="3.625" customWidth="1"/>
    <col min="769" max="769" width="3.625" customWidth="1"/>
    <col min="770" max="777" width="10.125" customWidth="1"/>
    <col min="778" max="778" width="3.625" customWidth="1"/>
    <col min="1025" max="1025" width="3.625" customWidth="1"/>
    <col min="1026" max="1033" width="10.125" customWidth="1"/>
    <col min="1034" max="1034" width="3.625" customWidth="1"/>
    <col min="1281" max="1281" width="3.625" customWidth="1"/>
    <col min="1282" max="1289" width="10.125" customWidth="1"/>
    <col min="1290" max="1290" width="3.625" customWidth="1"/>
    <col min="1537" max="1537" width="3.625" customWidth="1"/>
    <col min="1538" max="1545" width="10.125" customWidth="1"/>
    <col min="1546" max="1546" width="3.625" customWidth="1"/>
    <col min="1793" max="1793" width="3.625" customWidth="1"/>
    <col min="1794" max="1801" width="10.125" customWidth="1"/>
    <col min="1802" max="1802" width="3.625" customWidth="1"/>
    <col min="2049" max="2049" width="3.625" customWidth="1"/>
    <col min="2050" max="2057" width="10.125" customWidth="1"/>
    <col min="2058" max="2058" width="3.625" customWidth="1"/>
    <col min="2305" max="2305" width="3.625" customWidth="1"/>
    <col min="2306" max="2313" width="10.125" customWidth="1"/>
    <col min="2314" max="2314" width="3.625" customWidth="1"/>
    <col min="2561" max="2561" width="3.625" customWidth="1"/>
    <col min="2562" max="2569" width="10.125" customWidth="1"/>
    <col min="2570" max="2570" width="3.625" customWidth="1"/>
    <col min="2817" max="2817" width="3.625" customWidth="1"/>
    <col min="2818" max="2825" width="10.125" customWidth="1"/>
    <col min="2826" max="2826" width="3.625" customWidth="1"/>
    <col min="3073" max="3073" width="3.625" customWidth="1"/>
    <col min="3074" max="3081" width="10.125" customWidth="1"/>
    <col min="3082" max="3082" width="3.625" customWidth="1"/>
    <col min="3329" max="3329" width="3.625" customWidth="1"/>
    <col min="3330" max="3337" width="10.125" customWidth="1"/>
    <col min="3338" max="3338" width="3.625" customWidth="1"/>
    <col min="3585" max="3585" width="3.625" customWidth="1"/>
    <col min="3586" max="3593" width="10.125" customWidth="1"/>
    <col min="3594" max="3594" width="3.625" customWidth="1"/>
    <col min="3841" max="3841" width="3.625" customWidth="1"/>
    <col min="3842" max="3849" width="10.125" customWidth="1"/>
    <col min="3850" max="3850" width="3.625" customWidth="1"/>
    <col min="4097" max="4097" width="3.625" customWidth="1"/>
    <col min="4098" max="4105" width="10.125" customWidth="1"/>
    <col min="4106" max="4106" width="3.625" customWidth="1"/>
    <col min="4353" max="4353" width="3.625" customWidth="1"/>
    <col min="4354" max="4361" width="10.125" customWidth="1"/>
    <col min="4362" max="4362" width="3.625" customWidth="1"/>
    <col min="4609" max="4609" width="3.625" customWidth="1"/>
    <col min="4610" max="4617" width="10.125" customWidth="1"/>
    <col min="4618" max="4618" width="3.625" customWidth="1"/>
    <col min="4865" max="4865" width="3.625" customWidth="1"/>
    <col min="4866" max="4873" width="10.125" customWidth="1"/>
    <col min="4874" max="4874" width="3.625" customWidth="1"/>
    <col min="5121" max="5121" width="3.625" customWidth="1"/>
    <col min="5122" max="5129" width="10.125" customWidth="1"/>
    <col min="5130" max="5130" width="3.625" customWidth="1"/>
    <col min="5377" max="5377" width="3.625" customWidth="1"/>
    <col min="5378" max="5385" width="10.125" customWidth="1"/>
    <col min="5386" max="5386" width="3.625" customWidth="1"/>
    <col min="5633" max="5633" width="3.625" customWidth="1"/>
    <col min="5634" max="5641" width="10.125" customWidth="1"/>
    <col min="5642" max="5642" width="3.625" customWidth="1"/>
    <col min="5889" max="5889" width="3.625" customWidth="1"/>
    <col min="5890" max="5897" width="10.125" customWidth="1"/>
    <col min="5898" max="5898" width="3.625" customWidth="1"/>
    <col min="6145" max="6145" width="3.625" customWidth="1"/>
    <col min="6146" max="6153" width="10.125" customWidth="1"/>
    <col min="6154" max="6154" width="3.625" customWidth="1"/>
    <col min="6401" max="6401" width="3.625" customWidth="1"/>
    <col min="6402" max="6409" width="10.125" customWidth="1"/>
    <col min="6410" max="6410" width="3.625" customWidth="1"/>
    <col min="6657" max="6657" width="3.625" customWidth="1"/>
    <col min="6658" max="6665" width="10.125" customWidth="1"/>
    <col min="6666" max="6666" width="3.625" customWidth="1"/>
    <col min="6913" max="6913" width="3.625" customWidth="1"/>
    <col min="6914" max="6921" width="10.125" customWidth="1"/>
    <col min="6922" max="6922" width="3.625" customWidth="1"/>
    <col min="7169" max="7169" width="3.625" customWidth="1"/>
    <col min="7170" max="7177" width="10.125" customWidth="1"/>
    <col min="7178" max="7178" width="3.625" customWidth="1"/>
    <col min="7425" max="7425" width="3.625" customWidth="1"/>
    <col min="7426" max="7433" width="10.125" customWidth="1"/>
    <col min="7434" max="7434" width="3.625" customWidth="1"/>
    <col min="7681" max="7681" width="3.625" customWidth="1"/>
    <col min="7682" max="7689" width="10.125" customWidth="1"/>
    <col min="7690" max="7690" width="3.625" customWidth="1"/>
    <col min="7937" max="7937" width="3.625" customWidth="1"/>
    <col min="7938" max="7945" width="10.125" customWidth="1"/>
    <col min="7946" max="7946" width="3.625" customWidth="1"/>
    <col min="8193" max="8193" width="3.625" customWidth="1"/>
    <col min="8194" max="8201" width="10.125" customWidth="1"/>
    <col min="8202" max="8202" width="3.625" customWidth="1"/>
    <col min="8449" max="8449" width="3.625" customWidth="1"/>
    <col min="8450" max="8457" width="10.125" customWidth="1"/>
    <col min="8458" max="8458" width="3.625" customWidth="1"/>
    <col min="8705" max="8705" width="3.625" customWidth="1"/>
    <col min="8706" max="8713" width="10.125" customWidth="1"/>
    <col min="8714" max="8714" width="3.625" customWidth="1"/>
    <col min="8961" max="8961" width="3.625" customWidth="1"/>
    <col min="8962" max="8969" width="10.125" customWidth="1"/>
    <col min="8970" max="8970" width="3.625" customWidth="1"/>
    <col min="9217" max="9217" width="3.625" customWidth="1"/>
    <col min="9218" max="9225" width="10.125" customWidth="1"/>
    <col min="9226" max="9226" width="3.625" customWidth="1"/>
    <col min="9473" max="9473" width="3.625" customWidth="1"/>
    <col min="9474" max="9481" width="10.125" customWidth="1"/>
    <col min="9482" max="9482" width="3.625" customWidth="1"/>
    <col min="9729" max="9729" width="3.625" customWidth="1"/>
    <col min="9730" max="9737" width="10.125" customWidth="1"/>
    <col min="9738" max="9738" width="3.625" customWidth="1"/>
    <col min="9985" max="9985" width="3.625" customWidth="1"/>
    <col min="9986" max="9993" width="10.125" customWidth="1"/>
    <col min="9994" max="9994" width="3.625" customWidth="1"/>
    <col min="10241" max="10241" width="3.625" customWidth="1"/>
    <col min="10242" max="10249" width="10.125" customWidth="1"/>
    <col min="10250" max="10250" width="3.625" customWidth="1"/>
    <col min="10497" max="10497" width="3.625" customWidth="1"/>
    <col min="10498" max="10505" width="10.125" customWidth="1"/>
    <col min="10506" max="10506" width="3.625" customWidth="1"/>
    <col min="10753" max="10753" width="3.625" customWidth="1"/>
    <col min="10754" max="10761" width="10.125" customWidth="1"/>
    <col min="10762" max="10762" width="3.625" customWidth="1"/>
    <col min="11009" max="11009" width="3.625" customWidth="1"/>
    <col min="11010" max="11017" width="10.125" customWidth="1"/>
    <col min="11018" max="11018" width="3.625" customWidth="1"/>
    <col min="11265" max="11265" width="3.625" customWidth="1"/>
    <col min="11266" max="11273" width="10.125" customWidth="1"/>
    <col min="11274" max="11274" width="3.625" customWidth="1"/>
    <col min="11521" max="11521" width="3.625" customWidth="1"/>
    <col min="11522" max="11529" width="10.125" customWidth="1"/>
    <col min="11530" max="11530" width="3.625" customWidth="1"/>
    <col min="11777" max="11777" width="3.625" customWidth="1"/>
    <col min="11778" max="11785" width="10.125" customWidth="1"/>
    <col min="11786" max="11786" width="3.625" customWidth="1"/>
    <col min="12033" max="12033" width="3.625" customWidth="1"/>
    <col min="12034" max="12041" width="10.125" customWidth="1"/>
    <col min="12042" max="12042" width="3.625" customWidth="1"/>
    <col min="12289" max="12289" width="3.625" customWidth="1"/>
    <col min="12290" max="12297" width="10.125" customWidth="1"/>
    <col min="12298" max="12298" width="3.625" customWidth="1"/>
    <col min="12545" max="12545" width="3.625" customWidth="1"/>
    <col min="12546" max="12553" width="10.125" customWidth="1"/>
    <col min="12554" max="12554" width="3.625" customWidth="1"/>
    <col min="12801" max="12801" width="3.625" customWidth="1"/>
    <col min="12802" max="12809" width="10.125" customWidth="1"/>
    <col min="12810" max="12810" width="3.625" customWidth="1"/>
    <col min="13057" max="13057" width="3.625" customWidth="1"/>
    <col min="13058" max="13065" width="10.125" customWidth="1"/>
    <col min="13066" max="13066" width="3.625" customWidth="1"/>
    <col min="13313" max="13313" width="3.625" customWidth="1"/>
    <col min="13314" max="13321" width="10.125" customWidth="1"/>
    <col min="13322" max="13322" width="3.625" customWidth="1"/>
    <col min="13569" max="13569" width="3.625" customWidth="1"/>
    <col min="13570" max="13577" width="10.125" customWidth="1"/>
    <col min="13578" max="13578" width="3.625" customWidth="1"/>
    <col min="13825" max="13825" width="3.625" customWidth="1"/>
    <col min="13826" max="13833" width="10.125" customWidth="1"/>
    <col min="13834" max="13834" width="3.625" customWidth="1"/>
    <col min="14081" max="14081" width="3.625" customWidth="1"/>
    <col min="14082" max="14089" width="10.125" customWidth="1"/>
    <col min="14090" max="14090" width="3.625" customWidth="1"/>
    <col min="14337" max="14337" width="3.625" customWidth="1"/>
    <col min="14338" max="14345" width="10.125" customWidth="1"/>
    <col min="14346" max="14346" width="3.625" customWidth="1"/>
    <col min="14593" max="14593" width="3.625" customWidth="1"/>
    <col min="14594" max="14601" width="10.125" customWidth="1"/>
    <col min="14602" max="14602" width="3.625" customWidth="1"/>
    <col min="14849" max="14849" width="3.625" customWidth="1"/>
    <col min="14850" max="14857" width="10.125" customWidth="1"/>
    <col min="14858" max="14858" width="3.625" customWidth="1"/>
    <col min="15105" max="15105" width="3.625" customWidth="1"/>
    <col min="15106" max="15113" width="10.125" customWidth="1"/>
    <col min="15114" max="15114" width="3.625" customWidth="1"/>
    <col min="15361" max="15361" width="3.625" customWidth="1"/>
    <col min="15362" max="15369" width="10.125" customWidth="1"/>
    <col min="15370" max="15370" width="3.625" customWidth="1"/>
    <col min="15617" max="15617" width="3.625" customWidth="1"/>
    <col min="15618" max="15625" width="10.125" customWidth="1"/>
    <col min="15626" max="15626" width="3.625" customWidth="1"/>
    <col min="15873" max="15873" width="3.625" customWidth="1"/>
    <col min="15874" max="15881" width="10.125" customWidth="1"/>
    <col min="15882" max="15882" width="3.625" customWidth="1"/>
    <col min="16129" max="16129" width="3.625" customWidth="1"/>
    <col min="16130" max="16137" width="10.125" customWidth="1"/>
    <col min="16138" max="16138" width="3.625" customWidth="1"/>
  </cols>
  <sheetData>
    <row r="1" spans="1:10" ht="14.25">
      <c r="A1" s="1251"/>
      <c r="B1" s="1251"/>
      <c r="C1" s="1251"/>
      <c r="D1" s="1251"/>
      <c r="E1" s="1251"/>
      <c r="F1" s="1251"/>
      <c r="G1" s="1251"/>
      <c r="H1" s="1251"/>
      <c r="I1" s="1251"/>
      <c r="J1" s="1251"/>
    </row>
    <row r="2" spans="1:10" ht="13.5" customHeight="1">
      <c r="A2" s="1251"/>
      <c r="B2" s="1251"/>
      <c r="C2" s="1251"/>
      <c r="D2" s="1251"/>
      <c r="E2" s="1251"/>
      <c r="F2" s="1251"/>
      <c r="G2" s="1251"/>
      <c r="H2" s="1251"/>
      <c r="I2" s="1251"/>
      <c r="J2" s="1251"/>
    </row>
    <row r="3" spans="1:10" ht="13.5" customHeight="1">
      <c r="A3" s="1251"/>
      <c r="B3" s="1251"/>
      <c r="C3" s="1251"/>
      <c r="D3" s="1251"/>
      <c r="E3" s="1251"/>
      <c r="F3" s="1251"/>
      <c r="G3" s="1251"/>
      <c r="H3" s="1251"/>
      <c r="I3" s="1251"/>
      <c r="J3" s="1251"/>
    </row>
    <row r="4" spans="1:10" ht="14.25">
      <c r="A4" s="1251"/>
      <c r="B4" s="1251"/>
      <c r="C4" s="1251"/>
      <c r="D4" s="1251"/>
      <c r="E4" s="1251"/>
      <c r="F4" s="1251"/>
      <c r="G4" s="1251"/>
      <c r="H4" s="1251"/>
      <c r="I4" s="1251"/>
      <c r="J4" s="1251"/>
    </row>
    <row r="5" spans="1:10" ht="14.25">
      <c r="A5" s="1251"/>
      <c r="B5" s="1251"/>
      <c r="C5" s="1251"/>
      <c r="D5" s="1251"/>
      <c r="E5" s="1251"/>
      <c r="F5" s="1251"/>
      <c r="G5" s="1251"/>
      <c r="H5" s="1251"/>
      <c r="I5" s="1251"/>
      <c r="J5" s="1251"/>
    </row>
    <row r="6" spans="1:10" ht="14.25">
      <c r="A6" s="1251"/>
      <c r="B6" s="1251"/>
      <c r="C6" s="1251"/>
      <c r="D6" s="1251"/>
      <c r="E6" s="1251"/>
      <c r="F6" s="1251"/>
      <c r="G6" s="1251"/>
      <c r="H6" s="1251"/>
      <c r="I6" s="1251"/>
      <c r="J6" s="1251"/>
    </row>
    <row r="7" spans="1:10" ht="24">
      <c r="A7" s="1253" t="s">
        <v>271</v>
      </c>
      <c r="B7" s="1253"/>
      <c r="C7" s="1253"/>
      <c r="D7" s="1253"/>
      <c r="E7" s="1253"/>
      <c r="F7" s="1253"/>
      <c r="G7" s="1253"/>
      <c r="H7" s="1253"/>
      <c r="I7" s="1253"/>
      <c r="J7" s="1253"/>
    </row>
    <row r="8" spans="1:10" ht="14.25">
      <c r="A8" s="1251"/>
      <c r="B8" s="1251"/>
      <c r="C8" s="1251"/>
      <c r="D8" s="1251"/>
      <c r="E8" s="1251"/>
      <c r="F8" s="1251"/>
      <c r="G8" s="1251"/>
      <c r="H8" s="1251"/>
      <c r="I8" s="1251"/>
      <c r="J8" s="1251"/>
    </row>
    <row r="9" spans="1:10" ht="14.25">
      <c r="A9" s="1251"/>
      <c r="B9" s="1251"/>
      <c r="C9" s="1251"/>
      <c r="D9" s="1251"/>
      <c r="E9" s="1251"/>
      <c r="F9" s="1251"/>
      <c r="G9" s="1251"/>
      <c r="H9" s="1251"/>
      <c r="I9" s="1251"/>
      <c r="J9" s="1251"/>
    </row>
    <row r="10" spans="1:10" ht="14.25">
      <c r="A10" s="1252"/>
      <c r="B10" s="1252"/>
      <c r="C10" s="1252"/>
      <c r="D10" s="1252"/>
      <c r="E10" s="1252"/>
      <c r="F10" s="1252"/>
      <c r="G10" s="1252"/>
      <c r="H10" s="1252"/>
      <c r="I10" s="1252"/>
    </row>
    <row r="11" spans="1:10" ht="14.25">
      <c r="A11" s="48" t="s">
        <v>206</v>
      </c>
      <c r="B11" s="1259" t="str">
        <f>'様式１（表紙）'!B9</f>
        <v>令和　年　月　日</v>
      </c>
      <c r="C11" s="1259"/>
      <c r="D11" s="1259"/>
      <c r="E11" s="1255" t="s">
        <v>395</v>
      </c>
      <c r="F11" s="1255"/>
      <c r="G11" s="1255"/>
      <c r="H11" s="1255"/>
      <c r="I11" s="1255"/>
    </row>
    <row r="12" spans="1:10" ht="14.25">
      <c r="A12" s="48"/>
      <c r="B12" s="1260" t="str">
        <f>'様式１（表紙）'!B11</f>
        <v>（都）塚口長尾線（昆陽南）　街路整備工事（その４）</v>
      </c>
      <c r="C12" s="1260"/>
      <c r="D12" s="1260"/>
      <c r="E12" s="1260"/>
      <c r="F12" s="1260"/>
      <c r="G12" s="1260"/>
      <c r="H12" s="1260"/>
      <c r="I12" s="1260"/>
    </row>
    <row r="13" spans="1:10" ht="14.25">
      <c r="A13" s="48"/>
      <c r="B13" s="1252" t="s">
        <v>280</v>
      </c>
      <c r="C13" s="1252"/>
      <c r="D13" s="1252"/>
      <c r="E13" s="1252"/>
      <c r="F13" s="1252"/>
      <c r="G13" s="1252"/>
      <c r="H13" s="1252"/>
      <c r="I13" s="1252"/>
    </row>
    <row r="14" spans="1:10" ht="14.25">
      <c r="A14" s="1251"/>
      <c r="B14" s="1251"/>
      <c r="C14" s="1251"/>
      <c r="D14" s="1251"/>
      <c r="E14" s="1251"/>
      <c r="F14" s="1251"/>
      <c r="G14" s="1251"/>
      <c r="H14" s="1251"/>
      <c r="I14" s="1251"/>
      <c r="J14" s="1251"/>
    </row>
    <row r="15" spans="1:10" ht="14.25">
      <c r="A15" s="1251"/>
      <c r="B15" s="1251"/>
      <c r="C15" s="1251"/>
      <c r="D15" s="1251"/>
      <c r="E15" s="1251"/>
      <c r="F15" s="1251"/>
      <c r="G15" s="1251"/>
      <c r="H15" s="1251"/>
      <c r="I15" s="1251"/>
      <c r="J15" s="1251"/>
    </row>
    <row r="16" spans="1:10" ht="14.25">
      <c r="A16" s="1251"/>
      <c r="B16" s="1251"/>
      <c r="C16" s="1251"/>
      <c r="D16" s="1251"/>
      <c r="E16" s="1251"/>
      <c r="F16" s="1251"/>
      <c r="G16" s="1251"/>
      <c r="H16" s="1251"/>
      <c r="I16" s="1251"/>
      <c r="J16" s="1251"/>
    </row>
    <row r="17" spans="1:10" ht="14.25">
      <c r="A17" s="1251"/>
      <c r="B17" s="1251"/>
      <c r="C17" s="1251"/>
      <c r="D17" s="1251"/>
      <c r="E17" s="1251"/>
      <c r="F17" s="1251"/>
      <c r="G17" s="1251"/>
      <c r="H17" s="1251"/>
      <c r="I17" s="1251"/>
      <c r="J17" s="1251"/>
    </row>
    <row r="18" spans="1:10" ht="14.25">
      <c r="A18" s="120"/>
      <c r="B18" s="1252" t="s">
        <v>281</v>
      </c>
      <c r="C18" s="1252"/>
      <c r="D18" s="1252"/>
      <c r="E18" s="1252"/>
      <c r="F18" s="1252"/>
      <c r="G18" s="1252"/>
      <c r="H18" s="1252"/>
      <c r="I18" s="1252"/>
    </row>
    <row r="19" spans="1:10" ht="14.25">
      <c r="A19" s="48"/>
      <c r="B19" s="1252" t="s">
        <v>282</v>
      </c>
      <c r="C19" s="1252"/>
      <c r="D19" s="1252"/>
      <c r="E19" s="1252"/>
      <c r="F19" s="1252"/>
      <c r="G19" s="1252"/>
      <c r="H19" s="1252"/>
      <c r="I19" s="1252"/>
    </row>
    <row r="20" spans="1:10" ht="14.25">
      <c r="A20" s="1251"/>
      <c r="B20" s="1251"/>
      <c r="C20" s="1251"/>
      <c r="D20" s="1251"/>
      <c r="E20" s="1251"/>
      <c r="F20" s="1251"/>
      <c r="G20" s="1251"/>
      <c r="H20" s="1251"/>
      <c r="I20" s="1251"/>
      <c r="J20" s="1251"/>
    </row>
    <row r="21" spans="1:10" ht="14.25">
      <c r="A21" s="1251"/>
      <c r="B21" s="1251"/>
      <c r="C21" s="1251"/>
      <c r="D21" s="1251"/>
      <c r="E21" s="1251"/>
      <c r="F21" s="1251"/>
      <c r="G21" s="1251"/>
      <c r="H21" s="1251"/>
      <c r="I21" s="1251"/>
      <c r="J21" s="1251"/>
    </row>
    <row r="22" spans="1:10" ht="14.25">
      <c r="A22" s="120"/>
      <c r="B22" s="1252" t="s">
        <v>493</v>
      </c>
      <c r="C22" s="1252"/>
      <c r="D22" s="1252"/>
      <c r="E22" s="1252"/>
      <c r="F22" s="1252"/>
      <c r="G22" s="1252"/>
      <c r="H22" s="1252"/>
      <c r="I22" s="1252"/>
    </row>
    <row r="23" spans="1:10" ht="14.25">
      <c r="A23" s="48"/>
      <c r="B23" s="1252" t="s">
        <v>283</v>
      </c>
      <c r="C23" s="1252"/>
      <c r="D23" s="1252"/>
      <c r="E23" s="1252"/>
      <c r="F23" s="1252"/>
      <c r="G23" s="1252"/>
      <c r="H23" s="1252"/>
      <c r="I23" s="1252"/>
    </row>
    <row r="24" spans="1:10" ht="14.25">
      <c r="A24" s="48" t="s">
        <v>2</v>
      </c>
      <c r="B24" s="1258" t="s">
        <v>424</v>
      </c>
      <c r="C24" s="1258"/>
      <c r="D24" s="1258"/>
      <c r="E24" s="1255" t="s">
        <v>554</v>
      </c>
      <c r="F24" s="1255"/>
      <c r="G24" s="1255"/>
      <c r="H24" s="1255"/>
      <c r="I24" s="1255"/>
    </row>
    <row r="25" spans="1:10" ht="14.25">
      <c r="A25" s="48"/>
      <c r="B25" s="1252"/>
      <c r="C25" s="1252"/>
      <c r="D25" s="1252"/>
      <c r="E25" s="1252"/>
      <c r="F25" s="1252"/>
      <c r="G25" s="1252"/>
      <c r="H25" s="1252"/>
      <c r="I25" s="1252"/>
    </row>
    <row r="26" spans="1:10" ht="14.25">
      <c r="A26" s="1252"/>
      <c r="B26" s="1252"/>
      <c r="C26" s="1252"/>
      <c r="D26" s="1252"/>
      <c r="E26" s="1252"/>
      <c r="F26" s="1252"/>
      <c r="G26" s="1252"/>
      <c r="H26" s="1252"/>
      <c r="I26" s="1252"/>
      <c r="J26" s="1252"/>
    </row>
    <row r="27" spans="1:10" ht="14.25">
      <c r="A27" s="1252"/>
      <c r="B27" s="1252"/>
      <c r="C27" s="1252"/>
      <c r="D27" s="1252"/>
      <c r="E27" s="1252"/>
      <c r="F27" s="1252"/>
      <c r="G27" s="1252"/>
      <c r="H27" s="1252"/>
      <c r="I27" s="1252"/>
      <c r="J27" s="1252"/>
    </row>
    <row r="28" spans="1:10" ht="14.25">
      <c r="A28" s="1252"/>
      <c r="B28" s="1252"/>
      <c r="C28" s="1252"/>
      <c r="D28" s="1252"/>
      <c r="E28" s="1252"/>
      <c r="F28" s="1252"/>
      <c r="G28" s="1252"/>
      <c r="H28" s="1252"/>
      <c r="I28" s="1252"/>
      <c r="J28" s="1252"/>
    </row>
    <row r="29" spans="1:10" ht="14.25">
      <c r="A29" s="1252"/>
      <c r="B29" s="1252"/>
      <c r="C29" s="1252"/>
      <c r="D29" s="1252"/>
      <c r="E29" s="1252"/>
      <c r="F29" s="1252"/>
      <c r="G29" s="1252"/>
      <c r="H29" s="1252"/>
      <c r="I29" s="1252"/>
      <c r="J29" s="1252"/>
    </row>
    <row r="30" spans="1:10" ht="14.25">
      <c r="A30" s="48"/>
      <c r="B30" s="1252" t="s">
        <v>272</v>
      </c>
      <c r="C30" s="1252"/>
      <c r="D30" s="1252"/>
      <c r="E30" s="1252"/>
      <c r="F30" s="48"/>
      <c r="G30" s="48"/>
      <c r="H30" s="48"/>
      <c r="I30" s="48"/>
    </row>
    <row r="31" spans="1:10" ht="14.25">
      <c r="A31" s="48"/>
      <c r="B31" s="1252" t="s">
        <v>273</v>
      </c>
      <c r="C31" s="1252"/>
      <c r="D31" s="1252"/>
      <c r="E31" s="1252"/>
      <c r="F31" s="48"/>
      <c r="G31" s="48"/>
      <c r="H31" s="48"/>
      <c r="I31" s="48"/>
    </row>
    <row r="32" spans="1:10" ht="14.25">
      <c r="A32" s="48"/>
      <c r="B32" s="1254" t="str">
        <f>'様式１（表紙）'!A4</f>
        <v>兵庫県阪神北県民局長　</v>
      </c>
      <c r="C32" s="1254"/>
      <c r="D32" s="1254"/>
      <c r="E32" s="1254"/>
      <c r="F32" s="48"/>
      <c r="G32" s="48"/>
      <c r="H32" s="48"/>
      <c r="I32" s="48"/>
    </row>
    <row r="33" spans="1:10" ht="14.25">
      <c r="A33" s="1252"/>
      <c r="B33" s="1252"/>
      <c r="C33" s="1252"/>
      <c r="D33" s="1252"/>
      <c r="E33" s="1252"/>
      <c r="F33" s="1252"/>
      <c r="G33" s="1252"/>
      <c r="H33" s="1252"/>
      <c r="I33" s="1252"/>
      <c r="J33" s="1252"/>
    </row>
    <row r="34" spans="1:10" ht="14.25">
      <c r="A34" s="1252"/>
      <c r="B34" s="1252"/>
      <c r="C34" s="1252"/>
      <c r="D34" s="1252"/>
      <c r="E34" s="1252"/>
      <c r="F34" s="1252"/>
      <c r="G34" s="1252"/>
      <c r="H34" s="1252"/>
      <c r="I34" s="1252"/>
      <c r="J34" s="1252"/>
    </row>
    <row r="35" spans="1:10" ht="14.25">
      <c r="A35" s="1252"/>
      <c r="B35" s="1252"/>
      <c r="C35" s="1252"/>
      <c r="D35" s="1252"/>
      <c r="E35" s="1252"/>
      <c r="F35" s="1252"/>
      <c r="G35" s="1252"/>
      <c r="H35" s="1252"/>
      <c r="I35" s="1252"/>
      <c r="J35" s="1252"/>
    </row>
    <row r="36" spans="1:10" ht="14.25">
      <c r="A36" s="48"/>
      <c r="B36" s="1254" t="str">
        <f>'様式１（表紙）'!Q3</f>
        <v>令和　年　月　日</v>
      </c>
      <c r="C36" s="1254"/>
      <c r="D36" s="1254"/>
      <c r="E36" s="1254"/>
      <c r="F36" s="48"/>
      <c r="G36" s="48"/>
      <c r="H36" s="48"/>
      <c r="I36" s="48"/>
    </row>
    <row r="37" spans="1:10" ht="14.25">
      <c r="A37" s="1252"/>
      <c r="B37" s="1252"/>
      <c r="C37" s="1252"/>
      <c r="D37" s="1252"/>
      <c r="E37" s="1252"/>
      <c r="F37" s="1252"/>
      <c r="G37" s="1252"/>
      <c r="H37" s="1252"/>
      <c r="I37" s="1252"/>
      <c r="J37" s="1252"/>
    </row>
    <row r="38" spans="1:10" ht="14.25">
      <c r="A38" s="1252"/>
      <c r="B38" s="1252"/>
      <c r="C38" s="1252"/>
      <c r="D38" s="1252"/>
      <c r="E38" s="1252"/>
      <c r="F38" s="1252"/>
      <c r="G38" s="1252"/>
      <c r="H38" s="1252"/>
      <c r="I38" s="1252"/>
      <c r="J38" s="1252"/>
    </row>
    <row r="39" spans="1:10" ht="14.25">
      <c r="A39" s="1252"/>
      <c r="B39" s="1252"/>
      <c r="C39" s="1252"/>
      <c r="D39" s="1252"/>
      <c r="E39" s="1252"/>
      <c r="F39" s="1252"/>
      <c r="G39" s="1252"/>
      <c r="H39" s="1252"/>
      <c r="I39" s="1252"/>
      <c r="J39" s="1252"/>
    </row>
    <row r="40" spans="1:10" ht="14.25">
      <c r="A40" s="48"/>
      <c r="B40" s="48"/>
      <c r="C40" s="48"/>
      <c r="D40" s="48"/>
      <c r="E40" s="1257" t="s">
        <v>274</v>
      </c>
      <c r="F40" s="1257"/>
      <c r="G40" s="1256"/>
      <c r="H40" s="1256"/>
      <c r="I40" s="1256"/>
      <c r="J40" s="1256"/>
    </row>
    <row r="41" spans="1:10" ht="14.25">
      <c r="A41" s="48"/>
      <c r="B41" s="48"/>
      <c r="C41" s="48"/>
      <c r="D41" s="48"/>
      <c r="E41" s="1257" t="s">
        <v>275</v>
      </c>
      <c r="F41" s="1257"/>
      <c r="G41" s="1254">
        <f>'様式１（表紙）'!L6</f>
        <v>0</v>
      </c>
      <c r="H41" s="1254"/>
      <c r="I41" s="1254"/>
      <c r="J41" s="1254"/>
    </row>
    <row r="42" spans="1:10" ht="14.25">
      <c r="A42" s="48"/>
      <c r="B42" s="48"/>
      <c r="C42" s="48"/>
      <c r="D42" s="48"/>
      <c r="E42" s="1257" t="s">
        <v>276</v>
      </c>
      <c r="F42" s="1257"/>
      <c r="G42" s="1254">
        <f>'様式１（表紙）'!L5</f>
        <v>0</v>
      </c>
      <c r="H42" s="1254"/>
      <c r="I42" s="1254"/>
      <c r="J42" s="1254"/>
    </row>
    <row r="43" spans="1:10" ht="14.25">
      <c r="A43" s="48"/>
      <c r="B43" s="48"/>
      <c r="C43" s="48"/>
      <c r="D43" s="48"/>
      <c r="E43" s="1257" t="s">
        <v>277</v>
      </c>
      <c r="F43" s="1257"/>
      <c r="G43" s="1254">
        <f>'様式１（表紙）'!L7</f>
        <v>0</v>
      </c>
      <c r="H43" s="1254"/>
      <c r="I43" s="1254"/>
      <c r="J43" s="1254"/>
    </row>
    <row r="44" spans="1:10" ht="14.25">
      <c r="A44" s="48"/>
      <c r="B44" s="48"/>
      <c r="C44" s="48"/>
      <c r="D44" s="48"/>
      <c r="E44" s="1257" t="s">
        <v>9</v>
      </c>
      <c r="F44" s="1257"/>
      <c r="G44" s="1256"/>
      <c r="H44" s="1256"/>
      <c r="I44" s="1256"/>
      <c r="J44" s="1256"/>
    </row>
    <row r="45" spans="1:10" ht="14.25">
      <c r="A45" s="48"/>
      <c r="B45" s="48"/>
      <c r="C45" s="48"/>
      <c r="D45" s="48"/>
      <c r="E45" s="1257" t="s">
        <v>278</v>
      </c>
      <c r="F45" s="1257"/>
      <c r="G45" s="1256"/>
      <c r="H45" s="1256"/>
      <c r="I45" s="1256"/>
      <c r="J45" s="1256"/>
    </row>
    <row r="46" spans="1:10" ht="14.25">
      <c r="A46" s="1252"/>
      <c r="B46" s="1252"/>
      <c r="C46" s="1252"/>
      <c r="D46" s="1252"/>
      <c r="E46" s="1252"/>
      <c r="F46" s="1252"/>
      <c r="G46" s="1252"/>
      <c r="H46" s="1252"/>
      <c r="I46" s="1252"/>
      <c r="J46" s="1252"/>
    </row>
    <row r="47" spans="1:10" ht="14.25">
      <c r="A47" s="1252"/>
      <c r="B47" s="1252"/>
      <c r="C47" s="1252"/>
      <c r="D47" s="1252"/>
      <c r="E47" s="1252"/>
      <c r="F47" s="1252"/>
      <c r="G47" s="1252"/>
      <c r="H47" s="1252"/>
      <c r="I47" s="1252"/>
      <c r="J47" s="1252"/>
    </row>
    <row r="48" spans="1:10" ht="14.25">
      <c r="A48" s="1252"/>
      <c r="B48" s="1252"/>
      <c r="C48" s="1252"/>
      <c r="D48" s="1252"/>
      <c r="E48" s="1252"/>
      <c r="F48" s="1252"/>
      <c r="G48" s="1252"/>
      <c r="H48" s="1252"/>
      <c r="I48" s="1252"/>
      <c r="J48" s="1252"/>
    </row>
    <row r="49" spans="1:10" ht="14.25">
      <c r="A49" s="1252"/>
      <c r="B49" s="1252"/>
      <c r="C49" s="1252"/>
      <c r="D49" s="1252"/>
      <c r="E49" s="1252"/>
      <c r="F49" s="1252"/>
      <c r="G49" s="1252"/>
      <c r="H49" s="1252"/>
      <c r="I49" s="1252"/>
      <c r="J49" s="1252"/>
    </row>
    <row r="50" spans="1:10" ht="14.25">
      <c r="A50" s="1252"/>
      <c r="B50" s="1252"/>
      <c r="C50" s="1252"/>
      <c r="D50" s="1252"/>
      <c r="E50" s="1252"/>
      <c r="F50" s="1252"/>
      <c r="G50" s="1252"/>
      <c r="H50" s="1252"/>
      <c r="I50" s="1252"/>
      <c r="J50" s="1252"/>
    </row>
    <row r="51" spans="1:10" ht="14.25">
      <c r="A51" s="1252"/>
      <c r="B51" s="1252"/>
      <c r="C51" s="1252"/>
      <c r="D51" s="1252"/>
      <c r="E51" s="1252"/>
      <c r="F51" s="1252"/>
      <c r="G51" s="1252"/>
      <c r="H51" s="1252"/>
      <c r="I51" s="1252"/>
      <c r="J51" s="1252"/>
    </row>
    <row r="52" spans="1:10" ht="14.25">
      <c r="A52" s="1252"/>
      <c r="B52" s="1252"/>
      <c r="C52" s="1252"/>
      <c r="D52" s="1252"/>
      <c r="E52" s="1252"/>
      <c r="F52" s="1252"/>
      <c r="G52" s="1252"/>
      <c r="H52" s="1252"/>
      <c r="I52" s="1252"/>
      <c r="J52" s="1252"/>
    </row>
    <row r="53" spans="1:10" ht="14.25">
      <c r="A53" s="1252"/>
      <c r="B53" s="1252"/>
      <c r="C53" s="1252"/>
      <c r="D53" s="1252"/>
      <c r="E53" s="1252"/>
      <c r="F53" s="1252"/>
      <c r="G53" s="1252"/>
      <c r="H53" s="1252"/>
      <c r="I53" s="1252"/>
      <c r="J53" s="1252"/>
    </row>
    <row r="54" spans="1:10" ht="14.25" customHeight="1">
      <c r="A54" s="1252" t="s">
        <v>279</v>
      </c>
      <c r="B54" s="1252"/>
      <c r="C54" s="1252"/>
      <c r="D54" s="1252"/>
      <c r="E54" s="1252"/>
      <c r="F54" s="1252"/>
      <c r="G54" s="1252"/>
      <c r="H54" s="1252"/>
      <c r="I54" s="1252"/>
      <c r="J54" s="1252"/>
    </row>
    <row r="55" spans="1:10" ht="14.25" customHeight="1">
      <c r="A55" s="1252"/>
      <c r="B55" s="1252"/>
      <c r="C55" s="1252"/>
      <c r="D55" s="1252"/>
      <c r="E55" s="1252"/>
      <c r="F55" s="1252"/>
      <c r="G55" s="1252"/>
      <c r="H55" s="1252"/>
      <c r="I55" s="1252"/>
      <c r="J55" s="1252"/>
    </row>
    <row r="56" spans="1:10" ht="14.25">
      <c r="A56" s="1252"/>
      <c r="B56" s="1252"/>
      <c r="C56" s="1252"/>
      <c r="D56" s="1252"/>
      <c r="E56" s="1252"/>
      <c r="F56" s="1252"/>
      <c r="G56" s="1252"/>
      <c r="H56" s="1252"/>
      <c r="I56" s="1252"/>
    </row>
    <row r="57" spans="1:10" ht="14.25">
      <c r="A57" s="1252"/>
      <c r="B57" s="1252"/>
      <c r="C57" s="1252"/>
      <c r="D57" s="1252"/>
      <c r="E57" s="1252"/>
      <c r="F57" s="1252"/>
      <c r="G57" s="1252"/>
      <c r="H57" s="1252"/>
      <c r="I57" s="1252"/>
    </row>
    <row r="58" spans="1:10" ht="14.25">
      <c r="A58" s="1252"/>
      <c r="B58" s="1252"/>
      <c r="C58" s="1252"/>
      <c r="D58" s="1252"/>
      <c r="E58" s="1252"/>
      <c r="F58" s="1252"/>
      <c r="G58" s="1252"/>
      <c r="H58" s="1252"/>
      <c r="I58" s="1252"/>
    </row>
  </sheetData>
  <mergeCells count="66">
    <mergeCell ref="A54:J54"/>
    <mergeCell ref="A55:J55"/>
    <mergeCell ref="A56:I56"/>
    <mergeCell ref="A57:I57"/>
    <mergeCell ref="A58:I58"/>
    <mergeCell ref="A53:J53"/>
    <mergeCell ref="E44:F44"/>
    <mergeCell ref="G44:J44"/>
    <mergeCell ref="E45:F45"/>
    <mergeCell ref="G45:J45"/>
    <mergeCell ref="A46:J46"/>
    <mergeCell ref="A47:J47"/>
    <mergeCell ref="A48:J48"/>
    <mergeCell ref="A49:J49"/>
    <mergeCell ref="A50:J50"/>
    <mergeCell ref="A51:J51"/>
    <mergeCell ref="A52:J52"/>
    <mergeCell ref="E41:F41"/>
    <mergeCell ref="G41:J41"/>
    <mergeCell ref="E42:F42"/>
    <mergeCell ref="G42:J42"/>
    <mergeCell ref="E43:F43"/>
    <mergeCell ref="G43:J43"/>
    <mergeCell ref="E40:F40"/>
    <mergeCell ref="G40:J40"/>
    <mergeCell ref="A29:J29"/>
    <mergeCell ref="B30:E30"/>
    <mergeCell ref="B31:E31"/>
    <mergeCell ref="B32:E32"/>
    <mergeCell ref="A33:J33"/>
    <mergeCell ref="A34:J34"/>
    <mergeCell ref="A35:J35"/>
    <mergeCell ref="B36:E36"/>
    <mergeCell ref="A37:J37"/>
    <mergeCell ref="A38:J38"/>
    <mergeCell ref="A39:J39"/>
    <mergeCell ref="A28:J28"/>
    <mergeCell ref="B18:I18"/>
    <mergeCell ref="B19:I19"/>
    <mergeCell ref="A20:J20"/>
    <mergeCell ref="A21:J21"/>
    <mergeCell ref="B22:I22"/>
    <mergeCell ref="B23:I23"/>
    <mergeCell ref="B24:D24"/>
    <mergeCell ref="E24:I24"/>
    <mergeCell ref="B25:I25"/>
    <mergeCell ref="A26:J26"/>
    <mergeCell ref="A27:J27"/>
    <mergeCell ref="A17:J17"/>
    <mergeCell ref="A7:J7"/>
    <mergeCell ref="A8:J8"/>
    <mergeCell ref="A9:J9"/>
    <mergeCell ref="A10:I10"/>
    <mergeCell ref="B11:D11"/>
    <mergeCell ref="E11:I11"/>
    <mergeCell ref="B12:I12"/>
    <mergeCell ref="B13:I13"/>
    <mergeCell ref="A14:J14"/>
    <mergeCell ref="A15:J15"/>
    <mergeCell ref="A16:J16"/>
    <mergeCell ref="A6:J6"/>
    <mergeCell ref="A1:J1"/>
    <mergeCell ref="A2:J2"/>
    <mergeCell ref="A3:J3"/>
    <mergeCell ref="A4:J4"/>
    <mergeCell ref="A5:J5"/>
  </mergeCells>
  <phoneticPr fontId="2"/>
  <pageMargins left="0.7" right="0.7" top="0.75" bottom="0.75" header="0.3" footer="0.3"/>
  <pageSetup paperSize="9" scale="9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B991A-A12A-4BE0-8FEC-02312548D0D7}">
  <sheetPr codeName="Sheet20">
    <tabColor rgb="FF00FFFF"/>
  </sheetPr>
  <dimension ref="A1"/>
  <sheetViews>
    <sheetView workbookViewId="0"/>
  </sheetViews>
  <sheetFormatPr defaultRowHeight="13.5"/>
  <sheetData/>
  <phoneticPr fontId="2"/>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09B69-64D0-4074-8284-C591CCDE3656}">
  <sheetPr codeName="Sheet21">
    <tabColor rgb="FF00FFFF"/>
  </sheetPr>
  <dimension ref="A1:S82"/>
  <sheetViews>
    <sheetView showGridLines="0" view="pageBreakPreview" topLeftCell="A46" zoomScale="60" zoomScaleNormal="100" workbookViewId="0">
      <selection activeCell="E60" sqref="E60:Q61"/>
    </sheetView>
  </sheetViews>
  <sheetFormatPr defaultRowHeight="14.25"/>
  <cols>
    <col min="1" max="1" width="3.625" style="214" customWidth="1"/>
    <col min="2" max="2" width="2.125" style="215" customWidth="1"/>
    <col min="3" max="3" width="5.125" style="215" customWidth="1"/>
    <col min="4" max="4" width="3.625" style="215" customWidth="1"/>
    <col min="5" max="5" width="9.375" style="215" customWidth="1"/>
    <col min="6" max="7" width="6.625" style="215" customWidth="1"/>
    <col min="8" max="9" width="6.625" style="214" customWidth="1"/>
    <col min="10" max="10" width="15.625" style="214" customWidth="1"/>
    <col min="11" max="11" width="3.625" style="214" customWidth="1"/>
    <col min="12" max="13" width="5.125" style="214" customWidth="1"/>
    <col min="14" max="15" width="6.625" style="214" customWidth="1"/>
    <col min="16" max="16" width="3.625" style="214" customWidth="1"/>
    <col min="17" max="17" width="28.375" style="214" customWidth="1"/>
    <col min="18" max="18" width="6.625" style="214" customWidth="1"/>
    <col min="19" max="262" width="9" style="214"/>
    <col min="263" max="263" width="3.625" style="214" customWidth="1"/>
    <col min="264" max="264" width="6.625" style="214" customWidth="1"/>
    <col min="265" max="265" width="3.625" style="214" customWidth="1"/>
    <col min="266" max="266" width="12.625" style="214" customWidth="1"/>
    <col min="267" max="269" width="6.625" style="214" customWidth="1"/>
    <col min="270" max="270" width="15.625" style="214" customWidth="1"/>
    <col min="271" max="271" width="3.625" style="214" customWidth="1"/>
    <col min="272" max="272" width="12.625" style="214" customWidth="1"/>
    <col min="273" max="273" width="27.625" style="214" customWidth="1"/>
    <col min="274" max="518" width="9" style="214"/>
    <col min="519" max="519" width="3.625" style="214" customWidth="1"/>
    <col min="520" max="520" width="6.625" style="214" customWidth="1"/>
    <col min="521" max="521" width="3.625" style="214" customWidth="1"/>
    <col min="522" max="522" width="12.625" style="214" customWidth="1"/>
    <col min="523" max="525" width="6.625" style="214" customWidth="1"/>
    <col min="526" max="526" width="15.625" style="214" customWidth="1"/>
    <col min="527" max="527" width="3.625" style="214" customWidth="1"/>
    <col min="528" max="528" width="12.625" style="214" customWidth="1"/>
    <col min="529" max="529" width="27.625" style="214" customWidth="1"/>
    <col min="530" max="774" width="9" style="214"/>
    <col min="775" max="775" width="3.625" style="214" customWidth="1"/>
    <col min="776" max="776" width="6.625" style="214" customWidth="1"/>
    <col min="777" max="777" width="3.625" style="214" customWidth="1"/>
    <col min="778" max="778" width="12.625" style="214" customWidth="1"/>
    <col min="779" max="781" width="6.625" style="214" customWidth="1"/>
    <col min="782" max="782" width="15.625" style="214" customWidth="1"/>
    <col min="783" max="783" width="3.625" style="214" customWidth="1"/>
    <col min="784" max="784" width="12.625" style="214" customWidth="1"/>
    <col min="785" max="785" width="27.625" style="214" customWidth="1"/>
    <col min="786" max="1030" width="9" style="214"/>
    <col min="1031" max="1031" width="3.625" style="214" customWidth="1"/>
    <col min="1032" max="1032" width="6.625" style="214" customWidth="1"/>
    <col min="1033" max="1033" width="3.625" style="214" customWidth="1"/>
    <col min="1034" max="1034" width="12.625" style="214" customWidth="1"/>
    <col min="1035" max="1037" width="6.625" style="214" customWidth="1"/>
    <col min="1038" max="1038" width="15.625" style="214" customWidth="1"/>
    <col min="1039" max="1039" width="3.625" style="214" customWidth="1"/>
    <col min="1040" max="1040" width="12.625" style="214" customWidth="1"/>
    <col min="1041" max="1041" width="27.625" style="214" customWidth="1"/>
    <col min="1042" max="1286" width="9" style="214"/>
    <col min="1287" max="1287" width="3.625" style="214" customWidth="1"/>
    <col min="1288" max="1288" width="6.625" style="214" customWidth="1"/>
    <col min="1289" max="1289" width="3.625" style="214" customWidth="1"/>
    <col min="1290" max="1290" width="12.625" style="214" customWidth="1"/>
    <col min="1291" max="1293" width="6.625" style="214" customWidth="1"/>
    <col min="1294" max="1294" width="15.625" style="214" customWidth="1"/>
    <col min="1295" max="1295" width="3.625" style="214" customWidth="1"/>
    <col min="1296" max="1296" width="12.625" style="214" customWidth="1"/>
    <col min="1297" max="1297" width="27.625" style="214" customWidth="1"/>
    <col min="1298" max="1542" width="9" style="214"/>
    <col min="1543" max="1543" width="3.625" style="214" customWidth="1"/>
    <col min="1544" max="1544" width="6.625" style="214" customWidth="1"/>
    <col min="1545" max="1545" width="3.625" style="214" customWidth="1"/>
    <col min="1546" max="1546" width="12.625" style="214" customWidth="1"/>
    <col min="1547" max="1549" width="6.625" style="214" customWidth="1"/>
    <col min="1550" max="1550" width="15.625" style="214" customWidth="1"/>
    <col min="1551" max="1551" width="3.625" style="214" customWidth="1"/>
    <col min="1552" max="1552" width="12.625" style="214" customWidth="1"/>
    <col min="1553" max="1553" width="27.625" style="214" customWidth="1"/>
    <col min="1554" max="1798" width="9" style="214"/>
    <col min="1799" max="1799" width="3.625" style="214" customWidth="1"/>
    <col min="1800" max="1800" width="6.625" style="214" customWidth="1"/>
    <col min="1801" max="1801" width="3.625" style="214" customWidth="1"/>
    <col min="1802" max="1802" width="12.625" style="214" customWidth="1"/>
    <col min="1803" max="1805" width="6.625" style="214" customWidth="1"/>
    <col min="1806" max="1806" width="15.625" style="214" customWidth="1"/>
    <col min="1807" max="1807" width="3.625" style="214" customWidth="1"/>
    <col min="1808" max="1808" width="12.625" style="214" customWidth="1"/>
    <col min="1809" max="1809" width="27.625" style="214" customWidth="1"/>
    <col min="1810" max="2054" width="9" style="214"/>
    <col min="2055" max="2055" width="3.625" style="214" customWidth="1"/>
    <col min="2056" max="2056" width="6.625" style="214" customWidth="1"/>
    <col min="2057" max="2057" width="3.625" style="214" customWidth="1"/>
    <col min="2058" max="2058" width="12.625" style="214" customWidth="1"/>
    <col min="2059" max="2061" width="6.625" style="214" customWidth="1"/>
    <col min="2062" max="2062" width="15.625" style="214" customWidth="1"/>
    <col min="2063" max="2063" width="3.625" style="214" customWidth="1"/>
    <col min="2064" max="2064" width="12.625" style="214" customWidth="1"/>
    <col min="2065" max="2065" width="27.625" style="214" customWidth="1"/>
    <col min="2066" max="2310" width="9" style="214"/>
    <col min="2311" max="2311" width="3.625" style="214" customWidth="1"/>
    <col min="2312" max="2312" width="6.625" style="214" customWidth="1"/>
    <col min="2313" max="2313" width="3.625" style="214" customWidth="1"/>
    <col min="2314" max="2314" width="12.625" style="214" customWidth="1"/>
    <col min="2315" max="2317" width="6.625" style="214" customWidth="1"/>
    <col min="2318" max="2318" width="15.625" style="214" customWidth="1"/>
    <col min="2319" max="2319" width="3.625" style="214" customWidth="1"/>
    <col min="2320" max="2320" width="12.625" style="214" customWidth="1"/>
    <col min="2321" max="2321" width="27.625" style="214" customWidth="1"/>
    <col min="2322" max="2566" width="9" style="214"/>
    <col min="2567" max="2567" width="3.625" style="214" customWidth="1"/>
    <col min="2568" max="2568" width="6.625" style="214" customWidth="1"/>
    <col min="2569" max="2569" width="3.625" style="214" customWidth="1"/>
    <col min="2570" max="2570" width="12.625" style="214" customWidth="1"/>
    <col min="2571" max="2573" width="6.625" style="214" customWidth="1"/>
    <col min="2574" max="2574" width="15.625" style="214" customWidth="1"/>
    <col min="2575" max="2575" width="3.625" style="214" customWidth="1"/>
    <col min="2576" max="2576" width="12.625" style="214" customWidth="1"/>
    <col min="2577" max="2577" width="27.625" style="214" customWidth="1"/>
    <col min="2578" max="2822" width="9" style="214"/>
    <col min="2823" max="2823" width="3.625" style="214" customWidth="1"/>
    <col min="2824" max="2824" width="6.625" style="214" customWidth="1"/>
    <col min="2825" max="2825" width="3.625" style="214" customWidth="1"/>
    <col min="2826" max="2826" width="12.625" style="214" customWidth="1"/>
    <col min="2827" max="2829" width="6.625" style="214" customWidth="1"/>
    <col min="2830" max="2830" width="15.625" style="214" customWidth="1"/>
    <col min="2831" max="2831" width="3.625" style="214" customWidth="1"/>
    <col min="2832" max="2832" width="12.625" style="214" customWidth="1"/>
    <col min="2833" max="2833" width="27.625" style="214" customWidth="1"/>
    <col min="2834" max="3078" width="9" style="214"/>
    <col min="3079" max="3079" width="3.625" style="214" customWidth="1"/>
    <col min="3080" max="3080" width="6.625" style="214" customWidth="1"/>
    <col min="3081" max="3081" width="3.625" style="214" customWidth="1"/>
    <col min="3082" max="3082" width="12.625" style="214" customWidth="1"/>
    <col min="3083" max="3085" width="6.625" style="214" customWidth="1"/>
    <col min="3086" max="3086" width="15.625" style="214" customWidth="1"/>
    <col min="3087" max="3087" width="3.625" style="214" customWidth="1"/>
    <col min="3088" max="3088" width="12.625" style="214" customWidth="1"/>
    <col min="3089" max="3089" width="27.625" style="214" customWidth="1"/>
    <col min="3090" max="3334" width="9" style="214"/>
    <col min="3335" max="3335" width="3.625" style="214" customWidth="1"/>
    <col min="3336" max="3336" width="6.625" style="214" customWidth="1"/>
    <col min="3337" max="3337" width="3.625" style="214" customWidth="1"/>
    <col min="3338" max="3338" width="12.625" style="214" customWidth="1"/>
    <col min="3339" max="3341" width="6.625" style="214" customWidth="1"/>
    <col min="3342" max="3342" width="15.625" style="214" customWidth="1"/>
    <col min="3343" max="3343" width="3.625" style="214" customWidth="1"/>
    <col min="3344" max="3344" width="12.625" style="214" customWidth="1"/>
    <col min="3345" max="3345" width="27.625" style="214" customWidth="1"/>
    <col min="3346" max="3590" width="9" style="214"/>
    <col min="3591" max="3591" width="3.625" style="214" customWidth="1"/>
    <col min="3592" max="3592" width="6.625" style="214" customWidth="1"/>
    <col min="3593" max="3593" width="3.625" style="214" customWidth="1"/>
    <col min="3594" max="3594" width="12.625" style="214" customWidth="1"/>
    <col min="3595" max="3597" width="6.625" style="214" customWidth="1"/>
    <col min="3598" max="3598" width="15.625" style="214" customWidth="1"/>
    <col min="3599" max="3599" width="3.625" style="214" customWidth="1"/>
    <col min="3600" max="3600" width="12.625" style="214" customWidth="1"/>
    <col min="3601" max="3601" width="27.625" style="214" customWidth="1"/>
    <col min="3602" max="3846" width="9" style="214"/>
    <col min="3847" max="3847" width="3.625" style="214" customWidth="1"/>
    <col min="3848" max="3848" width="6.625" style="214" customWidth="1"/>
    <col min="3849" max="3849" width="3.625" style="214" customWidth="1"/>
    <col min="3850" max="3850" width="12.625" style="214" customWidth="1"/>
    <col min="3851" max="3853" width="6.625" style="214" customWidth="1"/>
    <col min="3854" max="3854" width="15.625" style="214" customWidth="1"/>
    <col min="3855" max="3855" width="3.625" style="214" customWidth="1"/>
    <col min="3856" max="3856" width="12.625" style="214" customWidth="1"/>
    <col min="3857" max="3857" width="27.625" style="214" customWidth="1"/>
    <col min="3858" max="4102" width="9" style="214"/>
    <col min="4103" max="4103" width="3.625" style="214" customWidth="1"/>
    <col min="4104" max="4104" width="6.625" style="214" customWidth="1"/>
    <col min="4105" max="4105" width="3.625" style="214" customWidth="1"/>
    <col min="4106" max="4106" width="12.625" style="214" customWidth="1"/>
    <col min="4107" max="4109" width="6.625" style="214" customWidth="1"/>
    <col min="4110" max="4110" width="15.625" style="214" customWidth="1"/>
    <col min="4111" max="4111" width="3.625" style="214" customWidth="1"/>
    <col min="4112" max="4112" width="12.625" style="214" customWidth="1"/>
    <col min="4113" max="4113" width="27.625" style="214" customWidth="1"/>
    <col min="4114" max="4358" width="9" style="214"/>
    <col min="4359" max="4359" width="3.625" style="214" customWidth="1"/>
    <col min="4360" max="4360" width="6.625" style="214" customWidth="1"/>
    <col min="4361" max="4361" width="3.625" style="214" customWidth="1"/>
    <col min="4362" max="4362" width="12.625" style="214" customWidth="1"/>
    <col min="4363" max="4365" width="6.625" style="214" customWidth="1"/>
    <col min="4366" max="4366" width="15.625" style="214" customWidth="1"/>
    <col min="4367" max="4367" width="3.625" style="214" customWidth="1"/>
    <col min="4368" max="4368" width="12.625" style="214" customWidth="1"/>
    <col min="4369" max="4369" width="27.625" style="214" customWidth="1"/>
    <col min="4370" max="4614" width="9" style="214"/>
    <col min="4615" max="4615" width="3.625" style="214" customWidth="1"/>
    <col min="4616" max="4616" width="6.625" style="214" customWidth="1"/>
    <col min="4617" max="4617" width="3.625" style="214" customWidth="1"/>
    <col min="4618" max="4618" width="12.625" style="214" customWidth="1"/>
    <col min="4619" max="4621" width="6.625" style="214" customWidth="1"/>
    <col min="4622" max="4622" width="15.625" style="214" customWidth="1"/>
    <col min="4623" max="4623" width="3.625" style="214" customWidth="1"/>
    <col min="4624" max="4624" width="12.625" style="214" customWidth="1"/>
    <col min="4625" max="4625" width="27.625" style="214" customWidth="1"/>
    <col min="4626" max="4870" width="9" style="214"/>
    <col min="4871" max="4871" width="3.625" style="214" customWidth="1"/>
    <col min="4872" max="4872" width="6.625" style="214" customWidth="1"/>
    <col min="4873" max="4873" width="3.625" style="214" customWidth="1"/>
    <col min="4874" max="4874" width="12.625" style="214" customWidth="1"/>
    <col min="4875" max="4877" width="6.625" style="214" customWidth="1"/>
    <col min="4878" max="4878" width="15.625" style="214" customWidth="1"/>
    <col min="4879" max="4879" width="3.625" style="214" customWidth="1"/>
    <col min="4880" max="4880" width="12.625" style="214" customWidth="1"/>
    <col min="4881" max="4881" width="27.625" style="214" customWidth="1"/>
    <col min="4882" max="5126" width="9" style="214"/>
    <col min="5127" max="5127" width="3.625" style="214" customWidth="1"/>
    <col min="5128" max="5128" width="6.625" style="214" customWidth="1"/>
    <col min="5129" max="5129" width="3.625" style="214" customWidth="1"/>
    <col min="5130" max="5130" width="12.625" style="214" customWidth="1"/>
    <col min="5131" max="5133" width="6.625" style="214" customWidth="1"/>
    <col min="5134" max="5134" width="15.625" style="214" customWidth="1"/>
    <col min="5135" max="5135" width="3.625" style="214" customWidth="1"/>
    <col min="5136" max="5136" width="12.625" style="214" customWidth="1"/>
    <col min="5137" max="5137" width="27.625" style="214" customWidth="1"/>
    <col min="5138" max="5382" width="9" style="214"/>
    <col min="5383" max="5383" width="3.625" style="214" customWidth="1"/>
    <col min="5384" max="5384" width="6.625" style="214" customWidth="1"/>
    <col min="5385" max="5385" width="3.625" style="214" customWidth="1"/>
    <col min="5386" max="5386" width="12.625" style="214" customWidth="1"/>
    <col min="5387" max="5389" width="6.625" style="214" customWidth="1"/>
    <col min="5390" max="5390" width="15.625" style="214" customWidth="1"/>
    <col min="5391" max="5391" width="3.625" style="214" customWidth="1"/>
    <col min="5392" max="5392" width="12.625" style="214" customWidth="1"/>
    <col min="5393" max="5393" width="27.625" style="214" customWidth="1"/>
    <col min="5394" max="5638" width="9" style="214"/>
    <col min="5639" max="5639" width="3.625" style="214" customWidth="1"/>
    <col min="5640" max="5640" width="6.625" style="214" customWidth="1"/>
    <col min="5641" max="5641" width="3.625" style="214" customWidth="1"/>
    <col min="5642" max="5642" width="12.625" style="214" customWidth="1"/>
    <col min="5643" max="5645" width="6.625" style="214" customWidth="1"/>
    <col min="5646" max="5646" width="15.625" style="214" customWidth="1"/>
    <col min="5647" max="5647" width="3.625" style="214" customWidth="1"/>
    <col min="5648" max="5648" width="12.625" style="214" customWidth="1"/>
    <col min="5649" max="5649" width="27.625" style="214" customWidth="1"/>
    <col min="5650" max="5894" width="9" style="214"/>
    <col min="5895" max="5895" width="3.625" style="214" customWidth="1"/>
    <col min="5896" max="5896" width="6.625" style="214" customWidth="1"/>
    <col min="5897" max="5897" width="3.625" style="214" customWidth="1"/>
    <col min="5898" max="5898" width="12.625" style="214" customWidth="1"/>
    <col min="5899" max="5901" width="6.625" style="214" customWidth="1"/>
    <col min="5902" max="5902" width="15.625" style="214" customWidth="1"/>
    <col min="5903" max="5903" width="3.625" style="214" customWidth="1"/>
    <col min="5904" max="5904" width="12.625" style="214" customWidth="1"/>
    <col min="5905" max="5905" width="27.625" style="214" customWidth="1"/>
    <col min="5906" max="6150" width="9" style="214"/>
    <col min="6151" max="6151" width="3.625" style="214" customWidth="1"/>
    <col min="6152" max="6152" width="6.625" style="214" customWidth="1"/>
    <col min="6153" max="6153" width="3.625" style="214" customWidth="1"/>
    <col min="6154" max="6154" width="12.625" style="214" customWidth="1"/>
    <col min="6155" max="6157" width="6.625" style="214" customWidth="1"/>
    <col min="6158" max="6158" width="15.625" style="214" customWidth="1"/>
    <col min="6159" max="6159" width="3.625" style="214" customWidth="1"/>
    <col min="6160" max="6160" width="12.625" style="214" customWidth="1"/>
    <col min="6161" max="6161" width="27.625" style="214" customWidth="1"/>
    <col min="6162" max="6406" width="9" style="214"/>
    <col min="6407" max="6407" width="3.625" style="214" customWidth="1"/>
    <col min="6408" max="6408" width="6.625" style="214" customWidth="1"/>
    <col min="6409" max="6409" width="3.625" style="214" customWidth="1"/>
    <col min="6410" max="6410" width="12.625" style="214" customWidth="1"/>
    <col min="6411" max="6413" width="6.625" style="214" customWidth="1"/>
    <col min="6414" max="6414" width="15.625" style="214" customWidth="1"/>
    <col min="6415" max="6415" width="3.625" style="214" customWidth="1"/>
    <col min="6416" max="6416" width="12.625" style="214" customWidth="1"/>
    <col min="6417" max="6417" width="27.625" style="214" customWidth="1"/>
    <col min="6418" max="6662" width="9" style="214"/>
    <col min="6663" max="6663" width="3.625" style="214" customWidth="1"/>
    <col min="6664" max="6664" width="6.625" style="214" customWidth="1"/>
    <col min="6665" max="6665" width="3.625" style="214" customWidth="1"/>
    <col min="6666" max="6666" width="12.625" style="214" customWidth="1"/>
    <col min="6667" max="6669" width="6.625" style="214" customWidth="1"/>
    <col min="6670" max="6670" width="15.625" style="214" customWidth="1"/>
    <col min="6671" max="6671" width="3.625" style="214" customWidth="1"/>
    <col min="6672" max="6672" width="12.625" style="214" customWidth="1"/>
    <col min="6673" max="6673" width="27.625" style="214" customWidth="1"/>
    <col min="6674" max="6918" width="9" style="214"/>
    <col min="6919" max="6919" width="3.625" style="214" customWidth="1"/>
    <col min="6920" max="6920" width="6.625" style="214" customWidth="1"/>
    <col min="6921" max="6921" width="3.625" style="214" customWidth="1"/>
    <col min="6922" max="6922" width="12.625" style="214" customWidth="1"/>
    <col min="6923" max="6925" width="6.625" style="214" customWidth="1"/>
    <col min="6926" max="6926" width="15.625" style="214" customWidth="1"/>
    <col min="6927" max="6927" width="3.625" style="214" customWidth="1"/>
    <col min="6928" max="6928" width="12.625" style="214" customWidth="1"/>
    <col min="6929" max="6929" width="27.625" style="214" customWidth="1"/>
    <col min="6930" max="7174" width="9" style="214"/>
    <col min="7175" max="7175" width="3.625" style="214" customWidth="1"/>
    <col min="7176" max="7176" width="6.625" style="214" customWidth="1"/>
    <col min="7177" max="7177" width="3.625" style="214" customWidth="1"/>
    <col min="7178" max="7178" width="12.625" style="214" customWidth="1"/>
    <col min="7179" max="7181" width="6.625" style="214" customWidth="1"/>
    <col min="7182" max="7182" width="15.625" style="214" customWidth="1"/>
    <col min="7183" max="7183" width="3.625" style="214" customWidth="1"/>
    <col min="7184" max="7184" width="12.625" style="214" customWidth="1"/>
    <col min="7185" max="7185" width="27.625" style="214" customWidth="1"/>
    <col min="7186" max="7430" width="9" style="214"/>
    <col min="7431" max="7431" width="3.625" style="214" customWidth="1"/>
    <col min="7432" max="7432" width="6.625" style="214" customWidth="1"/>
    <col min="7433" max="7433" width="3.625" style="214" customWidth="1"/>
    <col min="7434" max="7434" width="12.625" style="214" customWidth="1"/>
    <col min="7435" max="7437" width="6.625" style="214" customWidth="1"/>
    <col min="7438" max="7438" width="15.625" style="214" customWidth="1"/>
    <col min="7439" max="7439" width="3.625" style="214" customWidth="1"/>
    <col min="7440" max="7440" width="12.625" style="214" customWidth="1"/>
    <col min="7441" max="7441" width="27.625" style="214" customWidth="1"/>
    <col min="7442" max="7686" width="9" style="214"/>
    <col min="7687" max="7687" width="3.625" style="214" customWidth="1"/>
    <col min="7688" max="7688" width="6.625" style="214" customWidth="1"/>
    <col min="7689" max="7689" width="3.625" style="214" customWidth="1"/>
    <col min="7690" max="7690" width="12.625" style="214" customWidth="1"/>
    <col min="7691" max="7693" width="6.625" style="214" customWidth="1"/>
    <col min="7694" max="7694" width="15.625" style="214" customWidth="1"/>
    <col min="7695" max="7695" width="3.625" style="214" customWidth="1"/>
    <col min="7696" max="7696" width="12.625" style="214" customWidth="1"/>
    <col min="7697" max="7697" width="27.625" style="214" customWidth="1"/>
    <col min="7698" max="7942" width="9" style="214"/>
    <col min="7943" max="7943" width="3.625" style="214" customWidth="1"/>
    <col min="7944" max="7944" width="6.625" style="214" customWidth="1"/>
    <col min="7945" max="7945" width="3.625" style="214" customWidth="1"/>
    <col min="7946" max="7946" width="12.625" style="214" customWidth="1"/>
    <col min="7947" max="7949" width="6.625" style="214" customWidth="1"/>
    <col min="7950" max="7950" width="15.625" style="214" customWidth="1"/>
    <col min="7951" max="7951" width="3.625" style="214" customWidth="1"/>
    <col min="7952" max="7952" width="12.625" style="214" customWidth="1"/>
    <col min="7953" max="7953" width="27.625" style="214" customWidth="1"/>
    <col min="7954" max="8198" width="9" style="214"/>
    <col min="8199" max="8199" width="3.625" style="214" customWidth="1"/>
    <col min="8200" max="8200" width="6.625" style="214" customWidth="1"/>
    <col min="8201" max="8201" width="3.625" style="214" customWidth="1"/>
    <col min="8202" max="8202" width="12.625" style="214" customWidth="1"/>
    <col min="8203" max="8205" width="6.625" style="214" customWidth="1"/>
    <col min="8206" max="8206" width="15.625" style="214" customWidth="1"/>
    <col min="8207" max="8207" width="3.625" style="214" customWidth="1"/>
    <col min="8208" max="8208" width="12.625" style="214" customWidth="1"/>
    <col min="8209" max="8209" width="27.625" style="214" customWidth="1"/>
    <col min="8210" max="8454" width="9" style="214"/>
    <col min="8455" max="8455" width="3.625" style="214" customWidth="1"/>
    <col min="8456" max="8456" width="6.625" style="214" customWidth="1"/>
    <col min="8457" max="8457" width="3.625" style="214" customWidth="1"/>
    <col min="8458" max="8458" width="12.625" style="214" customWidth="1"/>
    <col min="8459" max="8461" width="6.625" style="214" customWidth="1"/>
    <col min="8462" max="8462" width="15.625" style="214" customWidth="1"/>
    <col min="8463" max="8463" width="3.625" style="214" customWidth="1"/>
    <col min="8464" max="8464" width="12.625" style="214" customWidth="1"/>
    <col min="8465" max="8465" width="27.625" style="214" customWidth="1"/>
    <col min="8466" max="8710" width="9" style="214"/>
    <col min="8711" max="8711" width="3.625" style="214" customWidth="1"/>
    <col min="8712" max="8712" width="6.625" style="214" customWidth="1"/>
    <col min="8713" max="8713" width="3.625" style="214" customWidth="1"/>
    <col min="8714" max="8714" width="12.625" style="214" customWidth="1"/>
    <col min="8715" max="8717" width="6.625" style="214" customWidth="1"/>
    <col min="8718" max="8718" width="15.625" style="214" customWidth="1"/>
    <col min="8719" max="8719" width="3.625" style="214" customWidth="1"/>
    <col min="8720" max="8720" width="12.625" style="214" customWidth="1"/>
    <col min="8721" max="8721" width="27.625" style="214" customWidth="1"/>
    <col min="8722" max="8966" width="9" style="214"/>
    <col min="8967" max="8967" width="3.625" style="214" customWidth="1"/>
    <col min="8968" max="8968" width="6.625" style="214" customWidth="1"/>
    <col min="8969" max="8969" width="3.625" style="214" customWidth="1"/>
    <col min="8970" max="8970" width="12.625" style="214" customWidth="1"/>
    <col min="8971" max="8973" width="6.625" style="214" customWidth="1"/>
    <col min="8974" max="8974" width="15.625" style="214" customWidth="1"/>
    <col min="8975" max="8975" width="3.625" style="214" customWidth="1"/>
    <col min="8976" max="8976" width="12.625" style="214" customWidth="1"/>
    <col min="8977" max="8977" width="27.625" style="214" customWidth="1"/>
    <col min="8978" max="9222" width="9" style="214"/>
    <col min="9223" max="9223" width="3.625" style="214" customWidth="1"/>
    <col min="9224" max="9224" width="6.625" style="214" customWidth="1"/>
    <col min="9225" max="9225" width="3.625" style="214" customWidth="1"/>
    <col min="9226" max="9226" width="12.625" style="214" customWidth="1"/>
    <col min="9227" max="9229" width="6.625" style="214" customWidth="1"/>
    <col min="9230" max="9230" width="15.625" style="214" customWidth="1"/>
    <col min="9231" max="9231" width="3.625" style="214" customWidth="1"/>
    <col min="9232" max="9232" width="12.625" style="214" customWidth="1"/>
    <col min="9233" max="9233" width="27.625" style="214" customWidth="1"/>
    <col min="9234" max="9478" width="9" style="214"/>
    <col min="9479" max="9479" width="3.625" style="214" customWidth="1"/>
    <col min="9480" max="9480" width="6.625" style="214" customWidth="1"/>
    <col min="9481" max="9481" width="3.625" style="214" customWidth="1"/>
    <col min="9482" max="9482" width="12.625" style="214" customWidth="1"/>
    <col min="9483" max="9485" width="6.625" style="214" customWidth="1"/>
    <col min="9486" max="9486" width="15.625" style="214" customWidth="1"/>
    <col min="9487" max="9487" width="3.625" style="214" customWidth="1"/>
    <col min="9488" max="9488" width="12.625" style="214" customWidth="1"/>
    <col min="9489" max="9489" width="27.625" style="214" customWidth="1"/>
    <col min="9490" max="9734" width="9" style="214"/>
    <col min="9735" max="9735" width="3.625" style="214" customWidth="1"/>
    <col min="9736" max="9736" width="6.625" style="214" customWidth="1"/>
    <col min="9737" max="9737" width="3.625" style="214" customWidth="1"/>
    <col min="9738" max="9738" width="12.625" style="214" customWidth="1"/>
    <col min="9739" max="9741" width="6.625" style="214" customWidth="1"/>
    <col min="9742" max="9742" width="15.625" style="214" customWidth="1"/>
    <col min="9743" max="9743" width="3.625" style="214" customWidth="1"/>
    <col min="9744" max="9744" width="12.625" style="214" customWidth="1"/>
    <col min="9745" max="9745" width="27.625" style="214" customWidth="1"/>
    <col min="9746" max="9990" width="9" style="214"/>
    <col min="9991" max="9991" width="3.625" style="214" customWidth="1"/>
    <col min="9992" max="9992" width="6.625" style="214" customWidth="1"/>
    <col min="9993" max="9993" width="3.625" style="214" customWidth="1"/>
    <col min="9994" max="9994" width="12.625" style="214" customWidth="1"/>
    <col min="9995" max="9997" width="6.625" style="214" customWidth="1"/>
    <col min="9998" max="9998" width="15.625" style="214" customWidth="1"/>
    <col min="9999" max="9999" width="3.625" style="214" customWidth="1"/>
    <col min="10000" max="10000" width="12.625" style="214" customWidth="1"/>
    <col min="10001" max="10001" width="27.625" style="214" customWidth="1"/>
    <col min="10002" max="10246" width="9" style="214"/>
    <col min="10247" max="10247" width="3.625" style="214" customWidth="1"/>
    <col min="10248" max="10248" width="6.625" style="214" customWidth="1"/>
    <col min="10249" max="10249" width="3.625" style="214" customWidth="1"/>
    <col min="10250" max="10250" width="12.625" style="214" customWidth="1"/>
    <col min="10251" max="10253" width="6.625" style="214" customWidth="1"/>
    <col min="10254" max="10254" width="15.625" style="214" customWidth="1"/>
    <col min="10255" max="10255" width="3.625" style="214" customWidth="1"/>
    <col min="10256" max="10256" width="12.625" style="214" customWidth="1"/>
    <col min="10257" max="10257" width="27.625" style="214" customWidth="1"/>
    <col min="10258" max="10502" width="9" style="214"/>
    <col min="10503" max="10503" width="3.625" style="214" customWidth="1"/>
    <col min="10504" max="10504" width="6.625" style="214" customWidth="1"/>
    <col min="10505" max="10505" width="3.625" style="214" customWidth="1"/>
    <col min="10506" max="10506" width="12.625" style="214" customWidth="1"/>
    <col min="10507" max="10509" width="6.625" style="214" customWidth="1"/>
    <col min="10510" max="10510" width="15.625" style="214" customWidth="1"/>
    <col min="10511" max="10511" width="3.625" style="214" customWidth="1"/>
    <col min="10512" max="10512" width="12.625" style="214" customWidth="1"/>
    <col min="10513" max="10513" width="27.625" style="214" customWidth="1"/>
    <col min="10514" max="10758" width="9" style="214"/>
    <col min="10759" max="10759" width="3.625" style="214" customWidth="1"/>
    <col min="10760" max="10760" width="6.625" style="214" customWidth="1"/>
    <col min="10761" max="10761" width="3.625" style="214" customWidth="1"/>
    <col min="10762" max="10762" width="12.625" style="214" customWidth="1"/>
    <col min="10763" max="10765" width="6.625" style="214" customWidth="1"/>
    <col min="10766" max="10766" width="15.625" style="214" customWidth="1"/>
    <col min="10767" max="10767" width="3.625" style="214" customWidth="1"/>
    <col min="10768" max="10768" width="12.625" style="214" customWidth="1"/>
    <col min="10769" max="10769" width="27.625" style="214" customWidth="1"/>
    <col min="10770" max="11014" width="9" style="214"/>
    <col min="11015" max="11015" width="3.625" style="214" customWidth="1"/>
    <col min="11016" max="11016" width="6.625" style="214" customWidth="1"/>
    <col min="11017" max="11017" width="3.625" style="214" customWidth="1"/>
    <col min="11018" max="11018" width="12.625" style="214" customWidth="1"/>
    <col min="11019" max="11021" width="6.625" style="214" customWidth="1"/>
    <col min="11022" max="11022" width="15.625" style="214" customWidth="1"/>
    <col min="11023" max="11023" width="3.625" style="214" customWidth="1"/>
    <col min="11024" max="11024" width="12.625" style="214" customWidth="1"/>
    <col min="11025" max="11025" width="27.625" style="214" customWidth="1"/>
    <col min="11026" max="11270" width="9" style="214"/>
    <col min="11271" max="11271" width="3.625" style="214" customWidth="1"/>
    <col min="11272" max="11272" width="6.625" style="214" customWidth="1"/>
    <col min="11273" max="11273" width="3.625" style="214" customWidth="1"/>
    <col min="11274" max="11274" width="12.625" style="214" customWidth="1"/>
    <col min="11275" max="11277" width="6.625" style="214" customWidth="1"/>
    <col min="11278" max="11278" width="15.625" style="214" customWidth="1"/>
    <col min="11279" max="11279" width="3.625" style="214" customWidth="1"/>
    <col min="11280" max="11280" width="12.625" style="214" customWidth="1"/>
    <col min="11281" max="11281" width="27.625" style="214" customWidth="1"/>
    <col min="11282" max="11526" width="9" style="214"/>
    <col min="11527" max="11527" width="3.625" style="214" customWidth="1"/>
    <col min="11528" max="11528" width="6.625" style="214" customWidth="1"/>
    <col min="11529" max="11529" width="3.625" style="214" customWidth="1"/>
    <col min="11530" max="11530" width="12.625" style="214" customWidth="1"/>
    <col min="11531" max="11533" width="6.625" style="214" customWidth="1"/>
    <col min="11534" max="11534" width="15.625" style="214" customWidth="1"/>
    <col min="11535" max="11535" width="3.625" style="214" customWidth="1"/>
    <col min="11536" max="11536" width="12.625" style="214" customWidth="1"/>
    <col min="11537" max="11537" width="27.625" style="214" customWidth="1"/>
    <col min="11538" max="11782" width="9" style="214"/>
    <col min="11783" max="11783" width="3.625" style="214" customWidth="1"/>
    <col min="11784" max="11784" width="6.625" style="214" customWidth="1"/>
    <col min="11785" max="11785" width="3.625" style="214" customWidth="1"/>
    <col min="11786" max="11786" width="12.625" style="214" customWidth="1"/>
    <col min="11787" max="11789" width="6.625" style="214" customWidth="1"/>
    <col min="11790" max="11790" width="15.625" style="214" customWidth="1"/>
    <col min="11791" max="11791" width="3.625" style="214" customWidth="1"/>
    <col min="11792" max="11792" width="12.625" style="214" customWidth="1"/>
    <col min="11793" max="11793" width="27.625" style="214" customWidth="1"/>
    <col min="11794" max="12038" width="9" style="214"/>
    <col min="12039" max="12039" width="3.625" style="214" customWidth="1"/>
    <col min="12040" max="12040" width="6.625" style="214" customWidth="1"/>
    <col min="12041" max="12041" width="3.625" style="214" customWidth="1"/>
    <col min="12042" max="12042" width="12.625" style="214" customWidth="1"/>
    <col min="12043" max="12045" width="6.625" style="214" customWidth="1"/>
    <col min="12046" max="12046" width="15.625" style="214" customWidth="1"/>
    <col min="12047" max="12047" width="3.625" style="214" customWidth="1"/>
    <col min="12048" max="12048" width="12.625" style="214" customWidth="1"/>
    <col min="12049" max="12049" width="27.625" style="214" customWidth="1"/>
    <col min="12050" max="12294" width="9" style="214"/>
    <col min="12295" max="12295" width="3.625" style="214" customWidth="1"/>
    <col min="12296" max="12296" width="6.625" style="214" customWidth="1"/>
    <col min="12297" max="12297" width="3.625" style="214" customWidth="1"/>
    <col min="12298" max="12298" width="12.625" style="214" customWidth="1"/>
    <col min="12299" max="12301" width="6.625" style="214" customWidth="1"/>
    <col min="12302" max="12302" width="15.625" style="214" customWidth="1"/>
    <col min="12303" max="12303" width="3.625" style="214" customWidth="1"/>
    <col min="12304" max="12304" width="12.625" style="214" customWidth="1"/>
    <col min="12305" max="12305" width="27.625" style="214" customWidth="1"/>
    <col min="12306" max="12550" width="9" style="214"/>
    <col min="12551" max="12551" width="3.625" style="214" customWidth="1"/>
    <col min="12552" max="12552" width="6.625" style="214" customWidth="1"/>
    <col min="12553" max="12553" width="3.625" style="214" customWidth="1"/>
    <col min="12554" max="12554" width="12.625" style="214" customWidth="1"/>
    <col min="12555" max="12557" width="6.625" style="214" customWidth="1"/>
    <col min="12558" max="12558" width="15.625" style="214" customWidth="1"/>
    <col min="12559" max="12559" width="3.625" style="214" customWidth="1"/>
    <col min="12560" max="12560" width="12.625" style="214" customWidth="1"/>
    <col min="12561" max="12561" width="27.625" style="214" customWidth="1"/>
    <col min="12562" max="12806" width="9" style="214"/>
    <col min="12807" max="12807" width="3.625" style="214" customWidth="1"/>
    <col min="12808" max="12808" width="6.625" style="214" customWidth="1"/>
    <col min="12809" max="12809" width="3.625" style="214" customWidth="1"/>
    <col min="12810" max="12810" width="12.625" style="214" customWidth="1"/>
    <col min="12811" max="12813" width="6.625" style="214" customWidth="1"/>
    <col min="12814" max="12814" width="15.625" style="214" customWidth="1"/>
    <col min="12815" max="12815" width="3.625" style="214" customWidth="1"/>
    <col min="12816" max="12816" width="12.625" style="214" customWidth="1"/>
    <col min="12817" max="12817" width="27.625" style="214" customWidth="1"/>
    <col min="12818" max="13062" width="9" style="214"/>
    <col min="13063" max="13063" width="3.625" style="214" customWidth="1"/>
    <col min="13064" max="13064" width="6.625" style="214" customWidth="1"/>
    <col min="13065" max="13065" width="3.625" style="214" customWidth="1"/>
    <col min="13066" max="13066" width="12.625" style="214" customWidth="1"/>
    <col min="13067" max="13069" width="6.625" style="214" customWidth="1"/>
    <col min="13070" max="13070" width="15.625" style="214" customWidth="1"/>
    <col min="13071" max="13071" width="3.625" style="214" customWidth="1"/>
    <col min="13072" max="13072" width="12.625" style="214" customWidth="1"/>
    <col min="13073" max="13073" width="27.625" style="214" customWidth="1"/>
    <col min="13074" max="13318" width="9" style="214"/>
    <col min="13319" max="13319" width="3.625" style="214" customWidth="1"/>
    <col min="13320" max="13320" width="6.625" style="214" customWidth="1"/>
    <col min="13321" max="13321" width="3.625" style="214" customWidth="1"/>
    <col min="13322" max="13322" width="12.625" style="214" customWidth="1"/>
    <col min="13323" max="13325" width="6.625" style="214" customWidth="1"/>
    <col min="13326" max="13326" width="15.625" style="214" customWidth="1"/>
    <col min="13327" max="13327" width="3.625" style="214" customWidth="1"/>
    <col min="13328" max="13328" width="12.625" style="214" customWidth="1"/>
    <col min="13329" max="13329" width="27.625" style="214" customWidth="1"/>
    <col min="13330" max="13574" width="9" style="214"/>
    <col min="13575" max="13575" width="3.625" style="214" customWidth="1"/>
    <col min="13576" max="13576" width="6.625" style="214" customWidth="1"/>
    <col min="13577" max="13577" width="3.625" style="214" customWidth="1"/>
    <col min="13578" max="13578" width="12.625" style="214" customWidth="1"/>
    <col min="13579" max="13581" width="6.625" style="214" customWidth="1"/>
    <col min="13582" max="13582" width="15.625" style="214" customWidth="1"/>
    <col min="13583" max="13583" width="3.625" style="214" customWidth="1"/>
    <col min="13584" max="13584" width="12.625" style="214" customWidth="1"/>
    <col min="13585" max="13585" width="27.625" style="214" customWidth="1"/>
    <col min="13586" max="13830" width="9" style="214"/>
    <col min="13831" max="13831" width="3.625" style="214" customWidth="1"/>
    <col min="13832" max="13832" width="6.625" style="214" customWidth="1"/>
    <col min="13833" max="13833" width="3.625" style="214" customWidth="1"/>
    <col min="13834" max="13834" width="12.625" style="214" customWidth="1"/>
    <col min="13835" max="13837" width="6.625" style="214" customWidth="1"/>
    <col min="13838" max="13838" width="15.625" style="214" customWidth="1"/>
    <col min="13839" max="13839" width="3.625" style="214" customWidth="1"/>
    <col min="13840" max="13840" width="12.625" style="214" customWidth="1"/>
    <col min="13841" max="13841" width="27.625" style="214" customWidth="1"/>
    <col min="13842" max="14086" width="9" style="214"/>
    <col min="14087" max="14087" width="3.625" style="214" customWidth="1"/>
    <col min="14088" max="14088" width="6.625" style="214" customWidth="1"/>
    <col min="14089" max="14089" width="3.625" style="214" customWidth="1"/>
    <col min="14090" max="14090" width="12.625" style="214" customWidth="1"/>
    <col min="14091" max="14093" width="6.625" style="214" customWidth="1"/>
    <col min="14094" max="14094" width="15.625" style="214" customWidth="1"/>
    <col min="14095" max="14095" width="3.625" style="214" customWidth="1"/>
    <col min="14096" max="14096" width="12.625" style="214" customWidth="1"/>
    <col min="14097" max="14097" width="27.625" style="214" customWidth="1"/>
    <col min="14098" max="14342" width="9" style="214"/>
    <col min="14343" max="14343" width="3.625" style="214" customWidth="1"/>
    <col min="14344" max="14344" width="6.625" style="214" customWidth="1"/>
    <col min="14345" max="14345" width="3.625" style="214" customWidth="1"/>
    <col min="14346" max="14346" width="12.625" style="214" customWidth="1"/>
    <col min="14347" max="14349" width="6.625" style="214" customWidth="1"/>
    <col min="14350" max="14350" width="15.625" style="214" customWidth="1"/>
    <col min="14351" max="14351" width="3.625" style="214" customWidth="1"/>
    <col min="14352" max="14352" width="12.625" style="214" customWidth="1"/>
    <col min="14353" max="14353" width="27.625" style="214" customWidth="1"/>
    <col min="14354" max="14598" width="9" style="214"/>
    <col min="14599" max="14599" width="3.625" style="214" customWidth="1"/>
    <col min="14600" max="14600" width="6.625" style="214" customWidth="1"/>
    <col min="14601" max="14601" width="3.625" style="214" customWidth="1"/>
    <col min="14602" max="14602" width="12.625" style="214" customWidth="1"/>
    <col min="14603" max="14605" width="6.625" style="214" customWidth="1"/>
    <col min="14606" max="14606" width="15.625" style="214" customWidth="1"/>
    <col min="14607" max="14607" width="3.625" style="214" customWidth="1"/>
    <col min="14608" max="14608" width="12.625" style="214" customWidth="1"/>
    <col min="14609" max="14609" width="27.625" style="214" customWidth="1"/>
    <col min="14610" max="14854" width="9" style="214"/>
    <col min="14855" max="14855" width="3.625" style="214" customWidth="1"/>
    <col min="14856" max="14856" width="6.625" style="214" customWidth="1"/>
    <col min="14857" max="14857" width="3.625" style="214" customWidth="1"/>
    <col min="14858" max="14858" width="12.625" style="214" customWidth="1"/>
    <col min="14859" max="14861" width="6.625" style="214" customWidth="1"/>
    <col min="14862" max="14862" width="15.625" style="214" customWidth="1"/>
    <col min="14863" max="14863" width="3.625" style="214" customWidth="1"/>
    <col min="14864" max="14864" width="12.625" style="214" customWidth="1"/>
    <col min="14865" max="14865" width="27.625" style="214" customWidth="1"/>
    <col min="14866" max="15110" width="9" style="214"/>
    <col min="15111" max="15111" width="3.625" style="214" customWidth="1"/>
    <col min="15112" max="15112" width="6.625" style="214" customWidth="1"/>
    <col min="15113" max="15113" width="3.625" style="214" customWidth="1"/>
    <col min="15114" max="15114" width="12.625" style="214" customWidth="1"/>
    <col min="15115" max="15117" width="6.625" style="214" customWidth="1"/>
    <col min="15118" max="15118" width="15.625" style="214" customWidth="1"/>
    <col min="15119" max="15119" width="3.625" style="214" customWidth="1"/>
    <col min="15120" max="15120" width="12.625" style="214" customWidth="1"/>
    <col min="15121" max="15121" width="27.625" style="214" customWidth="1"/>
    <col min="15122" max="15366" width="9" style="214"/>
    <col min="15367" max="15367" width="3.625" style="214" customWidth="1"/>
    <col min="15368" max="15368" width="6.625" style="214" customWidth="1"/>
    <col min="15369" max="15369" width="3.625" style="214" customWidth="1"/>
    <col min="15370" max="15370" width="12.625" style="214" customWidth="1"/>
    <col min="15371" max="15373" width="6.625" style="214" customWidth="1"/>
    <col min="15374" max="15374" width="15.625" style="214" customWidth="1"/>
    <col min="15375" max="15375" width="3.625" style="214" customWidth="1"/>
    <col min="15376" max="15376" width="12.625" style="214" customWidth="1"/>
    <col min="15377" max="15377" width="27.625" style="214" customWidth="1"/>
    <col min="15378" max="15622" width="9" style="214"/>
    <col min="15623" max="15623" width="3.625" style="214" customWidth="1"/>
    <col min="15624" max="15624" width="6.625" style="214" customWidth="1"/>
    <col min="15625" max="15625" width="3.625" style="214" customWidth="1"/>
    <col min="15626" max="15626" width="12.625" style="214" customWidth="1"/>
    <col min="15627" max="15629" width="6.625" style="214" customWidth="1"/>
    <col min="15630" max="15630" width="15.625" style="214" customWidth="1"/>
    <col min="15631" max="15631" width="3.625" style="214" customWidth="1"/>
    <col min="15632" max="15632" width="12.625" style="214" customWidth="1"/>
    <col min="15633" max="15633" width="27.625" style="214" customWidth="1"/>
    <col min="15634" max="15878" width="9" style="214"/>
    <col min="15879" max="15879" width="3.625" style="214" customWidth="1"/>
    <col min="15880" max="15880" width="6.625" style="214" customWidth="1"/>
    <col min="15881" max="15881" width="3.625" style="214" customWidth="1"/>
    <col min="15882" max="15882" width="12.625" style="214" customWidth="1"/>
    <col min="15883" max="15885" width="6.625" style="214" customWidth="1"/>
    <col min="15886" max="15886" width="15.625" style="214" customWidth="1"/>
    <col min="15887" max="15887" width="3.625" style="214" customWidth="1"/>
    <col min="15888" max="15888" width="12.625" style="214" customWidth="1"/>
    <col min="15889" max="15889" width="27.625" style="214" customWidth="1"/>
    <col min="15890" max="16134" width="9" style="214"/>
    <col min="16135" max="16135" width="3.625" style="214" customWidth="1"/>
    <col min="16136" max="16136" width="6.625" style="214" customWidth="1"/>
    <col min="16137" max="16137" width="3.625" style="214" customWidth="1"/>
    <col min="16138" max="16138" width="12.625" style="214" customWidth="1"/>
    <col min="16139" max="16141" width="6.625" style="214" customWidth="1"/>
    <col min="16142" max="16142" width="15.625" style="214" customWidth="1"/>
    <col min="16143" max="16143" width="3.625" style="214" customWidth="1"/>
    <col min="16144" max="16144" width="12.625" style="214" customWidth="1"/>
    <col min="16145" max="16145" width="27.625" style="214" customWidth="1"/>
    <col min="16146" max="16384" width="9" style="214"/>
  </cols>
  <sheetData>
    <row r="1" spans="1:17" ht="15" customHeight="1">
      <c r="Q1" s="328" t="s">
        <v>408</v>
      </c>
    </row>
    <row r="2" spans="1:17" ht="21" customHeight="1">
      <c r="A2" s="542" t="s">
        <v>412</v>
      </c>
      <c r="B2" s="542"/>
      <c r="C2" s="542"/>
      <c r="D2" s="542"/>
      <c r="E2" s="542"/>
      <c r="F2" s="542"/>
      <c r="G2" s="542"/>
      <c r="H2" s="542"/>
      <c r="I2" s="542"/>
      <c r="J2" s="542"/>
      <c r="K2" s="542"/>
      <c r="L2" s="542"/>
      <c r="M2" s="542"/>
      <c r="N2" s="542"/>
      <c r="O2" s="542"/>
      <c r="P2" s="542"/>
      <c r="Q2" s="542"/>
    </row>
    <row r="3" spans="1:17" ht="15" customHeight="1">
      <c r="B3" s="214"/>
      <c r="C3" s="214"/>
      <c r="D3" s="214"/>
      <c r="E3" s="214"/>
      <c r="F3" s="214"/>
      <c r="G3" s="214"/>
      <c r="Q3" s="326" t="s">
        <v>630</v>
      </c>
    </row>
    <row r="4" spans="1:17" ht="15" customHeight="1">
      <c r="A4" s="544" t="s">
        <v>632</v>
      </c>
      <c r="B4" s="544"/>
      <c r="C4" s="544"/>
      <c r="D4" s="544"/>
      <c r="E4" s="544"/>
      <c r="F4" s="544"/>
      <c r="G4" s="544"/>
      <c r="H4" s="214" t="s">
        <v>394</v>
      </c>
    </row>
    <row r="5" spans="1:17" ht="15" customHeight="1">
      <c r="A5" s="216"/>
      <c r="B5" s="216"/>
      <c r="C5" s="216"/>
      <c r="D5" s="216"/>
      <c r="E5" s="216"/>
      <c r="F5" s="216"/>
      <c r="G5" s="216"/>
      <c r="H5" s="216"/>
      <c r="J5" s="216" t="s">
        <v>276</v>
      </c>
      <c r="K5" s="217" t="s">
        <v>297</v>
      </c>
      <c r="L5" s="544" t="s">
        <v>629</v>
      </c>
      <c r="M5" s="544"/>
      <c r="N5" s="544"/>
      <c r="O5" s="544"/>
      <c r="P5" s="544"/>
      <c r="Q5" s="544"/>
    </row>
    <row r="6" spans="1:17" ht="15" customHeight="1">
      <c r="A6" s="216"/>
      <c r="B6" s="216"/>
      <c r="C6" s="216"/>
      <c r="D6" s="216"/>
      <c r="E6" s="216"/>
      <c r="F6" s="216"/>
      <c r="G6" s="216"/>
      <c r="H6" s="216"/>
      <c r="J6" s="216" t="s">
        <v>275</v>
      </c>
      <c r="K6" s="217" t="s">
        <v>297</v>
      </c>
      <c r="L6" s="544" t="s">
        <v>627</v>
      </c>
      <c r="M6" s="544"/>
      <c r="N6" s="544"/>
      <c r="O6" s="544"/>
      <c r="P6" s="544"/>
      <c r="Q6" s="544"/>
    </row>
    <row r="7" spans="1:17" ht="15" customHeight="1">
      <c r="A7" s="216"/>
      <c r="B7" s="216"/>
      <c r="C7" s="216"/>
      <c r="D7" s="216"/>
      <c r="E7" s="216"/>
      <c r="F7" s="216"/>
      <c r="G7" s="216"/>
      <c r="H7" s="216"/>
      <c r="J7" s="216" t="s">
        <v>277</v>
      </c>
      <c r="K7" s="217" t="s">
        <v>297</v>
      </c>
      <c r="L7" s="544" t="s">
        <v>628</v>
      </c>
      <c r="M7" s="544"/>
      <c r="N7" s="544"/>
      <c r="O7" s="544"/>
      <c r="P7" s="544"/>
      <c r="Q7" s="544"/>
    </row>
    <row r="8" spans="1:17" ht="9" customHeight="1">
      <c r="B8" s="214"/>
      <c r="C8" s="214"/>
      <c r="D8" s="214"/>
      <c r="E8" s="214"/>
      <c r="F8" s="214"/>
      <c r="G8" s="214"/>
    </row>
    <row r="9" spans="1:17" ht="15" customHeight="1">
      <c r="B9" s="536" t="s">
        <v>630</v>
      </c>
      <c r="C9" s="536"/>
      <c r="D9" s="536"/>
      <c r="E9" s="536"/>
      <c r="F9" s="536"/>
      <c r="G9" s="536"/>
      <c r="H9" s="540" t="s">
        <v>559</v>
      </c>
      <c r="I9" s="540"/>
      <c r="J9" s="540"/>
      <c r="K9" s="540"/>
      <c r="L9" s="540"/>
      <c r="M9" s="540"/>
      <c r="N9" s="540"/>
      <c r="O9" s="540"/>
      <c r="P9" s="540"/>
      <c r="Q9" s="540"/>
    </row>
    <row r="10" spans="1:17" ht="15" customHeight="1">
      <c r="B10" s="541" t="s">
        <v>11</v>
      </c>
      <c r="C10" s="541"/>
      <c r="D10" s="541"/>
      <c r="E10" s="1261" t="s">
        <v>646</v>
      </c>
      <c r="F10" s="1261"/>
      <c r="G10" s="1261"/>
      <c r="H10" s="1261"/>
      <c r="I10" s="1261"/>
      <c r="J10" s="1261"/>
      <c r="K10" s="312"/>
      <c r="L10" s="312"/>
      <c r="M10" s="312"/>
      <c r="N10" s="312"/>
      <c r="O10" s="312"/>
      <c r="P10" s="312"/>
      <c r="Q10" s="312"/>
    </row>
    <row r="11" spans="1:17" ht="15" customHeight="1">
      <c r="B11" s="537" t="s">
        <v>631</v>
      </c>
      <c r="C11" s="537"/>
      <c r="D11" s="537"/>
      <c r="E11" s="537"/>
      <c r="F11" s="537"/>
      <c r="G11" s="537"/>
      <c r="H11" s="537"/>
      <c r="I11" s="537"/>
      <c r="J11" s="537"/>
      <c r="K11" s="538" t="s">
        <v>396</v>
      </c>
      <c r="L11" s="538"/>
      <c r="M11" s="538"/>
      <c r="N11" s="538"/>
      <c r="O11" s="538"/>
      <c r="P11" s="538"/>
      <c r="Q11" s="538"/>
    </row>
    <row r="12" spans="1:17" ht="9" customHeight="1">
      <c r="B12" s="214"/>
      <c r="C12" s="214"/>
      <c r="D12" s="214"/>
      <c r="E12" s="214"/>
      <c r="F12" s="214"/>
      <c r="G12" s="214"/>
    </row>
    <row r="13" spans="1:17" ht="21" customHeight="1">
      <c r="A13" s="214" t="s">
        <v>59</v>
      </c>
      <c r="E13" s="539" t="s">
        <v>560</v>
      </c>
      <c r="F13" s="539"/>
      <c r="G13" s="539"/>
      <c r="H13" s="539"/>
      <c r="I13" s="539"/>
      <c r="J13" s="539"/>
      <c r="K13" s="539"/>
      <c r="L13" s="539"/>
      <c r="M13" s="539"/>
      <c r="N13" s="539"/>
      <c r="O13" s="539"/>
      <c r="P13" s="539"/>
      <c r="Q13" s="539"/>
    </row>
    <row r="14" spans="1:17" ht="21" customHeight="1">
      <c r="B14" s="545" t="s">
        <v>397</v>
      </c>
      <c r="C14" s="546"/>
      <c r="D14" s="546"/>
      <c r="E14" s="546"/>
      <c r="F14" s="546"/>
      <c r="G14" s="546"/>
      <c r="H14" s="546"/>
      <c r="I14" s="562" t="s">
        <v>398</v>
      </c>
      <c r="J14" s="546"/>
      <c r="K14" s="546"/>
      <c r="L14" s="546"/>
      <c r="M14" s="546"/>
      <c r="N14" s="546"/>
      <c r="O14" s="546"/>
      <c r="P14" s="546"/>
      <c r="Q14" s="563"/>
    </row>
    <row r="15" spans="1:17" ht="21" customHeight="1">
      <c r="B15" s="469" t="s">
        <v>416</v>
      </c>
      <c r="C15" s="470"/>
      <c r="D15" s="470"/>
      <c r="E15" s="470"/>
      <c r="F15" s="470"/>
      <c r="G15" s="470"/>
      <c r="H15" s="470"/>
      <c r="I15" s="470"/>
      <c r="J15" s="470"/>
      <c r="K15" s="470"/>
      <c r="L15" s="470"/>
      <c r="M15" s="470"/>
      <c r="N15" s="470"/>
      <c r="O15" s="470"/>
      <c r="P15" s="470"/>
      <c r="Q15" s="471"/>
    </row>
    <row r="16" spans="1:17" ht="21" customHeight="1">
      <c r="B16" s="547" t="s">
        <v>461</v>
      </c>
      <c r="C16" s="548"/>
      <c r="D16" s="548"/>
      <c r="E16" s="548"/>
      <c r="F16" s="548"/>
      <c r="G16" s="548"/>
      <c r="H16" s="548"/>
      <c r="I16" s="548"/>
      <c r="J16" s="548"/>
      <c r="K16" s="548"/>
      <c r="L16" s="548"/>
      <c r="M16" s="548"/>
      <c r="N16" s="548"/>
      <c r="O16" s="548"/>
      <c r="P16" s="548"/>
      <c r="Q16" s="549"/>
    </row>
    <row r="17" spans="2:19" ht="22.5" customHeight="1">
      <c r="B17" s="550"/>
      <c r="C17" s="522" t="s">
        <v>520</v>
      </c>
      <c r="D17" s="553" t="s">
        <v>69</v>
      </c>
      <c r="E17" s="554"/>
      <c r="F17" s="554"/>
      <c r="G17" s="554"/>
      <c r="H17" s="555"/>
      <c r="I17" s="227" t="s">
        <v>633</v>
      </c>
      <c r="J17" s="556" t="s">
        <v>399</v>
      </c>
      <c r="K17" s="557"/>
      <c r="L17" s="557"/>
      <c r="M17" s="557"/>
      <c r="N17" s="557"/>
      <c r="O17" s="557"/>
      <c r="P17" s="557"/>
      <c r="Q17" s="558"/>
    </row>
    <row r="18" spans="2:19" ht="22.5" customHeight="1">
      <c r="B18" s="551"/>
      <c r="C18" s="523"/>
      <c r="D18" s="514" t="s">
        <v>517</v>
      </c>
      <c r="E18" s="515"/>
      <c r="F18" s="515"/>
      <c r="G18" s="515"/>
      <c r="H18" s="516"/>
      <c r="I18" s="227" t="s">
        <v>633</v>
      </c>
      <c r="J18" s="567" t="s">
        <v>563</v>
      </c>
      <c r="K18" s="568"/>
      <c r="L18" s="568"/>
      <c r="M18" s="568"/>
      <c r="N18" s="568"/>
      <c r="O18" s="568"/>
      <c r="P18" s="568"/>
      <c r="Q18" s="329" t="s">
        <v>564</v>
      </c>
    </row>
    <row r="19" spans="2:19" ht="22.5" customHeight="1">
      <c r="B19" s="552"/>
      <c r="C19" s="564"/>
      <c r="D19" s="559"/>
      <c r="E19" s="560"/>
      <c r="F19" s="560"/>
      <c r="G19" s="560"/>
      <c r="H19" s="561"/>
      <c r="I19" s="225" t="s">
        <v>633</v>
      </c>
      <c r="J19" s="565" t="s">
        <v>562</v>
      </c>
      <c r="K19" s="566"/>
      <c r="L19" s="566"/>
      <c r="M19" s="566"/>
      <c r="N19" s="566"/>
      <c r="O19" s="566"/>
      <c r="P19" s="566"/>
      <c r="Q19" s="327" t="s">
        <v>564</v>
      </c>
    </row>
    <row r="20" spans="2:19" ht="21" customHeight="1">
      <c r="B20" s="469" t="s">
        <v>413</v>
      </c>
      <c r="C20" s="470"/>
      <c r="D20" s="470"/>
      <c r="E20" s="470"/>
      <c r="F20" s="470"/>
      <c r="G20" s="470"/>
      <c r="H20" s="470"/>
      <c r="I20" s="470"/>
      <c r="J20" s="470"/>
      <c r="K20" s="470"/>
      <c r="L20" s="470"/>
      <c r="M20" s="470"/>
      <c r="N20" s="470"/>
      <c r="O20" s="470"/>
      <c r="P20" s="470"/>
      <c r="Q20" s="471"/>
      <c r="R20" s="217"/>
    </row>
    <row r="21" spans="2:19" ht="21" customHeight="1">
      <c r="B21" s="572"/>
      <c r="C21" s="581" t="s">
        <v>521</v>
      </c>
      <c r="D21" s="553" t="s">
        <v>64</v>
      </c>
      <c r="E21" s="554"/>
      <c r="F21" s="554"/>
      <c r="G21" s="554"/>
      <c r="H21" s="555"/>
      <c r="I21" s="224" t="s">
        <v>633</v>
      </c>
      <c r="J21" s="629" t="s">
        <v>557</v>
      </c>
      <c r="K21" s="630"/>
      <c r="L21" s="630"/>
      <c r="M21" s="1262" t="s">
        <v>558</v>
      </c>
      <c r="N21" s="1263"/>
      <c r="O21" s="415" t="s">
        <v>400</v>
      </c>
      <c r="P21" s="627" t="s">
        <v>852</v>
      </c>
      <c r="Q21" s="628"/>
      <c r="R21" s="322" t="s">
        <v>582</v>
      </c>
      <c r="S21" s="117" t="s">
        <v>583</v>
      </c>
    </row>
    <row r="22" spans="2:19" ht="21" customHeight="1">
      <c r="B22" s="573"/>
      <c r="C22" s="582"/>
      <c r="D22" s="599"/>
      <c r="E22" s="600"/>
      <c r="F22" s="600"/>
      <c r="G22" s="600"/>
      <c r="H22" s="601"/>
      <c r="I22" s="224" t="s">
        <v>400</v>
      </c>
      <c r="J22" s="1264" t="s">
        <v>771</v>
      </c>
      <c r="K22" s="1265"/>
      <c r="L22" s="1265"/>
      <c r="M22" s="1265"/>
      <c r="N22" s="1266" t="s">
        <v>853</v>
      </c>
      <c r="O22" s="1266"/>
      <c r="P22" s="1266"/>
      <c r="Q22" s="1267"/>
      <c r="R22" s="322" t="s">
        <v>582</v>
      </c>
      <c r="S22" s="323" t="s">
        <v>584</v>
      </c>
    </row>
    <row r="23" spans="2:19" ht="21" customHeight="1">
      <c r="B23" s="573"/>
      <c r="C23" s="582"/>
      <c r="D23" s="514" t="s">
        <v>55</v>
      </c>
      <c r="E23" s="515"/>
      <c r="F23" s="515"/>
      <c r="G23" s="515"/>
      <c r="H23" s="516"/>
      <c r="I23" s="224" t="s">
        <v>633</v>
      </c>
      <c r="J23" s="567" t="s">
        <v>556</v>
      </c>
      <c r="K23" s="568"/>
      <c r="L23" s="568"/>
      <c r="M23" s="568"/>
      <c r="N23" s="568"/>
      <c r="O23" s="568"/>
      <c r="P23" s="568"/>
      <c r="Q23" s="623"/>
      <c r="R23" s="217"/>
    </row>
    <row r="24" spans="2:19" ht="21" customHeight="1">
      <c r="B24" s="573"/>
      <c r="C24" s="582"/>
      <c r="D24" s="559"/>
      <c r="E24" s="560"/>
      <c r="F24" s="560"/>
      <c r="G24" s="560"/>
      <c r="H24" s="561"/>
      <c r="I24" s="225" t="s">
        <v>633</v>
      </c>
      <c r="J24" s="624" t="s">
        <v>553</v>
      </c>
      <c r="K24" s="625"/>
      <c r="L24" s="625"/>
      <c r="M24" s="625"/>
      <c r="N24" s="625"/>
      <c r="O24" s="625"/>
      <c r="P24" s="625"/>
      <c r="Q24" s="626"/>
      <c r="R24" s="217"/>
    </row>
    <row r="25" spans="2:19" ht="21" customHeight="1">
      <c r="B25" s="573"/>
      <c r="C25" s="582"/>
      <c r="D25" s="514" t="s">
        <v>66</v>
      </c>
      <c r="E25" s="515"/>
      <c r="F25" s="515"/>
      <c r="G25" s="515"/>
      <c r="H25" s="516"/>
      <c r="I25" s="224" t="s">
        <v>633</v>
      </c>
      <c r="J25" s="567" t="s">
        <v>399</v>
      </c>
      <c r="K25" s="568"/>
      <c r="L25" s="568"/>
      <c r="M25" s="568"/>
      <c r="N25" s="568"/>
      <c r="O25" s="568"/>
      <c r="P25" s="568"/>
      <c r="Q25" s="623"/>
      <c r="R25" s="217"/>
    </row>
    <row r="26" spans="2:19" ht="30" customHeight="1">
      <c r="B26" s="574"/>
      <c r="C26" s="276"/>
      <c r="D26" s="514" t="s">
        <v>800</v>
      </c>
      <c r="E26" s="515"/>
      <c r="F26" s="515"/>
      <c r="G26" s="515"/>
      <c r="H26" s="516"/>
      <c r="I26" s="224" t="s">
        <v>400</v>
      </c>
      <c r="J26" s="629" t="s">
        <v>557</v>
      </c>
      <c r="K26" s="630"/>
      <c r="L26" s="630"/>
      <c r="M26" s="1262" t="s">
        <v>558</v>
      </c>
      <c r="N26" s="1263"/>
      <c r="O26" s="288" t="s">
        <v>633</v>
      </c>
      <c r="P26" s="627" t="s">
        <v>616</v>
      </c>
      <c r="Q26" s="628"/>
      <c r="R26" s="322" t="s">
        <v>582</v>
      </c>
      <c r="S26" s="117" t="s">
        <v>583</v>
      </c>
    </row>
    <row r="27" spans="2:19" ht="21" customHeight="1">
      <c r="B27" s="469" t="s">
        <v>414</v>
      </c>
      <c r="C27" s="470"/>
      <c r="D27" s="470"/>
      <c r="E27" s="470"/>
      <c r="F27" s="470"/>
      <c r="G27" s="470"/>
      <c r="H27" s="470"/>
      <c r="I27" s="470"/>
      <c r="J27" s="470"/>
      <c r="K27" s="470"/>
      <c r="L27" s="470"/>
      <c r="M27" s="470"/>
      <c r="N27" s="470"/>
      <c r="O27" s="470"/>
      <c r="P27" s="470"/>
      <c r="Q27" s="471"/>
      <c r="R27" s="217"/>
      <c r="S27" s="323" t="s">
        <v>584</v>
      </c>
    </row>
    <row r="28" spans="2:19" ht="21" customHeight="1">
      <c r="B28" s="572"/>
      <c r="C28" s="581" t="s">
        <v>522</v>
      </c>
      <c r="D28" s="553" t="s">
        <v>64</v>
      </c>
      <c r="E28" s="554"/>
      <c r="F28" s="554"/>
      <c r="G28" s="554"/>
      <c r="H28" s="555"/>
      <c r="I28" s="224" t="s">
        <v>633</v>
      </c>
      <c r="J28" s="1271" t="s">
        <v>783</v>
      </c>
      <c r="K28" s="1272"/>
      <c r="L28" s="1272"/>
      <c r="M28" s="631" t="s">
        <v>558</v>
      </c>
      <c r="N28" s="632"/>
      <c r="O28" s="288" t="s">
        <v>400</v>
      </c>
      <c r="P28" s="627" t="s">
        <v>852</v>
      </c>
      <c r="Q28" s="628"/>
      <c r="R28" s="322" t="s">
        <v>582</v>
      </c>
      <c r="S28" s="117" t="s">
        <v>583</v>
      </c>
    </row>
    <row r="29" spans="2:19" ht="21" customHeight="1">
      <c r="B29" s="573"/>
      <c r="C29" s="582"/>
      <c r="D29" s="599"/>
      <c r="E29" s="600"/>
      <c r="F29" s="600"/>
      <c r="G29" s="600"/>
      <c r="H29" s="601"/>
      <c r="I29" s="224" t="s">
        <v>400</v>
      </c>
      <c r="J29" s="1264" t="s">
        <v>771</v>
      </c>
      <c r="K29" s="1265"/>
      <c r="L29" s="1265"/>
      <c r="M29" s="1265"/>
      <c r="N29" s="1266" t="s">
        <v>859</v>
      </c>
      <c r="O29" s="1266"/>
      <c r="P29" s="1266"/>
      <c r="Q29" s="1267"/>
      <c r="R29" s="322" t="s">
        <v>582</v>
      </c>
      <c r="S29" s="323" t="s">
        <v>584</v>
      </c>
    </row>
    <row r="30" spans="2:19" ht="21" customHeight="1">
      <c r="B30" s="573"/>
      <c r="C30" s="582"/>
      <c r="D30" s="514" t="s">
        <v>55</v>
      </c>
      <c r="E30" s="515"/>
      <c r="F30" s="515"/>
      <c r="G30" s="515"/>
      <c r="H30" s="516"/>
      <c r="I30" s="224" t="s">
        <v>633</v>
      </c>
      <c r="J30" s="591" t="s">
        <v>609</v>
      </c>
      <c r="K30" s="592"/>
      <c r="L30" s="592"/>
      <c r="M30" s="592"/>
      <c r="N30" s="592"/>
      <c r="O30" s="592"/>
      <c r="P30" s="592"/>
      <c r="Q30" s="325" t="s">
        <v>558</v>
      </c>
      <c r="R30" s="217"/>
    </row>
    <row r="31" spans="2:19" ht="21" customHeight="1">
      <c r="B31" s="573"/>
      <c r="C31" s="582"/>
      <c r="D31" s="584"/>
      <c r="E31" s="585"/>
      <c r="F31" s="585"/>
      <c r="G31" s="585"/>
      <c r="H31" s="586"/>
      <c r="I31" s="228" t="s">
        <v>633</v>
      </c>
      <c r="J31" s="587" t="s">
        <v>553</v>
      </c>
      <c r="K31" s="588"/>
      <c r="L31" s="588"/>
      <c r="M31" s="588"/>
      <c r="N31" s="588"/>
      <c r="O31" s="588"/>
      <c r="P31" s="588"/>
      <c r="Q31" s="589"/>
    </row>
    <row r="32" spans="2:19" ht="36" customHeight="1">
      <c r="B32" s="573"/>
      <c r="C32" s="582"/>
      <c r="D32" s="266"/>
      <c r="E32" s="519" t="s">
        <v>401</v>
      </c>
      <c r="F32" s="520"/>
      <c r="G32" s="520"/>
      <c r="H32" s="590"/>
      <c r="I32" s="228" t="s">
        <v>400</v>
      </c>
      <c r="J32" s="1268" t="s">
        <v>782</v>
      </c>
      <c r="K32" s="1269"/>
      <c r="L32" s="1269"/>
      <c r="M32" s="1269"/>
      <c r="N32" s="1269"/>
      <c r="O32" s="1269"/>
      <c r="P32" s="1269"/>
      <c r="Q32" s="1270"/>
    </row>
    <row r="33" spans="1:19" ht="36" customHeight="1">
      <c r="B33" s="573"/>
      <c r="C33" s="582"/>
      <c r="D33" s="218"/>
      <c r="E33" s="575" t="s">
        <v>500</v>
      </c>
      <c r="F33" s="576"/>
      <c r="G33" s="576"/>
      <c r="H33" s="577"/>
      <c r="I33" s="225" t="s">
        <v>633</v>
      </c>
      <c r="J33" s="578" t="s">
        <v>503</v>
      </c>
      <c r="K33" s="579"/>
      <c r="L33" s="579"/>
      <c r="M33" s="579"/>
      <c r="N33" s="579"/>
      <c r="O33" s="579"/>
      <c r="P33" s="579"/>
      <c r="Q33" s="580"/>
    </row>
    <row r="34" spans="1:19" ht="21" customHeight="1">
      <c r="B34" s="574"/>
      <c r="C34" s="583"/>
      <c r="D34" s="569" t="s">
        <v>518</v>
      </c>
      <c r="E34" s="570"/>
      <c r="F34" s="570"/>
      <c r="G34" s="570"/>
      <c r="H34" s="571"/>
      <c r="I34" s="229" t="s">
        <v>633</v>
      </c>
      <c r="J34" s="556" t="s">
        <v>402</v>
      </c>
      <c r="K34" s="557"/>
      <c r="L34" s="557"/>
      <c r="M34" s="557"/>
      <c r="N34" s="557"/>
      <c r="O34" s="557"/>
      <c r="P34" s="557"/>
      <c r="Q34" s="558"/>
    </row>
    <row r="35" spans="1:19" ht="21" customHeight="1">
      <c r="B35" s="504" t="s">
        <v>759</v>
      </c>
      <c r="C35" s="505"/>
      <c r="D35" s="505"/>
      <c r="E35" s="505"/>
      <c r="F35" s="505"/>
      <c r="G35" s="505"/>
      <c r="H35" s="505"/>
      <c r="I35" s="505"/>
      <c r="J35" s="505"/>
      <c r="K35" s="505"/>
      <c r="L35" s="505"/>
      <c r="M35" s="505"/>
      <c r="N35" s="505"/>
      <c r="O35" s="505"/>
      <c r="P35" s="505"/>
      <c r="Q35" s="506"/>
    </row>
    <row r="36" spans="1:19" ht="21" customHeight="1">
      <c r="B36" s="550"/>
      <c r="C36" s="522" t="s">
        <v>762</v>
      </c>
      <c r="D36" s="527" t="s">
        <v>760</v>
      </c>
      <c r="E36" s="1273" t="s">
        <v>796</v>
      </c>
      <c r="F36" s="1274"/>
      <c r="G36" s="1274"/>
      <c r="H36" s="1275"/>
      <c r="I36" s="227" t="s">
        <v>400</v>
      </c>
      <c r="J36" s="508" t="s">
        <v>785</v>
      </c>
      <c r="K36" s="509"/>
      <c r="L36" s="509"/>
      <c r="M36" s="509"/>
      <c r="N36" s="509"/>
      <c r="O36" s="509"/>
      <c r="P36" s="509"/>
      <c r="Q36" s="510"/>
    </row>
    <row r="37" spans="1:19" ht="30.6" customHeight="1">
      <c r="B37" s="551"/>
      <c r="C37" s="523"/>
      <c r="D37" s="528"/>
      <c r="E37" s="414"/>
      <c r="F37" s="533" t="s">
        <v>411</v>
      </c>
      <c r="G37" s="534"/>
      <c r="H37" s="535"/>
      <c r="I37" s="228" t="s">
        <v>400</v>
      </c>
      <c r="J37" s="511" t="s">
        <v>551</v>
      </c>
      <c r="K37" s="512"/>
      <c r="L37" s="512"/>
      <c r="M37" s="512"/>
      <c r="N37" s="512"/>
      <c r="O37" s="512"/>
      <c r="P37" s="512"/>
      <c r="Q37" s="513"/>
    </row>
    <row r="38" spans="1:19" ht="36" customHeight="1">
      <c r="B38" s="552"/>
      <c r="C38" s="523"/>
      <c r="D38" s="529"/>
      <c r="E38" s="517" t="s">
        <v>761</v>
      </c>
      <c r="F38" s="517"/>
      <c r="G38" s="517"/>
      <c r="H38" s="518"/>
      <c r="I38" s="228" t="s">
        <v>400</v>
      </c>
      <c r="J38" s="519" t="s">
        <v>770</v>
      </c>
      <c r="K38" s="520"/>
      <c r="L38" s="520"/>
      <c r="M38" s="520"/>
      <c r="N38" s="520"/>
      <c r="O38" s="520"/>
      <c r="P38" s="520"/>
      <c r="Q38" s="521"/>
    </row>
    <row r="39" spans="1:19" ht="21" customHeight="1">
      <c r="B39" s="504" t="s">
        <v>415</v>
      </c>
      <c r="C39" s="505"/>
      <c r="D39" s="505"/>
      <c r="E39" s="505"/>
      <c r="F39" s="505"/>
      <c r="G39" s="505"/>
      <c r="H39" s="505"/>
      <c r="I39" s="505"/>
      <c r="J39" s="505"/>
      <c r="K39" s="505"/>
      <c r="L39" s="505"/>
      <c r="M39" s="505"/>
      <c r="N39" s="505"/>
      <c r="O39" s="505"/>
      <c r="P39" s="505"/>
      <c r="Q39" s="506"/>
    </row>
    <row r="40" spans="1:19" ht="21" customHeight="1">
      <c r="B40" s="277"/>
      <c r="C40" s="313" t="s">
        <v>215</v>
      </c>
      <c r="D40" s="514" t="s">
        <v>208</v>
      </c>
      <c r="E40" s="515"/>
      <c r="F40" s="515"/>
      <c r="G40" s="515"/>
      <c r="H40" s="516"/>
      <c r="I40" s="227" t="s">
        <v>400</v>
      </c>
      <c r="J40" s="507" t="s">
        <v>553</v>
      </c>
      <c r="K40" s="470"/>
      <c r="L40" s="470"/>
      <c r="M40" s="470"/>
      <c r="N40" s="470"/>
      <c r="O40" s="324"/>
      <c r="P40" s="470"/>
      <c r="Q40" s="471"/>
      <c r="R40" s="322"/>
      <c r="S40" s="117"/>
    </row>
    <row r="41" spans="1:19" s="226" customFormat="1" ht="21" customHeight="1">
      <c r="B41" s="479" t="s">
        <v>418</v>
      </c>
      <c r="C41" s="480"/>
      <c r="D41" s="480"/>
      <c r="E41" s="480"/>
      <c r="F41" s="480"/>
      <c r="G41" s="480"/>
      <c r="H41" s="480"/>
      <c r="I41" s="480"/>
      <c r="J41" s="480"/>
      <c r="K41" s="480"/>
      <c r="L41" s="480"/>
      <c r="M41" s="480"/>
      <c r="N41" s="480"/>
      <c r="O41" s="480"/>
      <c r="P41" s="480"/>
      <c r="Q41" s="481"/>
      <c r="R41" s="214"/>
      <c r="S41" s="323"/>
    </row>
    <row r="42" spans="1:19" s="226" customFormat="1" ht="21" customHeight="1">
      <c r="B42" s="482"/>
      <c r="C42" s="1276" t="s">
        <v>519</v>
      </c>
      <c r="D42" s="484" t="s">
        <v>410</v>
      </c>
      <c r="E42" s="485"/>
      <c r="F42" s="485"/>
      <c r="G42" s="485"/>
      <c r="H42" s="486"/>
      <c r="I42" s="224" t="s">
        <v>400</v>
      </c>
      <c r="J42" s="490" t="s">
        <v>487</v>
      </c>
      <c r="K42" s="491"/>
      <c r="L42" s="491"/>
      <c r="M42" s="491"/>
      <c r="N42" s="491"/>
      <c r="O42" s="491"/>
      <c r="P42" s="491"/>
      <c r="Q42" s="492"/>
    </row>
    <row r="43" spans="1:19" s="226" customFormat="1" ht="24" customHeight="1">
      <c r="B43" s="483"/>
      <c r="C43" s="1277"/>
      <c r="D43" s="487"/>
      <c r="E43" s="488"/>
      <c r="F43" s="488"/>
      <c r="G43" s="488"/>
      <c r="H43" s="489"/>
      <c r="I43" s="225" t="s">
        <v>400</v>
      </c>
      <c r="J43" s="493" t="s">
        <v>515</v>
      </c>
      <c r="K43" s="494"/>
      <c r="L43" s="494"/>
      <c r="M43" s="494"/>
      <c r="N43" s="494"/>
      <c r="O43" s="494"/>
      <c r="P43" s="494"/>
      <c r="Q43" s="495"/>
    </row>
    <row r="44" spans="1:19" ht="18" customHeight="1">
      <c r="B44" s="469" t="s">
        <v>555</v>
      </c>
      <c r="C44" s="470"/>
      <c r="D44" s="470"/>
      <c r="E44" s="470"/>
      <c r="F44" s="470"/>
      <c r="G44" s="470"/>
      <c r="H44" s="470"/>
      <c r="I44" s="470"/>
      <c r="J44" s="470"/>
      <c r="K44" s="470"/>
      <c r="L44" s="470"/>
      <c r="M44" s="470"/>
      <c r="N44" s="470"/>
      <c r="O44" s="470"/>
      <c r="P44" s="470"/>
      <c r="Q44" s="470"/>
    </row>
    <row r="45" spans="1:19" ht="22.5" customHeight="1">
      <c r="B45" s="498" t="s">
        <v>634</v>
      </c>
      <c r="C45" s="499"/>
      <c r="D45" s="499"/>
      <c r="E45" s="499"/>
      <c r="F45" s="499"/>
      <c r="G45" s="499"/>
      <c r="H45" s="499"/>
      <c r="I45" s="499"/>
      <c r="J45" s="499"/>
      <c r="K45" s="499"/>
      <c r="L45" s="499"/>
      <c r="M45" s="499"/>
      <c r="N45" s="499"/>
      <c r="O45" s="499"/>
      <c r="P45" s="499"/>
      <c r="Q45" s="500"/>
    </row>
    <row r="46" spans="1:19" ht="22.5" customHeight="1">
      <c r="B46" s="501"/>
      <c r="C46" s="502"/>
      <c r="D46" s="502"/>
      <c r="E46" s="502"/>
      <c r="F46" s="502"/>
      <c r="G46" s="502"/>
      <c r="H46" s="502"/>
      <c r="I46" s="502"/>
      <c r="J46" s="502"/>
      <c r="K46" s="502"/>
      <c r="L46" s="502"/>
      <c r="M46" s="502"/>
      <c r="N46" s="502"/>
      <c r="O46" s="502"/>
      <c r="P46" s="502"/>
      <c r="Q46" s="503"/>
    </row>
    <row r="47" spans="1:19" ht="9" customHeight="1"/>
    <row r="48" spans="1:19" ht="21" customHeight="1">
      <c r="A48" s="214" t="s">
        <v>403</v>
      </c>
      <c r="E48" s="219" t="s">
        <v>459</v>
      </c>
      <c r="F48" s="219"/>
    </row>
    <row r="49" spans="1:17" ht="21" customHeight="1">
      <c r="B49" s="477"/>
      <c r="C49" s="478"/>
      <c r="D49" s="469" t="s">
        <v>524</v>
      </c>
      <c r="E49" s="470"/>
      <c r="F49" s="470"/>
      <c r="G49" s="470"/>
      <c r="H49" s="470"/>
      <c r="I49" s="470"/>
      <c r="J49" s="470"/>
      <c r="K49" s="470"/>
      <c r="L49" s="470"/>
      <c r="M49" s="470"/>
      <c r="N49" s="470"/>
      <c r="O49" s="470"/>
      <c r="P49" s="470"/>
      <c r="Q49" s="471"/>
    </row>
    <row r="50" spans="1:17" ht="21" customHeight="1">
      <c r="B50" s="477" t="s">
        <v>57</v>
      </c>
      <c r="C50" s="478"/>
      <c r="D50" s="469" t="s">
        <v>552</v>
      </c>
      <c r="E50" s="470"/>
      <c r="F50" s="470"/>
      <c r="G50" s="470"/>
      <c r="H50" s="470"/>
      <c r="I50" s="470"/>
      <c r="J50" s="470"/>
      <c r="K50" s="470"/>
      <c r="L50" s="470"/>
      <c r="M50" s="470"/>
      <c r="N50" s="470"/>
      <c r="O50" s="470"/>
      <c r="P50" s="470"/>
      <c r="Q50" s="471"/>
    </row>
    <row r="51" spans="1:17" ht="9" customHeight="1"/>
    <row r="52" spans="1:17" ht="21" customHeight="1">
      <c r="A52" s="214" t="s">
        <v>404</v>
      </c>
      <c r="G52" s="472"/>
      <c r="H52" s="472"/>
      <c r="I52" s="472"/>
      <c r="J52" s="472"/>
      <c r="K52" s="472"/>
      <c r="L52" s="472"/>
      <c r="M52" s="472"/>
      <c r="N52" s="472"/>
      <c r="O52" s="472"/>
      <c r="P52" s="472"/>
      <c r="Q52" s="472"/>
    </row>
    <row r="53" spans="1:17" ht="21" customHeight="1">
      <c r="B53" s="474" t="s">
        <v>516</v>
      </c>
      <c r="C53" s="474"/>
      <c r="D53" s="474"/>
      <c r="E53" s="474"/>
      <c r="F53" s="473" t="s">
        <v>628</v>
      </c>
      <c r="G53" s="473"/>
      <c r="H53" s="473"/>
      <c r="I53" s="473"/>
      <c r="J53" s="267" t="s">
        <v>9</v>
      </c>
      <c r="K53" s="473" t="s">
        <v>635</v>
      </c>
      <c r="L53" s="473"/>
      <c r="M53" s="473"/>
      <c r="N53" s="473"/>
      <c r="O53" s="475" t="s">
        <v>502</v>
      </c>
      <c r="P53" s="476"/>
      <c r="Q53" s="340" t="s">
        <v>636</v>
      </c>
    </row>
    <row r="54" spans="1:17" ht="9" customHeight="1">
      <c r="B54" s="214"/>
      <c r="C54" s="214"/>
      <c r="D54" s="214"/>
      <c r="E54" s="214"/>
      <c r="F54" s="214"/>
      <c r="G54" s="214"/>
    </row>
    <row r="55" spans="1:17" ht="21" customHeight="1" thickBot="1">
      <c r="A55" s="214" t="s">
        <v>468</v>
      </c>
      <c r="G55" s="468" t="s">
        <v>469</v>
      </c>
      <c r="H55" s="468"/>
      <c r="I55" s="468"/>
      <c r="J55" s="468"/>
      <c r="K55" s="468"/>
      <c r="L55" s="468"/>
      <c r="M55" s="468"/>
      <c r="N55" s="468"/>
      <c r="O55" s="468"/>
      <c r="P55" s="468"/>
      <c r="Q55" s="468"/>
    </row>
    <row r="56" spans="1:17" ht="15" customHeight="1" thickTop="1">
      <c r="B56" s="220" t="s">
        <v>445</v>
      </c>
      <c r="C56" s="232"/>
      <c r="D56" s="221"/>
      <c r="E56" s="221"/>
      <c r="F56" s="221"/>
      <c r="G56" s="221"/>
      <c r="H56" s="221"/>
      <c r="I56" s="221"/>
      <c r="J56" s="221"/>
      <c r="K56" s="221"/>
      <c r="L56" s="221"/>
      <c r="M56" s="221"/>
      <c r="N56" s="221"/>
      <c r="O56" s="221"/>
      <c r="P56" s="221"/>
      <c r="Q56" s="222"/>
    </row>
    <row r="57" spans="1:17" s="4" customFormat="1" ht="15" customHeight="1">
      <c r="B57" s="611" t="s">
        <v>633</v>
      </c>
      <c r="C57" s="612"/>
      <c r="D57" s="275" t="s">
        <v>235</v>
      </c>
      <c r="E57" s="617" t="s">
        <v>390</v>
      </c>
      <c r="F57" s="617"/>
      <c r="G57" s="618" t="s">
        <v>514</v>
      </c>
      <c r="H57" s="618"/>
      <c r="I57" s="618"/>
      <c r="J57" s="618"/>
      <c r="K57" s="608" t="s">
        <v>390</v>
      </c>
      <c r="L57" s="608"/>
      <c r="M57" s="608"/>
      <c r="N57" s="606" t="s">
        <v>512</v>
      </c>
      <c r="O57" s="606"/>
      <c r="P57" s="606"/>
      <c r="Q57" s="607"/>
    </row>
    <row r="58" spans="1:17" s="4" customFormat="1" ht="15" customHeight="1">
      <c r="B58" s="611" t="s">
        <v>633</v>
      </c>
      <c r="C58" s="612"/>
      <c r="D58" s="275" t="s">
        <v>366</v>
      </c>
      <c r="E58" s="606" t="s">
        <v>784</v>
      </c>
      <c r="F58" s="606"/>
      <c r="G58" s="606"/>
      <c r="H58" s="606"/>
      <c r="I58" s="606"/>
      <c r="J58" s="606"/>
      <c r="K58" s="606"/>
      <c r="L58" s="606"/>
      <c r="M58" s="606"/>
      <c r="N58" s="606"/>
      <c r="O58" s="606"/>
      <c r="P58" s="606"/>
      <c r="Q58" s="607"/>
    </row>
    <row r="59" spans="1:17" s="4" customFormat="1" ht="15" customHeight="1">
      <c r="B59" s="611" t="s">
        <v>633</v>
      </c>
      <c r="C59" s="612"/>
      <c r="D59" s="275" t="s">
        <v>367</v>
      </c>
      <c r="E59" s="606" t="s">
        <v>513</v>
      </c>
      <c r="F59" s="606"/>
      <c r="G59" s="606"/>
      <c r="H59" s="606"/>
      <c r="I59" s="606"/>
      <c r="J59" s="606"/>
      <c r="K59" s="606"/>
      <c r="L59" s="606"/>
      <c r="M59" s="606"/>
      <c r="N59" s="606"/>
      <c r="O59" s="606"/>
      <c r="P59" s="606"/>
      <c r="Q59" s="607"/>
    </row>
    <row r="60" spans="1:17" ht="15" customHeight="1">
      <c r="B60" s="611" t="s">
        <v>633</v>
      </c>
      <c r="C60" s="612"/>
      <c r="D60" s="275" t="s">
        <v>368</v>
      </c>
      <c r="E60" s="606" t="s">
        <v>865</v>
      </c>
      <c r="F60" s="606"/>
      <c r="G60" s="606"/>
      <c r="H60" s="606"/>
      <c r="I60" s="606"/>
      <c r="J60" s="606"/>
      <c r="K60" s="606"/>
      <c r="L60" s="606"/>
      <c r="M60" s="606"/>
      <c r="N60" s="606"/>
      <c r="O60" s="606"/>
      <c r="P60" s="606"/>
      <c r="Q60" s="607"/>
    </row>
    <row r="61" spans="1:17" ht="15" customHeight="1">
      <c r="B61" s="613" t="s">
        <v>633</v>
      </c>
      <c r="C61" s="614"/>
      <c r="D61" s="248" t="s">
        <v>466</v>
      </c>
      <c r="E61" s="615" t="s">
        <v>866</v>
      </c>
      <c r="F61" s="615"/>
      <c r="G61" s="615"/>
      <c r="H61" s="615"/>
      <c r="I61" s="615"/>
      <c r="J61" s="615"/>
      <c r="K61" s="615"/>
      <c r="L61" s="615"/>
      <c r="M61" s="615"/>
      <c r="N61" s="615"/>
      <c r="O61" s="615"/>
      <c r="P61" s="615"/>
      <c r="Q61" s="616"/>
    </row>
    <row r="62" spans="1:17" ht="15" customHeight="1" thickBot="1">
      <c r="B62" s="609" t="s">
        <v>633</v>
      </c>
      <c r="C62" s="610"/>
      <c r="D62" s="249" t="s">
        <v>467</v>
      </c>
      <c r="E62" s="619" t="s">
        <v>797</v>
      </c>
      <c r="F62" s="620"/>
      <c r="G62" s="620"/>
      <c r="H62" s="621" t="s">
        <v>798</v>
      </c>
      <c r="I62" s="621"/>
      <c r="J62" s="621"/>
      <c r="K62" s="619" t="s">
        <v>799</v>
      </c>
      <c r="L62" s="620"/>
      <c r="M62" s="620"/>
      <c r="N62" s="620"/>
      <c r="O62" s="620"/>
      <c r="P62" s="620"/>
      <c r="Q62" s="622"/>
    </row>
    <row r="63" spans="1:17" ht="18" customHeight="1" thickTop="1">
      <c r="A63" s="214" t="s">
        <v>329</v>
      </c>
      <c r="B63" s="214"/>
      <c r="C63" s="214"/>
      <c r="D63" s="214"/>
      <c r="E63" s="214"/>
      <c r="F63" s="214"/>
      <c r="G63" s="214"/>
    </row>
    <row r="64" spans="1:17" ht="18" customHeight="1">
      <c r="B64" s="214" t="s">
        <v>405</v>
      </c>
      <c r="C64" s="214"/>
      <c r="D64" s="214"/>
      <c r="E64" s="214"/>
      <c r="F64" s="214"/>
      <c r="G64" s="214"/>
    </row>
    <row r="65" spans="2:9" ht="18" customHeight="1">
      <c r="B65" s="214"/>
      <c r="C65" s="214"/>
      <c r="D65" s="214" t="s">
        <v>406</v>
      </c>
      <c r="E65" s="214"/>
      <c r="F65" s="214"/>
      <c r="G65" s="214"/>
    </row>
    <row r="66" spans="2:9" ht="18" customHeight="1">
      <c r="B66" s="214"/>
      <c r="C66" s="214"/>
      <c r="D66" s="214" t="s">
        <v>60</v>
      </c>
      <c r="E66" s="214"/>
      <c r="F66" s="214"/>
      <c r="G66" s="214"/>
    </row>
    <row r="67" spans="2:9" ht="18" customHeight="1">
      <c r="B67" s="214"/>
      <c r="C67" s="214"/>
      <c r="D67" s="214"/>
      <c r="E67" s="214"/>
      <c r="F67" s="214"/>
      <c r="G67" s="214"/>
    </row>
    <row r="68" spans="2:9" ht="18" customHeight="1">
      <c r="B68" s="214" t="s">
        <v>407</v>
      </c>
      <c r="C68" s="214"/>
      <c r="D68" s="214"/>
      <c r="E68" s="214"/>
      <c r="F68" s="214"/>
      <c r="G68" s="214"/>
    </row>
    <row r="69" spans="2:9" ht="18" customHeight="1">
      <c r="B69" s="214"/>
      <c r="C69" s="214"/>
      <c r="D69" s="214" t="s">
        <v>321</v>
      </c>
      <c r="E69" s="214"/>
      <c r="F69" s="214"/>
      <c r="G69" s="214"/>
    </row>
    <row r="70" spans="2:9" ht="18" customHeight="1">
      <c r="B70" s="214"/>
      <c r="C70" s="214"/>
      <c r="D70" s="214"/>
      <c r="E70" s="214"/>
      <c r="F70" s="214"/>
      <c r="G70" s="214"/>
      <c r="I70" s="223"/>
    </row>
    <row r="71" spans="2:9" ht="18" customHeight="1">
      <c r="B71" s="214"/>
      <c r="C71" s="214"/>
      <c r="D71" s="214"/>
      <c r="E71" s="214"/>
      <c r="F71" s="214"/>
      <c r="G71" s="214"/>
    </row>
    <row r="72" spans="2:9" ht="18" customHeight="1">
      <c r="B72" s="214"/>
      <c r="C72" s="214"/>
      <c r="D72" s="214"/>
      <c r="E72" s="214"/>
      <c r="F72" s="214"/>
      <c r="G72" s="214"/>
    </row>
    <row r="73" spans="2:9" ht="18" customHeight="1">
      <c r="B73" s="214"/>
      <c r="C73" s="214"/>
      <c r="D73" s="214"/>
      <c r="E73" s="214"/>
      <c r="F73" s="214"/>
      <c r="G73" s="214"/>
    </row>
    <row r="74" spans="2:9" ht="18" customHeight="1">
      <c r="B74" s="214"/>
      <c r="C74" s="214"/>
      <c r="D74" s="214"/>
      <c r="E74" s="214"/>
      <c r="F74" s="214"/>
      <c r="G74" s="214"/>
    </row>
    <row r="75" spans="2:9" ht="18" customHeight="1">
      <c r="B75" s="214"/>
      <c r="C75" s="214"/>
      <c r="D75" s="214"/>
      <c r="E75" s="214"/>
      <c r="F75" s="214"/>
      <c r="G75" s="214"/>
    </row>
    <row r="76" spans="2:9" ht="18" customHeight="1">
      <c r="B76" s="214"/>
      <c r="C76" s="214"/>
      <c r="D76" s="214"/>
      <c r="E76" s="214"/>
      <c r="F76" s="214"/>
      <c r="G76" s="214"/>
    </row>
    <row r="77" spans="2:9" ht="18" customHeight="1">
      <c r="B77" s="214"/>
      <c r="C77" s="214"/>
      <c r="D77" s="214"/>
      <c r="E77" s="214"/>
      <c r="F77" s="214"/>
      <c r="G77" s="214"/>
    </row>
    <row r="78" spans="2:9" ht="18" customHeight="1">
      <c r="B78" s="214"/>
      <c r="C78" s="214"/>
      <c r="D78" s="214"/>
      <c r="E78" s="214"/>
      <c r="F78" s="214"/>
      <c r="G78" s="214"/>
    </row>
    <row r="79" spans="2:9" ht="18" customHeight="1">
      <c r="B79" s="214"/>
      <c r="C79" s="214"/>
      <c r="D79" s="214"/>
      <c r="E79" s="214"/>
      <c r="F79" s="214"/>
      <c r="G79" s="214"/>
    </row>
    <row r="80" spans="2:9" ht="18" customHeight="1">
      <c r="B80" s="214"/>
      <c r="C80" s="214"/>
      <c r="D80" s="214"/>
      <c r="E80" s="214"/>
      <c r="F80" s="214"/>
      <c r="G80" s="214"/>
    </row>
    <row r="81" spans="2:7" ht="18" customHeight="1">
      <c r="B81" s="214"/>
      <c r="C81" s="214"/>
      <c r="D81" s="214"/>
      <c r="E81" s="214"/>
      <c r="F81" s="214"/>
      <c r="G81" s="214"/>
    </row>
    <row r="82" spans="2:7" ht="18" customHeight="1"/>
  </sheetData>
  <sheetProtection deleteColumns="0" deleteRows="0"/>
  <mergeCells count="109">
    <mergeCell ref="B53:E53"/>
    <mergeCell ref="F53:I53"/>
    <mergeCell ref="K53:N53"/>
    <mergeCell ref="O53:P53"/>
    <mergeCell ref="G55:Q55"/>
    <mergeCell ref="B57:C57"/>
    <mergeCell ref="E57:F57"/>
    <mergeCell ref="G57:J57"/>
    <mergeCell ref="K57:M57"/>
    <mergeCell ref="N57:Q57"/>
    <mergeCell ref="B61:C61"/>
    <mergeCell ref="E61:Q61"/>
    <mergeCell ref="B62:C62"/>
    <mergeCell ref="B58:C58"/>
    <mergeCell ref="E58:Q58"/>
    <mergeCell ref="B59:C59"/>
    <mergeCell ref="E59:Q59"/>
    <mergeCell ref="B60:C60"/>
    <mergeCell ref="E60:Q60"/>
    <mergeCell ref="E62:G62"/>
    <mergeCell ref="H62:J62"/>
    <mergeCell ref="K62:Q62"/>
    <mergeCell ref="G52:Q52"/>
    <mergeCell ref="B42:B43"/>
    <mergeCell ref="C42:C43"/>
    <mergeCell ref="D42:H43"/>
    <mergeCell ref="J42:Q42"/>
    <mergeCell ref="J43:Q43"/>
    <mergeCell ref="B44:Q44"/>
    <mergeCell ref="B45:Q46"/>
    <mergeCell ref="B49:C49"/>
    <mergeCell ref="D49:Q49"/>
    <mergeCell ref="B50:C50"/>
    <mergeCell ref="D50:Q50"/>
    <mergeCell ref="B41:Q41"/>
    <mergeCell ref="E33:H33"/>
    <mergeCell ref="J33:Q33"/>
    <mergeCell ref="D34:H34"/>
    <mergeCell ref="J34:Q34"/>
    <mergeCell ref="B35:Q35"/>
    <mergeCell ref="B36:B38"/>
    <mergeCell ref="C36:C38"/>
    <mergeCell ref="J36:Q36"/>
    <mergeCell ref="E38:H38"/>
    <mergeCell ref="J38:Q38"/>
    <mergeCell ref="B39:Q39"/>
    <mergeCell ref="D40:H40"/>
    <mergeCell ref="J40:N40"/>
    <mergeCell ref="P40:Q40"/>
    <mergeCell ref="D36:D38"/>
    <mergeCell ref="E36:H36"/>
    <mergeCell ref="F37:H37"/>
    <mergeCell ref="J37:Q37"/>
    <mergeCell ref="B27:Q27"/>
    <mergeCell ref="B28:B34"/>
    <mergeCell ref="C28:C34"/>
    <mergeCell ref="D30:H31"/>
    <mergeCell ref="J30:P30"/>
    <mergeCell ref="J31:Q31"/>
    <mergeCell ref="E32:H32"/>
    <mergeCell ref="J32:Q32"/>
    <mergeCell ref="J28:L28"/>
    <mergeCell ref="M28:N28"/>
    <mergeCell ref="P28:Q28"/>
    <mergeCell ref="J29:M29"/>
    <mergeCell ref="N29:Q29"/>
    <mergeCell ref="D28:H29"/>
    <mergeCell ref="B20:Q20"/>
    <mergeCell ref="B21:B26"/>
    <mergeCell ref="C21:C25"/>
    <mergeCell ref="J21:L21"/>
    <mergeCell ref="M21:N21"/>
    <mergeCell ref="P21:Q21"/>
    <mergeCell ref="D23:H24"/>
    <mergeCell ref="J23:Q23"/>
    <mergeCell ref="J24:Q24"/>
    <mergeCell ref="D25:H25"/>
    <mergeCell ref="J25:Q25"/>
    <mergeCell ref="D26:H26"/>
    <mergeCell ref="J26:L26"/>
    <mergeCell ref="M26:N26"/>
    <mergeCell ref="P26:Q26"/>
    <mergeCell ref="J22:M22"/>
    <mergeCell ref="N22:Q22"/>
    <mergeCell ref="D21:H22"/>
    <mergeCell ref="B15:Q15"/>
    <mergeCell ref="B16:Q16"/>
    <mergeCell ref="B17:B19"/>
    <mergeCell ref="C17:C19"/>
    <mergeCell ref="D17:H17"/>
    <mergeCell ref="J17:Q17"/>
    <mergeCell ref="D18:H19"/>
    <mergeCell ref="J18:P18"/>
    <mergeCell ref="J19:P19"/>
    <mergeCell ref="B14:H14"/>
    <mergeCell ref="I14:Q14"/>
    <mergeCell ref="A2:Q2"/>
    <mergeCell ref="A4:G4"/>
    <mergeCell ref="L5:Q5"/>
    <mergeCell ref="L6:Q6"/>
    <mergeCell ref="L7:Q7"/>
    <mergeCell ref="B9:G9"/>
    <mergeCell ref="H9:L9"/>
    <mergeCell ref="M9:Q9"/>
    <mergeCell ref="B10:D10"/>
    <mergeCell ref="E10:J10"/>
    <mergeCell ref="B11:J11"/>
    <mergeCell ref="K11:Q11"/>
    <mergeCell ref="E13:Q13"/>
  </mergeCells>
  <phoneticPr fontId="2"/>
  <dataValidations count="4">
    <dataValidation type="list" allowBlank="1" showInputMessage="1" showErrorMessage="1" sqref="TE40 WVU30:WVU34 I28:I34 JI30:JI34 TE30:TE34 ADA30:ADA34 AMW30:AMW34 AWS30:AWS34 BGO30:BGO34 BQK30:BQK34 CAG30:CAG34 CKC30:CKC34 CTY30:CTY34 DDU30:DDU34 DNQ30:DNQ34 DXM30:DXM34 EHI30:EHI34 ERE30:ERE34 FBA30:FBA34 FKW30:FKW34 FUS30:FUS34 GEO30:GEO34 GOK30:GOK34 GYG30:GYG34 HIC30:HIC34 HRY30:HRY34 IBU30:IBU34 ILQ30:ILQ34 IVM30:IVM34 JFI30:JFI34 JPE30:JPE34 JZA30:JZA34 KIW30:KIW34 KSS30:KSS34 LCO30:LCO34 LMK30:LMK34 LWG30:LWG34 MGC30:MGC34 MPY30:MPY34 MZU30:MZU34 NJQ30:NJQ34 NTM30:NTM34 ODI30:ODI34 ONE30:ONE34 OXA30:OXA34 PGW30:PGW34 PQS30:PQS34 QAO30:QAO34 QKK30:QKK34 QUG30:QUG34 REC30:REC34 RNY30:RNY34 RXU30:RXU34 SHQ30:SHQ34 SRM30:SRM34 TBI30:TBI34 TLE30:TLE34 TVA30:TVA34 UEW30:UEW34 UOS30:UOS34 UYO30:UYO34 VIK30:VIK34 VSG30:VSG34 WCC30:WCC34 WLY30:WLY34 WCC983077:WCC983078 VSG983077:VSG983078 VIK983077:VIK983078 UYO983077:UYO983078 UOS983077:UOS983078 UEW983077:UEW983078 TVA983077:TVA983078 TLE983077:TLE983078 TBI983077:TBI983078 SRM983077:SRM983078 SHQ983077:SHQ983078 RXU983077:RXU983078 RNY983077:RNY983078 REC983077:REC983078 QUG983077:QUG983078 QKK983077:QKK983078 QAO983077:QAO983078 PQS983077:PQS983078 PGW983077:PGW983078 OXA983077:OXA983078 ONE983077:ONE983078 ODI983077:ODI983078 NTM983077:NTM983078 NJQ983077:NJQ983078 MZU983077:MZU983078 MPY983077:MPY983078 MGC983077:MGC983078 LWG983077:LWG983078 LMK983077:LMK983078 LCO983077:LCO983078 KSS983077:KSS983078 KIW983077:KIW983078 JZA983077:JZA983078 JPE983077:JPE983078 JFI983077:JFI983078 IVM983077:IVM983078 ILQ983077:ILQ983078 IBU983077:IBU983078 HRY983077:HRY983078 HIC983077:HIC983078 GYG983077:GYG983078 GOK983077:GOK983078 GEO983077:GEO983078 FUS983077:FUS983078 FKW983077:FKW983078 FBA983077:FBA983078 ERE983077:ERE983078 EHI983077:EHI983078 DXM983077:DXM983078 DNQ983077:DNQ983078 DDU983077:DDU983078 CTY983077:CTY983078 CKC983077:CKC983078 CAG983077:CAG983078 BQK983077:BQK983078 BGO983077:BGO983078 AWS983077:AWS983078 AMW983077:AMW983078 ADA983077:ADA983078 TE983077:TE983078 JI983077:JI983078 I983077:I983078 WVU917541:WVU917542 WLY917541:WLY917542 WCC917541:WCC917542 VSG917541:VSG917542 VIK917541:VIK917542 UYO917541:UYO917542 UOS917541:UOS917542 UEW917541:UEW917542 TVA917541:TVA917542 TLE917541:TLE917542 TBI917541:TBI917542 SRM917541:SRM917542 SHQ917541:SHQ917542 RXU917541:RXU917542 RNY917541:RNY917542 REC917541:REC917542 QUG917541:QUG917542 QKK917541:QKK917542 QAO917541:QAO917542 PQS917541:PQS917542 PGW917541:PGW917542 OXA917541:OXA917542 ONE917541:ONE917542 ODI917541:ODI917542 NTM917541:NTM917542 NJQ917541:NJQ917542 MZU917541:MZU917542 MPY917541:MPY917542 MGC917541:MGC917542 LWG917541:LWG917542 LMK917541:LMK917542 LCO917541:LCO917542 KSS917541:KSS917542 KIW917541:KIW917542 JZA917541:JZA917542 JPE917541:JPE917542 JFI917541:JFI917542 IVM917541:IVM917542 ILQ917541:ILQ917542 IBU917541:IBU917542 HRY917541:HRY917542 HIC917541:HIC917542 GYG917541:GYG917542 GOK917541:GOK917542 GEO917541:GEO917542 FUS917541:FUS917542 FKW917541:FKW917542 FBA917541:FBA917542 ERE917541:ERE917542 EHI917541:EHI917542 DXM917541:DXM917542 DNQ917541:DNQ917542 DDU917541:DDU917542 CTY917541:CTY917542 CKC917541:CKC917542 CAG917541:CAG917542 BQK917541:BQK917542 BGO917541:BGO917542 AWS917541:AWS917542 AMW917541:AMW917542 ADA917541:ADA917542 TE917541:TE917542 JI917541:JI917542 I917541:I917542 WVU852005:WVU852006 WLY852005:WLY852006 WCC852005:WCC852006 VSG852005:VSG852006 VIK852005:VIK852006 UYO852005:UYO852006 UOS852005:UOS852006 UEW852005:UEW852006 TVA852005:TVA852006 TLE852005:TLE852006 TBI852005:TBI852006 SRM852005:SRM852006 SHQ852005:SHQ852006 RXU852005:RXU852006 RNY852005:RNY852006 REC852005:REC852006 QUG852005:QUG852006 QKK852005:QKK852006 QAO852005:QAO852006 PQS852005:PQS852006 PGW852005:PGW852006 OXA852005:OXA852006 ONE852005:ONE852006 ODI852005:ODI852006 NTM852005:NTM852006 NJQ852005:NJQ852006 MZU852005:MZU852006 MPY852005:MPY852006 MGC852005:MGC852006 LWG852005:LWG852006 LMK852005:LMK852006 LCO852005:LCO852006 KSS852005:KSS852006 KIW852005:KIW852006 JZA852005:JZA852006 JPE852005:JPE852006 JFI852005:JFI852006 IVM852005:IVM852006 ILQ852005:ILQ852006 IBU852005:IBU852006 HRY852005:HRY852006 HIC852005:HIC852006 GYG852005:GYG852006 GOK852005:GOK852006 GEO852005:GEO852006 FUS852005:FUS852006 FKW852005:FKW852006 FBA852005:FBA852006 ERE852005:ERE852006 EHI852005:EHI852006 DXM852005:DXM852006 DNQ852005:DNQ852006 DDU852005:DDU852006 CTY852005:CTY852006 CKC852005:CKC852006 CAG852005:CAG852006 BQK852005:BQK852006 BGO852005:BGO852006 AWS852005:AWS852006 AMW852005:AMW852006 ADA852005:ADA852006 TE852005:TE852006 JI852005:JI852006 I852005:I852006 WVU786469:WVU786470 WLY786469:WLY786470 WCC786469:WCC786470 VSG786469:VSG786470 VIK786469:VIK786470 UYO786469:UYO786470 UOS786469:UOS786470 UEW786469:UEW786470 TVA786469:TVA786470 TLE786469:TLE786470 TBI786469:TBI786470 SRM786469:SRM786470 SHQ786469:SHQ786470 RXU786469:RXU786470 RNY786469:RNY786470 REC786469:REC786470 QUG786469:QUG786470 QKK786469:QKK786470 QAO786469:QAO786470 PQS786469:PQS786470 PGW786469:PGW786470 OXA786469:OXA786470 ONE786469:ONE786470 ODI786469:ODI786470 NTM786469:NTM786470 NJQ786469:NJQ786470 MZU786469:MZU786470 MPY786469:MPY786470 MGC786469:MGC786470 LWG786469:LWG786470 LMK786469:LMK786470 LCO786469:LCO786470 KSS786469:KSS786470 KIW786469:KIW786470 JZA786469:JZA786470 JPE786469:JPE786470 JFI786469:JFI786470 IVM786469:IVM786470 ILQ786469:ILQ786470 IBU786469:IBU786470 HRY786469:HRY786470 HIC786469:HIC786470 GYG786469:GYG786470 GOK786469:GOK786470 GEO786469:GEO786470 FUS786469:FUS786470 FKW786469:FKW786470 FBA786469:FBA786470 ERE786469:ERE786470 EHI786469:EHI786470 DXM786469:DXM786470 DNQ786469:DNQ786470 DDU786469:DDU786470 CTY786469:CTY786470 CKC786469:CKC786470 CAG786469:CAG786470 BQK786469:BQK786470 BGO786469:BGO786470 AWS786469:AWS786470 AMW786469:AMW786470 ADA786469:ADA786470 TE786469:TE786470 JI786469:JI786470 I786469:I786470 WVU720933:WVU720934 WLY720933:WLY720934 WCC720933:WCC720934 VSG720933:VSG720934 VIK720933:VIK720934 UYO720933:UYO720934 UOS720933:UOS720934 UEW720933:UEW720934 TVA720933:TVA720934 TLE720933:TLE720934 TBI720933:TBI720934 SRM720933:SRM720934 SHQ720933:SHQ720934 RXU720933:RXU720934 RNY720933:RNY720934 REC720933:REC720934 QUG720933:QUG720934 QKK720933:QKK720934 QAO720933:QAO720934 PQS720933:PQS720934 PGW720933:PGW720934 OXA720933:OXA720934 ONE720933:ONE720934 ODI720933:ODI720934 NTM720933:NTM720934 NJQ720933:NJQ720934 MZU720933:MZU720934 MPY720933:MPY720934 MGC720933:MGC720934 LWG720933:LWG720934 LMK720933:LMK720934 LCO720933:LCO720934 KSS720933:KSS720934 KIW720933:KIW720934 JZA720933:JZA720934 JPE720933:JPE720934 JFI720933:JFI720934 IVM720933:IVM720934 ILQ720933:ILQ720934 IBU720933:IBU720934 HRY720933:HRY720934 HIC720933:HIC720934 GYG720933:GYG720934 GOK720933:GOK720934 GEO720933:GEO720934 FUS720933:FUS720934 FKW720933:FKW720934 FBA720933:FBA720934 ERE720933:ERE720934 EHI720933:EHI720934 DXM720933:DXM720934 DNQ720933:DNQ720934 DDU720933:DDU720934 CTY720933:CTY720934 CKC720933:CKC720934 CAG720933:CAG720934 BQK720933:BQK720934 BGO720933:BGO720934 AWS720933:AWS720934 AMW720933:AMW720934 ADA720933:ADA720934 TE720933:TE720934 JI720933:JI720934 I720933:I720934 WVU655397:WVU655398 WLY655397:WLY655398 WCC655397:WCC655398 VSG655397:VSG655398 VIK655397:VIK655398 UYO655397:UYO655398 UOS655397:UOS655398 UEW655397:UEW655398 TVA655397:TVA655398 TLE655397:TLE655398 TBI655397:TBI655398 SRM655397:SRM655398 SHQ655397:SHQ655398 RXU655397:RXU655398 RNY655397:RNY655398 REC655397:REC655398 QUG655397:QUG655398 QKK655397:QKK655398 QAO655397:QAO655398 PQS655397:PQS655398 PGW655397:PGW655398 OXA655397:OXA655398 ONE655397:ONE655398 ODI655397:ODI655398 NTM655397:NTM655398 NJQ655397:NJQ655398 MZU655397:MZU655398 MPY655397:MPY655398 MGC655397:MGC655398 LWG655397:LWG655398 LMK655397:LMK655398 LCO655397:LCO655398 KSS655397:KSS655398 KIW655397:KIW655398 JZA655397:JZA655398 JPE655397:JPE655398 JFI655397:JFI655398 IVM655397:IVM655398 ILQ655397:ILQ655398 IBU655397:IBU655398 HRY655397:HRY655398 HIC655397:HIC655398 GYG655397:GYG655398 GOK655397:GOK655398 GEO655397:GEO655398 FUS655397:FUS655398 FKW655397:FKW655398 FBA655397:FBA655398 ERE655397:ERE655398 EHI655397:EHI655398 DXM655397:DXM655398 DNQ655397:DNQ655398 DDU655397:DDU655398 CTY655397:CTY655398 CKC655397:CKC655398 CAG655397:CAG655398 BQK655397:BQK655398 BGO655397:BGO655398 AWS655397:AWS655398 AMW655397:AMW655398 ADA655397:ADA655398 TE655397:TE655398 JI655397:JI655398 I655397:I655398 WVU589861:WVU589862 WLY589861:WLY589862 WCC589861:WCC589862 VSG589861:VSG589862 VIK589861:VIK589862 UYO589861:UYO589862 UOS589861:UOS589862 UEW589861:UEW589862 TVA589861:TVA589862 TLE589861:TLE589862 TBI589861:TBI589862 SRM589861:SRM589862 SHQ589861:SHQ589862 RXU589861:RXU589862 RNY589861:RNY589862 REC589861:REC589862 QUG589861:QUG589862 QKK589861:QKK589862 QAO589861:QAO589862 PQS589861:PQS589862 PGW589861:PGW589862 OXA589861:OXA589862 ONE589861:ONE589862 ODI589861:ODI589862 NTM589861:NTM589862 NJQ589861:NJQ589862 MZU589861:MZU589862 MPY589861:MPY589862 MGC589861:MGC589862 LWG589861:LWG589862 LMK589861:LMK589862 LCO589861:LCO589862 KSS589861:KSS589862 KIW589861:KIW589862 JZA589861:JZA589862 JPE589861:JPE589862 JFI589861:JFI589862 IVM589861:IVM589862 ILQ589861:ILQ589862 IBU589861:IBU589862 HRY589861:HRY589862 HIC589861:HIC589862 GYG589861:GYG589862 GOK589861:GOK589862 GEO589861:GEO589862 FUS589861:FUS589862 FKW589861:FKW589862 FBA589861:FBA589862 ERE589861:ERE589862 EHI589861:EHI589862 DXM589861:DXM589862 DNQ589861:DNQ589862 DDU589861:DDU589862 CTY589861:CTY589862 CKC589861:CKC589862 CAG589861:CAG589862 BQK589861:BQK589862 BGO589861:BGO589862 AWS589861:AWS589862 AMW589861:AMW589862 ADA589861:ADA589862 TE589861:TE589862 JI589861:JI589862 I589861:I589862 WVU524325:WVU524326 WLY524325:WLY524326 WCC524325:WCC524326 VSG524325:VSG524326 VIK524325:VIK524326 UYO524325:UYO524326 UOS524325:UOS524326 UEW524325:UEW524326 TVA524325:TVA524326 TLE524325:TLE524326 TBI524325:TBI524326 SRM524325:SRM524326 SHQ524325:SHQ524326 RXU524325:RXU524326 RNY524325:RNY524326 REC524325:REC524326 QUG524325:QUG524326 QKK524325:QKK524326 QAO524325:QAO524326 PQS524325:PQS524326 PGW524325:PGW524326 OXA524325:OXA524326 ONE524325:ONE524326 ODI524325:ODI524326 NTM524325:NTM524326 NJQ524325:NJQ524326 MZU524325:MZU524326 MPY524325:MPY524326 MGC524325:MGC524326 LWG524325:LWG524326 LMK524325:LMK524326 LCO524325:LCO524326 KSS524325:KSS524326 KIW524325:KIW524326 JZA524325:JZA524326 JPE524325:JPE524326 JFI524325:JFI524326 IVM524325:IVM524326 ILQ524325:ILQ524326 IBU524325:IBU524326 HRY524325:HRY524326 HIC524325:HIC524326 GYG524325:GYG524326 GOK524325:GOK524326 GEO524325:GEO524326 FUS524325:FUS524326 FKW524325:FKW524326 FBA524325:FBA524326 ERE524325:ERE524326 EHI524325:EHI524326 DXM524325:DXM524326 DNQ524325:DNQ524326 DDU524325:DDU524326 CTY524325:CTY524326 CKC524325:CKC524326 CAG524325:CAG524326 BQK524325:BQK524326 BGO524325:BGO524326 AWS524325:AWS524326 AMW524325:AMW524326 ADA524325:ADA524326 TE524325:TE524326 JI524325:JI524326 I524325:I524326 WVU458789:WVU458790 WLY458789:WLY458790 WCC458789:WCC458790 VSG458789:VSG458790 VIK458789:VIK458790 UYO458789:UYO458790 UOS458789:UOS458790 UEW458789:UEW458790 TVA458789:TVA458790 TLE458789:TLE458790 TBI458789:TBI458790 SRM458789:SRM458790 SHQ458789:SHQ458790 RXU458789:RXU458790 RNY458789:RNY458790 REC458789:REC458790 QUG458789:QUG458790 QKK458789:QKK458790 QAO458789:QAO458790 PQS458789:PQS458790 PGW458789:PGW458790 OXA458789:OXA458790 ONE458789:ONE458790 ODI458789:ODI458790 NTM458789:NTM458790 NJQ458789:NJQ458790 MZU458789:MZU458790 MPY458789:MPY458790 MGC458789:MGC458790 LWG458789:LWG458790 LMK458789:LMK458790 LCO458789:LCO458790 KSS458789:KSS458790 KIW458789:KIW458790 JZA458789:JZA458790 JPE458789:JPE458790 JFI458789:JFI458790 IVM458789:IVM458790 ILQ458789:ILQ458790 IBU458789:IBU458790 HRY458789:HRY458790 HIC458789:HIC458790 GYG458789:GYG458790 GOK458789:GOK458790 GEO458789:GEO458790 FUS458789:FUS458790 FKW458789:FKW458790 FBA458789:FBA458790 ERE458789:ERE458790 EHI458789:EHI458790 DXM458789:DXM458790 DNQ458789:DNQ458790 DDU458789:DDU458790 CTY458789:CTY458790 CKC458789:CKC458790 CAG458789:CAG458790 BQK458789:BQK458790 BGO458789:BGO458790 AWS458789:AWS458790 AMW458789:AMW458790 ADA458789:ADA458790 TE458789:TE458790 JI458789:JI458790 I458789:I458790 WVU393253:WVU393254 WLY393253:WLY393254 WCC393253:WCC393254 VSG393253:VSG393254 VIK393253:VIK393254 UYO393253:UYO393254 UOS393253:UOS393254 UEW393253:UEW393254 TVA393253:TVA393254 TLE393253:TLE393254 TBI393253:TBI393254 SRM393253:SRM393254 SHQ393253:SHQ393254 RXU393253:RXU393254 RNY393253:RNY393254 REC393253:REC393254 QUG393253:QUG393254 QKK393253:QKK393254 QAO393253:QAO393254 PQS393253:PQS393254 PGW393253:PGW393254 OXA393253:OXA393254 ONE393253:ONE393254 ODI393253:ODI393254 NTM393253:NTM393254 NJQ393253:NJQ393254 MZU393253:MZU393254 MPY393253:MPY393254 MGC393253:MGC393254 LWG393253:LWG393254 LMK393253:LMK393254 LCO393253:LCO393254 KSS393253:KSS393254 KIW393253:KIW393254 JZA393253:JZA393254 JPE393253:JPE393254 JFI393253:JFI393254 IVM393253:IVM393254 ILQ393253:ILQ393254 IBU393253:IBU393254 HRY393253:HRY393254 HIC393253:HIC393254 GYG393253:GYG393254 GOK393253:GOK393254 GEO393253:GEO393254 FUS393253:FUS393254 FKW393253:FKW393254 FBA393253:FBA393254 ERE393253:ERE393254 EHI393253:EHI393254 DXM393253:DXM393254 DNQ393253:DNQ393254 DDU393253:DDU393254 CTY393253:CTY393254 CKC393253:CKC393254 CAG393253:CAG393254 BQK393253:BQK393254 BGO393253:BGO393254 AWS393253:AWS393254 AMW393253:AMW393254 ADA393253:ADA393254 TE393253:TE393254 JI393253:JI393254 I393253:I393254 WVU327717:WVU327718 WLY327717:WLY327718 WCC327717:WCC327718 VSG327717:VSG327718 VIK327717:VIK327718 UYO327717:UYO327718 UOS327717:UOS327718 UEW327717:UEW327718 TVA327717:TVA327718 TLE327717:TLE327718 TBI327717:TBI327718 SRM327717:SRM327718 SHQ327717:SHQ327718 RXU327717:RXU327718 RNY327717:RNY327718 REC327717:REC327718 QUG327717:QUG327718 QKK327717:QKK327718 QAO327717:QAO327718 PQS327717:PQS327718 PGW327717:PGW327718 OXA327717:OXA327718 ONE327717:ONE327718 ODI327717:ODI327718 NTM327717:NTM327718 NJQ327717:NJQ327718 MZU327717:MZU327718 MPY327717:MPY327718 MGC327717:MGC327718 LWG327717:LWG327718 LMK327717:LMK327718 LCO327717:LCO327718 KSS327717:KSS327718 KIW327717:KIW327718 JZA327717:JZA327718 JPE327717:JPE327718 JFI327717:JFI327718 IVM327717:IVM327718 ILQ327717:ILQ327718 IBU327717:IBU327718 HRY327717:HRY327718 HIC327717:HIC327718 GYG327717:GYG327718 GOK327717:GOK327718 GEO327717:GEO327718 FUS327717:FUS327718 FKW327717:FKW327718 FBA327717:FBA327718 ERE327717:ERE327718 EHI327717:EHI327718 DXM327717:DXM327718 DNQ327717:DNQ327718 DDU327717:DDU327718 CTY327717:CTY327718 CKC327717:CKC327718 CAG327717:CAG327718 BQK327717:BQK327718 BGO327717:BGO327718 AWS327717:AWS327718 AMW327717:AMW327718 ADA327717:ADA327718 TE327717:TE327718 JI327717:JI327718 I327717:I327718 WVU262181:WVU262182 WLY262181:WLY262182 WCC262181:WCC262182 VSG262181:VSG262182 VIK262181:VIK262182 UYO262181:UYO262182 UOS262181:UOS262182 UEW262181:UEW262182 TVA262181:TVA262182 TLE262181:TLE262182 TBI262181:TBI262182 SRM262181:SRM262182 SHQ262181:SHQ262182 RXU262181:RXU262182 RNY262181:RNY262182 REC262181:REC262182 QUG262181:QUG262182 QKK262181:QKK262182 QAO262181:QAO262182 PQS262181:PQS262182 PGW262181:PGW262182 OXA262181:OXA262182 ONE262181:ONE262182 ODI262181:ODI262182 NTM262181:NTM262182 NJQ262181:NJQ262182 MZU262181:MZU262182 MPY262181:MPY262182 MGC262181:MGC262182 LWG262181:LWG262182 LMK262181:LMK262182 LCO262181:LCO262182 KSS262181:KSS262182 KIW262181:KIW262182 JZA262181:JZA262182 JPE262181:JPE262182 JFI262181:JFI262182 IVM262181:IVM262182 ILQ262181:ILQ262182 IBU262181:IBU262182 HRY262181:HRY262182 HIC262181:HIC262182 GYG262181:GYG262182 GOK262181:GOK262182 GEO262181:GEO262182 FUS262181:FUS262182 FKW262181:FKW262182 FBA262181:FBA262182 ERE262181:ERE262182 EHI262181:EHI262182 DXM262181:DXM262182 DNQ262181:DNQ262182 DDU262181:DDU262182 CTY262181:CTY262182 CKC262181:CKC262182 CAG262181:CAG262182 BQK262181:BQK262182 BGO262181:BGO262182 AWS262181:AWS262182 AMW262181:AMW262182 ADA262181:ADA262182 TE262181:TE262182 JI262181:JI262182 I262181:I262182 WVU196645:WVU196646 WLY196645:WLY196646 WCC196645:WCC196646 VSG196645:VSG196646 VIK196645:VIK196646 UYO196645:UYO196646 UOS196645:UOS196646 UEW196645:UEW196646 TVA196645:TVA196646 TLE196645:TLE196646 TBI196645:TBI196646 SRM196645:SRM196646 SHQ196645:SHQ196646 RXU196645:RXU196646 RNY196645:RNY196646 REC196645:REC196646 QUG196645:QUG196646 QKK196645:QKK196646 QAO196645:QAO196646 PQS196645:PQS196646 PGW196645:PGW196646 OXA196645:OXA196646 ONE196645:ONE196646 ODI196645:ODI196646 NTM196645:NTM196646 NJQ196645:NJQ196646 MZU196645:MZU196646 MPY196645:MPY196646 MGC196645:MGC196646 LWG196645:LWG196646 LMK196645:LMK196646 LCO196645:LCO196646 KSS196645:KSS196646 KIW196645:KIW196646 JZA196645:JZA196646 JPE196645:JPE196646 JFI196645:JFI196646 IVM196645:IVM196646 ILQ196645:ILQ196646 IBU196645:IBU196646 HRY196645:HRY196646 HIC196645:HIC196646 GYG196645:GYG196646 GOK196645:GOK196646 GEO196645:GEO196646 FUS196645:FUS196646 FKW196645:FKW196646 FBA196645:FBA196646 ERE196645:ERE196646 EHI196645:EHI196646 DXM196645:DXM196646 DNQ196645:DNQ196646 DDU196645:DDU196646 CTY196645:CTY196646 CKC196645:CKC196646 CAG196645:CAG196646 BQK196645:BQK196646 BGO196645:BGO196646 AWS196645:AWS196646 AMW196645:AMW196646 ADA196645:ADA196646 TE196645:TE196646 JI196645:JI196646 I196645:I196646 WVU131109:WVU131110 WLY131109:WLY131110 WCC131109:WCC131110 VSG131109:VSG131110 VIK131109:VIK131110 UYO131109:UYO131110 UOS131109:UOS131110 UEW131109:UEW131110 TVA131109:TVA131110 TLE131109:TLE131110 TBI131109:TBI131110 SRM131109:SRM131110 SHQ131109:SHQ131110 RXU131109:RXU131110 RNY131109:RNY131110 REC131109:REC131110 QUG131109:QUG131110 QKK131109:QKK131110 QAO131109:QAO131110 PQS131109:PQS131110 PGW131109:PGW131110 OXA131109:OXA131110 ONE131109:ONE131110 ODI131109:ODI131110 NTM131109:NTM131110 NJQ131109:NJQ131110 MZU131109:MZU131110 MPY131109:MPY131110 MGC131109:MGC131110 LWG131109:LWG131110 LMK131109:LMK131110 LCO131109:LCO131110 KSS131109:KSS131110 KIW131109:KIW131110 JZA131109:JZA131110 JPE131109:JPE131110 JFI131109:JFI131110 IVM131109:IVM131110 ILQ131109:ILQ131110 IBU131109:IBU131110 HRY131109:HRY131110 HIC131109:HIC131110 GYG131109:GYG131110 GOK131109:GOK131110 GEO131109:GEO131110 FUS131109:FUS131110 FKW131109:FKW131110 FBA131109:FBA131110 ERE131109:ERE131110 EHI131109:EHI131110 DXM131109:DXM131110 DNQ131109:DNQ131110 DDU131109:DDU131110 CTY131109:CTY131110 CKC131109:CKC131110 CAG131109:CAG131110 BQK131109:BQK131110 BGO131109:BGO131110 AWS131109:AWS131110 AMW131109:AMW131110 ADA131109:ADA131110 TE131109:TE131110 JI131109:JI131110 I131109:I131110 WVU65573:WVU65574 WLY65573:WLY65574 WCC65573:WCC65574 VSG65573:VSG65574 VIK65573:VIK65574 UYO65573:UYO65574 UOS65573:UOS65574 UEW65573:UEW65574 TVA65573:TVA65574 TLE65573:TLE65574 TBI65573:TBI65574 SRM65573:SRM65574 SHQ65573:SHQ65574 RXU65573:RXU65574 RNY65573:RNY65574 REC65573:REC65574 QUG65573:QUG65574 QKK65573:QKK65574 QAO65573:QAO65574 PQS65573:PQS65574 PGW65573:PGW65574 OXA65573:OXA65574 ONE65573:ONE65574 ODI65573:ODI65574 NTM65573:NTM65574 NJQ65573:NJQ65574 MZU65573:MZU65574 MPY65573:MPY65574 MGC65573:MGC65574 LWG65573:LWG65574 LMK65573:LMK65574 LCO65573:LCO65574 KSS65573:KSS65574 KIW65573:KIW65574 JZA65573:JZA65574 JPE65573:JPE65574 JFI65573:JFI65574 IVM65573:IVM65574 ILQ65573:ILQ65574 IBU65573:IBU65574 HRY65573:HRY65574 HIC65573:HIC65574 GYG65573:GYG65574 GOK65573:GOK65574 GEO65573:GEO65574 FUS65573:FUS65574 FKW65573:FKW65574 FBA65573:FBA65574 ERE65573:ERE65574 EHI65573:EHI65574 DXM65573:DXM65574 DNQ65573:DNQ65574 DDU65573:DDU65574 CTY65573:CTY65574 CKC65573:CKC65574 CAG65573:CAG65574 BQK65573:BQK65574 BGO65573:BGO65574 AWS65573:AWS65574 AMW65573:AMW65574 ADA65573:ADA65574 TE65573:TE65574 JI65573:JI65574 I65573:I65574 WVU36:WVU38 WLY36:WLY38 WCC36:WCC38 VSG36:VSG38 VIK36:VIK38 UYO36:UYO38 UOS36:UOS38 UEW36:UEW38 TVA36:TVA38 TLE36:TLE38 TBI36:TBI38 SRM36:SRM38 SHQ36:SHQ38 RXU36:RXU38 RNY36:RNY38 REC36:REC38 QUG36:QUG38 QKK36:QKK38 QAO36:QAO38 PQS36:PQS38 PGW36:PGW38 OXA36:OXA38 ONE36:ONE38 ODI36:ODI38 NTM36:NTM38 NJQ36:NJQ38 MZU36:MZU38 MPY36:MPY38 MGC36:MGC38 LWG36:LWG38 LMK36:LMK38 LCO36:LCO38 KSS36:KSS38 KIW36:KIW38 JZA36:JZA38 JPE36:JPE38 JFI36:JFI38 IVM36:IVM38 ILQ36:ILQ38 IBU36:IBU38 HRY36:HRY38 HIC36:HIC38 GYG36:GYG38 GOK36:GOK38 GEO36:GEO38 FUS36:FUS38 FKW36:FKW38 FBA36:FBA38 ERE36:ERE38 EHI36:EHI38 DXM36:DXM38 DNQ36:DNQ38 DDU36:DDU38 CTY36:CTY38 CKC36:CKC38 CAG36:CAG38 BQK36:BQK38 BGO36:BGO38 AWS36:AWS38 AMW36:AMW38 ADA36:ADA38 TE36:TE38 JI36:JI38 O26 WVU983069:WVU983075 WLY983069:WLY983075 WCC983069:WCC983075 VSG983069:VSG983075 VIK983069:VIK983075 UYO983069:UYO983075 UOS983069:UOS983075 UEW983069:UEW983075 TVA983069:TVA983075 TLE983069:TLE983075 TBI983069:TBI983075 SRM983069:SRM983075 SHQ983069:SHQ983075 RXU983069:RXU983075 RNY983069:RNY983075 REC983069:REC983075 QUG983069:QUG983075 QKK983069:QKK983075 QAO983069:QAO983075 PQS983069:PQS983075 PGW983069:PGW983075 OXA983069:OXA983075 ONE983069:ONE983075 ODI983069:ODI983075 NTM983069:NTM983075 NJQ983069:NJQ983075 MZU983069:MZU983075 MPY983069:MPY983075 MGC983069:MGC983075 LWG983069:LWG983075 LMK983069:LMK983075 LCO983069:LCO983075 KSS983069:KSS983075 KIW983069:KIW983075 JZA983069:JZA983075 JPE983069:JPE983075 JFI983069:JFI983075 IVM983069:IVM983075 ILQ983069:ILQ983075 IBU983069:IBU983075 HRY983069:HRY983075 HIC983069:HIC983075 GYG983069:GYG983075 GOK983069:GOK983075 GEO983069:GEO983075 FUS983069:FUS983075 FKW983069:FKW983075 FBA983069:FBA983075 ERE983069:ERE983075 EHI983069:EHI983075 DXM983069:DXM983075 DNQ983069:DNQ983075 DDU983069:DDU983075 CTY983069:CTY983075 CKC983069:CKC983075 CAG983069:CAG983075 BQK983069:BQK983075 BGO983069:BGO983075 AWS983069:AWS983075 AMW983069:AMW983075 ADA983069:ADA983075 TE983069:TE983075 JI983069:JI983075 I983069:I983075 WVU917533:WVU917539 WLY917533:WLY917539 WCC917533:WCC917539 VSG917533:VSG917539 VIK917533:VIK917539 UYO917533:UYO917539 UOS917533:UOS917539 UEW917533:UEW917539 TVA917533:TVA917539 TLE917533:TLE917539 TBI917533:TBI917539 SRM917533:SRM917539 SHQ917533:SHQ917539 RXU917533:RXU917539 RNY917533:RNY917539 REC917533:REC917539 QUG917533:QUG917539 QKK917533:QKK917539 QAO917533:QAO917539 PQS917533:PQS917539 PGW917533:PGW917539 OXA917533:OXA917539 ONE917533:ONE917539 ODI917533:ODI917539 NTM917533:NTM917539 NJQ917533:NJQ917539 MZU917533:MZU917539 MPY917533:MPY917539 MGC917533:MGC917539 LWG917533:LWG917539 LMK917533:LMK917539 LCO917533:LCO917539 KSS917533:KSS917539 KIW917533:KIW917539 JZA917533:JZA917539 JPE917533:JPE917539 JFI917533:JFI917539 IVM917533:IVM917539 ILQ917533:ILQ917539 IBU917533:IBU917539 HRY917533:HRY917539 HIC917533:HIC917539 GYG917533:GYG917539 GOK917533:GOK917539 GEO917533:GEO917539 FUS917533:FUS917539 FKW917533:FKW917539 FBA917533:FBA917539 ERE917533:ERE917539 EHI917533:EHI917539 DXM917533:DXM917539 DNQ917533:DNQ917539 DDU917533:DDU917539 CTY917533:CTY917539 CKC917533:CKC917539 CAG917533:CAG917539 BQK917533:BQK917539 BGO917533:BGO917539 AWS917533:AWS917539 AMW917533:AMW917539 ADA917533:ADA917539 TE917533:TE917539 JI917533:JI917539 I917533:I917539 WVU851997:WVU852003 WLY851997:WLY852003 WCC851997:WCC852003 VSG851997:VSG852003 VIK851997:VIK852003 UYO851997:UYO852003 UOS851997:UOS852003 UEW851997:UEW852003 TVA851997:TVA852003 TLE851997:TLE852003 TBI851997:TBI852003 SRM851997:SRM852003 SHQ851997:SHQ852003 RXU851997:RXU852003 RNY851997:RNY852003 REC851997:REC852003 QUG851997:QUG852003 QKK851997:QKK852003 QAO851997:QAO852003 PQS851997:PQS852003 PGW851997:PGW852003 OXA851997:OXA852003 ONE851997:ONE852003 ODI851997:ODI852003 NTM851997:NTM852003 NJQ851997:NJQ852003 MZU851997:MZU852003 MPY851997:MPY852003 MGC851997:MGC852003 LWG851997:LWG852003 LMK851997:LMK852003 LCO851997:LCO852003 KSS851997:KSS852003 KIW851997:KIW852003 JZA851997:JZA852003 JPE851997:JPE852003 JFI851997:JFI852003 IVM851997:IVM852003 ILQ851997:ILQ852003 IBU851997:IBU852003 HRY851997:HRY852003 HIC851997:HIC852003 GYG851997:GYG852003 GOK851997:GOK852003 GEO851997:GEO852003 FUS851997:FUS852003 FKW851997:FKW852003 FBA851997:FBA852003 ERE851997:ERE852003 EHI851997:EHI852003 DXM851997:DXM852003 DNQ851997:DNQ852003 DDU851997:DDU852003 CTY851997:CTY852003 CKC851997:CKC852003 CAG851997:CAG852003 BQK851997:BQK852003 BGO851997:BGO852003 AWS851997:AWS852003 AMW851997:AMW852003 ADA851997:ADA852003 TE851997:TE852003 JI851997:JI852003 I851997:I852003 WVU786461:WVU786467 WLY786461:WLY786467 WCC786461:WCC786467 VSG786461:VSG786467 VIK786461:VIK786467 UYO786461:UYO786467 UOS786461:UOS786467 UEW786461:UEW786467 TVA786461:TVA786467 TLE786461:TLE786467 TBI786461:TBI786467 SRM786461:SRM786467 SHQ786461:SHQ786467 RXU786461:RXU786467 RNY786461:RNY786467 REC786461:REC786467 QUG786461:QUG786467 QKK786461:QKK786467 QAO786461:QAO786467 PQS786461:PQS786467 PGW786461:PGW786467 OXA786461:OXA786467 ONE786461:ONE786467 ODI786461:ODI786467 NTM786461:NTM786467 NJQ786461:NJQ786467 MZU786461:MZU786467 MPY786461:MPY786467 MGC786461:MGC786467 LWG786461:LWG786467 LMK786461:LMK786467 LCO786461:LCO786467 KSS786461:KSS786467 KIW786461:KIW786467 JZA786461:JZA786467 JPE786461:JPE786467 JFI786461:JFI786467 IVM786461:IVM786467 ILQ786461:ILQ786467 IBU786461:IBU786467 HRY786461:HRY786467 HIC786461:HIC786467 GYG786461:GYG786467 GOK786461:GOK786467 GEO786461:GEO786467 FUS786461:FUS786467 FKW786461:FKW786467 FBA786461:FBA786467 ERE786461:ERE786467 EHI786461:EHI786467 DXM786461:DXM786467 DNQ786461:DNQ786467 DDU786461:DDU786467 CTY786461:CTY786467 CKC786461:CKC786467 CAG786461:CAG786467 BQK786461:BQK786467 BGO786461:BGO786467 AWS786461:AWS786467 AMW786461:AMW786467 ADA786461:ADA786467 TE786461:TE786467 JI786461:JI786467 I786461:I786467 WVU720925:WVU720931 WLY720925:WLY720931 WCC720925:WCC720931 VSG720925:VSG720931 VIK720925:VIK720931 UYO720925:UYO720931 UOS720925:UOS720931 UEW720925:UEW720931 TVA720925:TVA720931 TLE720925:TLE720931 TBI720925:TBI720931 SRM720925:SRM720931 SHQ720925:SHQ720931 RXU720925:RXU720931 RNY720925:RNY720931 REC720925:REC720931 QUG720925:QUG720931 QKK720925:QKK720931 QAO720925:QAO720931 PQS720925:PQS720931 PGW720925:PGW720931 OXA720925:OXA720931 ONE720925:ONE720931 ODI720925:ODI720931 NTM720925:NTM720931 NJQ720925:NJQ720931 MZU720925:MZU720931 MPY720925:MPY720931 MGC720925:MGC720931 LWG720925:LWG720931 LMK720925:LMK720931 LCO720925:LCO720931 KSS720925:KSS720931 KIW720925:KIW720931 JZA720925:JZA720931 JPE720925:JPE720931 JFI720925:JFI720931 IVM720925:IVM720931 ILQ720925:ILQ720931 IBU720925:IBU720931 HRY720925:HRY720931 HIC720925:HIC720931 GYG720925:GYG720931 GOK720925:GOK720931 GEO720925:GEO720931 FUS720925:FUS720931 FKW720925:FKW720931 FBA720925:FBA720931 ERE720925:ERE720931 EHI720925:EHI720931 DXM720925:DXM720931 DNQ720925:DNQ720931 DDU720925:DDU720931 CTY720925:CTY720931 CKC720925:CKC720931 CAG720925:CAG720931 BQK720925:BQK720931 BGO720925:BGO720931 AWS720925:AWS720931 AMW720925:AMW720931 ADA720925:ADA720931 TE720925:TE720931 JI720925:JI720931 I720925:I720931 WVU655389:WVU655395 WLY655389:WLY655395 WCC655389:WCC655395 VSG655389:VSG655395 VIK655389:VIK655395 UYO655389:UYO655395 UOS655389:UOS655395 UEW655389:UEW655395 TVA655389:TVA655395 TLE655389:TLE655395 TBI655389:TBI655395 SRM655389:SRM655395 SHQ655389:SHQ655395 RXU655389:RXU655395 RNY655389:RNY655395 REC655389:REC655395 QUG655389:QUG655395 QKK655389:QKK655395 QAO655389:QAO655395 PQS655389:PQS655395 PGW655389:PGW655395 OXA655389:OXA655395 ONE655389:ONE655395 ODI655389:ODI655395 NTM655389:NTM655395 NJQ655389:NJQ655395 MZU655389:MZU655395 MPY655389:MPY655395 MGC655389:MGC655395 LWG655389:LWG655395 LMK655389:LMK655395 LCO655389:LCO655395 KSS655389:KSS655395 KIW655389:KIW655395 JZA655389:JZA655395 JPE655389:JPE655395 JFI655389:JFI655395 IVM655389:IVM655395 ILQ655389:ILQ655395 IBU655389:IBU655395 HRY655389:HRY655395 HIC655389:HIC655395 GYG655389:GYG655395 GOK655389:GOK655395 GEO655389:GEO655395 FUS655389:FUS655395 FKW655389:FKW655395 FBA655389:FBA655395 ERE655389:ERE655395 EHI655389:EHI655395 DXM655389:DXM655395 DNQ655389:DNQ655395 DDU655389:DDU655395 CTY655389:CTY655395 CKC655389:CKC655395 CAG655389:CAG655395 BQK655389:BQK655395 BGO655389:BGO655395 AWS655389:AWS655395 AMW655389:AMW655395 ADA655389:ADA655395 TE655389:TE655395 JI655389:JI655395 I655389:I655395 WVU589853:WVU589859 WLY589853:WLY589859 WCC589853:WCC589859 VSG589853:VSG589859 VIK589853:VIK589859 UYO589853:UYO589859 UOS589853:UOS589859 UEW589853:UEW589859 TVA589853:TVA589859 TLE589853:TLE589859 TBI589853:TBI589859 SRM589853:SRM589859 SHQ589853:SHQ589859 RXU589853:RXU589859 RNY589853:RNY589859 REC589853:REC589859 QUG589853:QUG589859 QKK589853:QKK589859 QAO589853:QAO589859 PQS589853:PQS589859 PGW589853:PGW589859 OXA589853:OXA589859 ONE589853:ONE589859 ODI589853:ODI589859 NTM589853:NTM589859 NJQ589853:NJQ589859 MZU589853:MZU589859 MPY589853:MPY589859 MGC589853:MGC589859 LWG589853:LWG589859 LMK589853:LMK589859 LCO589853:LCO589859 KSS589853:KSS589859 KIW589853:KIW589859 JZA589853:JZA589859 JPE589853:JPE589859 JFI589853:JFI589859 IVM589853:IVM589859 ILQ589853:ILQ589859 IBU589853:IBU589859 HRY589853:HRY589859 HIC589853:HIC589859 GYG589853:GYG589859 GOK589853:GOK589859 GEO589853:GEO589859 FUS589853:FUS589859 FKW589853:FKW589859 FBA589853:FBA589859 ERE589853:ERE589859 EHI589853:EHI589859 DXM589853:DXM589859 DNQ589853:DNQ589859 DDU589853:DDU589859 CTY589853:CTY589859 CKC589853:CKC589859 CAG589853:CAG589859 BQK589853:BQK589859 BGO589853:BGO589859 AWS589853:AWS589859 AMW589853:AMW589859 ADA589853:ADA589859 TE589853:TE589859 JI589853:JI589859 I589853:I589859 WVU524317:WVU524323 WLY524317:WLY524323 WCC524317:WCC524323 VSG524317:VSG524323 VIK524317:VIK524323 UYO524317:UYO524323 UOS524317:UOS524323 UEW524317:UEW524323 TVA524317:TVA524323 TLE524317:TLE524323 TBI524317:TBI524323 SRM524317:SRM524323 SHQ524317:SHQ524323 RXU524317:RXU524323 RNY524317:RNY524323 REC524317:REC524323 QUG524317:QUG524323 QKK524317:QKK524323 QAO524317:QAO524323 PQS524317:PQS524323 PGW524317:PGW524323 OXA524317:OXA524323 ONE524317:ONE524323 ODI524317:ODI524323 NTM524317:NTM524323 NJQ524317:NJQ524323 MZU524317:MZU524323 MPY524317:MPY524323 MGC524317:MGC524323 LWG524317:LWG524323 LMK524317:LMK524323 LCO524317:LCO524323 KSS524317:KSS524323 KIW524317:KIW524323 JZA524317:JZA524323 JPE524317:JPE524323 JFI524317:JFI524323 IVM524317:IVM524323 ILQ524317:ILQ524323 IBU524317:IBU524323 HRY524317:HRY524323 HIC524317:HIC524323 GYG524317:GYG524323 GOK524317:GOK524323 GEO524317:GEO524323 FUS524317:FUS524323 FKW524317:FKW524323 FBA524317:FBA524323 ERE524317:ERE524323 EHI524317:EHI524323 DXM524317:DXM524323 DNQ524317:DNQ524323 DDU524317:DDU524323 CTY524317:CTY524323 CKC524317:CKC524323 CAG524317:CAG524323 BQK524317:BQK524323 BGO524317:BGO524323 AWS524317:AWS524323 AMW524317:AMW524323 ADA524317:ADA524323 TE524317:TE524323 JI524317:JI524323 I524317:I524323 WVU458781:WVU458787 WLY458781:WLY458787 WCC458781:WCC458787 VSG458781:VSG458787 VIK458781:VIK458787 UYO458781:UYO458787 UOS458781:UOS458787 UEW458781:UEW458787 TVA458781:TVA458787 TLE458781:TLE458787 TBI458781:TBI458787 SRM458781:SRM458787 SHQ458781:SHQ458787 RXU458781:RXU458787 RNY458781:RNY458787 REC458781:REC458787 QUG458781:QUG458787 QKK458781:QKK458787 QAO458781:QAO458787 PQS458781:PQS458787 PGW458781:PGW458787 OXA458781:OXA458787 ONE458781:ONE458787 ODI458781:ODI458787 NTM458781:NTM458787 NJQ458781:NJQ458787 MZU458781:MZU458787 MPY458781:MPY458787 MGC458781:MGC458787 LWG458781:LWG458787 LMK458781:LMK458787 LCO458781:LCO458787 KSS458781:KSS458787 KIW458781:KIW458787 JZA458781:JZA458787 JPE458781:JPE458787 JFI458781:JFI458787 IVM458781:IVM458787 ILQ458781:ILQ458787 IBU458781:IBU458787 HRY458781:HRY458787 HIC458781:HIC458787 GYG458781:GYG458787 GOK458781:GOK458787 GEO458781:GEO458787 FUS458781:FUS458787 FKW458781:FKW458787 FBA458781:FBA458787 ERE458781:ERE458787 EHI458781:EHI458787 DXM458781:DXM458787 DNQ458781:DNQ458787 DDU458781:DDU458787 CTY458781:CTY458787 CKC458781:CKC458787 CAG458781:CAG458787 BQK458781:BQK458787 BGO458781:BGO458787 AWS458781:AWS458787 AMW458781:AMW458787 ADA458781:ADA458787 TE458781:TE458787 JI458781:JI458787 I458781:I458787 WVU393245:WVU393251 WLY393245:WLY393251 WCC393245:WCC393251 VSG393245:VSG393251 VIK393245:VIK393251 UYO393245:UYO393251 UOS393245:UOS393251 UEW393245:UEW393251 TVA393245:TVA393251 TLE393245:TLE393251 TBI393245:TBI393251 SRM393245:SRM393251 SHQ393245:SHQ393251 RXU393245:RXU393251 RNY393245:RNY393251 REC393245:REC393251 QUG393245:QUG393251 QKK393245:QKK393251 QAO393245:QAO393251 PQS393245:PQS393251 PGW393245:PGW393251 OXA393245:OXA393251 ONE393245:ONE393251 ODI393245:ODI393251 NTM393245:NTM393251 NJQ393245:NJQ393251 MZU393245:MZU393251 MPY393245:MPY393251 MGC393245:MGC393251 LWG393245:LWG393251 LMK393245:LMK393251 LCO393245:LCO393251 KSS393245:KSS393251 KIW393245:KIW393251 JZA393245:JZA393251 JPE393245:JPE393251 JFI393245:JFI393251 IVM393245:IVM393251 ILQ393245:ILQ393251 IBU393245:IBU393251 HRY393245:HRY393251 HIC393245:HIC393251 GYG393245:GYG393251 GOK393245:GOK393251 GEO393245:GEO393251 FUS393245:FUS393251 FKW393245:FKW393251 FBA393245:FBA393251 ERE393245:ERE393251 EHI393245:EHI393251 DXM393245:DXM393251 DNQ393245:DNQ393251 DDU393245:DDU393251 CTY393245:CTY393251 CKC393245:CKC393251 CAG393245:CAG393251 BQK393245:BQK393251 BGO393245:BGO393251 AWS393245:AWS393251 AMW393245:AMW393251 ADA393245:ADA393251 TE393245:TE393251 JI393245:JI393251 I393245:I393251 WVU327709:WVU327715 WLY327709:WLY327715 WCC327709:WCC327715 VSG327709:VSG327715 VIK327709:VIK327715 UYO327709:UYO327715 UOS327709:UOS327715 UEW327709:UEW327715 TVA327709:TVA327715 TLE327709:TLE327715 TBI327709:TBI327715 SRM327709:SRM327715 SHQ327709:SHQ327715 RXU327709:RXU327715 RNY327709:RNY327715 REC327709:REC327715 QUG327709:QUG327715 QKK327709:QKK327715 QAO327709:QAO327715 PQS327709:PQS327715 PGW327709:PGW327715 OXA327709:OXA327715 ONE327709:ONE327715 ODI327709:ODI327715 NTM327709:NTM327715 NJQ327709:NJQ327715 MZU327709:MZU327715 MPY327709:MPY327715 MGC327709:MGC327715 LWG327709:LWG327715 LMK327709:LMK327715 LCO327709:LCO327715 KSS327709:KSS327715 KIW327709:KIW327715 JZA327709:JZA327715 JPE327709:JPE327715 JFI327709:JFI327715 IVM327709:IVM327715 ILQ327709:ILQ327715 IBU327709:IBU327715 HRY327709:HRY327715 HIC327709:HIC327715 GYG327709:GYG327715 GOK327709:GOK327715 GEO327709:GEO327715 FUS327709:FUS327715 FKW327709:FKW327715 FBA327709:FBA327715 ERE327709:ERE327715 EHI327709:EHI327715 DXM327709:DXM327715 DNQ327709:DNQ327715 DDU327709:DDU327715 CTY327709:CTY327715 CKC327709:CKC327715 CAG327709:CAG327715 BQK327709:BQK327715 BGO327709:BGO327715 AWS327709:AWS327715 AMW327709:AMW327715 ADA327709:ADA327715 TE327709:TE327715 JI327709:JI327715 I327709:I327715 WVU262173:WVU262179 WLY262173:WLY262179 WCC262173:WCC262179 VSG262173:VSG262179 VIK262173:VIK262179 UYO262173:UYO262179 UOS262173:UOS262179 UEW262173:UEW262179 TVA262173:TVA262179 TLE262173:TLE262179 TBI262173:TBI262179 SRM262173:SRM262179 SHQ262173:SHQ262179 RXU262173:RXU262179 RNY262173:RNY262179 REC262173:REC262179 QUG262173:QUG262179 QKK262173:QKK262179 QAO262173:QAO262179 PQS262173:PQS262179 PGW262173:PGW262179 OXA262173:OXA262179 ONE262173:ONE262179 ODI262173:ODI262179 NTM262173:NTM262179 NJQ262173:NJQ262179 MZU262173:MZU262179 MPY262173:MPY262179 MGC262173:MGC262179 LWG262173:LWG262179 LMK262173:LMK262179 LCO262173:LCO262179 KSS262173:KSS262179 KIW262173:KIW262179 JZA262173:JZA262179 JPE262173:JPE262179 JFI262173:JFI262179 IVM262173:IVM262179 ILQ262173:ILQ262179 IBU262173:IBU262179 HRY262173:HRY262179 HIC262173:HIC262179 GYG262173:GYG262179 GOK262173:GOK262179 GEO262173:GEO262179 FUS262173:FUS262179 FKW262173:FKW262179 FBA262173:FBA262179 ERE262173:ERE262179 EHI262173:EHI262179 DXM262173:DXM262179 DNQ262173:DNQ262179 DDU262173:DDU262179 CTY262173:CTY262179 CKC262173:CKC262179 CAG262173:CAG262179 BQK262173:BQK262179 BGO262173:BGO262179 AWS262173:AWS262179 AMW262173:AMW262179 ADA262173:ADA262179 TE262173:TE262179 JI262173:JI262179 I262173:I262179 WVU196637:WVU196643 WLY196637:WLY196643 WCC196637:WCC196643 VSG196637:VSG196643 VIK196637:VIK196643 UYO196637:UYO196643 UOS196637:UOS196643 UEW196637:UEW196643 TVA196637:TVA196643 TLE196637:TLE196643 TBI196637:TBI196643 SRM196637:SRM196643 SHQ196637:SHQ196643 RXU196637:RXU196643 RNY196637:RNY196643 REC196637:REC196643 QUG196637:QUG196643 QKK196637:QKK196643 QAO196637:QAO196643 PQS196637:PQS196643 PGW196637:PGW196643 OXA196637:OXA196643 ONE196637:ONE196643 ODI196637:ODI196643 NTM196637:NTM196643 NJQ196637:NJQ196643 MZU196637:MZU196643 MPY196637:MPY196643 MGC196637:MGC196643 LWG196637:LWG196643 LMK196637:LMK196643 LCO196637:LCO196643 KSS196637:KSS196643 KIW196637:KIW196643 JZA196637:JZA196643 JPE196637:JPE196643 JFI196637:JFI196643 IVM196637:IVM196643 ILQ196637:ILQ196643 IBU196637:IBU196643 HRY196637:HRY196643 HIC196637:HIC196643 GYG196637:GYG196643 GOK196637:GOK196643 GEO196637:GEO196643 FUS196637:FUS196643 FKW196637:FKW196643 FBA196637:FBA196643 ERE196637:ERE196643 EHI196637:EHI196643 DXM196637:DXM196643 DNQ196637:DNQ196643 DDU196637:DDU196643 CTY196637:CTY196643 CKC196637:CKC196643 CAG196637:CAG196643 BQK196637:BQK196643 BGO196637:BGO196643 AWS196637:AWS196643 AMW196637:AMW196643 ADA196637:ADA196643 TE196637:TE196643 JI196637:JI196643 I196637:I196643 WVU131101:WVU131107 WLY131101:WLY131107 WCC131101:WCC131107 VSG131101:VSG131107 VIK131101:VIK131107 UYO131101:UYO131107 UOS131101:UOS131107 UEW131101:UEW131107 TVA131101:TVA131107 TLE131101:TLE131107 TBI131101:TBI131107 SRM131101:SRM131107 SHQ131101:SHQ131107 RXU131101:RXU131107 RNY131101:RNY131107 REC131101:REC131107 QUG131101:QUG131107 QKK131101:QKK131107 QAO131101:QAO131107 PQS131101:PQS131107 PGW131101:PGW131107 OXA131101:OXA131107 ONE131101:ONE131107 ODI131101:ODI131107 NTM131101:NTM131107 NJQ131101:NJQ131107 MZU131101:MZU131107 MPY131101:MPY131107 MGC131101:MGC131107 LWG131101:LWG131107 LMK131101:LMK131107 LCO131101:LCO131107 KSS131101:KSS131107 KIW131101:KIW131107 JZA131101:JZA131107 JPE131101:JPE131107 JFI131101:JFI131107 IVM131101:IVM131107 ILQ131101:ILQ131107 IBU131101:IBU131107 HRY131101:HRY131107 HIC131101:HIC131107 GYG131101:GYG131107 GOK131101:GOK131107 GEO131101:GEO131107 FUS131101:FUS131107 FKW131101:FKW131107 FBA131101:FBA131107 ERE131101:ERE131107 EHI131101:EHI131107 DXM131101:DXM131107 DNQ131101:DNQ131107 DDU131101:DDU131107 CTY131101:CTY131107 CKC131101:CKC131107 CAG131101:CAG131107 BQK131101:BQK131107 BGO131101:BGO131107 AWS131101:AWS131107 AMW131101:AMW131107 ADA131101:ADA131107 TE131101:TE131107 JI131101:JI131107 I131101:I131107 WVU65565:WVU65571 WLY65565:WLY65571 WCC65565:WCC65571 VSG65565:VSG65571 VIK65565:VIK65571 UYO65565:UYO65571 UOS65565:UOS65571 UEW65565:UEW65571 TVA65565:TVA65571 TLE65565:TLE65571 TBI65565:TBI65571 SRM65565:SRM65571 SHQ65565:SHQ65571 RXU65565:RXU65571 RNY65565:RNY65571 REC65565:REC65571 QUG65565:QUG65571 QKK65565:QKK65571 QAO65565:QAO65571 PQS65565:PQS65571 PGW65565:PGW65571 OXA65565:OXA65571 ONE65565:ONE65571 ODI65565:ODI65571 NTM65565:NTM65571 NJQ65565:NJQ65571 MZU65565:MZU65571 MPY65565:MPY65571 MGC65565:MGC65571 LWG65565:LWG65571 LMK65565:LMK65571 LCO65565:LCO65571 KSS65565:KSS65571 KIW65565:KIW65571 JZA65565:JZA65571 JPE65565:JPE65571 JFI65565:JFI65571 IVM65565:IVM65571 ILQ65565:ILQ65571 IBU65565:IBU65571 HRY65565:HRY65571 HIC65565:HIC65571 GYG65565:GYG65571 GOK65565:GOK65571 GEO65565:GEO65571 FUS65565:FUS65571 FKW65565:FKW65571 FBA65565:FBA65571 ERE65565:ERE65571 EHI65565:EHI65571 DXM65565:DXM65571 DNQ65565:DNQ65571 DDU65565:DDU65571 CTY65565:CTY65571 CKC65565:CKC65571 CAG65565:CAG65571 BQK65565:BQK65571 BGO65565:BGO65571 AWS65565:AWS65571 AMW65565:AMW65571 ADA65565:ADA65571 TE65565:TE65571 JI65565:JI65571 I65565:I65571 I40 WLY983077:WLY983078 WVU983066:WVU983067 WLY983066:WLY983067 WCC983066:WCC983067 VSG983066:VSG983067 VIK983066:VIK983067 UYO983066:UYO983067 UOS983066:UOS983067 UEW983066:UEW983067 TVA983066:TVA983067 TLE983066:TLE983067 TBI983066:TBI983067 SRM983066:SRM983067 SHQ983066:SHQ983067 RXU983066:RXU983067 RNY983066:RNY983067 REC983066:REC983067 QUG983066:QUG983067 QKK983066:QKK983067 QAO983066:QAO983067 PQS983066:PQS983067 PGW983066:PGW983067 OXA983066:OXA983067 ONE983066:ONE983067 ODI983066:ODI983067 NTM983066:NTM983067 NJQ983066:NJQ983067 MZU983066:MZU983067 MPY983066:MPY983067 MGC983066:MGC983067 LWG983066:LWG983067 LMK983066:LMK983067 LCO983066:LCO983067 KSS983066:KSS983067 KIW983066:KIW983067 JZA983066:JZA983067 JPE983066:JPE983067 JFI983066:JFI983067 IVM983066:IVM983067 ILQ983066:ILQ983067 IBU983066:IBU983067 HRY983066:HRY983067 HIC983066:HIC983067 GYG983066:GYG983067 GOK983066:GOK983067 GEO983066:GEO983067 FUS983066:FUS983067 FKW983066:FKW983067 FBA983066:FBA983067 ERE983066:ERE983067 EHI983066:EHI983067 DXM983066:DXM983067 DNQ983066:DNQ983067 DDU983066:DDU983067 CTY983066:CTY983067 CKC983066:CKC983067 CAG983066:CAG983067 BQK983066:BQK983067 BGO983066:BGO983067 AWS983066:AWS983067 AMW983066:AMW983067 ADA983066:ADA983067 TE983066:TE983067 JI983066:JI983067 I983066:I983067 WVU917530:WVU917531 WLY917530:WLY917531 WCC917530:WCC917531 VSG917530:VSG917531 VIK917530:VIK917531 UYO917530:UYO917531 UOS917530:UOS917531 UEW917530:UEW917531 TVA917530:TVA917531 TLE917530:TLE917531 TBI917530:TBI917531 SRM917530:SRM917531 SHQ917530:SHQ917531 RXU917530:RXU917531 RNY917530:RNY917531 REC917530:REC917531 QUG917530:QUG917531 QKK917530:QKK917531 QAO917530:QAO917531 PQS917530:PQS917531 PGW917530:PGW917531 OXA917530:OXA917531 ONE917530:ONE917531 ODI917530:ODI917531 NTM917530:NTM917531 NJQ917530:NJQ917531 MZU917530:MZU917531 MPY917530:MPY917531 MGC917530:MGC917531 LWG917530:LWG917531 LMK917530:LMK917531 LCO917530:LCO917531 KSS917530:KSS917531 KIW917530:KIW917531 JZA917530:JZA917531 JPE917530:JPE917531 JFI917530:JFI917531 IVM917530:IVM917531 ILQ917530:ILQ917531 IBU917530:IBU917531 HRY917530:HRY917531 HIC917530:HIC917531 GYG917530:GYG917531 GOK917530:GOK917531 GEO917530:GEO917531 FUS917530:FUS917531 FKW917530:FKW917531 FBA917530:FBA917531 ERE917530:ERE917531 EHI917530:EHI917531 DXM917530:DXM917531 DNQ917530:DNQ917531 DDU917530:DDU917531 CTY917530:CTY917531 CKC917530:CKC917531 CAG917530:CAG917531 BQK917530:BQK917531 BGO917530:BGO917531 AWS917530:AWS917531 AMW917530:AMW917531 ADA917530:ADA917531 TE917530:TE917531 JI917530:JI917531 I917530:I917531 WVU851994:WVU851995 WLY851994:WLY851995 WCC851994:WCC851995 VSG851994:VSG851995 VIK851994:VIK851995 UYO851994:UYO851995 UOS851994:UOS851995 UEW851994:UEW851995 TVA851994:TVA851995 TLE851994:TLE851995 TBI851994:TBI851995 SRM851994:SRM851995 SHQ851994:SHQ851995 RXU851994:RXU851995 RNY851994:RNY851995 REC851994:REC851995 QUG851994:QUG851995 QKK851994:QKK851995 QAO851994:QAO851995 PQS851994:PQS851995 PGW851994:PGW851995 OXA851994:OXA851995 ONE851994:ONE851995 ODI851994:ODI851995 NTM851994:NTM851995 NJQ851994:NJQ851995 MZU851994:MZU851995 MPY851994:MPY851995 MGC851994:MGC851995 LWG851994:LWG851995 LMK851994:LMK851995 LCO851994:LCO851995 KSS851994:KSS851995 KIW851994:KIW851995 JZA851994:JZA851995 JPE851994:JPE851995 JFI851994:JFI851995 IVM851994:IVM851995 ILQ851994:ILQ851995 IBU851994:IBU851995 HRY851994:HRY851995 HIC851994:HIC851995 GYG851994:GYG851995 GOK851994:GOK851995 GEO851994:GEO851995 FUS851994:FUS851995 FKW851994:FKW851995 FBA851994:FBA851995 ERE851994:ERE851995 EHI851994:EHI851995 DXM851994:DXM851995 DNQ851994:DNQ851995 DDU851994:DDU851995 CTY851994:CTY851995 CKC851994:CKC851995 CAG851994:CAG851995 BQK851994:BQK851995 BGO851994:BGO851995 AWS851994:AWS851995 AMW851994:AMW851995 ADA851994:ADA851995 TE851994:TE851995 JI851994:JI851995 I851994:I851995 WVU786458:WVU786459 WLY786458:WLY786459 WCC786458:WCC786459 VSG786458:VSG786459 VIK786458:VIK786459 UYO786458:UYO786459 UOS786458:UOS786459 UEW786458:UEW786459 TVA786458:TVA786459 TLE786458:TLE786459 TBI786458:TBI786459 SRM786458:SRM786459 SHQ786458:SHQ786459 RXU786458:RXU786459 RNY786458:RNY786459 REC786458:REC786459 QUG786458:QUG786459 QKK786458:QKK786459 QAO786458:QAO786459 PQS786458:PQS786459 PGW786458:PGW786459 OXA786458:OXA786459 ONE786458:ONE786459 ODI786458:ODI786459 NTM786458:NTM786459 NJQ786458:NJQ786459 MZU786458:MZU786459 MPY786458:MPY786459 MGC786458:MGC786459 LWG786458:LWG786459 LMK786458:LMK786459 LCO786458:LCO786459 KSS786458:KSS786459 KIW786458:KIW786459 JZA786458:JZA786459 JPE786458:JPE786459 JFI786458:JFI786459 IVM786458:IVM786459 ILQ786458:ILQ786459 IBU786458:IBU786459 HRY786458:HRY786459 HIC786458:HIC786459 GYG786458:GYG786459 GOK786458:GOK786459 GEO786458:GEO786459 FUS786458:FUS786459 FKW786458:FKW786459 FBA786458:FBA786459 ERE786458:ERE786459 EHI786458:EHI786459 DXM786458:DXM786459 DNQ786458:DNQ786459 DDU786458:DDU786459 CTY786458:CTY786459 CKC786458:CKC786459 CAG786458:CAG786459 BQK786458:BQK786459 BGO786458:BGO786459 AWS786458:AWS786459 AMW786458:AMW786459 ADA786458:ADA786459 TE786458:TE786459 JI786458:JI786459 I786458:I786459 WVU720922:WVU720923 WLY720922:WLY720923 WCC720922:WCC720923 VSG720922:VSG720923 VIK720922:VIK720923 UYO720922:UYO720923 UOS720922:UOS720923 UEW720922:UEW720923 TVA720922:TVA720923 TLE720922:TLE720923 TBI720922:TBI720923 SRM720922:SRM720923 SHQ720922:SHQ720923 RXU720922:RXU720923 RNY720922:RNY720923 REC720922:REC720923 QUG720922:QUG720923 QKK720922:QKK720923 QAO720922:QAO720923 PQS720922:PQS720923 PGW720922:PGW720923 OXA720922:OXA720923 ONE720922:ONE720923 ODI720922:ODI720923 NTM720922:NTM720923 NJQ720922:NJQ720923 MZU720922:MZU720923 MPY720922:MPY720923 MGC720922:MGC720923 LWG720922:LWG720923 LMK720922:LMK720923 LCO720922:LCO720923 KSS720922:KSS720923 KIW720922:KIW720923 JZA720922:JZA720923 JPE720922:JPE720923 JFI720922:JFI720923 IVM720922:IVM720923 ILQ720922:ILQ720923 IBU720922:IBU720923 HRY720922:HRY720923 HIC720922:HIC720923 GYG720922:GYG720923 GOK720922:GOK720923 GEO720922:GEO720923 FUS720922:FUS720923 FKW720922:FKW720923 FBA720922:FBA720923 ERE720922:ERE720923 EHI720922:EHI720923 DXM720922:DXM720923 DNQ720922:DNQ720923 DDU720922:DDU720923 CTY720922:CTY720923 CKC720922:CKC720923 CAG720922:CAG720923 BQK720922:BQK720923 BGO720922:BGO720923 AWS720922:AWS720923 AMW720922:AMW720923 ADA720922:ADA720923 TE720922:TE720923 JI720922:JI720923 I720922:I720923 WVU655386:WVU655387 WLY655386:WLY655387 WCC655386:WCC655387 VSG655386:VSG655387 VIK655386:VIK655387 UYO655386:UYO655387 UOS655386:UOS655387 UEW655386:UEW655387 TVA655386:TVA655387 TLE655386:TLE655387 TBI655386:TBI655387 SRM655386:SRM655387 SHQ655386:SHQ655387 RXU655386:RXU655387 RNY655386:RNY655387 REC655386:REC655387 QUG655386:QUG655387 QKK655386:QKK655387 QAO655386:QAO655387 PQS655386:PQS655387 PGW655386:PGW655387 OXA655386:OXA655387 ONE655386:ONE655387 ODI655386:ODI655387 NTM655386:NTM655387 NJQ655386:NJQ655387 MZU655386:MZU655387 MPY655386:MPY655387 MGC655386:MGC655387 LWG655386:LWG655387 LMK655386:LMK655387 LCO655386:LCO655387 KSS655386:KSS655387 KIW655386:KIW655387 JZA655386:JZA655387 JPE655386:JPE655387 JFI655386:JFI655387 IVM655386:IVM655387 ILQ655386:ILQ655387 IBU655386:IBU655387 HRY655386:HRY655387 HIC655386:HIC655387 GYG655386:GYG655387 GOK655386:GOK655387 GEO655386:GEO655387 FUS655386:FUS655387 FKW655386:FKW655387 FBA655386:FBA655387 ERE655386:ERE655387 EHI655386:EHI655387 DXM655386:DXM655387 DNQ655386:DNQ655387 DDU655386:DDU655387 CTY655386:CTY655387 CKC655386:CKC655387 CAG655386:CAG655387 BQK655386:BQK655387 BGO655386:BGO655387 AWS655386:AWS655387 AMW655386:AMW655387 ADA655386:ADA655387 TE655386:TE655387 JI655386:JI655387 I655386:I655387 WVU589850:WVU589851 WLY589850:WLY589851 WCC589850:WCC589851 VSG589850:VSG589851 VIK589850:VIK589851 UYO589850:UYO589851 UOS589850:UOS589851 UEW589850:UEW589851 TVA589850:TVA589851 TLE589850:TLE589851 TBI589850:TBI589851 SRM589850:SRM589851 SHQ589850:SHQ589851 RXU589850:RXU589851 RNY589850:RNY589851 REC589850:REC589851 QUG589850:QUG589851 QKK589850:QKK589851 QAO589850:QAO589851 PQS589850:PQS589851 PGW589850:PGW589851 OXA589850:OXA589851 ONE589850:ONE589851 ODI589850:ODI589851 NTM589850:NTM589851 NJQ589850:NJQ589851 MZU589850:MZU589851 MPY589850:MPY589851 MGC589850:MGC589851 LWG589850:LWG589851 LMK589850:LMK589851 LCO589850:LCO589851 KSS589850:KSS589851 KIW589850:KIW589851 JZA589850:JZA589851 JPE589850:JPE589851 JFI589850:JFI589851 IVM589850:IVM589851 ILQ589850:ILQ589851 IBU589850:IBU589851 HRY589850:HRY589851 HIC589850:HIC589851 GYG589850:GYG589851 GOK589850:GOK589851 GEO589850:GEO589851 FUS589850:FUS589851 FKW589850:FKW589851 FBA589850:FBA589851 ERE589850:ERE589851 EHI589850:EHI589851 DXM589850:DXM589851 DNQ589850:DNQ589851 DDU589850:DDU589851 CTY589850:CTY589851 CKC589850:CKC589851 CAG589850:CAG589851 BQK589850:BQK589851 BGO589850:BGO589851 AWS589850:AWS589851 AMW589850:AMW589851 ADA589850:ADA589851 TE589850:TE589851 JI589850:JI589851 I589850:I589851 WVU524314:WVU524315 WLY524314:WLY524315 WCC524314:WCC524315 VSG524314:VSG524315 VIK524314:VIK524315 UYO524314:UYO524315 UOS524314:UOS524315 UEW524314:UEW524315 TVA524314:TVA524315 TLE524314:TLE524315 TBI524314:TBI524315 SRM524314:SRM524315 SHQ524314:SHQ524315 RXU524314:RXU524315 RNY524314:RNY524315 REC524314:REC524315 QUG524314:QUG524315 QKK524314:QKK524315 QAO524314:QAO524315 PQS524314:PQS524315 PGW524314:PGW524315 OXA524314:OXA524315 ONE524314:ONE524315 ODI524314:ODI524315 NTM524314:NTM524315 NJQ524314:NJQ524315 MZU524314:MZU524315 MPY524314:MPY524315 MGC524314:MGC524315 LWG524314:LWG524315 LMK524314:LMK524315 LCO524314:LCO524315 KSS524314:KSS524315 KIW524314:KIW524315 JZA524314:JZA524315 JPE524314:JPE524315 JFI524314:JFI524315 IVM524314:IVM524315 ILQ524314:ILQ524315 IBU524314:IBU524315 HRY524314:HRY524315 HIC524314:HIC524315 GYG524314:GYG524315 GOK524314:GOK524315 GEO524314:GEO524315 FUS524314:FUS524315 FKW524314:FKW524315 FBA524314:FBA524315 ERE524314:ERE524315 EHI524314:EHI524315 DXM524314:DXM524315 DNQ524314:DNQ524315 DDU524314:DDU524315 CTY524314:CTY524315 CKC524314:CKC524315 CAG524314:CAG524315 BQK524314:BQK524315 BGO524314:BGO524315 AWS524314:AWS524315 AMW524314:AMW524315 ADA524314:ADA524315 TE524314:TE524315 JI524314:JI524315 I524314:I524315 WVU458778:WVU458779 WLY458778:WLY458779 WCC458778:WCC458779 VSG458778:VSG458779 VIK458778:VIK458779 UYO458778:UYO458779 UOS458778:UOS458779 UEW458778:UEW458779 TVA458778:TVA458779 TLE458778:TLE458779 TBI458778:TBI458779 SRM458778:SRM458779 SHQ458778:SHQ458779 RXU458778:RXU458779 RNY458778:RNY458779 REC458778:REC458779 QUG458778:QUG458779 QKK458778:QKK458779 QAO458778:QAO458779 PQS458778:PQS458779 PGW458778:PGW458779 OXA458778:OXA458779 ONE458778:ONE458779 ODI458778:ODI458779 NTM458778:NTM458779 NJQ458778:NJQ458779 MZU458778:MZU458779 MPY458778:MPY458779 MGC458778:MGC458779 LWG458778:LWG458779 LMK458778:LMK458779 LCO458778:LCO458779 KSS458778:KSS458779 KIW458778:KIW458779 JZA458778:JZA458779 JPE458778:JPE458779 JFI458778:JFI458779 IVM458778:IVM458779 ILQ458778:ILQ458779 IBU458778:IBU458779 HRY458778:HRY458779 HIC458778:HIC458779 GYG458778:GYG458779 GOK458778:GOK458779 GEO458778:GEO458779 FUS458778:FUS458779 FKW458778:FKW458779 FBA458778:FBA458779 ERE458778:ERE458779 EHI458778:EHI458779 DXM458778:DXM458779 DNQ458778:DNQ458779 DDU458778:DDU458779 CTY458778:CTY458779 CKC458778:CKC458779 CAG458778:CAG458779 BQK458778:BQK458779 BGO458778:BGO458779 AWS458778:AWS458779 AMW458778:AMW458779 ADA458778:ADA458779 TE458778:TE458779 JI458778:JI458779 I458778:I458779 WVU393242:WVU393243 WLY393242:WLY393243 WCC393242:WCC393243 VSG393242:VSG393243 VIK393242:VIK393243 UYO393242:UYO393243 UOS393242:UOS393243 UEW393242:UEW393243 TVA393242:TVA393243 TLE393242:TLE393243 TBI393242:TBI393243 SRM393242:SRM393243 SHQ393242:SHQ393243 RXU393242:RXU393243 RNY393242:RNY393243 REC393242:REC393243 QUG393242:QUG393243 QKK393242:QKK393243 QAO393242:QAO393243 PQS393242:PQS393243 PGW393242:PGW393243 OXA393242:OXA393243 ONE393242:ONE393243 ODI393242:ODI393243 NTM393242:NTM393243 NJQ393242:NJQ393243 MZU393242:MZU393243 MPY393242:MPY393243 MGC393242:MGC393243 LWG393242:LWG393243 LMK393242:LMK393243 LCO393242:LCO393243 KSS393242:KSS393243 KIW393242:KIW393243 JZA393242:JZA393243 JPE393242:JPE393243 JFI393242:JFI393243 IVM393242:IVM393243 ILQ393242:ILQ393243 IBU393242:IBU393243 HRY393242:HRY393243 HIC393242:HIC393243 GYG393242:GYG393243 GOK393242:GOK393243 GEO393242:GEO393243 FUS393242:FUS393243 FKW393242:FKW393243 FBA393242:FBA393243 ERE393242:ERE393243 EHI393242:EHI393243 DXM393242:DXM393243 DNQ393242:DNQ393243 DDU393242:DDU393243 CTY393242:CTY393243 CKC393242:CKC393243 CAG393242:CAG393243 BQK393242:BQK393243 BGO393242:BGO393243 AWS393242:AWS393243 AMW393242:AMW393243 ADA393242:ADA393243 TE393242:TE393243 JI393242:JI393243 I393242:I393243 WVU327706:WVU327707 WLY327706:WLY327707 WCC327706:WCC327707 VSG327706:VSG327707 VIK327706:VIK327707 UYO327706:UYO327707 UOS327706:UOS327707 UEW327706:UEW327707 TVA327706:TVA327707 TLE327706:TLE327707 TBI327706:TBI327707 SRM327706:SRM327707 SHQ327706:SHQ327707 RXU327706:RXU327707 RNY327706:RNY327707 REC327706:REC327707 QUG327706:QUG327707 QKK327706:QKK327707 QAO327706:QAO327707 PQS327706:PQS327707 PGW327706:PGW327707 OXA327706:OXA327707 ONE327706:ONE327707 ODI327706:ODI327707 NTM327706:NTM327707 NJQ327706:NJQ327707 MZU327706:MZU327707 MPY327706:MPY327707 MGC327706:MGC327707 LWG327706:LWG327707 LMK327706:LMK327707 LCO327706:LCO327707 KSS327706:KSS327707 KIW327706:KIW327707 JZA327706:JZA327707 JPE327706:JPE327707 JFI327706:JFI327707 IVM327706:IVM327707 ILQ327706:ILQ327707 IBU327706:IBU327707 HRY327706:HRY327707 HIC327706:HIC327707 GYG327706:GYG327707 GOK327706:GOK327707 GEO327706:GEO327707 FUS327706:FUS327707 FKW327706:FKW327707 FBA327706:FBA327707 ERE327706:ERE327707 EHI327706:EHI327707 DXM327706:DXM327707 DNQ327706:DNQ327707 DDU327706:DDU327707 CTY327706:CTY327707 CKC327706:CKC327707 CAG327706:CAG327707 BQK327706:BQK327707 BGO327706:BGO327707 AWS327706:AWS327707 AMW327706:AMW327707 ADA327706:ADA327707 TE327706:TE327707 JI327706:JI327707 I327706:I327707 WVU262170:WVU262171 WLY262170:WLY262171 WCC262170:WCC262171 VSG262170:VSG262171 VIK262170:VIK262171 UYO262170:UYO262171 UOS262170:UOS262171 UEW262170:UEW262171 TVA262170:TVA262171 TLE262170:TLE262171 TBI262170:TBI262171 SRM262170:SRM262171 SHQ262170:SHQ262171 RXU262170:RXU262171 RNY262170:RNY262171 REC262170:REC262171 QUG262170:QUG262171 QKK262170:QKK262171 QAO262170:QAO262171 PQS262170:PQS262171 PGW262170:PGW262171 OXA262170:OXA262171 ONE262170:ONE262171 ODI262170:ODI262171 NTM262170:NTM262171 NJQ262170:NJQ262171 MZU262170:MZU262171 MPY262170:MPY262171 MGC262170:MGC262171 LWG262170:LWG262171 LMK262170:LMK262171 LCO262170:LCO262171 KSS262170:KSS262171 KIW262170:KIW262171 JZA262170:JZA262171 JPE262170:JPE262171 JFI262170:JFI262171 IVM262170:IVM262171 ILQ262170:ILQ262171 IBU262170:IBU262171 HRY262170:HRY262171 HIC262170:HIC262171 GYG262170:GYG262171 GOK262170:GOK262171 GEO262170:GEO262171 FUS262170:FUS262171 FKW262170:FKW262171 FBA262170:FBA262171 ERE262170:ERE262171 EHI262170:EHI262171 DXM262170:DXM262171 DNQ262170:DNQ262171 DDU262170:DDU262171 CTY262170:CTY262171 CKC262170:CKC262171 CAG262170:CAG262171 BQK262170:BQK262171 BGO262170:BGO262171 AWS262170:AWS262171 AMW262170:AMW262171 ADA262170:ADA262171 TE262170:TE262171 JI262170:JI262171 I262170:I262171 WVU196634:WVU196635 WLY196634:WLY196635 WCC196634:WCC196635 VSG196634:VSG196635 VIK196634:VIK196635 UYO196634:UYO196635 UOS196634:UOS196635 UEW196634:UEW196635 TVA196634:TVA196635 TLE196634:TLE196635 TBI196634:TBI196635 SRM196634:SRM196635 SHQ196634:SHQ196635 RXU196634:RXU196635 RNY196634:RNY196635 REC196634:REC196635 QUG196634:QUG196635 QKK196634:QKK196635 QAO196634:QAO196635 PQS196634:PQS196635 PGW196634:PGW196635 OXA196634:OXA196635 ONE196634:ONE196635 ODI196634:ODI196635 NTM196634:NTM196635 NJQ196634:NJQ196635 MZU196634:MZU196635 MPY196634:MPY196635 MGC196634:MGC196635 LWG196634:LWG196635 LMK196634:LMK196635 LCO196634:LCO196635 KSS196634:KSS196635 KIW196634:KIW196635 JZA196634:JZA196635 JPE196634:JPE196635 JFI196634:JFI196635 IVM196634:IVM196635 ILQ196634:ILQ196635 IBU196634:IBU196635 HRY196634:HRY196635 HIC196634:HIC196635 GYG196634:GYG196635 GOK196634:GOK196635 GEO196634:GEO196635 FUS196634:FUS196635 FKW196634:FKW196635 FBA196634:FBA196635 ERE196634:ERE196635 EHI196634:EHI196635 DXM196634:DXM196635 DNQ196634:DNQ196635 DDU196634:DDU196635 CTY196634:CTY196635 CKC196634:CKC196635 CAG196634:CAG196635 BQK196634:BQK196635 BGO196634:BGO196635 AWS196634:AWS196635 AMW196634:AMW196635 ADA196634:ADA196635 TE196634:TE196635 JI196634:JI196635 I196634:I196635 WVU131098:WVU131099 WLY131098:WLY131099 WCC131098:WCC131099 VSG131098:VSG131099 VIK131098:VIK131099 UYO131098:UYO131099 UOS131098:UOS131099 UEW131098:UEW131099 TVA131098:TVA131099 TLE131098:TLE131099 TBI131098:TBI131099 SRM131098:SRM131099 SHQ131098:SHQ131099 RXU131098:RXU131099 RNY131098:RNY131099 REC131098:REC131099 QUG131098:QUG131099 QKK131098:QKK131099 QAO131098:QAO131099 PQS131098:PQS131099 PGW131098:PGW131099 OXA131098:OXA131099 ONE131098:ONE131099 ODI131098:ODI131099 NTM131098:NTM131099 NJQ131098:NJQ131099 MZU131098:MZU131099 MPY131098:MPY131099 MGC131098:MGC131099 LWG131098:LWG131099 LMK131098:LMK131099 LCO131098:LCO131099 KSS131098:KSS131099 KIW131098:KIW131099 JZA131098:JZA131099 JPE131098:JPE131099 JFI131098:JFI131099 IVM131098:IVM131099 ILQ131098:ILQ131099 IBU131098:IBU131099 HRY131098:HRY131099 HIC131098:HIC131099 GYG131098:GYG131099 GOK131098:GOK131099 GEO131098:GEO131099 FUS131098:FUS131099 FKW131098:FKW131099 FBA131098:FBA131099 ERE131098:ERE131099 EHI131098:EHI131099 DXM131098:DXM131099 DNQ131098:DNQ131099 DDU131098:DDU131099 CTY131098:CTY131099 CKC131098:CKC131099 CAG131098:CAG131099 BQK131098:BQK131099 BGO131098:BGO131099 AWS131098:AWS131099 AMW131098:AMW131099 ADA131098:ADA131099 TE131098:TE131099 JI131098:JI131099 I131098:I131099 WVU65562:WVU65563 WLY65562:WLY65563 WCC65562:WCC65563 VSG65562:VSG65563 VIK65562:VIK65563 UYO65562:UYO65563 UOS65562:UOS65563 UEW65562:UEW65563 TVA65562:TVA65563 TLE65562:TLE65563 TBI65562:TBI65563 SRM65562:SRM65563 SHQ65562:SHQ65563 RXU65562:RXU65563 RNY65562:RNY65563 REC65562:REC65563 QUG65562:QUG65563 QKK65562:QKK65563 QAO65562:QAO65563 PQS65562:PQS65563 PGW65562:PGW65563 OXA65562:OXA65563 ONE65562:ONE65563 ODI65562:ODI65563 NTM65562:NTM65563 NJQ65562:NJQ65563 MZU65562:MZU65563 MPY65562:MPY65563 MGC65562:MGC65563 LWG65562:LWG65563 LMK65562:LMK65563 LCO65562:LCO65563 KSS65562:KSS65563 KIW65562:KIW65563 JZA65562:JZA65563 JPE65562:JPE65563 JFI65562:JFI65563 IVM65562:IVM65563 ILQ65562:ILQ65563 IBU65562:IBU65563 HRY65562:HRY65563 HIC65562:HIC65563 GYG65562:GYG65563 GOK65562:GOK65563 GEO65562:GEO65563 FUS65562:FUS65563 FKW65562:FKW65563 FBA65562:FBA65563 ERE65562:ERE65563 EHI65562:EHI65563 DXM65562:DXM65563 DNQ65562:DNQ65563 DDU65562:DDU65563 CTY65562:CTY65563 CKC65562:CKC65563 CAG65562:CAG65563 BQK65562:BQK65563 BGO65562:BGO65563 AWS65562:AWS65563 AMW65562:AMW65563 ADA65562:ADA65563 TE65562:TE65563 JI65562:JI65563 I65562:I65563 WVU17:WVU19 WLY17:WLY19 WCC17:WCC19 VSG17:VSG19 VIK17:VIK19 UYO17:UYO19 UOS17:UOS19 UEW17:UEW19 TVA17:TVA19 TLE17:TLE19 TBI17:TBI19 SRM17:SRM19 SHQ17:SHQ19 RXU17:RXU19 RNY17:RNY19 REC17:REC19 QUG17:QUG19 QKK17:QKK19 QAO17:QAO19 PQS17:PQS19 PGW17:PGW19 OXA17:OXA19 ONE17:ONE19 ODI17:ODI19 NTM17:NTM19 NJQ17:NJQ19 MZU17:MZU19 MPY17:MPY19 MGC17:MGC19 LWG17:LWG19 LMK17:LMK19 LCO17:LCO19 KSS17:KSS19 KIW17:KIW19 JZA17:JZA19 JPE17:JPE19 JFI17:JFI19 IVM17:IVM19 ILQ17:ILQ19 IBU17:IBU19 HRY17:HRY19 HIC17:HIC19 GYG17:GYG19 GOK17:GOK19 GEO17:GEO19 FUS17:FUS19 FKW17:FKW19 FBA17:FBA19 ERE17:ERE19 EHI17:EHI19 DXM17:DXM19 DNQ17:DNQ19 DDU17:DDU19 CTY17:CTY19 CKC17:CKC19 CAG17:CAG19 BQK17:BQK19 BGO17:BGO19 AWS17:AWS19 AMW17:AMW19 ADA17:ADA19 TE17:TE19 JI17:JI19 WVU983080:WVU983081 WLY983080:WLY983081 WCC983080:WCC983081 VSG983080:VSG983081 VIK983080:VIK983081 UYO983080:UYO983081 UOS983080:UOS983081 UEW983080:UEW983081 TVA983080:TVA983081 TLE983080:TLE983081 TBI983080:TBI983081 SRM983080:SRM983081 SHQ983080:SHQ983081 RXU983080:RXU983081 RNY983080:RNY983081 REC983080:REC983081 QUG983080:QUG983081 QKK983080:QKK983081 QAO983080:QAO983081 PQS983080:PQS983081 PGW983080:PGW983081 OXA983080:OXA983081 ONE983080:ONE983081 ODI983080:ODI983081 NTM983080:NTM983081 NJQ983080:NJQ983081 MZU983080:MZU983081 MPY983080:MPY983081 MGC983080:MGC983081 LWG983080:LWG983081 LMK983080:LMK983081 LCO983080:LCO983081 KSS983080:KSS983081 KIW983080:KIW983081 JZA983080:JZA983081 JPE983080:JPE983081 JFI983080:JFI983081 IVM983080:IVM983081 ILQ983080:ILQ983081 IBU983080:IBU983081 HRY983080:HRY983081 HIC983080:HIC983081 GYG983080:GYG983081 GOK983080:GOK983081 GEO983080:GEO983081 FUS983080:FUS983081 FKW983080:FKW983081 FBA983080:FBA983081 ERE983080:ERE983081 EHI983080:EHI983081 DXM983080:DXM983081 DNQ983080:DNQ983081 DDU983080:DDU983081 CTY983080:CTY983081 CKC983080:CKC983081 CAG983080:CAG983081 BQK983080:BQK983081 BGO983080:BGO983081 AWS983080:AWS983081 AMW983080:AMW983081 ADA983080:ADA983081 TE983080:TE983081 JI983080:JI983081 I983080:I983081 WVU917544:WVU917545 WLY917544:WLY917545 WCC917544:WCC917545 VSG917544:VSG917545 VIK917544:VIK917545 UYO917544:UYO917545 UOS917544:UOS917545 UEW917544:UEW917545 TVA917544:TVA917545 TLE917544:TLE917545 TBI917544:TBI917545 SRM917544:SRM917545 SHQ917544:SHQ917545 RXU917544:RXU917545 RNY917544:RNY917545 REC917544:REC917545 QUG917544:QUG917545 QKK917544:QKK917545 QAO917544:QAO917545 PQS917544:PQS917545 PGW917544:PGW917545 OXA917544:OXA917545 ONE917544:ONE917545 ODI917544:ODI917545 NTM917544:NTM917545 NJQ917544:NJQ917545 MZU917544:MZU917545 MPY917544:MPY917545 MGC917544:MGC917545 LWG917544:LWG917545 LMK917544:LMK917545 LCO917544:LCO917545 KSS917544:KSS917545 KIW917544:KIW917545 JZA917544:JZA917545 JPE917544:JPE917545 JFI917544:JFI917545 IVM917544:IVM917545 ILQ917544:ILQ917545 IBU917544:IBU917545 HRY917544:HRY917545 HIC917544:HIC917545 GYG917544:GYG917545 GOK917544:GOK917545 GEO917544:GEO917545 FUS917544:FUS917545 FKW917544:FKW917545 FBA917544:FBA917545 ERE917544:ERE917545 EHI917544:EHI917545 DXM917544:DXM917545 DNQ917544:DNQ917545 DDU917544:DDU917545 CTY917544:CTY917545 CKC917544:CKC917545 CAG917544:CAG917545 BQK917544:BQK917545 BGO917544:BGO917545 AWS917544:AWS917545 AMW917544:AMW917545 ADA917544:ADA917545 TE917544:TE917545 JI917544:JI917545 I917544:I917545 WVU852008:WVU852009 WLY852008:WLY852009 WCC852008:WCC852009 VSG852008:VSG852009 VIK852008:VIK852009 UYO852008:UYO852009 UOS852008:UOS852009 UEW852008:UEW852009 TVA852008:TVA852009 TLE852008:TLE852009 TBI852008:TBI852009 SRM852008:SRM852009 SHQ852008:SHQ852009 RXU852008:RXU852009 RNY852008:RNY852009 REC852008:REC852009 QUG852008:QUG852009 QKK852008:QKK852009 QAO852008:QAO852009 PQS852008:PQS852009 PGW852008:PGW852009 OXA852008:OXA852009 ONE852008:ONE852009 ODI852008:ODI852009 NTM852008:NTM852009 NJQ852008:NJQ852009 MZU852008:MZU852009 MPY852008:MPY852009 MGC852008:MGC852009 LWG852008:LWG852009 LMK852008:LMK852009 LCO852008:LCO852009 KSS852008:KSS852009 KIW852008:KIW852009 JZA852008:JZA852009 JPE852008:JPE852009 JFI852008:JFI852009 IVM852008:IVM852009 ILQ852008:ILQ852009 IBU852008:IBU852009 HRY852008:HRY852009 HIC852008:HIC852009 GYG852008:GYG852009 GOK852008:GOK852009 GEO852008:GEO852009 FUS852008:FUS852009 FKW852008:FKW852009 FBA852008:FBA852009 ERE852008:ERE852009 EHI852008:EHI852009 DXM852008:DXM852009 DNQ852008:DNQ852009 DDU852008:DDU852009 CTY852008:CTY852009 CKC852008:CKC852009 CAG852008:CAG852009 BQK852008:BQK852009 BGO852008:BGO852009 AWS852008:AWS852009 AMW852008:AMW852009 ADA852008:ADA852009 TE852008:TE852009 JI852008:JI852009 I852008:I852009 WVU786472:WVU786473 WLY786472:WLY786473 WCC786472:WCC786473 VSG786472:VSG786473 VIK786472:VIK786473 UYO786472:UYO786473 UOS786472:UOS786473 UEW786472:UEW786473 TVA786472:TVA786473 TLE786472:TLE786473 TBI786472:TBI786473 SRM786472:SRM786473 SHQ786472:SHQ786473 RXU786472:RXU786473 RNY786472:RNY786473 REC786472:REC786473 QUG786472:QUG786473 QKK786472:QKK786473 QAO786472:QAO786473 PQS786472:PQS786473 PGW786472:PGW786473 OXA786472:OXA786473 ONE786472:ONE786473 ODI786472:ODI786473 NTM786472:NTM786473 NJQ786472:NJQ786473 MZU786472:MZU786473 MPY786472:MPY786473 MGC786472:MGC786473 LWG786472:LWG786473 LMK786472:LMK786473 LCO786472:LCO786473 KSS786472:KSS786473 KIW786472:KIW786473 JZA786472:JZA786473 JPE786472:JPE786473 JFI786472:JFI786473 IVM786472:IVM786473 ILQ786472:ILQ786473 IBU786472:IBU786473 HRY786472:HRY786473 HIC786472:HIC786473 GYG786472:GYG786473 GOK786472:GOK786473 GEO786472:GEO786473 FUS786472:FUS786473 FKW786472:FKW786473 FBA786472:FBA786473 ERE786472:ERE786473 EHI786472:EHI786473 DXM786472:DXM786473 DNQ786472:DNQ786473 DDU786472:DDU786473 CTY786472:CTY786473 CKC786472:CKC786473 CAG786472:CAG786473 BQK786472:BQK786473 BGO786472:BGO786473 AWS786472:AWS786473 AMW786472:AMW786473 ADA786472:ADA786473 TE786472:TE786473 JI786472:JI786473 I786472:I786473 WVU720936:WVU720937 WLY720936:WLY720937 WCC720936:WCC720937 VSG720936:VSG720937 VIK720936:VIK720937 UYO720936:UYO720937 UOS720936:UOS720937 UEW720936:UEW720937 TVA720936:TVA720937 TLE720936:TLE720937 TBI720936:TBI720937 SRM720936:SRM720937 SHQ720936:SHQ720937 RXU720936:RXU720937 RNY720936:RNY720937 REC720936:REC720937 QUG720936:QUG720937 QKK720936:QKK720937 QAO720936:QAO720937 PQS720936:PQS720937 PGW720936:PGW720937 OXA720936:OXA720937 ONE720936:ONE720937 ODI720936:ODI720937 NTM720936:NTM720937 NJQ720936:NJQ720937 MZU720936:MZU720937 MPY720936:MPY720937 MGC720936:MGC720937 LWG720936:LWG720937 LMK720936:LMK720937 LCO720936:LCO720937 KSS720936:KSS720937 KIW720936:KIW720937 JZA720936:JZA720937 JPE720936:JPE720937 JFI720936:JFI720937 IVM720936:IVM720937 ILQ720936:ILQ720937 IBU720936:IBU720937 HRY720936:HRY720937 HIC720936:HIC720937 GYG720936:GYG720937 GOK720936:GOK720937 GEO720936:GEO720937 FUS720936:FUS720937 FKW720936:FKW720937 FBA720936:FBA720937 ERE720936:ERE720937 EHI720936:EHI720937 DXM720936:DXM720937 DNQ720936:DNQ720937 DDU720936:DDU720937 CTY720936:CTY720937 CKC720936:CKC720937 CAG720936:CAG720937 BQK720936:BQK720937 BGO720936:BGO720937 AWS720936:AWS720937 AMW720936:AMW720937 ADA720936:ADA720937 TE720936:TE720937 JI720936:JI720937 I720936:I720937 WVU655400:WVU655401 WLY655400:WLY655401 WCC655400:WCC655401 VSG655400:VSG655401 VIK655400:VIK655401 UYO655400:UYO655401 UOS655400:UOS655401 UEW655400:UEW655401 TVA655400:TVA655401 TLE655400:TLE655401 TBI655400:TBI655401 SRM655400:SRM655401 SHQ655400:SHQ655401 RXU655400:RXU655401 RNY655400:RNY655401 REC655400:REC655401 QUG655400:QUG655401 QKK655400:QKK655401 QAO655400:QAO655401 PQS655400:PQS655401 PGW655400:PGW655401 OXA655400:OXA655401 ONE655400:ONE655401 ODI655400:ODI655401 NTM655400:NTM655401 NJQ655400:NJQ655401 MZU655400:MZU655401 MPY655400:MPY655401 MGC655400:MGC655401 LWG655400:LWG655401 LMK655400:LMK655401 LCO655400:LCO655401 KSS655400:KSS655401 KIW655400:KIW655401 JZA655400:JZA655401 JPE655400:JPE655401 JFI655400:JFI655401 IVM655400:IVM655401 ILQ655400:ILQ655401 IBU655400:IBU655401 HRY655400:HRY655401 HIC655400:HIC655401 GYG655400:GYG655401 GOK655400:GOK655401 GEO655400:GEO655401 FUS655400:FUS655401 FKW655400:FKW655401 FBA655400:FBA655401 ERE655400:ERE655401 EHI655400:EHI655401 DXM655400:DXM655401 DNQ655400:DNQ655401 DDU655400:DDU655401 CTY655400:CTY655401 CKC655400:CKC655401 CAG655400:CAG655401 BQK655400:BQK655401 BGO655400:BGO655401 AWS655400:AWS655401 AMW655400:AMW655401 ADA655400:ADA655401 TE655400:TE655401 JI655400:JI655401 I655400:I655401 WVU589864:WVU589865 WLY589864:WLY589865 WCC589864:WCC589865 VSG589864:VSG589865 VIK589864:VIK589865 UYO589864:UYO589865 UOS589864:UOS589865 UEW589864:UEW589865 TVA589864:TVA589865 TLE589864:TLE589865 TBI589864:TBI589865 SRM589864:SRM589865 SHQ589864:SHQ589865 RXU589864:RXU589865 RNY589864:RNY589865 REC589864:REC589865 QUG589864:QUG589865 QKK589864:QKK589865 QAO589864:QAO589865 PQS589864:PQS589865 PGW589864:PGW589865 OXA589864:OXA589865 ONE589864:ONE589865 ODI589864:ODI589865 NTM589864:NTM589865 NJQ589864:NJQ589865 MZU589864:MZU589865 MPY589864:MPY589865 MGC589864:MGC589865 LWG589864:LWG589865 LMK589864:LMK589865 LCO589864:LCO589865 KSS589864:KSS589865 KIW589864:KIW589865 JZA589864:JZA589865 JPE589864:JPE589865 JFI589864:JFI589865 IVM589864:IVM589865 ILQ589864:ILQ589865 IBU589864:IBU589865 HRY589864:HRY589865 HIC589864:HIC589865 GYG589864:GYG589865 GOK589864:GOK589865 GEO589864:GEO589865 FUS589864:FUS589865 FKW589864:FKW589865 FBA589864:FBA589865 ERE589864:ERE589865 EHI589864:EHI589865 DXM589864:DXM589865 DNQ589864:DNQ589865 DDU589864:DDU589865 CTY589864:CTY589865 CKC589864:CKC589865 CAG589864:CAG589865 BQK589864:BQK589865 BGO589864:BGO589865 AWS589864:AWS589865 AMW589864:AMW589865 ADA589864:ADA589865 TE589864:TE589865 JI589864:JI589865 I589864:I589865 WVU524328:WVU524329 WLY524328:WLY524329 WCC524328:WCC524329 VSG524328:VSG524329 VIK524328:VIK524329 UYO524328:UYO524329 UOS524328:UOS524329 UEW524328:UEW524329 TVA524328:TVA524329 TLE524328:TLE524329 TBI524328:TBI524329 SRM524328:SRM524329 SHQ524328:SHQ524329 RXU524328:RXU524329 RNY524328:RNY524329 REC524328:REC524329 QUG524328:QUG524329 QKK524328:QKK524329 QAO524328:QAO524329 PQS524328:PQS524329 PGW524328:PGW524329 OXA524328:OXA524329 ONE524328:ONE524329 ODI524328:ODI524329 NTM524328:NTM524329 NJQ524328:NJQ524329 MZU524328:MZU524329 MPY524328:MPY524329 MGC524328:MGC524329 LWG524328:LWG524329 LMK524328:LMK524329 LCO524328:LCO524329 KSS524328:KSS524329 KIW524328:KIW524329 JZA524328:JZA524329 JPE524328:JPE524329 JFI524328:JFI524329 IVM524328:IVM524329 ILQ524328:ILQ524329 IBU524328:IBU524329 HRY524328:HRY524329 HIC524328:HIC524329 GYG524328:GYG524329 GOK524328:GOK524329 GEO524328:GEO524329 FUS524328:FUS524329 FKW524328:FKW524329 FBA524328:FBA524329 ERE524328:ERE524329 EHI524328:EHI524329 DXM524328:DXM524329 DNQ524328:DNQ524329 DDU524328:DDU524329 CTY524328:CTY524329 CKC524328:CKC524329 CAG524328:CAG524329 BQK524328:BQK524329 BGO524328:BGO524329 AWS524328:AWS524329 AMW524328:AMW524329 ADA524328:ADA524329 TE524328:TE524329 JI524328:JI524329 I524328:I524329 WVU458792:WVU458793 WLY458792:WLY458793 WCC458792:WCC458793 VSG458792:VSG458793 VIK458792:VIK458793 UYO458792:UYO458793 UOS458792:UOS458793 UEW458792:UEW458793 TVA458792:TVA458793 TLE458792:TLE458793 TBI458792:TBI458793 SRM458792:SRM458793 SHQ458792:SHQ458793 RXU458792:RXU458793 RNY458792:RNY458793 REC458792:REC458793 QUG458792:QUG458793 QKK458792:QKK458793 QAO458792:QAO458793 PQS458792:PQS458793 PGW458792:PGW458793 OXA458792:OXA458793 ONE458792:ONE458793 ODI458792:ODI458793 NTM458792:NTM458793 NJQ458792:NJQ458793 MZU458792:MZU458793 MPY458792:MPY458793 MGC458792:MGC458793 LWG458792:LWG458793 LMK458792:LMK458793 LCO458792:LCO458793 KSS458792:KSS458793 KIW458792:KIW458793 JZA458792:JZA458793 JPE458792:JPE458793 JFI458792:JFI458793 IVM458792:IVM458793 ILQ458792:ILQ458793 IBU458792:IBU458793 HRY458792:HRY458793 HIC458792:HIC458793 GYG458792:GYG458793 GOK458792:GOK458793 GEO458792:GEO458793 FUS458792:FUS458793 FKW458792:FKW458793 FBA458792:FBA458793 ERE458792:ERE458793 EHI458792:EHI458793 DXM458792:DXM458793 DNQ458792:DNQ458793 DDU458792:DDU458793 CTY458792:CTY458793 CKC458792:CKC458793 CAG458792:CAG458793 BQK458792:BQK458793 BGO458792:BGO458793 AWS458792:AWS458793 AMW458792:AMW458793 ADA458792:ADA458793 TE458792:TE458793 JI458792:JI458793 I458792:I458793 WVU393256:WVU393257 WLY393256:WLY393257 WCC393256:WCC393257 VSG393256:VSG393257 VIK393256:VIK393257 UYO393256:UYO393257 UOS393256:UOS393257 UEW393256:UEW393257 TVA393256:TVA393257 TLE393256:TLE393257 TBI393256:TBI393257 SRM393256:SRM393257 SHQ393256:SHQ393257 RXU393256:RXU393257 RNY393256:RNY393257 REC393256:REC393257 QUG393256:QUG393257 QKK393256:QKK393257 QAO393256:QAO393257 PQS393256:PQS393257 PGW393256:PGW393257 OXA393256:OXA393257 ONE393256:ONE393257 ODI393256:ODI393257 NTM393256:NTM393257 NJQ393256:NJQ393257 MZU393256:MZU393257 MPY393256:MPY393257 MGC393256:MGC393257 LWG393256:LWG393257 LMK393256:LMK393257 LCO393256:LCO393257 KSS393256:KSS393257 KIW393256:KIW393257 JZA393256:JZA393257 JPE393256:JPE393257 JFI393256:JFI393257 IVM393256:IVM393257 ILQ393256:ILQ393257 IBU393256:IBU393257 HRY393256:HRY393257 HIC393256:HIC393257 GYG393256:GYG393257 GOK393256:GOK393257 GEO393256:GEO393257 FUS393256:FUS393257 FKW393256:FKW393257 FBA393256:FBA393257 ERE393256:ERE393257 EHI393256:EHI393257 DXM393256:DXM393257 DNQ393256:DNQ393257 DDU393256:DDU393257 CTY393256:CTY393257 CKC393256:CKC393257 CAG393256:CAG393257 BQK393256:BQK393257 BGO393256:BGO393257 AWS393256:AWS393257 AMW393256:AMW393257 ADA393256:ADA393257 TE393256:TE393257 JI393256:JI393257 I393256:I393257 WVU327720:WVU327721 WLY327720:WLY327721 WCC327720:WCC327721 VSG327720:VSG327721 VIK327720:VIK327721 UYO327720:UYO327721 UOS327720:UOS327721 UEW327720:UEW327721 TVA327720:TVA327721 TLE327720:TLE327721 TBI327720:TBI327721 SRM327720:SRM327721 SHQ327720:SHQ327721 RXU327720:RXU327721 RNY327720:RNY327721 REC327720:REC327721 QUG327720:QUG327721 QKK327720:QKK327721 QAO327720:QAO327721 PQS327720:PQS327721 PGW327720:PGW327721 OXA327720:OXA327721 ONE327720:ONE327721 ODI327720:ODI327721 NTM327720:NTM327721 NJQ327720:NJQ327721 MZU327720:MZU327721 MPY327720:MPY327721 MGC327720:MGC327721 LWG327720:LWG327721 LMK327720:LMK327721 LCO327720:LCO327721 KSS327720:KSS327721 KIW327720:KIW327721 JZA327720:JZA327721 JPE327720:JPE327721 JFI327720:JFI327721 IVM327720:IVM327721 ILQ327720:ILQ327721 IBU327720:IBU327721 HRY327720:HRY327721 HIC327720:HIC327721 GYG327720:GYG327721 GOK327720:GOK327721 GEO327720:GEO327721 FUS327720:FUS327721 FKW327720:FKW327721 FBA327720:FBA327721 ERE327720:ERE327721 EHI327720:EHI327721 DXM327720:DXM327721 DNQ327720:DNQ327721 DDU327720:DDU327721 CTY327720:CTY327721 CKC327720:CKC327721 CAG327720:CAG327721 BQK327720:BQK327721 BGO327720:BGO327721 AWS327720:AWS327721 AMW327720:AMW327721 ADA327720:ADA327721 TE327720:TE327721 JI327720:JI327721 I327720:I327721 WVU262184:WVU262185 WLY262184:WLY262185 WCC262184:WCC262185 VSG262184:VSG262185 VIK262184:VIK262185 UYO262184:UYO262185 UOS262184:UOS262185 UEW262184:UEW262185 TVA262184:TVA262185 TLE262184:TLE262185 TBI262184:TBI262185 SRM262184:SRM262185 SHQ262184:SHQ262185 RXU262184:RXU262185 RNY262184:RNY262185 REC262184:REC262185 QUG262184:QUG262185 QKK262184:QKK262185 QAO262184:QAO262185 PQS262184:PQS262185 PGW262184:PGW262185 OXA262184:OXA262185 ONE262184:ONE262185 ODI262184:ODI262185 NTM262184:NTM262185 NJQ262184:NJQ262185 MZU262184:MZU262185 MPY262184:MPY262185 MGC262184:MGC262185 LWG262184:LWG262185 LMK262184:LMK262185 LCO262184:LCO262185 KSS262184:KSS262185 KIW262184:KIW262185 JZA262184:JZA262185 JPE262184:JPE262185 JFI262184:JFI262185 IVM262184:IVM262185 ILQ262184:ILQ262185 IBU262184:IBU262185 HRY262184:HRY262185 HIC262184:HIC262185 GYG262184:GYG262185 GOK262184:GOK262185 GEO262184:GEO262185 FUS262184:FUS262185 FKW262184:FKW262185 FBA262184:FBA262185 ERE262184:ERE262185 EHI262184:EHI262185 DXM262184:DXM262185 DNQ262184:DNQ262185 DDU262184:DDU262185 CTY262184:CTY262185 CKC262184:CKC262185 CAG262184:CAG262185 BQK262184:BQK262185 BGO262184:BGO262185 AWS262184:AWS262185 AMW262184:AMW262185 ADA262184:ADA262185 TE262184:TE262185 JI262184:JI262185 I262184:I262185 WVU196648:WVU196649 WLY196648:WLY196649 WCC196648:WCC196649 VSG196648:VSG196649 VIK196648:VIK196649 UYO196648:UYO196649 UOS196648:UOS196649 UEW196648:UEW196649 TVA196648:TVA196649 TLE196648:TLE196649 TBI196648:TBI196649 SRM196648:SRM196649 SHQ196648:SHQ196649 RXU196648:RXU196649 RNY196648:RNY196649 REC196648:REC196649 QUG196648:QUG196649 QKK196648:QKK196649 QAO196648:QAO196649 PQS196648:PQS196649 PGW196648:PGW196649 OXA196648:OXA196649 ONE196648:ONE196649 ODI196648:ODI196649 NTM196648:NTM196649 NJQ196648:NJQ196649 MZU196648:MZU196649 MPY196648:MPY196649 MGC196648:MGC196649 LWG196648:LWG196649 LMK196648:LMK196649 LCO196648:LCO196649 KSS196648:KSS196649 KIW196648:KIW196649 JZA196648:JZA196649 JPE196648:JPE196649 JFI196648:JFI196649 IVM196648:IVM196649 ILQ196648:ILQ196649 IBU196648:IBU196649 HRY196648:HRY196649 HIC196648:HIC196649 GYG196648:GYG196649 GOK196648:GOK196649 GEO196648:GEO196649 FUS196648:FUS196649 FKW196648:FKW196649 FBA196648:FBA196649 ERE196648:ERE196649 EHI196648:EHI196649 DXM196648:DXM196649 DNQ196648:DNQ196649 DDU196648:DDU196649 CTY196648:CTY196649 CKC196648:CKC196649 CAG196648:CAG196649 BQK196648:BQK196649 BGO196648:BGO196649 AWS196648:AWS196649 AMW196648:AMW196649 ADA196648:ADA196649 TE196648:TE196649 JI196648:JI196649 I196648:I196649 WVU131112:WVU131113 WLY131112:WLY131113 WCC131112:WCC131113 VSG131112:VSG131113 VIK131112:VIK131113 UYO131112:UYO131113 UOS131112:UOS131113 UEW131112:UEW131113 TVA131112:TVA131113 TLE131112:TLE131113 TBI131112:TBI131113 SRM131112:SRM131113 SHQ131112:SHQ131113 RXU131112:RXU131113 RNY131112:RNY131113 REC131112:REC131113 QUG131112:QUG131113 QKK131112:QKK131113 QAO131112:QAO131113 PQS131112:PQS131113 PGW131112:PGW131113 OXA131112:OXA131113 ONE131112:ONE131113 ODI131112:ODI131113 NTM131112:NTM131113 NJQ131112:NJQ131113 MZU131112:MZU131113 MPY131112:MPY131113 MGC131112:MGC131113 LWG131112:LWG131113 LMK131112:LMK131113 LCO131112:LCO131113 KSS131112:KSS131113 KIW131112:KIW131113 JZA131112:JZA131113 JPE131112:JPE131113 JFI131112:JFI131113 IVM131112:IVM131113 ILQ131112:ILQ131113 IBU131112:IBU131113 HRY131112:HRY131113 HIC131112:HIC131113 GYG131112:GYG131113 GOK131112:GOK131113 GEO131112:GEO131113 FUS131112:FUS131113 FKW131112:FKW131113 FBA131112:FBA131113 ERE131112:ERE131113 EHI131112:EHI131113 DXM131112:DXM131113 DNQ131112:DNQ131113 DDU131112:DDU131113 CTY131112:CTY131113 CKC131112:CKC131113 CAG131112:CAG131113 BQK131112:BQK131113 BGO131112:BGO131113 AWS131112:AWS131113 AMW131112:AMW131113 ADA131112:ADA131113 TE131112:TE131113 JI131112:JI131113 I131112:I131113 WVU65576:WVU65577 WLY65576:WLY65577 WCC65576:WCC65577 VSG65576:VSG65577 VIK65576:VIK65577 UYO65576:UYO65577 UOS65576:UOS65577 UEW65576:UEW65577 TVA65576:TVA65577 TLE65576:TLE65577 TBI65576:TBI65577 SRM65576:SRM65577 SHQ65576:SHQ65577 RXU65576:RXU65577 RNY65576:RNY65577 REC65576:REC65577 QUG65576:QUG65577 QKK65576:QKK65577 QAO65576:QAO65577 PQS65576:PQS65577 PGW65576:PGW65577 OXA65576:OXA65577 ONE65576:ONE65577 ODI65576:ODI65577 NTM65576:NTM65577 NJQ65576:NJQ65577 MZU65576:MZU65577 MPY65576:MPY65577 MGC65576:MGC65577 LWG65576:LWG65577 LMK65576:LMK65577 LCO65576:LCO65577 KSS65576:KSS65577 KIW65576:KIW65577 JZA65576:JZA65577 JPE65576:JPE65577 JFI65576:JFI65577 IVM65576:IVM65577 ILQ65576:ILQ65577 IBU65576:IBU65577 HRY65576:HRY65577 HIC65576:HIC65577 GYG65576:GYG65577 GOK65576:GOK65577 GEO65576:GEO65577 FUS65576:FUS65577 FKW65576:FKW65577 FBA65576:FBA65577 ERE65576:ERE65577 EHI65576:EHI65577 DXM65576:DXM65577 DNQ65576:DNQ65577 DDU65576:DDU65577 CTY65576:CTY65577 CKC65576:CKC65577 CAG65576:CAG65577 BQK65576:BQK65577 BGO65576:BGO65577 AWS65576:AWS65577 AMW65576:AMW65577 ADA65576:ADA65577 TE65576:TE65577 JI65576:JI65577 I65576:I65577 JI40 WVU40 WLY40 WCC40 VSG40 VIK40 UYO40 UOS40 UEW40 TVA40 TLE40 TBI40 SRM40 SHQ40 RXU40 RNY40 REC40 QUG40 QKK40 QAO40 PQS40 PGW40 OXA40 ONE40 ODI40 NTM40 NJQ40 MZU40 MPY40 MGC40 LWG40 LMK40 LCO40 KSS40 KIW40 JZA40 JPE40 JFI40 IVM40 ILQ40 IBU40 HRY40 HIC40 GYG40 GOK40 GEO40 FUS40 FKW40 FBA40 ERE40 EHI40 DXM40 DNQ40 DDU40 CTY40 CKC40 CAG40 BQK40 BGO40 AWS40 AMW40 B57:B62 WVU983077:WVU983078 WVU23:WVU26 WLY23:WLY26 WCC23:WCC26 VSG23:VSG26 VIK23:VIK26 UYO23:UYO26 UOS23:UOS26 UEW23:UEW26 TVA23:TVA26 TLE23:TLE26 TBI23:TBI26 SRM23:SRM26 SHQ23:SHQ26 RXU23:RXU26 RNY23:RNY26 REC23:REC26 QUG23:QUG26 QKK23:QKK26 QAO23:QAO26 PQS23:PQS26 PGW23:PGW26 OXA23:OXA26 ONE23:ONE26 ODI23:ODI26 NTM23:NTM26 NJQ23:NJQ26 MZU23:MZU26 MPY23:MPY26 MGC23:MGC26 LWG23:LWG26 LMK23:LMK26 LCO23:LCO26 KSS23:KSS26 KIW23:KIW26 JZA23:JZA26 JPE23:JPE26 JFI23:JFI26 IVM23:IVM26 ILQ23:ILQ26 IBU23:IBU26 HRY23:HRY26 HIC23:HIC26 GYG23:GYG26 GOK23:GOK26 GEO23:GEO26 FUS23:FUS26 FKW23:FKW26 FBA23:FBA26 ERE23:ERE26 EHI23:EHI26 DXM23:DXM26 DNQ23:DNQ26 DDU23:DDU26 CTY23:CTY26 CKC23:CKC26 CAG23:CAG26 BQK23:BQK26 BGO23:BGO26 AWS23:AWS26 AMW23:AMW26 ADA23:ADA26 TE23:TE26 JI23:JI26 ADA40 I42:I43 JI42:JI43 WVU42:WVU43 WLY42:WLY43 WCC42:WCC43 VSG42:VSG43 VIK42:VIK43 UYO42:UYO43 UOS42:UOS43 UEW42:UEW43 TVA42:TVA43 TLE42:TLE43 TBI42:TBI43 SRM42:SRM43 SHQ42:SHQ43 RXU42:RXU43 RNY42:RNY43 REC42:REC43 QUG42:QUG43 QKK42:QKK43 QAO42:QAO43 PQS42:PQS43 PGW42:PGW43 OXA42:OXA43 ONE42:ONE43 ODI42:ODI43 NTM42:NTM43 NJQ42:NJQ43 MZU42:MZU43 MPY42:MPY43 MGC42:MGC43 LWG42:LWG43 LMK42:LMK43 LCO42:LCO43 KSS42:KSS43 KIW42:KIW43 JZA42:JZA43 JPE42:JPE43 JFI42:JFI43 IVM42:IVM43 ILQ42:ILQ43 IBU42:IBU43 HRY42:HRY43 HIC42:HIC43 GYG42:GYG43 GOK42:GOK43 GEO42:GEO43 FUS42:FUS43 FKW42:FKW43 FBA42:FBA43 ERE42:ERE43 EHI42:EHI43 DXM42:DXM43 DNQ42:DNQ43 DDU42:DDU43 CTY42:CTY43 CKC42:CKC43 CAG42:CAG43 BQK42:BQK43 BGO42:BGO43 AWS42:AWS43 AMW42:AMW43 ADA42:ADA43 TE42:TE43 I17:I19 I21:I26 I36:I38" xr:uid="{1169AC42-C7DA-481F-A5D3-943BA8517B19}">
      <formula1>$D$65:$D$66</formula1>
    </dataValidation>
    <dataValidation type="list" allowBlank="1" showInputMessage="1" showErrorMessage="1" sqref="JD49:JD50 WVP983087:WVP983088 WLT983087:WLT983088 WBX983087:WBX983088 VSB983087:VSB983088 VIF983087:VIF983088 UYJ983087:UYJ983088 UON983087:UON983088 UER983087:UER983088 TUV983087:TUV983088 TKZ983087:TKZ983088 TBD983087:TBD983088 SRH983087:SRH983088 SHL983087:SHL983088 RXP983087:RXP983088 RNT983087:RNT983088 RDX983087:RDX983088 QUB983087:QUB983088 QKF983087:QKF983088 QAJ983087:QAJ983088 PQN983087:PQN983088 PGR983087:PGR983088 OWV983087:OWV983088 OMZ983087:OMZ983088 ODD983087:ODD983088 NTH983087:NTH983088 NJL983087:NJL983088 MZP983087:MZP983088 MPT983087:MPT983088 MFX983087:MFX983088 LWB983087:LWB983088 LMF983087:LMF983088 LCJ983087:LCJ983088 KSN983087:KSN983088 KIR983087:KIR983088 JYV983087:JYV983088 JOZ983087:JOZ983088 JFD983087:JFD983088 IVH983087:IVH983088 ILL983087:ILL983088 IBP983087:IBP983088 HRT983087:HRT983088 HHX983087:HHX983088 GYB983087:GYB983088 GOF983087:GOF983088 GEJ983087:GEJ983088 FUN983087:FUN983088 FKR983087:FKR983088 FAV983087:FAV983088 EQZ983087:EQZ983088 EHD983087:EHD983088 DXH983087:DXH983088 DNL983087:DNL983088 DDP983087:DDP983088 CTT983087:CTT983088 CJX983087:CJX983088 CAB983087:CAB983088 BQF983087:BQF983088 BGJ983087:BGJ983088 AWN983087:AWN983088 AMR983087:AMR983088 ACV983087:ACV983088 SZ983087:SZ983088 JD983087:JD983088 B983087:C983088 WVP917551:WVP917552 WLT917551:WLT917552 WBX917551:WBX917552 VSB917551:VSB917552 VIF917551:VIF917552 UYJ917551:UYJ917552 UON917551:UON917552 UER917551:UER917552 TUV917551:TUV917552 TKZ917551:TKZ917552 TBD917551:TBD917552 SRH917551:SRH917552 SHL917551:SHL917552 RXP917551:RXP917552 RNT917551:RNT917552 RDX917551:RDX917552 QUB917551:QUB917552 QKF917551:QKF917552 QAJ917551:QAJ917552 PQN917551:PQN917552 PGR917551:PGR917552 OWV917551:OWV917552 OMZ917551:OMZ917552 ODD917551:ODD917552 NTH917551:NTH917552 NJL917551:NJL917552 MZP917551:MZP917552 MPT917551:MPT917552 MFX917551:MFX917552 LWB917551:LWB917552 LMF917551:LMF917552 LCJ917551:LCJ917552 KSN917551:KSN917552 KIR917551:KIR917552 JYV917551:JYV917552 JOZ917551:JOZ917552 JFD917551:JFD917552 IVH917551:IVH917552 ILL917551:ILL917552 IBP917551:IBP917552 HRT917551:HRT917552 HHX917551:HHX917552 GYB917551:GYB917552 GOF917551:GOF917552 GEJ917551:GEJ917552 FUN917551:FUN917552 FKR917551:FKR917552 FAV917551:FAV917552 EQZ917551:EQZ917552 EHD917551:EHD917552 DXH917551:DXH917552 DNL917551:DNL917552 DDP917551:DDP917552 CTT917551:CTT917552 CJX917551:CJX917552 CAB917551:CAB917552 BQF917551:BQF917552 BGJ917551:BGJ917552 AWN917551:AWN917552 AMR917551:AMR917552 ACV917551:ACV917552 SZ917551:SZ917552 JD917551:JD917552 B917551:C917552 WVP852015:WVP852016 WLT852015:WLT852016 WBX852015:WBX852016 VSB852015:VSB852016 VIF852015:VIF852016 UYJ852015:UYJ852016 UON852015:UON852016 UER852015:UER852016 TUV852015:TUV852016 TKZ852015:TKZ852016 TBD852015:TBD852016 SRH852015:SRH852016 SHL852015:SHL852016 RXP852015:RXP852016 RNT852015:RNT852016 RDX852015:RDX852016 QUB852015:QUB852016 QKF852015:QKF852016 QAJ852015:QAJ852016 PQN852015:PQN852016 PGR852015:PGR852016 OWV852015:OWV852016 OMZ852015:OMZ852016 ODD852015:ODD852016 NTH852015:NTH852016 NJL852015:NJL852016 MZP852015:MZP852016 MPT852015:MPT852016 MFX852015:MFX852016 LWB852015:LWB852016 LMF852015:LMF852016 LCJ852015:LCJ852016 KSN852015:KSN852016 KIR852015:KIR852016 JYV852015:JYV852016 JOZ852015:JOZ852016 JFD852015:JFD852016 IVH852015:IVH852016 ILL852015:ILL852016 IBP852015:IBP852016 HRT852015:HRT852016 HHX852015:HHX852016 GYB852015:GYB852016 GOF852015:GOF852016 GEJ852015:GEJ852016 FUN852015:FUN852016 FKR852015:FKR852016 FAV852015:FAV852016 EQZ852015:EQZ852016 EHD852015:EHD852016 DXH852015:DXH852016 DNL852015:DNL852016 DDP852015:DDP852016 CTT852015:CTT852016 CJX852015:CJX852016 CAB852015:CAB852016 BQF852015:BQF852016 BGJ852015:BGJ852016 AWN852015:AWN852016 AMR852015:AMR852016 ACV852015:ACV852016 SZ852015:SZ852016 JD852015:JD852016 B852015:C852016 WVP786479:WVP786480 WLT786479:WLT786480 WBX786479:WBX786480 VSB786479:VSB786480 VIF786479:VIF786480 UYJ786479:UYJ786480 UON786479:UON786480 UER786479:UER786480 TUV786479:TUV786480 TKZ786479:TKZ786480 TBD786479:TBD786480 SRH786479:SRH786480 SHL786479:SHL786480 RXP786479:RXP786480 RNT786479:RNT786480 RDX786479:RDX786480 QUB786479:QUB786480 QKF786479:QKF786480 QAJ786479:QAJ786480 PQN786479:PQN786480 PGR786479:PGR786480 OWV786479:OWV786480 OMZ786479:OMZ786480 ODD786479:ODD786480 NTH786479:NTH786480 NJL786479:NJL786480 MZP786479:MZP786480 MPT786479:MPT786480 MFX786479:MFX786480 LWB786479:LWB786480 LMF786479:LMF786480 LCJ786479:LCJ786480 KSN786479:KSN786480 KIR786479:KIR786480 JYV786479:JYV786480 JOZ786479:JOZ786480 JFD786479:JFD786480 IVH786479:IVH786480 ILL786479:ILL786480 IBP786479:IBP786480 HRT786479:HRT786480 HHX786479:HHX786480 GYB786479:GYB786480 GOF786479:GOF786480 GEJ786479:GEJ786480 FUN786479:FUN786480 FKR786479:FKR786480 FAV786479:FAV786480 EQZ786479:EQZ786480 EHD786479:EHD786480 DXH786479:DXH786480 DNL786479:DNL786480 DDP786479:DDP786480 CTT786479:CTT786480 CJX786479:CJX786480 CAB786479:CAB786480 BQF786479:BQF786480 BGJ786479:BGJ786480 AWN786479:AWN786480 AMR786479:AMR786480 ACV786479:ACV786480 SZ786479:SZ786480 JD786479:JD786480 B786479:C786480 WVP720943:WVP720944 WLT720943:WLT720944 WBX720943:WBX720944 VSB720943:VSB720944 VIF720943:VIF720944 UYJ720943:UYJ720944 UON720943:UON720944 UER720943:UER720944 TUV720943:TUV720944 TKZ720943:TKZ720944 TBD720943:TBD720944 SRH720943:SRH720944 SHL720943:SHL720944 RXP720943:RXP720944 RNT720943:RNT720944 RDX720943:RDX720944 QUB720943:QUB720944 QKF720943:QKF720944 QAJ720943:QAJ720944 PQN720943:PQN720944 PGR720943:PGR720944 OWV720943:OWV720944 OMZ720943:OMZ720944 ODD720943:ODD720944 NTH720943:NTH720944 NJL720943:NJL720944 MZP720943:MZP720944 MPT720943:MPT720944 MFX720943:MFX720944 LWB720943:LWB720944 LMF720943:LMF720944 LCJ720943:LCJ720944 KSN720943:KSN720944 KIR720943:KIR720944 JYV720943:JYV720944 JOZ720943:JOZ720944 JFD720943:JFD720944 IVH720943:IVH720944 ILL720943:ILL720944 IBP720943:IBP720944 HRT720943:HRT720944 HHX720943:HHX720944 GYB720943:GYB720944 GOF720943:GOF720944 GEJ720943:GEJ720944 FUN720943:FUN720944 FKR720943:FKR720944 FAV720943:FAV720944 EQZ720943:EQZ720944 EHD720943:EHD720944 DXH720943:DXH720944 DNL720943:DNL720944 DDP720943:DDP720944 CTT720943:CTT720944 CJX720943:CJX720944 CAB720943:CAB720944 BQF720943:BQF720944 BGJ720943:BGJ720944 AWN720943:AWN720944 AMR720943:AMR720944 ACV720943:ACV720944 SZ720943:SZ720944 JD720943:JD720944 B720943:C720944 WVP655407:WVP655408 WLT655407:WLT655408 WBX655407:WBX655408 VSB655407:VSB655408 VIF655407:VIF655408 UYJ655407:UYJ655408 UON655407:UON655408 UER655407:UER655408 TUV655407:TUV655408 TKZ655407:TKZ655408 TBD655407:TBD655408 SRH655407:SRH655408 SHL655407:SHL655408 RXP655407:RXP655408 RNT655407:RNT655408 RDX655407:RDX655408 QUB655407:QUB655408 QKF655407:QKF655408 QAJ655407:QAJ655408 PQN655407:PQN655408 PGR655407:PGR655408 OWV655407:OWV655408 OMZ655407:OMZ655408 ODD655407:ODD655408 NTH655407:NTH655408 NJL655407:NJL655408 MZP655407:MZP655408 MPT655407:MPT655408 MFX655407:MFX655408 LWB655407:LWB655408 LMF655407:LMF655408 LCJ655407:LCJ655408 KSN655407:KSN655408 KIR655407:KIR655408 JYV655407:JYV655408 JOZ655407:JOZ655408 JFD655407:JFD655408 IVH655407:IVH655408 ILL655407:ILL655408 IBP655407:IBP655408 HRT655407:HRT655408 HHX655407:HHX655408 GYB655407:GYB655408 GOF655407:GOF655408 GEJ655407:GEJ655408 FUN655407:FUN655408 FKR655407:FKR655408 FAV655407:FAV655408 EQZ655407:EQZ655408 EHD655407:EHD655408 DXH655407:DXH655408 DNL655407:DNL655408 DDP655407:DDP655408 CTT655407:CTT655408 CJX655407:CJX655408 CAB655407:CAB655408 BQF655407:BQF655408 BGJ655407:BGJ655408 AWN655407:AWN655408 AMR655407:AMR655408 ACV655407:ACV655408 SZ655407:SZ655408 JD655407:JD655408 B655407:C655408 WVP589871:WVP589872 WLT589871:WLT589872 WBX589871:WBX589872 VSB589871:VSB589872 VIF589871:VIF589872 UYJ589871:UYJ589872 UON589871:UON589872 UER589871:UER589872 TUV589871:TUV589872 TKZ589871:TKZ589872 TBD589871:TBD589872 SRH589871:SRH589872 SHL589871:SHL589872 RXP589871:RXP589872 RNT589871:RNT589872 RDX589871:RDX589872 QUB589871:QUB589872 QKF589871:QKF589872 QAJ589871:QAJ589872 PQN589871:PQN589872 PGR589871:PGR589872 OWV589871:OWV589872 OMZ589871:OMZ589872 ODD589871:ODD589872 NTH589871:NTH589872 NJL589871:NJL589872 MZP589871:MZP589872 MPT589871:MPT589872 MFX589871:MFX589872 LWB589871:LWB589872 LMF589871:LMF589872 LCJ589871:LCJ589872 KSN589871:KSN589872 KIR589871:KIR589872 JYV589871:JYV589872 JOZ589871:JOZ589872 JFD589871:JFD589872 IVH589871:IVH589872 ILL589871:ILL589872 IBP589871:IBP589872 HRT589871:HRT589872 HHX589871:HHX589872 GYB589871:GYB589872 GOF589871:GOF589872 GEJ589871:GEJ589872 FUN589871:FUN589872 FKR589871:FKR589872 FAV589871:FAV589872 EQZ589871:EQZ589872 EHD589871:EHD589872 DXH589871:DXH589872 DNL589871:DNL589872 DDP589871:DDP589872 CTT589871:CTT589872 CJX589871:CJX589872 CAB589871:CAB589872 BQF589871:BQF589872 BGJ589871:BGJ589872 AWN589871:AWN589872 AMR589871:AMR589872 ACV589871:ACV589872 SZ589871:SZ589872 JD589871:JD589872 B589871:C589872 WVP524335:WVP524336 WLT524335:WLT524336 WBX524335:WBX524336 VSB524335:VSB524336 VIF524335:VIF524336 UYJ524335:UYJ524336 UON524335:UON524336 UER524335:UER524336 TUV524335:TUV524336 TKZ524335:TKZ524336 TBD524335:TBD524336 SRH524335:SRH524336 SHL524335:SHL524336 RXP524335:RXP524336 RNT524335:RNT524336 RDX524335:RDX524336 QUB524335:QUB524336 QKF524335:QKF524336 QAJ524335:QAJ524336 PQN524335:PQN524336 PGR524335:PGR524336 OWV524335:OWV524336 OMZ524335:OMZ524336 ODD524335:ODD524336 NTH524335:NTH524336 NJL524335:NJL524336 MZP524335:MZP524336 MPT524335:MPT524336 MFX524335:MFX524336 LWB524335:LWB524336 LMF524335:LMF524336 LCJ524335:LCJ524336 KSN524335:KSN524336 KIR524335:KIR524336 JYV524335:JYV524336 JOZ524335:JOZ524336 JFD524335:JFD524336 IVH524335:IVH524336 ILL524335:ILL524336 IBP524335:IBP524336 HRT524335:HRT524336 HHX524335:HHX524336 GYB524335:GYB524336 GOF524335:GOF524336 GEJ524335:GEJ524336 FUN524335:FUN524336 FKR524335:FKR524336 FAV524335:FAV524336 EQZ524335:EQZ524336 EHD524335:EHD524336 DXH524335:DXH524336 DNL524335:DNL524336 DDP524335:DDP524336 CTT524335:CTT524336 CJX524335:CJX524336 CAB524335:CAB524336 BQF524335:BQF524336 BGJ524335:BGJ524336 AWN524335:AWN524336 AMR524335:AMR524336 ACV524335:ACV524336 SZ524335:SZ524336 JD524335:JD524336 B524335:C524336 WVP458799:WVP458800 WLT458799:WLT458800 WBX458799:WBX458800 VSB458799:VSB458800 VIF458799:VIF458800 UYJ458799:UYJ458800 UON458799:UON458800 UER458799:UER458800 TUV458799:TUV458800 TKZ458799:TKZ458800 TBD458799:TBD458800 SRH458799:SRH458800 SHL458799:SHL458800 RXP458799:RXP458800 RNT458799:RNT458800 RDX458799:RDX458800 QUB458799:QUB458800 QKF458799:QKF458800 QAJ458799:QAJ458800 PQN458799:PQN458800 PGR458799:PGR458800 OWV458799:OWV458800 OMZ458799:OMZ458800 ODD458799:ODD458800 NTH458799:NTH458800 NJL458799:NJL458800 MZP458799:MZP458800 MPT458799:MPT458800 MFX458799:MFX458800 LWB458799:LWB458800 LMF458799:LMF458800 LCJ458799:LCJ458800 KSN458799:KSN458800 KIR458799:KIR458800 JYV458799:JYV458800 JOZ458799:JOZ458800 JFD458799:JFD458800 IVH458799:IVH458800 ILL458799:ILL458800 IBP458799:IBP458800 HRT458799:HRT458800 HHX458799:HHX458800 GYB458799:GYB458800 GOF458799:GOF458800 GEJ458799:GEJ458800 FUN458799:FUN458800 FKR458799:FKR458800 FAV458799:FAV458800 EQZ458799:EQZ458800 EHD458799:EHD458800 DXH458799:DXH458800 DNL458799:DNL458800 DDP458799:DDP458800 CTT458799:CTT458800 CJX458799:CJX458800 CAB458799:CAB458800 BQF458799:BQF458800 BGJ458799:BGJ458800 AWN458799:AWN458800 AMR458799:AMR458800 ACV458799:ACV458800 SZ458799:SZ458800 JD458799:JD458800 B458799:C458800 WVP393263:WVP393264 WLT393263:WLT393264 WBX393263:WBX393264 VSB393263:VSB393264 VIF393263:VIF393264 UYJ393263:UYJ393264 UON393263:UON393264 UER393263:UER393264 TUV393263:TUV393264 TKZ393263:TKZ393264 TBD393263:TBD393264 SRH393263:SRH393264 SHL393263:SHL393264 RXP393263:RXP393264 RNT393263:RNT393264 RDX393263:RDX393264 QUB393263:QUB393264 QKF393263:QKF393264 QAJ393263:QAJ393264 PQN393263:PQN393264 PGR393263:PGR393264 OWV393263:OWV393264 OMZ393263:OMZ393264 ODD393263:ODD393264 NTH393263:NTH393264 NJL393263:NJL393264 MZP393263:MZP393264 MPT393263:MPT393264 MFX393263:MFX393264 LWB393263:LWB393264 LMF393263:LMF393264 LCJ393263:LCJ393264 KSN393263:KSN393264 KIR393263:KIR393264 JYV393263:JYV393264 JOZ393263:JOZ393264 JFD393263:JFD393264 IVH393263:IVH393264 ILL393263:ILL393264 IBP393263:IBP393264 HRT393263:HRT393264 HHX393263:HHX393264 GYB393263:GYB393264 GOF393263:GOF393264 GEJ393263:GEJ393264 FUN393263:FUN393264 FKR393263:FKR393264 FAV393263:FAV393264 EQZ393263:EQZ393264 EHD393263:EHD393264 DXH393263:DXH393264 DNL393263:DNL393264 DDP393263:DDP393264 CTT393263:CTT393264 CJX393263:CJX393264 CAB393263:CAB393264 BQF393263:BQF393264 BGJ393263:BGJ393264 AWN393263:AWN393264 AMR393263:AMR393264 ACV393263:ACV393264 SZ393263:SZ393264 JD393263:JD393264 B393263:C393264 WVP327727:WVP327728 WLT327727:WLT327728 WBX327727:WBX327728 VSB327727:VSB327728 VIF327727:VIF327728 UYJ327727:UYJ327728 UON327727:UON327728 UER327727:UER327728 TUV327727:TUV327728 TKZ327727:TKZ327728 TBD327727:TBD327728 SRH327727:SRH327728 SHL327727:SHL327728 RXP327727:RXP327728 RNT327727:RNT327728 RDX327727:RDX327728 QUB327727:QUB327728 QKF327727:QKF327728 QAJ327727:QAJ327728 PQN327727:PQN327728 PGR327727:PGR327728 OWV327727:OWV327728 OMZ327727:OMZ327728 ODD327727:ODD327728 NTH327727:NTH327728 NJL327727:NJL327728 MZP327727:MZP327728 MPT327727:MPT327728 MFX327727:MFX327728 LWB327727:LWB327728 LMF327727:LMF327728 LCJ327727:LCJ327728 KSN327727:KSN327728 KIR327727:KIR327728 JYV327727:JYV327728 JOZ327727:JOZ327728 JFD327727:JFD327728 IVH327727:IVH327728 ILL327727:ILL327728 IBP327727:IBP327728 HRT327727:HRT327728 HHX327727:HHX327728 GYB327727:GYB327728 GOF327727:GOF327728 GEJ327727:GEJ327728 FUN327727:FUN327728 FKR327727:FKR327728 FAV327727:FAV327728 EQZ327727:EQZ327728 EHD327727:EHD327728 DXH327727:DXH327728 DNL327727:DNL327728 DDP327727:DDP327728 CTT327727:CTT327728 CJX327727:CJX327728 CAB327727:CAB327728 BQF327727:BQF327728 BGJ327727:BGJ327728 AWN327727:AWN327728 AMR327727:AMR327728 ACV327727:ACV327728 SZ327727:SZ327728 JD327727:JD327728 B327727:C327728 WVP262191:WVP262192 WLT262191:WLT262192 WBX262191:WBX262192 VSB262191:VSB262192 VIF262191:VIF262192 UYJ262191:UYJ262192 UON262191:UON262192 UER262191:UER262192 TUV262191:TUV262192 TKZ262191:TKZ262192 TBD262191:TBD262192 SRH262191:SRH262192 SHL262191:SHL262192 RXP262191:RXP262192 RNT262191:RNT262192 RDX262191:RDX262192 QUB262191:QUB262192 QKF262191:QKF262192 QAJ262191:QAJ262192 PQN262191:PQN262192 PGR262191:PGR262192 OWV262191:OWV262192 OMZ262191:OMZ262192 ODD262191:ODD262192 NTH262191:NTH262192 NJL262191:NJL262192 MZP262191:MZP262192 MPT262191:MPT262192 MFX262191:MFX262192 LWB262191:LWB262192 LMF262191:LMF262192 LCJ262191:LCJ262192 KSN262191:KSN262192 KIR262191:KIR262192 JYV262191:JYV262192 JOZ262191:JOZ262192 JFD262191:JFD262192 IVH262191:IVH262192 ILL262191:ILL262192 IBP262191:IBP262192 HRT262191:HRT262192 HHX262191:HHX262192 GYB262191:GYB262192 GOF262191:GOF262192 GEJ262191:GEJ262192 FUN262191:FUN262192 FKR262191:FKR262192 FAV262191:FAV262192 EQZ262191:EQZ262192 EHD262191:EHD262192 DXH262191:DXH262192 DNL262191:DNL262192 DDP262191:DDP262192 CTT262191:CTT262192 CJX262191:CJX262192 CAB262191:CAB262192 BQF262191:BQF262192 BGJ262191:BGJ262192 AWN262191:AWN262192 AMR262191:AMR262192 ACV262191:ACV262192 SZ262191:SZ262192 JD262191:JD262192 B262191:C262192 WVP196655:WVP196656 WLT196655:WLT196656 WBX196655:WBX196656 VSB196655:VSB196656 VIF196655:VIF196656 UYJ196655:UYJ196656 UON196655:UON196656 UER196655:UER196656 TUV196655:TUV196656 TKZ196655:TKZ196656 TBD196655:TBD196656 SRH196655:SRH196656 SHL196655:SHL196656 RXP196655:RXP196656 RNT196655:RNT196656 RDX196655:RDX196656 QUB196655:QUB196656 QKF196655:QKF196656 QAJ196655:QAJ196656 PQN196655:PQN196656 PGR196655:PGR196656 OWV196655:OWV196656 OMZ196655:OMZ196656 ODD196655:ODD196656 NTH196655:NTH196656 NJL196655:NJL196656 MZP196655:MZP196656 MPT196655:MPT196656 MFX196655:MFX196656 LWB196655:LWB196656 LMF196655:LMF196656 LCJ196655:LCJ196656 KSN196655:KSN196656 KIR196655:KIR196656 JYV196655:JYV196656 JOZ196655:JOZ196656 JFD196655:JFD196656 IVH196655:IVH196656 ILL196655:ILL196656 IBP196655:IBP196656 HRT196655:HRT196656 HHX196655:HHX196656 GYB196655:GYB196656 GOF196655:GOF196656 GEJ196655:GEJ196656 FUN196655:FUN196656 FKR196655:FKR196656 FAV196655:FAV196656 EQZ196655:EQZ196656 EHD196655:EHD196656 DXH196655:DXH196656 DNL196655:DNL196656 DDP196655:DDP196656 CTT196655:CTT196656 CJX196655:CJX196656 CAB196655:CAB196656 BQF196655:BQF196656 BGJ196655:BGJ196656 AWN196655:AWN196656 AMR196655:AMR196656 ACV196655:ACV196656 SZ196655:SZ196656 JD196655:JD196656 B196655:C196656 WVP131119:WVP131120 WLT131119:WLT131120 WBX131119:WBX131120 VSB131119:VSB131120 VIF131119:VIF131120 UYJ131119:UYJ131120 UON131119:UON131120 UER131119:UER131120 TUV131119:TUV131120 TKZ131119:TKZ131120 TBD131119:TBD131120 SRH131119:SRH131120 SHL131119:SHL131120 RXP131119:RXP131120 RNT131119:RNT131120 RDX131119:RDX131120 QUB131119:QUB131120 QKF131119:QKF131120 QAJ131119:QAJ131120 PQN131119:PQN131120 PGR131119:PGR131120 OWV131119:OWV131120 OMZ131119:OMZ131120 ODD131119:ODD131120 NTH131119:NTH131120 NJL131119:NJL131120 MZP131119:MZP131120 MPT131119:MPT131120 MFX131119:MFX131120 LWB131119:LWB131120 LMF131119:LMF131120 LCJ131119:LCJ131120 KSN131119:KSN131120 KIR131119:KIR131120 JYV131119:JYV131120 JOZ131119:JOZ131120 JFD131119:JFD131120 IVH131119:IVH131120 ILL131119:ILL131120 IBP131119:IBP131120 HRT131119:HRT131120 HHX131119:HHX131120 GYB131119:GYB131120 GOF131119:GOF131120 GEJ131119:GEJ131120 FUN131119:FUN131120 FKR131119:FKR131120 FAV131119:FAV131120 EQZ131119:EQZ131120 EHD131119:EHD131120 DXH131119:DXH131120 DNL131119:DNL131120 DDP131119:DDP131120 CTT131119:CTT131120 CJX131119:CJX131120 CAB131119:CAB131120 BQF131119:BQF131120 BGJ131119:BGJ131120 AWN131119:AWN131120 AMR131119:AMR131120 ACV131119:ACV131120 SZ131119:SZ131120 JD131119:JD131120 B131119:C131120 WVP65583:WVP65584 WLT65583:WLT65584 WBX65583:WBX65584 VSB65583:VSB65584 VIF65583:VIF65584 UYJ65583:UYJ65584 UON65583:UON65584 UER65583:UER65584 TUV65583:TUV65584 TKZ65583:TKZ65584 TBD65583:TBD65584 SRH65583:SRH65584 SHL65583:SHL65584 RXP65583:RXP65584 RNT65583:RNT65584 RDX65583:RDX65584 QUB65583:QUB65584 QKF65583:QKF65584 QAJ65583:QAJ65584 PQN65583:PQN65584 PGR65583:PGR65584 OWV65583:OWV65584 OMZ65583:OMZ65584 ODD65583:ODD65584 NTH65583:NTH65584 NJL65583:NJL65584 MZP65583:MZP65584 MPT65583:MPT65584 MFX65583:MFX65584 LWB65583:LWB65584 LMF65583:LMF65584 LCJ65583:LCJ65584 KSN65583:KSN65584 KIR65583:KIR65584 JYV65583:JYV65584 JOZ65583:JOZ65584 JFD65583:JFD65584 IVH65583:IVH65584 ILL65583:ILL65584 IBP65583:IBP65584 HRT65583:HRT65584 HHX65583:HHX65584 GYB65583:GYB65584 GOF65583:GOF65584 GEJ65583:GEJ65584 FUN65583:FUN65584 FKR65583:FKR65584 FAV65583:FAV65584 EQZ65583:EQZ65584 EHD65583:EHD65584 DXH65583:DXH65584 DNL65583:DNL65584 DDP65583:DDP65584 CTT65583:CTT65584 CJX65583:CJX65584 CAB65583:CAB65584 BQF65583:BQF65584 BGJ65583:BGJ65584 AWN65583:AWN65584 AMR65583:AMR65584 ACV65583:ACV65584 SZ65583:SZ65584 JD65583:JD65584 B65583:C65584 WVP49:WVP50 WLT49:WLT50 WBX49:WBX50 VSB49:VSB50 VIF49:VIF50 UYJ49:UYJ50 UON49:UON50 UER49:UER50 TUV49:TUV50 TKZ49:TKZ50 TBD49:TBD50 SRH49:SRH50 SHL49:SHL50 RXP49:RXP50 RNT49:RNT50 RDX49:RDX50 QUB49:QUB50 QKF49:QKF50 QAJ49:QAJ50 PQN49:PQN50 PGR49:PGR50 OWV49:OWV50 OMZ49:OMZ50 ODD49:ODD50 NTH49:NTH50 NJL49:NJL50 MZP49:MZP50 MPT49:MPT50 MFX49:MFX50 LWB49:LWB50 LMF49:LMF50 LCJ49:LCJ50 KSN49:KSN50 KIR49:KIR50 JYV49:JYV50 JOZ49:JOZ50 JFD49:JFD50 IVH49:IVH50 ILL49:ILL50 IBP49:IBP50 HRT49:HRT50 HHX49:HHX50 GYB49:GYB50 GOF49:GOF50 GEJ49:GEJ50 FUN49:FUN50 FKR49:FKR50 FAV49:FAV50 EQZ49:EQZ50 EHD49:EHD50 DXH49:DXH50 DNL49:DNL50 DDP49:DDP50 CTT49:CTT50 CJX49:CJX50 CAB49:CAB50 BQF49:BQF50 BGJ49:BGJ50 AWN49:AWN50 AMR49:AMR50 ACV49:ACV50 SZ49:SZ50 B49:B50" xr:uid="{55C72B01-BB7E-4EA4-8F23-81A706DB7D91}">
      <formula1>$D$69:$D$70</formula1>
    </dataValidation>
    <dataValidation type="list" allowBlank="1" showInputMessage="1" showErrorMessage="1" sqref="O21" xr:uid="{97BE300C-5AF5-477F-B7E4-9F1C0238794E}">
      <formula1>$D$64:$D$65</formula1>
    </dataValidation>
    <dataValidation type="list" allowBlank="1" showInputMessage="1" showErrorMessage="1" sqref="O28" xr:uid="{FF7412D4-1053-41DB-A618-5A6D76E59FEB}">
      <formula1>$D$66:$D$67</formula1>
    </dataValidation>
  </dataValidations>
  <hyperlinks>
    <hyperlink ref="Q53" r:id="rId1" xr:uid="{EE355509-2244-477F-BF16-329F4AB7F5B0}"/>
    <hyperlink ref="H62:J62" r:id="rId2" display="「技術資料作成の手引き」等、" xr:uid="{161FFBE3-B3BD-4B02-BBB7-2A2300B73FD0}"/>
  </hyperlinks>
  <pageMargins left="0.7" right="0.7" top="0.75" bottom="0.75" header="0.3" footer="0.3"/>
  <pageSetup paperSize="9" scale="64" orientation="portrait" r:id="rId3"/>
  <drawing r:id="rId4"/>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0037-7D84-4729-8E40-BB017D11F759}">
  <sheetPr codeName="Sheet15">
    <tabColor rgb="FF00FFFF"/>
    <pageSetUpPr fitToPage="1"/>
  </sheetPr>
  <dimension ref="A1:O137"/>
  <sheetViews>
    <sheetView workbookViewId="0"/>
  </sheetViews>
  <sheetFormatPr defaultRowHeight="13.5"/>
  <cols>
    <col min="1" max="1" width="1.125" customWidth="1"/>
    <col min="2" max="2" width="7.5" customWidth="1"/>
    <col min="3" max="3" width="15" style="2" customWidth="1"/>
    <col min="4" max="4" width="4.875" bestFit="1" customWidth="1"/>
    <col min="5" max="5" width="12.5" customWidth="1"/>
    <col min="6" max="6" width="28.125" customWidth="1"/>
    <col min="7" max="7" width="9" customWidth="1"/>
    <col min="8" max="8" width="10.625" bestFit="1" customWidth="1"/>
    <col min="9" max="9" width="9" customWidth="1"/>
    <col min="10" max="10" width="11" bestFit="1" customWidth="1"/>
    <col min="11" max="12" width="7.5" customWidth="1"/>
    <col min="13" max="13" width="12.5" customWidth="1"/>
    <col min="14" max="14" width="0.875" customWidth="1"/>
  </cols>
  <sheetData>
    <row r="1" spans="2:13" ht="17.25">
      <c r="B1" s="8" t="s">
        <v>753</v>
      </c>
      <c r="K1" s="830" t="s">
        <v>10</v>
      </c>
      <c r="L1" s="831"/>
      <c r="M1" s="832"/>
    </row>
    <row r="2" spans="2:13" ht="17.25">
      <c r="B2" s="833" t="s">
        <v>462</v>
      </c>
      <c r="C2" s="834"/>
      <c r="D2" s="834"/>
      <c r="E2" s="834"/>
      <c r="F2" s="834"/>
      <c r="G2" s="834"/>
      <c r="H2" s="834"/>
      <c r="I2" s="834"/>
      <c r="J2" s="834"/>
      <c r="K2" s="834"/>
      <c r="L2" s="835"/>
      <c r="M2" s="835"/>
    </row>
    <row r="3" spans="2:13" ht="9" customHeight="1" thickBot="1">
      <c r="B3" s="9"/>
      <c r="C3" s="10"/>
      <c r="D3" s="11"/>
      <c r="E3" s="11"/>
      <c r="F3" s="11"/>
      <c r="G3" s="11"/>
      <c r="H3" s="11"/>
      <c r="I3" s="11"/>
      <c r="J3" s="11"/>
      <c r="K3" s="11"/>
      <c r="L3" s="11"/>
      <c r="M3" s="11"/>
    </row>
    <row r="4" spans="2:13" ht="20.100000000000001" customHeight="1">
      <c r="B4" s="12" t="s">
        <v>11</v>
      </c>
      <c r="C4" s="1284" t="str">
        <f>例＿様式１!E10</f>
        <v>●●第0000-0-0号</v>
      </c>
      <c r="D4" s="836"/>
      <c r="E4" s="836"/>
      <c r="F4" s="837"/>
      <c r="G4" s="837"/>
      <c r="H4" s="838" t="s">
        <v>127</v>
      </c>
      <c r="I4" s="839"/>
      <c r="J4" s="210" t="s">
        <v>182</v>
      </c>
      <c r="K4" s="60" t="s">
        <v>183</v>
      </c>
      <c r="L4" s="195">
        <v>123456</v>
      </c>
      <c r="M4" s="61" t="s">
        <v>184</v>
      </c>
    </row>
    <row r="5" spans="2:13" ht="20.100000000000001" customHeight="1">
      <c r="B5" s="667" t="s">
        <v>13</v>
      </c>
      <c r="C5" s="841" t="str">
        <f>例＿様式１!B11</f>
        <v>県道○○線　○○○○○○○○○工事</v>
      </c>
      <c r="D5" s="841"/>
      <c r="E5" s="841"/>
      <c r="F5" s="842"/>
      <c r="G5" s="842"/>
      <c r="H5" s="667" t="s">
        <v>12</v>
      </c>
      <c r="I5" s="777"/>
      <c r="J5" s="845" t="str">
        <f>例＿様式１!L6</f>
        <v>○○○○○建設</v>
      </c>
      <c r="K5" s="845"/>
      <c r="L5" s="845"/>
      <c r="M5" s="846"/>
    </row>
    <row r="6" spans="2:13" ht="20.100000000000001" customHeight="1" thickBot="1">
      <c r="B6" s="840"/>
      <c r="C6" s="843"/>
      <c r="D6" s="843"/>
      <c r="E6" s="843"/>
      <c r="F6" s="844"/>
      <c r="G6" s="844"/>
      <c r="H6" s="1285" t="s">
        <v>14</v>
      </c>
      <c r="I6" s="777"/>
      <c r="J6" s="845" t="str">
        <f>例＿様式１!F53</f>
        <v>〇〇　〇〇</v>
      </c>
      <c r="K6" s="845"/>
      <c r="L6" s="845"/>
      <c r="M6" s="846"/>
    </row>
    <row r="7" spans="2:13" ht="19.5" customHeight="1">
      <c r="H7" s="412"/>
      <c r="I7" s="412"/>
      <c r="J7" s="412"/>
      <c r="K7" s="412"/>
      <c r="L7" s="412"/>
      <c r="M7" s="411"/>
    </row>
    <row r="9" spans="2:13" ht="14.25" thickBot="1"/>
    <row r="10" spans="2:13" ht="18" customHeight="1">
      <c r="B10" s="817" t="s">
        <v>15</v>
      </c>
      <c r="C10" s="819" t="s">
        <v>16</v>
      </c>
      <c r="D10" s="821" t="s">
        <v>17</v>
      </c>
      <c r="E10" s="823" t="s">
        <v>18</v>
      </c>
      <c r="F10" s="823"/>
      <c r="G10" s="824"/>
      <c r="H10" s="824"/>
      <c r="I10" s="825" t="s">
        <v>19</v>
      </c>
      <c r="J10" s="826"/>
      <c r="K10" s="823" t="s">
        <v>460</v>
      </c>
      <c r="L10" s="823"/>
      <c r="M10" s="827"/>
    </row>
    <row r="11" spans="2:13" ht="18" customHeight="1" thickBot="1">
      <c r="B11" s="818"/>
      <c r="C11" s="820"/>
      <c r="D11" s="822"/>
      <c r="E11" s="828" t="s">
        <v>18</v>
      </c>
      <c r="F11" s="829"/>
      <c r="G11" s="13" t="s">
        <v>20</v>
      </c>
      <c r="H11" s="13" t="s">
        <v>21</v>
      </c>
      <c r="I11" s="14" t="s">
        <v>20</v>
      </c>
      <c r="J11" s="13" t="s">
        <v>21</v>
      </c>
      <c r="K11" s="15" t="s">
        <v>44</v>
      </c>
      <c r="L11" s="15" t="s">
        <v>42</v>
      </c>
      <c r="M11" s="16" t="s">
        <v>1</v>
      </c>
    </row>
    <row r="12" spans="2:13" ht="21" customHeight="1" thickTop="1">
      <c r="B12" s="737" t="s">
        <v>420</v>
      </c>
      <c r="C12" s="718" t="s">
        <v>56</v>
      </c>
      <c r="D12" s="754" t="s">
        <v>38</v>
      </c>
      <c r="E12" s="807" t="s">
        <v>186</v>
      </c>
      <c r="F12" s="808"/>
      <c r="G12" s="17" t="s">
        <v>23</v>
      </c>
      <c r="H12" s="100">
        <v>1</v>
      </c>
      <c r="I12" s="809" t="str">
        <f>IF(様式３!$A$9=様式３!$D$59,"なし","あり")</f>
        <v>なし</v>
      </c>
      <c r="J12" s="642">
        <f>IF(I12="","",IF(I12=G12,H12,H13))</f>
        <v>0</v>
      </c>
      <c r="K12" s="700"/>
      <c r="L12" s="701"/>
      <c r="M12" s="805"/>
    </row>
    <row r="13" spans="2:13" ht="21" customHeight="1">
      <c r="B13" s="738"/>
      <c r="C13" s="777"/>
      <c r="D13" s="778"/>
      <c r="E13" s="708" t="s">
        <v>187</v>
      </c>
      <c r="F13" s="730"/>
      <c r="G13" s="283" t="s">
        <v>25</v>
      </c>
      <c r="H13" s="101">
        <v>0</v>
      </c>
      <c r="I13" s="810"/>
      <c r="J13" s="721"/>
      <c r="K13" s="717"/>
      <c r="L13" s="706"/>
      <c r="M13" s="750"/>
    </row>
    <row r="14" spans="2:13" ht="21" customHeight="1">
      <c r="B14" s="738"/>
      <c r="C14" s="683" t="s">
        <v>3</v>
      </c>
      <c r="D14" s="752" t="s">
        <v>194</v>
      </c>
      <c r="E14" s="712" t="s">
        <v>27</v>
      </c>
      <c r="F14" s="713"/>
      <c r="G14" s="683" t="s">
        <v>223</v>
      </c>
      <c r="H14" s="77">
        <v>0.5</v>
      </c>
      <c r="I14" s="334" t="s">
        <v>801</v>
      </c>
      <c r="J14" s="755">
        <f>IF(AND(I14="",I15="",I16="",I17="",I18=""),"",IF(OR(I14="",I15="",I16="",I17="",I18=""),"全て選択してください。",IF(LEFT(I14)+LEFT(I15)+LEFT(I16)+LEFT(I17)+LEFT(I18)=4,LEFT(I14)*H14+LEFT(I15)*H15+LEFT(I16)*H16+LEFT(I17)*H17+LEFT(I18)*H18,"合計4件にしてください")))</f>
        <v>1.1000000000000001</v>
      </c>
      <c r="K14" s="758"/>
      <c r="L14" s="762"/>
      <c r="M14" s="749"/>
    </row>
    <row r="15" spans="2:13" ht="21" customHeight="1">
      <c r="B15" s="738"/>
      <c r="C15" s="660"/>
      <c r="D15" s="753"/>
      <c r="E15" s="801" t="s">
        <v>46</v>
      </c>
      <c r="F15" s="802"/>
      <c r="G15" s="660"/>
      <c r="H15" s="78">
        <v>0.4</v>
      </c>
      <c r="I15" s="335" t="s">
        <v>801</v>
      </c>
      <c r="J15" s="756"/>
      <c r="K15" s="759"/>
      <c r="L15" s="762"/>
      <c r="M15" s="749"/>
    </row>
    <row r="16" spans="2:13" ht="21" customHeight="1">
      <c r="B16" s="738"/>
      <c r="C16" s="660"/>
      <c r="D16" s="753"/>
      <c r="E16" s="801" t="s">
        <v>47</v>
      </c>
      <c r="F16" s="802"/>
      <c r="G16" s="660"/>
      <c r="H16" s="78">
        <v>0.3</v>
      </c>
      <c r="I16" s="335" t="str">
        <f>様式３!$AD$18&amp;"件"</f>
        <v>0件</v>
      </c>
      <c r="J16" s="756"/>
      <c r="K16" s="759"/>
      <c r="L16" s="762"/>
      <c r="M16" s="749"/>
    </row>
    <row r="17" spans="2:15" ht="21" customHeight="1">
      <c r="B17" s="738"/>
      <c r="C17" s="660"/>
      <c r="D17" s="753"/>
      <c r="E17" s="801" t="s">
        <v>48</v>
      </c>
      <c r="F17" s="802"/>
      <c r="G17" s="660"/>
      <c r="H17" s="78">
        <v>0.2</v>
      </c>
      <c r="I17" s="336" t="s">
        <v>801</v>
      </c>
      <c r="J17" s="756"/>
      <c r="K17" s="759"/>
      <c r="L17" s="762"/>
      <c r="M17" s="749"/>
    </row>
    <row r="18" spans="2:15" ht="21" customHeight="1">
      <c r="B18" s="738"/>
      <c r="C18" s="718"/>
      <c r="D18" s="754"/>
      <c r="E18" s="803" t="s">
        <v>220</v>
      </c>
      <c r="F18" s="804"/>
      <c r="G18" s="718"/>
      <c r="H18" s="88">
        <v>0</v>
      </c>
      <c r="I18" s="337" t="s">
        <v>801</v>
      </c>
      <c r="J18" s="757"/>
      <c r="K18" s="806"/>
      <c r="L18" s="762"/>
      <c r="M18" s="749"/>
    </row>
    <row r="19" spans="2:15" ht="21" customHeight="1">
      <c r="B19" s="738"/>
      <c r="C19" s="777" t="s">
        <v>28</v>
      </c>
      <c r="D19" s="778" t="s">
        <v>22</v>
      </c>
      <c r="E19" s="712" t="s">
        <v>29</v>
      </c>
      <c r="F19" s="748"/>
      <c r="G19" s="683" t="s">
        <v>30</v>
      </c>
      <c r="H19" s="102">
        <v>2</v>
      </c>
      <c r="I19" s="812">
        <v>110</v>
      </c>
      <c r="J19" s="723">
        <f>IF(I19&gt;=100,2,IF(AND(80&lt;=I19,I19&lt;100),1.5,IF(AND(60&lt;=I19,I19&lt;80),1,IF(AND(40&lt;=I19,I19&lt;60),0.5,IF(I19="","",0)))))</f>
        <v>2</v>
      </c>
      <c r="K19" s="799"/>
      <c r="L19" s="789"/>
      <c r="M19" s="792"/>
    </row>
    <row r="20" spans="2:15" ht="21" customHeight="1">
      <c r="B20" s="738"/>
      <c r="C20" s="777"/>
      <c r="D20" s="778"/>
      <c r="E20" s="795" t="s">
        <v>31</v>
      </c>
      <c r="F20" s="796"/>
      <c r="G20" s="811"/>
      <c r="H20" s="100">
        <v>1.5</v>
      </c>
      <c r="I20" s="813"/>
      <c r="J20" s="642"/>
      <c r="K20" s="815"/>
      <c r="L20" s="790"/>
      <c r="M20" s="793"/>
    </row>
    <row r="21" spans="2:15" ht="21" customHeight="1">
      <c r="B21" s="738"/>
      <c r="C21" s="777"/>
      <c r="D21" s="778"/>
      <c r="E21" s="795" t="s">
        <v>32</v>
      </c>
      <c r="F21" s="796"/>
      <c r="G21" s="811"/>
      <c r="H21" s="100">
        <v>1</v>
      </c>
      <c r="I21" s="813"/>
      <c r="J21" s="642"/>
      <c r="K21" s="815"/>
      <c r="L21" s="790"/>
      <c r="M21" s="793"/>
    </row>
    <row r="22" spans="2:15" ht="21" customHeight="1">
      <c r="B22" s="738"/>
      <c r="C22" s="777"/>
      <c r="D22" s="778"/>
      <c r="E22" s="795" t="s">
        <v>33</v>
      </c>
      <c r="F22" s="796"/>
      <c r="G22" s="811"/>
      <c r="H22" s="100">
        <v>0.5</v>
      </c>
      <c r="I22" s="813"/>
      <c r="J22" s="642"/>
      <c r="K22" s="815"/>
      <c r="L22" s="790"/>
      <c r="M22" s="793"/>
    </row>
    <row r="23" spans="2:15" ht="21" customHeight="1">
      <c r="B23" s="738"/>
      <c r="C23" s="777"/>
      <c r="D23" s="778"/>
      <c r="E23" s="708" t="s">
        <v>34</v>
      </c>
      <c r="F23" s="730"/>
      <c r="G23" s="763"/>
      <c r="H23" s="101">
        <v>0</v>
      </c>
      <c r="I23" s="814"/>
      <c r="J23" s="721"/>
      <c r="K23" s="816"/>
      <c r="L23" s="791"/>
      <c r="M23" s="794"/>
    </row>
    <row r="24" spans="2:15" ht="24" customHeight="1">
      <c r="B24" s="738"/>
      <c r="C24" s="683" t="s">
        <v>58</v>
      </c>
      <c r="D24" s="682" t="s">
        <v>38</v>
      </c>
      <c r="E24" s="712" t="s">
        <v>190</v>
      </c>
      <c r="F24" s="748"/>
      <c r="G24" s="19" t="s">
        <v>24</v>
      </c>
      <c r="H24" s="103">
        <v>1</v>
      </c>
      <c r="I24" s="735" t="str">
        <f>IF(様式３!$B$51=様式３!$D$91,"あり","なし")</f>
        <v>なし</v>
      </c>
      <c r="J24" s="642">
        <f>IF(I24="","",IF(I24=G24,H24,H25))</f>
        <v>0</v>
      </c>
      <c r="K24" s="799"/>
      <c r="L24" s="761"/>
      <c r="M24" s="764"/>
    </row>
    <row r="25" spans="2:15" ht="21" customHeight="1" thickBot="1">
      <c r="B25" s="739"/>
      <c r="C25" s="782"/>
      <c r="D25" s="783"/>
      <c r="E25" s="724" t="s">
        <v>189</v>
      </c>
      <c r="F25" s="725"/>
      <c r="G25" s="284" t="s">
        <v>35</v>
      </c>
      <c r="H25" s="104">
        <v>0</v>
      </c>
      <c r="I25" s="784"/>
      <c r="J25" s="642"/>
      <c r="K25" s="800"/>
      <c r="L25" s="797"/>
      <c r="M25" s="798"/>
    </row>
    <row r="26" spans="2:15" ht="21" customHeight="1" thickTop="1">
      <c r="B26" s="737" t="s">
        <v>566</v>
      </c>
      <c r="C26" s="66" t="s">
        <v>193</v>
      </c>
      <c r="D26" s="64" t="s">
        <v>60</v>
      </c>
      <c r="E26" s="772" t="s">
        <v>203</v>
      </c>
      <c r="F26" s="773"/>
      <c r="G26" s="773"/>
      <c r="H26" s="774"/>
      <c r="I26" s="775" t="s">
        <v>192</v>
      </c>
      <c r="J26" s="776"/>
      <c r="K26" s="67"/>
      <c r="L26" s="68"/>
      <c r="M26" s="69"/>
      <c r="O26" s="117" t="s">
        <v>747</v>
      </c>
    </row>
    <row r="27" spans="2:15" ht="21" customHeight="1">
      <c r="B27" s="770"/>
      <c r="C27" s="718" t="s">
        <v>56</v>
      </c>
      <c r="D27" s="754" t="s">
        <v>22</v>
      </c>
      <c r="E27" s="779" t="s">
        <v>186</v>
      </c>
      <c r="F27" s="780"/>
      <c r="G27" s="65" t="s">
        <v>23</v>
      </c>
      <c r="H27" s="100">
        <v>2</v>
      </c>
      <c r="I27" s="735" t="s">
        <v>23</v>
      </c>
      <c r="J27" s="721">
        <f>IF(I27="","",IF(I27=G27,H27,H28))</f>
        <v>2</v>
      </c>
      <c r="K27" s="692"/>
      <c r="L27" s="695"/>
      <c r="M27" s="749"/>
      <c r="O27" s="117"/>
    </row>
    <row r="28" spans="2:15" ht="21" customHeight="1">
      <c r="B28" s="770"/>
      <c r="C28" s="777"/>
      <c r="D28" s="778"/>
      <c r="E28" s="708" t="s">
        <v>187</v>
      </c>
      <c r="F28" s="751"/>
      <c r="G28" s="283" t="s">
        <v>25</v>
      </c>
      <c r="H28" s="101">
        <v>0</v>
      </c>
      <c r="I28" s="781"/>
      <c r="J28" s="785"/>
      <c r="K28" s="717"/>
      <c r="L28" s="706"/>
      <c r="M28" s="750"/>
    </row>
    <row r="29" spans="2:15" ht="21" customHeight="1">
      <c r="B29" s="770"/>
      <c r="C29" s="683" t="s">
        <v>55</v>
      </c>
      <c r="D29" s="752" t="s">
        <v>26</v>
      </c>
      <c r="E29" s="1281" t="s">
        <v>670</v>
      </c>
      <c r="F29" s="71" t="s">
        <v>27</v>
      </c>
      <c r="G29" s="683" t="s">
        <v>669</v>
      </c>
      <c r="H29" s="75">
        <v>2</v>
      </c>
      <c r="I29" s="338" t="s">
        <v>801</v>
      </c>
      <c r="J29" s="755">
        <f>IF(AND(I29="",I30="",I31="",I32="",I33=""),"",IF(OR(I29="",I30="",I31="",I32="",I33=""),"全ての項目を選択してください。",IF(LEFT(I29)+LEFT(I30)+LEFT(I31)+LEFT(I32)+LEFT(I33)=2,LEFT(I29)*H29+LEFT(I30)*H30+LEFT(I31)*H31+LEFT(I32)*H32+LEFT(I33)*H33,"合計2件にしてください")))</f>
        <v>2</v>
      </c>
      <c r="K29" s="758"/>
      <c r="L29" s="761"/>
      <c r="M29" s="764"/>
    </row>
    <row r="30" spans="2:15" ht="21" customHeight="1">
      <c r="B30" s="770"/>
      <c r="C30" s="660"/>
      <c r="D30" s="753"/>
      <c r="E30" s="1282"/>
      <c r="F30" s="70" t="s">
        <v>46</v>
      </c>
      <c r="G30" s="660"/>
      <c r="H30" s="76">
        <v>1.5</v>
      </c>
      <c r="I30" s="339" t="s">
        <v>802</v>
      </c>
      <c r="J30" s="756"/>
      <c r="K30" s="759"/>
      <c r="L30" s="762"/>
      <c r="M30" s="749"/>
    </row>
    <row r="31" spans="2:15" ht="21" customHeight="1">
      <c r="B31" s="770"/>
      <c r="C31" s="660"/>
      <c r="D31" s="753"/>
      <c r="E31" s="1282"/>
      <c r="F31" s="70" t="s">
        <v>47</v>
      </c>
      <c r="G31" s="660"/>
      <c r="H31" s="76">
        <v>1</v>
      </c>
      <c r="I31" s="338" t="s">
        <v>802</v>
      </c>
      <c r="J31" s="756"/>
      <c r="K31" s="759"/>
      <c r="L31" s="762"/>
      <c r="M31" s="749"/>
    </row>
    <row r="32" spans="2:15" ht="21" customHeight="1">
      <c r="B32" s="770"/>
      <c r="C32" s="660"/>
      <c r="D32" s="753"/>
      <c r="E32" s="1282"/>
      <c r="F32" s="70" t="s">
        <v>48</v>
      </c>
      <c r="G32" s="660"/>
      <c r="H32" s="76">
        <v>0.5</v>
      </c>
      <c r="I32" s="339" t="str">
        <f>様式４!AI51&amp;"件"</f>
        <v>0件</v>
      </c>
      <c r="J32" s="756"/>
      <c r="K32" s="759"/>
      <c r="L32" s="762"/>
      <c r="M32" s="749"/>
    </row>
    <row r="33" spans="2:15" ht="21" customHeight="1">
      <c r="B33" s="770"/>
      <c r="C33" s="718"/>
      <c r="D33" s="754"/>
      <c r="E33" s="1283"/>
      <c r="F33" s="374" t="s">
        <v>668</v>
      </c>
      <c r="G33" s="718"/>
      <c r="H33" s="88">
        <v>0</v>
      </c>
      <c r="I33" s="338" t="s">
        <v>801</v>
      </c>
      <c r="J33" s="757"/>
      <c r="K33" s="760"/>
      <c r="L33" s="763"/>
      <c r="M33" s="765"/>
    </row>
    <row r="34" spans="2:15" ht="21" customHeight="1">
      <c r="B34" s="770"/>
      <c r="C34" s="747" t="s">
        <v>529</v>
      </c>
      <c r="D34" s="787" t="s">
        <v>36</v>
      </c>
      <c r="E34" s="712" t="s">
        <v>196</v>
      </c>
      <c r="F34" s="748"/>
      <c r="G34" s="18" t="s">
        <v>24</v>
      </c>
      <c r="H34" s="102">
        <v>3</v>
      </c>
      <c r="I34" s="735" t="s">
        <v>23</v>
      </c>
      <c r="J34" s="723">
        <f>IF(I34="","",IF(I34=G34,H34,H35))</f>
        <v>3</v>
      </c>
      <c r="K34" s="691"/>
      <c r="L34" s="694"/>
      <c r="M34" s="697"/>
    </row>
    <row r="35" spans="2:15" ht="21" customHeight="1" thickBot="1">
      <c r="B35" s="771"/>
      <c r="C35" s="786"/>
      <c r="D35" s="788"/>
      <c r="E35" s="724" t="s">
        <v>197</v>
      </c>
      <c r="F35" s="725"/>
      <c r="G35" s="73" t="s">
        <v>35</v>
      </c>
      <c r="H35" s="105">
        <v>0</v>
      </c>
      <c r="I35" s="736"/>
      <c r="J35" s="642"/>
      <c r="K35" s="692"/>
      <c r="L35" s="695"/>
      <c r="M35" s="698"/>
    </row>
    <row r="36" spans="2:15" ht="27" customHeight="1" thickTop="1">
      <c r="B36" s="737" t="s">
        <v>202</v>
      </c>
      <c r="C36" s="740" t="s">
        <v>37</v>
      </c>
      <c r="D36" s="741" t="s">
        <v>38</v>
      </c>
      <c r="E36" s="742" t="s">
        <v>421</v>
      </c>
      <c r="F36" s="743"/>
      <c r="G36" s="74" t="s">
        <v>23</v>
      </c>
      <c r="H36" s="106">
        <v>1</v>
      </c>
      <c r="I36" s="744" t="s">
        <v>24</v>
      </c>
      <c r="J36" s="641">
        <f>IF(I36="","",IF(I36=G36,H36,H37))</f>
        <v>1</v>
      </c>
      <c r="K36" s="700"/>
      <c r="L36" s="701"/>
      <c r="M36" s="702"/>
    </row>
    <row r="37" spans="2:15" ht="21" customHeight="1">
      <c r="B37" s="738"/>
      <c r="C37" s="683"/>
      <c r="D37" s="663"/>
      <c r="E37" s="745" t="s">
        <v>200</v>
      </c>
      <c r="F37" s="746"/>
      <c r="G37" s="73" t="s">
        <v>25</v>
      </c>
      <c r="H37" s="107">
        <v>0</v>
      </c>
      <c r="I37" s="720"/>
      <c r="J37" s="721"/>
      <c r="K37" s="717"/>
      <c r="L37" s="706"/>
      <c r="M37" s="707"/>
    </row>
    <row r="38" spans="2:15" ht="27" customHeight="1">
      <c r="B38" s="738"/>
      <c r="C38" s="747" t="s">
        <v>195</v>
      </c>
      <c r="D38" s="682" t="s">
        <v>38</v>
      </c>
      <c r="E38" s="712" t="s">
        <v>450</v>
      </c>
      <c r="F38" s="748"/>
      <c r="G38" s="18" t="s">
        <v>24</v>
      </c>
      <c r="H38" s="102">
        <v>1</v>
      </c>
      <c r="I38" s="722" t="s">
        <v>23</v>
      </c>
      <c r="J38" s="723">
        <f>IF(I38="","",IF(I38=G38,H38,H39))</f>
        <v>1</v>
      </c>
      <c r="K38" s="691"/>
      <c r="L38" s="694"/>
      <c r="M38" s="697"/>
    </row>
    <row r="39" spans="2:15" ht="21" customHeight="1">
      <c r="B39" s="738"/>
      <c r="C39" s="747"/>
      <c r="D39" s="711"/>
      <c r="E39" s="708" t="s">
        <v>200</v>
      </c>
      <c r="F39" s="730"/>
      <c r="G39" s="72" t="s">
        <v>35</v>
      </c>
      <c r="H39" s="101">
        <v>0</v>
      </c>
      <c r="I39" s="720"/>
      <c r="J39" s="721"/>
      <c r="K39" s="717"/>
      <c r="L39" s="706"/>
      <c r="M39" s="707"/>
    </row>
    <row r="40" spans="2:15" ht="21" customHeight="1">
      <c r="B40" s="738"/>
      <c r="C40" s="747" t="s">
        <v>43</v>
      </c>
      <c r="D40" s="682" t="s">
        <v>38</v>
      </c>
      <c r="E40" s="712" t="s">
        <v>199</v>
      </c>
      <c r="F40" s="748"/>
      <c r="G40" s="18" t="s">
        <v>24</v>
      </c>
      <c r="H40" s="102">
        <v>1</v>
      </c>
      <c r="I40" s="722" t="s">
        <v>23</v>
      </c>
      <c r="J40" s="723">
        <f>IF(I40="","",IF(I40=G40,H40,H41))</f>
        <v>1</v>
      </c>
      <c r="K40" s="691"/>
      <c r="L40" s="694"/>
      <c r="M40" s="697"/>
    </row>
    <row r="41" spans="2:15" ht="21" customHeight="1">
      <c r="B41" s="738"/>
      <c r="C41" s="747"/>
      <c r="D41" s="711"/>
      <c r="E41" s="708" t="s">
        <v>198</v>
      </c>
      <c r="F41" s="730"/>
      <c r="G41" s="72" t="s">
        <v>35</v>
      </c>
      <c r="H41" s="101">
        <v>0</v>
      </c>
      <c r="I41" s="720"/>
      <c r="J41" s="721"/>
      <c r="K41" s="717"/>
      <c r="L41" s="706"/>
      <c r="M41" s="707"/>
    </row>
    <row r="42" spans="2:15" ht="24" customHeight="1">
      <c r="B42" s="738"/>
      <c r="C42" s="683" t="s">
        <v>748</v>
      </c>
      <c r="D42" s="682" t="s">
        <v>38</v>
      </c>
      <c r="E42" s="731" t="s">
        <v>709</v>
      </c>
      <c r="F42" s="732"/>
      <c r="G42" s="382" t="s">
        <v>750</v>
      </c>
      <c r="H42" s="383">
        <v>0.5</v>
      </c>
      <c r="I42" s="735" t="s">
        <v>803</v>
      </c>
      <c r="J42" s="723">
        <f>IF(OR(I42="",I44=""),"",IF(I42=G42,H42,H43)+IF(I44=G44,H44,H45))</f>
        <v>0.5</v>
      </c>
      <c r="K42" s="691"/>
      <c r="L42" s="694"/>
      <c r="M42" s="697"/>
    </row>
    <row r="43" spans="2:15" ht="21" customHeight="1">
      <c r="B43" s="738"/>
      <c r="C43" s="660"/>
      <c r="D43" s="663"/>
      <c r="E43" s="733"/>
      <c r="F43" s="734"/>
      <c r="G43" s="380" t="s">
        <v>751</v>
      </c>
      <c r="H43" s="386">
        <v>0</v>
      </c>
      <c r="I43" s="736"/>
      <c r="J43" s="642"/>
      <c r="K43" s="717"/>
      <c r="L43" s="706"/>
      <c r="M43" s="707"/>
    </row>
    <row r="44" spans="2:15" ht="21" customHeight="1">
      <c r="B44" s="738"/>
      <c r="C44" s="660"/>
      <c r="D44" s="663"/>
      <c r="E44" s="726" t="s">
        <v>749</v>
      </c>
      <c r="F44" s="726"/>
      <c r="G44" s="384" t="s">
        <v>213</v>
      </c>
      <c r="H44" s="387">
        <v>0.5</v>
      </c>
      <c r="I44" s="728" t="s">
        <v>751</v>
      </c>
      <c r="J44" s="642"/>
      <c r="K44" s="691"/>
      <c r="L44" s="694"/>
      <c r="M44" s="697"/>
    </row>
    <row r="45" spans="2:15" ht="21" customHeight="1">
      <c r="B45" s="738"/>
      <c r="C45" s="718"/>
      <c r="D45" s="711"/>
      <c r="E45" s="727"/>
      <c r="F45" s="727"/>
      <c r="G45" s="385" t="s">
        <v>751</v>
      </c>
      <c r="H45" s="388">
        <v>0</v>
      </c>
      <c r="I45" s="729"/>
      <c r="J45" s="721"/>
      <c r="K45" s="717"/>
      <c r="L45" s="706"/>
      <c r="M45" s="707"/>
    </row>
    <row r="46" spans="2:15" ht="21" customHeight="1">
      <c r="B46" s="738"/>
      <c r="C46" s="660" t="s">
        <v>267</v>
      </c>
      <c r="D46" s="663" t="s">
        <v>38</v>
      </c>
      <c r="E46" s="712" t="s">
        <v>268</v>
      </c>
      <c r="F46" s="713"/>
      <c r="G46" s="116" t="s">
        <v>24</v>
      </c>
      <c r="H46" s="100">
        <v>1</v>
      </c>
      <c r="I46" s="719" t="s">
        <v>23</v>
      </c>
      <c r="J46" s="642">
        <f>IF(I46="","",IF(I46=G46,H46,H47))</f>
        <v>1</v>
      </c>
      <c r="K46" s="692"/>
      <c r="L46" s="695"/>
      <c r="M46" s="698"/>
    </row>
    <row r="47" spans="2:15" ht="21" customHeight="1">
      <c r="B47" s="738"/>
      <c r="C47" s="718"/>
      <c r="D47" s="711"/>
      <c r="E47" s="708" t="s">
        <v>451</v>
      </c>
      <c r="F47" s="709"/>
      <c r="G47" s="72" t="s">
        <v>35</v>
      </c>
      <c r="H47" s="101">
        <v>0</v>
      </c>
      <c r="I47" s="720"/>
      <c r="J47" s="721"/>
      <c r="K47" s="717"/>
      <c r="L47" s="706"/>
      <c r="M47" s="707"/>
    </row>
    <row r="48" spans="2:15" ht="21" customHeight="1">
      <c r="B48" s="738"/>
      <c r="C48" s="680" t="s">
        <v>417</v>
      </c>
      <c r="D48" s="663" t="s">
        <v>38</v>
      </c>
      <c r="E48" s="712" t="s">
        <v>448</v>
      </c>
      <c r="F48" s="713"/>
      <c r="G48" s="116" t="s">
        <v>24</v>
      </c>
      <c r="H48" s="100">
        <v>1</v>
      </c>
      <c r="I48" s="719" t="s">
        <v>23</v>
      </c>
      <c r="J48" s="642">
        <f>IF(I48="","",IF(I48=G48,H48,H49))</f>
        <v>1</v>
      </c>
      <c r="K48" s="692"/>
      <c r="L48" s="695"/>
      <c r="M48" s="698"/>
      <c r="O48" s="117" t="s">
        <v>265</v>
      </c>
    </row>
    <row r="49" spans="2:15" ht="21" customHeight="1">
      <c r="B49" s="738"/>
      <c r="C49" s="710"/>
      <c r="D49" s="711"/>
      <c r="E49" s="708" t="s">
        <v>449</v>
      </c>
      <c r="F49" s="709"/>
      <c r="G49" s="72" t="s">
        <v>35</v>
      </c>
      <c r="H49" s="101">
        <v>0</v>
      </c>
      <c r="I49" s="720"/>
      <c r="J49" s="721"/>
      <c r="K49" s="717"/>
      <c r="L49" s="706"/>
      <c r="M49" s="707"/>
      <c r="O49" s="117" t="s">
        <v>270</v>
      </c>
    </row>
    <row r="50" spans="2:15" ht="21" customHeight="1">
      <c r="B50" s="738"/>
      <c r="C50" s="679" t="s">
        <v>419</v>
      </c>
      <c r="D50" s="682" t="s">
        <v>194</v>
      </c>
      <c r="E50" s="683" t="s">
        <v>249</v>
      </c>
      <c r="F50" s="108" t="s">
        <v>227</v>
      </c>
      <c r="G50" s="109" t="s">
        <v>228</v>
      </c>
      <c r="H50" s="110">
        <v>2</v>
      </c>
      <c r="I50" s="1278" t="s">
        <v>548</v>
      </c>
      <c r="J50" s="723">
        <f>IF(I50="","",IF(I50=G50,H50,IF(I50=G51,H51,IF(I50=G52,H52,IF(I50=G53,H53,IF(I50=G54,H54))))))</f>
        <v>1</v>
      </c>
      <c r="K50" s="691"/>
      <c r="L50" s="694"/>
      <c r="M50" s="697"/>
      <c r="O50" s="118"/>
    </row>
    <row r="51" spans="2:15" ht="21" customHeight="1">
      <c r="B51" s="738"/>
      <c r="C51" s="680"/>
      <c r="D51" s="663"/>
      <c r="E51" s="684"/>
      <c r="F51" s="111" t="s">
        <v>226</v>
      </c>
      <c r="G51" s="112" t="s">
        <v>229</v>
      </c>
      <c r="H51" s="113">
        <v>1</v>
      </c>
      <c r="I51" s="1279"/>
      <c r="J51" s="642"/>
      <c r="K51" s="692"/>
      <c r="L51" s="695"/>
      <c r="M51" s="698"/>
      <c r="O51" s="117" t="s">
        <v>266</v>
      </c>
    </row>
    <row r="52" spans="2:15" ht="21" customHeight="1">
      <c r="B52" s="738"/>
      <c r="C52" s="680"/>
      <c r="D52" s="663"/>
      <c r="E52" s="703" t="s">
        <v>250</v>
      </c>
      <c r="F52" s="111" t="s">
        <v>230</v>
      </c>
      <c r="G52" s="112" t="s">
        <v>231</v>
      </c>
      <c r="H52" s="113">
        <v>1</v>
      </c>
      <c r="I52" s="1279"/>
      <c r="J52" s="642"/>
      <c r="K52" s="692"/>
      <c r="L52" s="695"/>
      <c r="M52" s="698"/>
      <c r="O52" s="117" t="s">
        <v>270</v>
      </c>
    </row>
    <row r="53" spans="2:15" ht="21" customHeight="1">
      <c r="B53" s="738"/>
      <c r="C53" s="680"/>
      <c r="D53" s="663"/>
      <c r="E53" s="684"/>
      <c r="F53" s="111" t="s">
        <v>226</v>
      </c>
      <c r="G53" s="112" t="s">
        <v>232</v>
      </c>
      <c r="H53" s="113">
        <v>0</v>
      </c>
      <c r="I53" s="1279"/>
      <c r="J53" s="642"/>
      <c r="K53" s="692"/>
      <c r="L53" s="695"/>
      <c r="M53" s="698"/>
      <c r="O53" s="118"/>
    </row>
    <row r="54" spans="2:15" ht="21" customHeight="1" thickBot="1">
      <c r="B54" s="739"/>
      <c r="C54" s="681"/>
      <c r="D54" s="664"/>
      <c r="E54" s="704" t="s">
        <v>247</v>
      </c>
      <c r="F54" s="705"/>
      <c r="G54" s="114" t="s">
        <v>248</v>
      </c>
      <c r="H54" s="115">
        <v>0</v>
      </c>
      <c r="I54" s="1280"/>
      <c r="J54" s="643"/>
      <c r="K54" s="693"/>
      <c r="L54" s="696"/>
      <c r="M54" s="699"/>
      <c r="O54" s="118"/>
    </row>
    <row r="55" spans="2:15" ht="21" customHeight="1" thickTop="1">
      <c r="B55" s="657" t="s">
        <v>215</v>
      </c>
      <c r="C55" s="660" t="s">
        <v>422</v>
      </c>
      <c r="D55" s="662" t="s">
        <v>216</v>
      </c>
      <c r="E55" s="665" t="s">
        <v>218</v>
      </c>
      <c r="F55" s="89" t="s">
        <v>214</v>
      </c>
      <c r="G55" s="636" t="s">
        <v>217</v>
      </c>
      <c r="H55" s="90">
        <v>0</v>
      </c>
      <c r="I55" s="639" t="s">
        <v>804</v>
      </c>
      <c r="J55" s="641">
        <f>IF(I55="","",IF(I55=F55,H55,IF(I55=F56,H56,IF(I55=F57,H57,IF(I55=F58,H58)))))</f>
        <v>-4</v>
      </c>
      <c r="K55" s="700"/>
      <c r="L55" s="701"/>
      <c r="M55" s="702"/>
    </row>
    <row r="56" spans="2:15" ht="21" customHeight="1">
      <c r="B56" s="658"/>
      <c r="C56" s="660"/>
      <c r="D56" s="663"/>
      <c r="E56" s="660"/>
      <c r="F56" s="91" t="s">
        <v>611</v>
      </c>
      <c r="G56" s="637"/>
      <c r="H56" s="92">
        <v>-2</v>
      </c>
      <c r="I56" s="639"/>
      <c r="J56" s="642"/>
      <c r="K56" s="692"/>
      <c r="L56" s="695"/>
      <c r="M56" s="698"/>
    </row>
    <row r="57" spans="2:15" ht="21" customHeight="1">
      <c r="B57" s="658"/>
      <c r="C57" s="660"/>
      <c r="D57" s="663"/>
      <c r="E57" s="660"/>
      <c r="F57" s="91" t="s">
        <v>612</v>
      </c>
      <c r="G57" s="637"/>
      <c r="H57" s="92">
        <v>-4</v>
      </c>
      <c r="I57" s="639"/>
      <c r="J57" s="642"/>
      <c r="K57" s="692"/>
      <c r="L57" s="695"/>
      <c r="M57" s="698"/>
    </row>
    <row r="58" spans="2:15" ht="21" customHeight="1" thickBot="1">
      <c r="B58" s="659"/>
      <c r="C58" s="661"/>
      <c r="D58" s="664"/>
      <c r="E58" s="661"/>
      <c r="F58" s="93" t="s">
        <v>614</v>
      </c>
      <c r="G58" s="638"/>
      <c r="H58" s="94">
        <v>-6</v>
      </c>
      <c r="I58" s="640"/>
      <c r="J58" s="643"/>
      <c r="K58" s="693"/>
      <c r="L58" s="696"/>
      <c r="M58" s="699"/>
    </row>
    <row r="59" spans="2:15" ht="21" customHeight="1" thickTop="1">
      <c r="B59" s="666" t="s">
        <v>39</v>
      </c>
      <c r="C59" s="670" t="s">
        <v>40</v>
      </c>
      <c r="D59" s="671"/>
      <c r="E59" s="671"/>
      <c r="F59" s="671"/>
      <c r="G59" s="672"/>
      <c r="H59" s="95">
        <f>SUM(H12,H14*4,H19,H24)</f>
        <v>6</v>
      </c>
      <c r="I59" s="20"/>
      <c r="J59" s="294">
        <f>IF(AND(J12="",J14="",J19="",J24=""),"",IF(OR(J12="",J14="",NOT(ISNUMBER(J14)),J19="",J24=""),"×",SUM(J12:J25)))</f>
        <v>3.1</v>
      </c>
      <c r="K59" s="26"/>
      <c r="L59" s="27"/>
      <c r="M59" s="28"/>
    </row>
    <row r="60" spans="2:15" ht="21" customHeight="1">
      <c r="B60" s="667"/>
      <c r="C60" s="465" t="s">
        <v>41</v>
      </c>
      <c r="D60" s="466"/>
      <c r="E60" s="466"/>
      <c r="F60" s="466"/>
      <c r="G60" s="467"/>
      <c r="H60" s="96">
        <f>SUM(H27,H29*2,H34)</f>
        <v>9</v>
      </c>
      <c r="I60" s="21"/>
      <c r="J60" s="295">
        <f>IF(AND(I26="",J27="",J29="",J34=""),"",IF(OR(I26="",J27="",J29="",NOT(ISNUMBER(J29)),J34=""),"×",SUM(J27:J35)))</f>
        <v>7</v>
      </c>
      <c r="K60" s="29"/>
      <c r="L60" s="30"/>
      <c r="M60" s="31"/>
    </row>
    <row r="61" spans="2:15" ht="21" customHeight="1">
      <c r="B61" s="668"/>
      <c r="C61" s="673" t="s">
        <v>207</v>
      </c>
      <c r="D61" s="674"/>
      <c r="E61" s="674"/>
      <c r="F61" s="674"/>
      <c r="G61" s="675"/>
      <c r="H61" s="97">
        <f>SUM(H36,H38,H40,H42,H44,H46,H48,H50)</f>
        <v>8</v>
      </c>
      <c r="I61" s="84"/>
      <c r="J61" s="296">
        <f>IF(AND(J36="",J38="",J40="",J42="",J46="",J48="",J50=""),"",IF(OR(J36="",J38="",J40="",J42="",J46="",J48="",J50=""),"×",SUM(J36:J54)))</f>
        <v>6.5</v>
      </c>
      <c r="K61" s="85"/>
      <c r="L61" s="86"/>
      <c r="M61" s="87"/>
    </row>
    <row r="62" spans="2:15" ht="21" customHeight="1" thickBot="1">
      <c r="B62" s="669"/>
      <c r="C62" s="676" t="s">
        <v>219</v>
      </c>
      <c r="D62" s="677"/>
      <c r="E62" s="677"/>
      <c r="F62" s="677"/>
      <c r="G62" s="678"/>
      <c r="H62" s="99">
        <f>SUM(H55)</f>
        <v>0</v>
      </c>
      <c r="I62" s="22"/>
      <c r="J62" s="297">
        <f>IF(AND(J55=""),"",IF(OR(J55=""),"×",SUM(J55)))</f>
        <v>-4</v>
      </c>
      <c r="K62" s="32"/>
      <c r="L62" s="33"/>
      <c r="M62" s="34"/>
    </row>
    <row r="63" spans="2:15" ht="21" customHeight="1" thickTop="1" thickBot="1">
      <c r="B63" s="23" t="s">
        <v>45</v>
      </c>
      <c r="C63" s="633" t="s">
        <v>224</v>
      </c>
      <c r="D63" s="634"/>
      <c r="E63" s="634"/>
      <c r="F63" s="634"/>
      <c r="G63" s="635"/>
      <c r="H63" s="98">
        <f>ROUND((SUM(H59:H62)*10/30),3)</f>
        <v>7.6669999999999998</v>
      </c>
      <c r="I63" s="24"/>
      <c r="J63" s="298">
        <f>IF(AND(J59="",J60="",J61="",J62=""),"",IF(OR(J59="×",J60="×",J61="×",J62="×",J59="",J60="",J61="",J62="",C4="",C5="",J4="",J5="",J6=""),"×",ROUND((SUM(J59:J62)*10/30),3)))</f>
        <v>4.2</v>
      </c>
      <c r="K63" s="35"/>
      <c r="L63" s="36"/>
      <c r="M63" s="37"/>
    </row>
    <row r="64" spans="2:15" ht="9" customHeight="1" thickBot="1"/>
    <row r="65" spans="1:13" s="3" customFormat="1" ht="13.5" customHeight="1" thickTop="1">
      <c r="A65" s="59"/>
      <c r="B65" s="648" t="s">
        <v>356</v>
      </c>
      <c r="C65" s="649"/>
      <c r="D65" s="232"/>
      <c r="E65" s="232"/>
      <c r="F65" s="232"/>
      <c r="G65" s="232"/>
      <c r="H65" s="232"/>
      <c r="I65" s="232"/>
      <c r="J65" s="233"/>
      <c r="K65" s="650"/>
      <c r="L65" s="650"/>
      <c r="M65" s="651"/>
    </row>
    <row r="66" spans="1:13" s="3" customFormat="1" ht="13.5" customHeight="1">
      <c r="B66" s="230" t="s">
        <v>425</v>
      </c>
      <c r="C66" s="652" t="s">
        <v>438</v>
      </c>
      <c r="D66" s="652"/>
      <c r="E66" s="652"/>
      <c r="F66" s="652"/>
      <c r="G66" s="652"/>
      <c r="H66" s="652"/>
      <c r="I66" s="652"/>
      <c r="J66" s="231"/>
      <c r="K66" s="194"/>
      <c r="L66" s="194"/>
      <c r="M66" s="234"/>
    </row>
    <row r="67" spans="1:13" s="3" customFormat="1" ht="13.5" customHeight="1">
      <c r="B67" s="230" t="s">
        <v>423</v>
      </c>
      <c r="C67" s="235" t="s">
        <v>390</v>
      </c>
      <c r="D67" s="653" t="s">
        <v>458</v>
      </c>
      <c r="E67" s="653"/>
      <c r="F67" s="653"/>
      <c r="G67" s="236" t="s">
        <v>390</v>
      </c>
      <c r="H67" s="653" t="s">
        <v>426</v>
      </c>
      <c r="I67" s="653"/>
      <c r="J67" s="653"/>
      <c r="K67" s="653"/>
      <c r="L67" s="653"/>
      <c r="M67" s="654"/>
    </row>
    <row r="68" spans="1:13" ht="13.5" customHeight="1">
      <c r="B68" s="230" t="s">
        <v>427</v>
      </c>
      <c r="C68" s="655" t="s">
        <v>428</v>
      </c>
      <c r="D68" s="655"/>
      <c r="E68" s="655"/>
      <c r="F68" s="655"/>
      <c r="G68" s="655"/>
      <c r="H68" s="655"/>
      <c r="I68" s="655"/>
      <c r="J68" s="655"/>
      <c r="K68" s="655"/>
      <c r="L68" s="655"/>
      <c r="M68" s="656"/>
    </row>
    <row r="69" spans="1:13" ht="14.25" thickBot="1">
      <c r="B69" s="237" t="s">
        <v>429</v>
      </c>
      <c r="C69" s="644" t="s">
        <v>430</v>
      </c>
      <c r="D69" s="644"/>
      <c r="E69" s="644"/>
      <c r="F69" s="644"/>
      <c r="G69" s="644"/>
      <c r="H69" s="644"/>
      <c r="I69" s="644"/>
      <c r="J69" s="644"/>
      <c r="K69" s="644"/>
      <c r="L69" s="644"/>
      <c r="M69" s="645"/>
    </row>
    <row r="70" spans="1:13" ht="14.25" thickTop="1">
      <c r="B70" s="25"/>
      <c r="C70" s="646"/>
      <c r="D70" s="646"/>
      <c r="E70" s="646"/>
      <c r="F70" s="646"/>
      <c r="G70" s="646"/>
      <c r="H70" s="646"/>
      <c r="I70" s="646"/>
      <c r="J70" s="646"/>
      <c r="K70" s="646"/>
      <c r="L70" s="647"/>
      <c r="M70" s="647"/>
    </row>
    <row r="71" spans="1:13" s="3" customFormat="1" ht="13.5" customHeight="1">
      <c r="A71"/>
      <c r="B71" s="25"/>
      <c r="C71" s="646"/>
      <c r="D71" s="646"/>
      <c r="E71" s="646"/>
      <c r="F71" s="646"/>
      <c r="G71" s="646"/>
      <c r="H71" s="646"/>
      <c r="I71" s="646"/>
      <c r="J71" s="646"/>
      <c r="K71" s="646"/>
      <c r="L71" s="647"/>
      <c r="M71" s="647"/>
    </row>
    <row r="72" spans="1:13" s="3" customFormat="1" ht="13.5" customHeight="1">
      <c r="A72"/>
      <c r="B72" s="25"/>
      <c r="C72" s="59"/>
      <c r="D72" s="59"/>
      <c r="E72" s="59"/>
      <c r="F72" s="59"/>
      <c r="G72" s="59"/>
      <c r="H72" s="59"/>
      <c r="I72" s="59"/>
      <c r="J72" s="59"/>
      <c r="K72" s="59"/>
      <c r="L72" s="50"/>
      <c r="M72" s="50"/>
    </row>
    <row r="73" spans="1:13">
      <c r="B73" s="62" t="s">
        <v>188</v>
      </c>
      <c r="C73" s="63"/>
      <c r="D73" s="3"/>
      <c r="E73" s="3"/>
      <c r="F73" s="3"/>
      <c r="G73" s="3"/>
      <c r="H73" s="3"/>
      <c r="I73" s="3"/>
      <c r="J73" s="3"/>
      <c r="K73" s="3"/>
      <c r="L73" s="3"/>
    </row>
    <row r="74" spans="1:13">
      <c r="B74" s="3"/>
      <c r="C74" s="57" t="s">
        <v>129</v>
      </c>
      <c r="D74" s="3"/>
      <c r="E74" s="3"/>
      <c r="F74" s="3"/>
      <c r="G74" s="3"/>
      <c r="H74" s="3"/>
      <c r="I74" s="3"/>
      <c r="J74" s="3"/>
      <c r="K74" s="3"/>
      <c r="L74" s="3"/>
    </row>
    <row r="75" spans="1:13">
      <c r="B75" s="3"/>
      <c r="C75" s="57" t="s">
        <v>130</v>
      </c>
      <c r="D75" s="3"/>
      <c r="E75" s="3"/>
      <c r="F75" s="3"/>
      <c r="G75" s="3"/>
      <c r="H75" s="3"/>
      <c r="I75" s="3"/>
      <c r="J75" s="3"/>
      <c r="K75" s="3"/>
      <c r="L75" s="3"/>
    </row>
    <row r="76" spans="1:13">
      <c r="B76" s="3"/>
      <c r="C76" s="58" t="s">
        <v>126</v>
      </c>
      <c r="D76" s="3"/>
      <c r="E76" s="3"/>
      <c r="F76" s="3"/>
      <c r="G76" s="3"/>
      <c r="H76" s="3"/>
      <c r="I76" s="3"/>
      <c r="J76" s="3"/>
      <c r="K76" s="3"/>
      <c r="L76" s="3"/>
    </row>
    <row r="77" spans="1:13">
      <c r="B77" s="3"/>
      <c r="C77" s="58" t="s">
        <v>175</v>
      </c>
      <c r="D77" s="3"/>
      <c r="E77" s="3"/>
      <c r="F77" s="3"/>
      <c r="G77" s="3"/>
      <c r="H77" s="3"/>
      <c r="I77" s="3"/>
      <c r="J77" s="3"/>
      <c r="K77" s="3"/>
      <c r="L77" s="3"/>
    </row>
    <row r="78" spans="1:13">
      <c r="B78" s="3"/>
      <c r="C78" s="57" t="s">
        <v>131</v>
      </c>
      <c r="D78" s="3"/>
      <c r="E78" s="3"/>
      <c r="F78" s="3"/>
      <c r="G78" s="3"/>
      <c r="H78" s="3"/>
      <c r="I78" s="3"/>
      <c r="J78" s="3"/>
      <c r="K78" s="3"/>
      <c r="L78" s="3"/>
    </row>
    <row r="79" spans="1:13">
      <c r="B79" s="3"/>
      <c r="C79" s="57" t="s">
        <v>132</v>
      </c>
      <c r="D79" s="3"/>
      <c r="E79" s="3"/>
      <c r="F79" s="3"/>
      <c r="G79" s="3"/>
      <c r="H79" s="3"/>
      <c r="I79" s="3"/>
      <c r="J79" s="3"/>
      <c r="K79" s="3"/>
      <c r="L79" s="3"/>
    </row>
    <row r="80" spans="1:13">
      <c r="B80" s="3"/>
      <c r="C80" s="57" t="s">
        <v>133</v>
      </c>
      <c r="D80" s="3"/>
      <c r="E80" s="3"/>
      <c r="F80" s="3"/>
      <c r="G80" s="3"/>
      <c r="H80" s="3"/>
      <c r="I80" s="3"/>
      <c r="J80" s="3"/>
      <c r="K80" s="3"/>
      <c r="L80" s="3"/>
    </row>
    <row r="81" spans="2:12">
      <c r="B81" s="3"/>
      <c r="C81" s="57" t="s">
        <v>134</v>
      </c>
      <c r="D81" s="3"/>
      <c r="E81" s="3"/>
      <c r="F81" s="3"/>
      <c r="G81" s="3"/>
      <c r="H81" s="3"/>
      <c r="I81" s="3"/>
      <c r="J81" s="3"/>
      <c r="K81" s="3"/>
      <c r="L81" s="3"/>
    </row>
    <row r="82" spans="2:12">
      <c r="B82" s="3"/>
      <c r="C82" s="57" t="s">
        <v>135</v>
      </c>
      <c r="D82" s="3"/>
      <c r="E82" s="3"/>
      <c r="F82" s="3"/>
      <c r="G82" s="3"/>
      <c r="H82" s="3"/>
      <c r="I82" s="3"/>
      <c r="J82" s="3"/>
      <c r="K82" s="3"/>
      <c r="L82" s="3"/>
    </row>
    <row r="83" spans="2:12">
      <c r="B83" s="3"/>
      <c r="C83" s="57" t="s">
        <v>136</v>
      </c>
      <c r="D83" s="3"/>
      <c r="E83" s="3"/>
      <c r="F83" s="3"/>
      <c r="G83" s="3"/>
      <c r="H83" s="3"/>
      <c r="I83" s="3"/>
      <c r="J83" s="3"/>
      <c r="K83" s="3"/>
      <c r="L83" s="3"/>
    </row>
    <row r="84" spans="2:12">
      <c r="B84" s="3"/>
      <c r="C84" s="58" t="s">
        <v>126</v>
      </c>
      <c r="D84" s="3"/>
      <c r="E84" s="3"/>
      <c r="F84" s="3"/>
      <c r="G84" s="3"/>
      <c r="H84" s="3"/>
      <c r="I84" s="3"/>
      <c r="J84" s="3"/>
      <c r="K84" s="3"/>
      <c r="L84" s="3"/>
    </row>
    <row r="85" spans="2:12">
      <c r="B85" s="3"/>
      <c r="C85" s="58" t="s">
        <v>191</v>
      </c>
      <c r="D85" s="3"/>
      <c r="E85" s="3"/>
      <c r="F85" s="3"/>
      <c r="G85" s="3"/>
      <c r="H85" s="3"/>
      <c r="I85" s="3"/>
      <c r="J85" s="3"/>
      <c r="K85" s="3"/>
      <c r="L85" s="3"/>
    </row>
    <row r="86" spans="2:12">
      <c r="B86" s="3"/>
      <c r="C86" s="57" t="s">
        <v>137</v>
      </c>
      <c r="D86" s="3"/>
      <c r="E86" s="3"/>
      <c r="F86" s="3"/>
      <c r="G86" s="3"/>
      <c r="H86" s="3"/>
      <c r="I86" s="3"/>
      <c r="J86" s="3"/>
      <c r="K86" s="3"/>
      <c r="L86" s="3"/>
    </row>
    <row r="87" spans="2:12">
      <c r="B87" s="3"/>
      <c r="C87" s="57" t="s">
        <v>138</v>
      </c>
      <c r="D87" s="3"/>
      <c r="E87" s="3"/>
      <c r="F87" s="3"/>
      <c r="G87" s="3"/>
      <c r="H87" s="3"/>
      <c r="I87" s="3"/>
      <c r="J87" s="3"/>
      <c r="K87" s="3"/>
      <c r="L87" s="3"/>
    </row>
    <row r="88" spans="2:12">
      <c r="B88" s="3"/>
      <c r="C88" s="57" t="s">
        <v>139</v>
      </c>
      <c r="D88" s="3"/>
      <c r="E88" s="3"/>
      <c r="F88" s="3"/>
      <c r="G88" s="3"/>
      <c r="H88" s="3"/>
      <c r="I88" s="3"/>
      <c r="J88" s="3"/>
      <c r="K88" s="3"/>
      <c r="L88" s="3"/>
    </row>
    <row r="89" spans="2:12">
      <c r="B89" s="3"/>
      <c r="C89" s="57" t="s">
        <v>140</v>
      </c>
      <c r="D89" s="3"/>
      <c r="E89" s="3"/>
      <c r="F89" s="3"/>
      <c r="G89" s="3"/>
      <c r="H89" s="3"/>
      <c r="I89" s="3"/>
      <c r="J89" s="3"/>
      <c r="K89" s="3"/>
      <c r="L89" s="3"/>
    </row>
    <row r="90" spans="2:12">
      <c r="B90" s="3"/>
      <c r="C90" s="57" t="s">
        <v>141</v>
      </c>
      <c r="D90" s="3"/>
      <c r="E90" s="3"/>
      <c r="F90" s="3"/>
      <c r="G90" s="3"/>
      <c r="H90" s="3"/>
      <c r="I90" s="3"/>
      <c r="J90" s="3"/>
      <c r="K90" s="3"/>
      <c r="L90" s="3"/>
    </row>
    <row r="91" spans="2:12">
      <c r="B91" s="3"/>
      <c r="C91" s="57" t="s">
        <v>142</v>
      </c>
      <c r="D91" s="3"/>
      <c r="E91" s="3"/>
      <c r="F91" s="3"/>
      <c r="G91" s="3"/>
      <c r="H91" s="3"/>
      <c r="I91" s="3"/>
      <c r="J91" s="3"/>
      <c r="K91" s="3"/>
      <c r="L91" s="3"/>
    </row>
    <row r="92" spans="2:12">
      <c r="B92" s="3"/>
      <c r="C92" s="57" t="s">
        <v>143</v>
      </c>
      <c r="D92" s="3"/>
      <c r="E92" s="3"/>
      <c r="F92" s="3"/>
      <c r="G92" s="3"/>
      <c r="H92" s="3"/>
      <c r="I92" s="3"/>
      <c r="J92" s="3"/>
      <c r="K92" s="3"/>
      <c r="L92" s="3"/>
    </row>
    <row r="93" spans="2:12">
      <c r="B93" s="3"/>
      <c r="C93" s="58" t="s">
        <v>126</v>
      </c>
      <c r="D93" s="3"/>
      <c r="E93" s="3"/>
      <c r="F93" s="3"/>
      <c r="G93" s="3"/>
      <c r="H93" s="3"/>
      <c r="I93" s="3"/>
      <c r="J93" s="3"/>
      <c r="K93" s="3"/>
      <c r="L93" s="3"/>
    </row>
    <row r="94" spans="2:12">
      <c r="B94" s="3"/>
      <c r="C94" s="58" t="s">
        <v>176</v>
      </c>
      <c r="D94" s="3"/>
      <c r="E94" s="3"/>
      <c r="F94" s="3"/>
      <c r="G94" s="3"/>
      <c r="H94" s="3"/>
      <c r="I94" s="3"/>
      <c r="J94" s="3"/>
      <c r="K94" s="3"/>
      <c r="L94" s="3"/>
    </row>
    <row r="95" spans="2:12">
      <c r="B95" s="3"/>
      <c r="C95" s="57" t="s">
        <v>144</v>
      </c>
      <c r="D95" s="3"/>
      <c r="E95" s="3"/>
      <c r="F95" s="3"/>
      <c r="G95" s="3"/>
      <c r="H95" s="3"/>
      <c r="I95" s="3"/>
      <c r="J95" s="3"/>
      <c r="K95" s="3"/>
      <c r="L95" s="3"/>
    </row>
    <row r="96" spans="2:12">
      <c r="B96" s="3"/>
      <c r="C96" s="57" t="s">
        <v>145</v>
      </c>
      <c r="D96" s="3"/>
      <c r="E96" s="3"/>
      <c r="F96" s="3"/>
      <c r="G96" s="3"/>
      <c r="H96" s="3"/>
      <c r="I96" s="3"/>
      <c r="J96" s="3"/>
      <c r="K96" s="3"/>
      <c r="L96" s="3"/>
    </row>
    <row r="97" spans="2:12">
      <c r="B97" s="3"/>
      <c r="C97" s="57" t="s">
        <v>146</v>
      </c>
      <c r="D97" s="3"/>
      <c r="E97" s="3"/>
      <c r="F97" s="3"/>
      <c r="G97" s="3"/>
      <c r="H97" s="3"/>
      <c r="I97" s="3"/>
      <c r="J97" s="3"/>
      <c r="K97" s="3"/>
      <c r="L97" s="3"/>
    </row>
    <row r="98" spans="2:12">
      <c r="B98" s="3"/>
      <c r="C98" s="57" t="s">
        <v>147</v>
      </c>
      <c r="D98" s="3"/>
      <c r="E98" s="3"/>
      <c r="F98" s="3"/>
      <c r="G98" s="3"/>
      <c r="H98" s="3"/>
      <c r="I98" s="3"/>
      <c r="J98" s="3"/>
      <c r="K98" s="3"/>
      <c r="L98" s="3"/>
    </row>
    <row r="99" spans="2:12">
      <c r="B99" s="3"/>
      <c r="C99" s="57" t="s">
        <v>148</v>
      </c>
      <c r="D99" s="3"/>
      <c r="E99" s="3"/>
      <c r="F99" s="3"/>
      <c r="G99" s="3"/>
      <c r="H99" s="3"/>
      <c r="I99" s="3"/>
      <c r="J99" s="3"/>
      <c r="K99" s="3"/>
      <c r="L99" s="3"/>
    </row>
    <row r="100" spans="2:12">
      <c r="B100" s="3"/>
      <c r="C100" s="57" t="s">
        <v>149</v>
      </c>
      <c r="D100" s="3"/>
      <c r="E100" s="3"/>
      <c r="F100" s="3"/>
      <c r="G100" s="3"/>
      <c r="H100" s="3"/>
      <c r="I100" s="3"/>
      <c r="J100" s="3"/>
      <c r="K100" s="3"/>
      <c r="L100" s="3"/>
    </row>
    <row r="101" spans="2:12">
      <c r="B101" s="3"/>
      <c r="C101" s="57" t="s">
        <v>150</v>
      </c>
      <c r="D101" s="3"/>
      <c r="E101" s="3"/>
      <c r="F101" s="3"/>
      <c r="G101" s="3"/>
      <c r="H101" s="3"/>
      <c r="I101" s="3"/>
      <c r="J101" s="3"/>
      <c r="K101" s="3"/>
      <c r="L101" s="3"/>
    </row>
    <row r="102" spans="2:12">
      <c r="B102" s="3"/>
      <c r="C102" s="57" t="s">
        <v>151</v>
      </c>
      <c r="D102" s="3"/>
      <c r="E102" s="3"/>
      <c r="F102" s="3"/>
      <c r="G102" s="3"/>
      <c r="H102" s="3"/>
      <c r="I102" s="3"/>
      <c r="J102" s="3"/>
      <c r="K102" s="3"/>
      <c r="L102" s="3"/>
    </row>
    <row r="103" spans="2:12">
      <c r="B103" s="3"/>
      <c r="C103" s="57" t="s">
        <v>152</v>
      </c>
      <c r="D103" s="3"/>
      <c r="E103" s="3"/>
      <c r="F103" s="3"/>
      <c r="G103" s="3"/>
      <c r="H103" s="3"/>
      <c r="I103" s="3"/>
      <c r="J103" s="3"/>
      <c r="K103" s="3"/>
      <c r="L103" s="3"/>
    </row>
    <row r="104" spans="2:12">
      <c r="B104" s="3"/>
      <c r="C104" s="58" t="s">
        <v>126</v>
      </c>
      <c r="D104" s="3"/>
      <c r="E104" s="3"/>
      <c r="F104" s="3"/>
      <c r="G104" s="3"/>
      <c r="H104" s="3"/>
      <c r="I104" s="3"/>
      <c r="J104" s="3"/>
      <c r="K104" s="3"/>
      <c r="L104" s="3"/>
    </row>
    <row r="105" spans="2:12">
      <c r="B105" s="3"/>
      <c r="C105" s="58" t="s">
        <v>177</v>
      </c>
      <c r="D105" s="3"/>
      <c r="E105" s="3"/>
      <c r="F105" s="3"/>
      <c r="G105" s="3"/>
      <c r="H105" s="3"/>
      <c r="I105" s="3"/>
      <c r="J105" s="3"/>
      <c r="K105" s="3"/>
      <c r="L105" s="3"/>
    </row>
    <row r="106" spans="2:12">
      <c r="B106" s="3"/>
      <c r="C106" s="57" t="s">
        <v>153</v>
      </c>
      <c r="D106" s="3"/>
      <c r="E106" s="3"/>
      <c r="F106" s="3"/>
      <c r="G106" s="3"/>
      <c r="H106" s="3"/>
      <c r="I106" s="3"/>
      <c r="J106" s="3"/>
      <c r="K106" s="3"/>
      <c r="L106" s="3"/>
    </row>
    <row r="107" spans="2:12">
      <c r="B107" s="3"/>
      <c r="C107" s="57" t="s">
        <v>154</v>
      </c>
      <c r="D107" s="3"/>
      <c r="E107" s="3"/>
      <c r="F107" s="3"/>
      <c r="G107" s="3"/>
      <c r="H107" s="3"/>
      <c r="I107" s="3"/>
      <c r="J107" s="3"/>
      <c r="K107" s="3"/>
      <c r="L107" s="3"/>
    </row>
    <row r="108" spans="2:12">
      <c r="B108" s="3"/>
      <c r="C108" s="57" t="s">
        <v>155</v>
      </c>
      <c r="D108" s="3"/>
      <c r="E108" s="3"/>
      <c r="F108" s="3"/>
      <c r="G108" s="3"/>
      <c r="H108" s="3"/>
      <c r="I108" s="3"/>
      <c r="J108" s="3"/>
      <c r="K108" s="3"/>
      <c r="L108" s="3"/>
    </row>
    <row r="109" spans="2:12">
      <c r="B109" s="3"/>
      <c r="C109" s="58" t="s">
        <v>126</v>
      </c>
      <c r="D109" s="3"/>
      <c r="E109" s="3"/>
      <c r="F109" s="3"/>
      <c r="G109" s="3"/>
      <c r="H109" s="3"/>
      <c r="I109" s="3"/>
      <c r="J109" s="3"/>
      <c r="K109" s="3"/>
      <c r="L109" s="3"/>
    </row>
    <row r="110" spans="2:12">
      <c r="B110" s="3"/>
      <c r="C110" s="58" t="s">
        <v>178</v>
      </c>
      <c r="D110" s="3"/>
      <c r="E110" s="3"/>
      <c r="F110" s="3"/>
      <c r="G110" s="3"/>
      <c r="H110" s="3"/>
      <c r="I110" s="3"/>
      <c r="J110" s="3"/>
      <c r="K110" s="3"/>
      <c r="L110" s="3"/>
    </row>
    <row r="111" spans="2:12">
      <c r="B111" s="3"/>
      <c r="C111" s="57" t="s">
        <v>156</v>
      </c>
      <c r="D111" s="3"/>
      <c r="E111" s="3"/>
      <c r="F111" s="3"/>
      <c r="G111" s="3"/>
      <c r="H111" s="3"/>
      <c r="I111" s="3"/>
      <c r="J111" s="3"/>
      <c r="K111" s="3"/>
      <c r="L111" s="3"/>
    </row>
    <row r="112" spans="2:12">
      <c r="B112" s="3"/>
      <c r="C112" s="57" t="s">
        <v>157</v>
      </c>
      <c r="D112" s="3"/>
      <c r="E112" s="3"/>
      <c r="F112" s="3"/>
      <c r="G112" s="3"/>
      <c r="H112" s="3"/>
      <c r="I112" s="3"/>
      <c r="J112" s="3"/>
      <c r="K112" s="3"/>
      <c r="L112" s="3"/>
    </row>
    <row r="113" spans="2:12">
      <c r="B113" s="3"/>
      <c r="C113" s="57" t="s">
        <v>158</v>
      </c>
      <c r="D113" s="3"/>
      <c r="E113" s="3"/>
      <c r="F113" s="3"/>
      <c r="G113" s="3"/>
      <c r="H113" s="3"/>
      <c r="I113" s="3"/>
      <c r="J113" s="3"/>
      <c r="K113" s="3"/>
      <c r="L113" s="3"/>
    </row>
    <row r="114" spans="2:12">
      <c r="B114" s="3"/>
      <c r="C114" s="57" t="s">
        <v>159</v>
      </c>
      <c r="D114" s="3"/>
      <c r="E114" s="3"/>
      <c r="F114" s="3"/>
      <c r="G114" s="3"/>
      <c r="H114" s="3"/>
      <c r="I114" s="3"/>
      <c r="J114" s="3"/>
      <c r="K114" s="3"/>
      <c r="L114" s="3"/>
    </row>
    <row r="115" spans="2:12">
      <c r="B115" s="3"/>
      <c r="C115" s="58" t="s">
        <v>126</v>
      </c>
      <c r="D115" s="3"/>
      <c r="E115" s="3"/>
      <c r="F115" s="3"/>
      <c r="G115" s="3"/>
      <c r="H115" s="3"/>
      <c r="I115" s="3"/>
      <c r="J115" s="3"/>
      <c r="K115" s="3"/>
      <c r="L115" s="3"/>
    </row>
    <row r="116" spans="2:12">
      <c r="B116" s="3"/>
      <c r="C116" s="58" t="s">
        <v>179</v>
      </c>
      <c r="D116" s="3"/>
      <c r="E116" s="3"/>
      <c r="F116" s="3"/>
      <c r="G116" s="3"/>
      <c r="H116" s="3"/>
      <c r="I116" s="3"/>
      <c r="J116" s="3"/>
      <c r="K116" s="3"/>
      <c r="L116" s="3"/>
    </row>
    <row r="117" spans="2:12">
      <c r="B117" s="3"/>
      <c r="C117" s="57" t="s">
        <v>161</v>
      </c>
      <c r="D117" s="3"/>
      <c r="E117" s="3"/>
      <c r="F117" s="3"/>
      <c r="G117" s="3"/>
      <c r="H117" s="3"/>
      <c r="I117" s="3"/>
      <c r="J117" s="3"/>
      <c r="K117" s="3"/>
      <c r="L117" s="3"/>
    </row>
    <row r="118" spans="2:12">
      <c r="B118" s="3"/>
      <c r="C118" s="57" t="s">
        <v>160</v>
      </c>
      <c r="D118" s="3"/>
      <c r="E118" s="3"/>
      <c r="F118" s="3"/>
      <c r="G118" s="3"/>
      <c r="H118" s="3"/>
      <c r="I118" s="3"/>
      <c r="J118" s="3"/>
      <c r="K118" s="3"/>
      <c r="L118" s="3"/>
    </row>
    <row r="119" spans="2:12">
      <c r="B119" s="3"/>
      <c r="C119" s="57" t="s">
        <v>162</v>
      </c>
      <c r="D119" s="3"/>
      <c r="E119" s="3"/>
      <c r="F119" s="3"/>
      <c r="G119" s="3"/>
      <c r="H119" s="3"/>
      <c r="I119" s="3"/>
      <c r="J119" s="3"/>
      <c r="K119" s="3"/>
      <c r="L119" s="3"/>
    </row>
    <row r="120" spans="2:12">
      <c r="B120" s="3"/>
      <c r="C120" s="57" t="s">
        <v>163</v>
      </c>
      <c r="D120" s="3"/>
      <c r="E120" s="3"/>
      <c r="F120" s="3"/>
      <c r="G120" s="3"/>
      <c r="H120" s="3"/>
      <c r="I120" s="3"/>
      <c r="J120" s="3"/>
      <c r="K120" s="3"/>
      <c r="L120" s="3"/>
    </row>
    <row r="121" spans="2:12">
      <c r="B121" s="3"/>
      <c r="C121" s="57" t="s">
        <v>164</v>
      </c>
      <c r="D121" s="3"/>
      <c r="E121" s="3"/>
      <c r="F121" s="3"/>
      <c r="G121" s="3"/>
      <c r="H121" s="3"/>
      <c r="I121" s="3"/>
      <c r="J121" s="3"/>
      <c r="K121" s="3"/>
      <c r="L121" s="3"/>
    </row>
    <row r="122" spans="2:12">
      <c r="B122" s="3"/>
      <c r="C122" s="58" t="s">
        <v>126</v>
      </c>
      <c r="D122" s="3"/>
      <c r="E122" s="3"/>
      <c r="F122" s="3"/>
      <c r="G122" s="3"/>
      <c r="H122" s="3"/>
      <c r="I122" s="3"/>
      <c r="J122" s="3"/>
      <c r="K122" s="3"/>
      <c r="L122" s="3"/>
    </row>
    <row r="123" spans="2:12">
      <c r="B123" s="3"/>
      <c r="C123" s="58" t="s">
        <v>180</v>
      </c>
      <c r="D123" s="3"/>
      <c r="E123" s="3"/>
      <c r="F123" s="3"/>
      <c r="G123" s="3"/>
      <c r="H123" s="3"/>
      <c r="I123" s="3"/>
      <c r="J123" s="3"/>
      <c r="K123" s="3"/>
      <c r="L123" s="3"/>
    </row>
    <row r="124" spans="2:12">
      <c r="B124" s="3"/>
      <c r="C124" s="57" t="s">
        <v>165</v>
      </c>
      <c r="D124" s="3"/>
      <c r="E124" s="3"/>
      <c r="F124" s="3"/>
      <c r="G124" s="3"/>
      <c r="H124" s="3"/>
      <c r="I124" s="3"/>
      <c r="J124" s="3"/>
      <c r="K124" s="3"/>
      <c r="L124" s="3"/>
    </row>
    <row r="125" spans="2:12">
      <c r="B125" s="3"/>
      <c r="C125" s="57" t="s">
        <v>166</v>
      </c>
      <c r="D125" s="3"/>
      <c r="E125" s="3"/>
      <c r="F125" s="3"/>
      <c r="G125" s="3"/>
      <c r="H125" s="3"/>
      <c r="I125" s="3"/>
      <c r="J125" s="3"/>
      <c r="K125" s="3"/>
      <c r="L125" s="3"/>
    </row>
    <row r="126" spans="2:12">
      <c r="B126" s="3"/>
      <c r="C126" s="57" t="s">
        <v>167</v>
      </c>
      <c r="D126" s="3"/>
      <c r="E126" s="3"/>
      <c r="F126" s="3"/>
      <c r="G126" s="3"/>
      <c r="H126" s="3"/>
      <c r="I126" s="3"/>
      <c r="J126" s="3"/>
      <c r="K126" s="3"/>
      <c r="L126" s="3"/>
    </row>
    <row r="127" spans="2:12">
      <c r="B127" s="3"/>
      <c r="C127" s="57" t="s">
        <v>168</v>
      </c>
      <c r="D127" s="3"/>
      <c r="E127" s="3"/>
      <c r="F127" s="3"/>
      <c r="G127" s="3"/>
      <c r="H127" s="3"/>
      <c r="I127" s="3"/>
      <c r="J127" s="3"/>
      <c r="K127" s="3"/>
      <c r="L127" s="3"/>
    </row>
    <row r="128" spans="2:12">
      <c r="B128" s="3"/>
      <c r="C128" s="58" t="s">
        <v>126</v>
      </c>
      <c r="D128" s="3"/>
      <c r="E128" s="3"/>
      <c r="F128" s="3"/>
      <c r="G128" s="3"/>
      <c r="H128" s="3"/>
      <c r="I128" s="3"/>
      <c r="J128" s="3"/>
      <c r="K128" s="3"/>
      <c r="L128" s="3"/>
    </row>
    <row r="129" spans="2:12">
      <c r="B129" s="3"/>
      <c r="C129" s="58" t="s">
        <v>181</v>
      </c>
      <c r="D129" s="3"/>
      <c r="E129" s="3"/>
      <c r="F129" s="3"/>
      <c r="G129" s="3"/>
      <c r="H129" s="3"/>
      <c r="I129" s="3"/>
      <c r="J129" s="3"/>
      <c r="K129" s="3"/>
      <c r="L129" s="3"/>
    </row>
    <row r="130" spans="2:12">
      <c r="B130" s="3"/>
      <c r="C130" s="57" t="s">
        <v>169</v>
      </c>
      <c r="D130" s="3"/>
      <c r="E130" s="3"/>
      <c r="F130" s="3"/>
      <c r="G130" s="3"/>
      <c r="H130" s="3"/>
      <c r="I130" s="3"/>
      <c r="J130" s="3"/>
      <c r="K130" s="3"/>
      <c r="L130" s="3"/>
    </row>
    <row r="131" spans="2:12">
      <c r="B131" s="3"/>
      <c r="C131" s="57" t="s">
        <v>170</v>
      </c>
      <c r="D131" s="3"/>
      <c r="E131" s="3"/>
      <c r="F131" s="3"/>
      <c r="G131" s="3"/>
      <c r="H131" s="3"/>
      <c r="I131" s="3"/>
      <c r="J131" s="3"/>
      <c r="K131" s="3"/>
      <c r="L131" s="3"/>
    </row>
    <row r="132" spans="2:12">
      <c r="B132" s="3"/>
      <c r="C132" s="57" t="s">
        <v>171</v>
      </c>
      <c r="D132" s="3"/>
      <c r="E132" s="3"/>
      <c r="F132" s="3"/>
      <c r="G132" s="3"/>
      <c r="H132" s="3"/>
      <c r="I132" s="3"/>
      <c r="J132" s="3"/>
      <c r="K132" s="3"/>
      <c r="L132" s="3"/>
    </row>
    <row r="133" spans="2:12">
      <c r="B133" s="3"/>
      <c r="C133" s="57" t="s">
        <v>172</v>
      </c>
      <c r="D133" s="3"/>
      <c r="E133" s="3"/>
      <c r="F133" s="3"/>
      <c r="G133" s="3"/>
      <c r="H133" s="3"/>
      <c r="I133" s="3"/>
      <c r="J133" s="3"/>
      <c r="K133" s="3"/>
      <c r="L133" s="3"/>
    </row>
    <row r="134" spans="2:12">
      <c r="B134" s="3"/>
      <c r="C134" s="57" t="s">
        <v>173</v>
      </c>
      <c r="D134" s="3"/>
      <c r="E134" s="3"/>
      <c r="F134" s="3"/>
      <c r="G134" s="3"/>
      <c r="H134" s="3"/>
      <c r="I134" s="3"/>
      <c r="J134" s="3"/>
      <c r="K134" s="3"/>
      <c r="L134" s="3"/>
    </row>
    <row r="135" spans="2:12">
      <c r="B135" s="3"/>
      <c r="C135" s="57" t="s">
        <v>174</v>
      </c>
      <c r="D135" s="3"/>
      <c r="E135" s="3"/>
      <c r="F135" s="3"/>
      <c r="G135" s="3"/>
      <c r="H135" s="3"/>
      <c r="I135" s="3"/>
      <c r="J135" s="3"/>
      <c r="K135" s="3"/>
      <c r="L135" s="3"/>
    </row>
    <row r="136" spans="2:12">
      <c r="B136" s="3"/>
      <c r="C136" s="57" t="s">
        <v>128</v>
      </c>
      <c r="D136" s="3"/>
      <c r="E136" s="3"/>
      <c r="F136" s="3"/>
      <c r="G136" s="3"/>
      <c r="H136" s="3"/>
      <c r="I136" s="3"/>
      <c r="J136" s="3"/>
      <c r="K136" s="3"/>
      <c r="L136" s="3"/>
    </row>
    <row r="137" spans="2:12">
      <c r="B137" s="3"/>
      <c r="C137" s="57" t="s">
        <v>125</v>
      </c>
      <c r="D137" s="3"/>
      <c r="E137" s="3"/>
      <c r="F137" s="3"/>
      <c r="G137" s="3"/>
      <c r="H137" s="3"/>
      <c r="I137" s="3"/>
      <c r="J137" s="3"/>
      <c r="K137" s="3"/>
      <c r="L137" s="3"/>
    </row>
  </sheetData>
  <sheetProtection selectLockedCells="1"/>
  <protectedRanges>
    <protectedRange sqref="C5:G6" name="範囲2_1_2"/>
    <protectedRange sqref="J5:J6" name="範囲3_3"/>
    <protectedRange sqref="L4" name="範囲3_2_3"/>
    <protectedRange sqref="J4" name="範囲3_1_3"/>
    <protectedRange sqref="I36:I41" name="範囲1_1_1_1"/>
    <protectedRange sqref="I46:I49" name="範囲1_1_1"/>
    <protectedRange sqref="C4:G4" name="範囲2_1"/>
    <protectedRange sqref="I27:I28" name="範囲1_1_5_1"/>
    <protectedRange sqref="I29:I33" name="範囲1_1_2_1_4_1_1_1"/>
    <protectedRange sqref="I50:I54" name="範囲1_1_1_5"/>
    <protectedRange sqref="I55:I58" name="範囲1_1_2_1"/>
    <protectedRange sqref="I12:I13" name="範囲1_1_2"/>
    <protectedRange sqref="I19:I23" name="範囲1_1_3_1"/>
    <protectedRange sqref="I14:I18" name="範囲1_1_1_3_2_1"/>
    <protectedRange sqref="I26" name="範囲1_1_4_1"/>
    <protectedRange sqref="I34:I35" name="範囲1_1_1_3_4"/>
    <protectedRange sqref="I24:I25" name="範囲1_1_4"/>
    <protectedRange sqref="I42:I45" name="範囲1_1_1_4_1_1"/>
    <protectedRange sqref="J7" name="範囲3_1"/>
  </protectedRanges>
  <mergeCells count="184">
    <mergeCell ref="B10:B11"/>
    <mergeCell ref="C10:C11"/>
    <mergeCell ref="D10:D11"/>
    <mergeCell ref="E10:H10"/>
    <mergeCell ref="I10:J10"/>
    <mergeCell ref="K10:M10"/>
    <mergeCell ref="E11:F11"/>
    <mergeCell ref="K1:M1"/>
    <mergeCell ref="B2:M2"/>
    <mergeCell ref="C4:G4"/>
    <mergeCell ref="H4:I4"/>
    <mergeCell ref="B5:B6"/>
    <mergeCell ref="C5:G6"/>
    <mergeCell ref="H5:I5"/>
    <mergeCell ref="J5:M5"/>
    <mergeCell ref="H6:I6"/>
    <mergeCell ref="J6:M6"/>
    <mergeCell ref="C14:C18"/>
    <mergeCell ref="D14:D18"/>
    <mergeCell ref="E14:F14"/>
    <mergeCell ref="G14:G18"/>
    <mergeCell ref="J14:J18"/>
    <mergeCell ref="K14:K18"/>
    <mergeCell ref="B12:B25"/>
    <mergeCell ref="C12:C13"/>
    <mergeCell ref="D12:D13"/>
    <mergeCell ref="E12:F12"/>
    <mergeCell ref="I12:I13"/>
    <mergeCell ref="J12:J13"/>
    <mergeCell ref="C19:C23"/>
    <mergeCell ref="D19:D23"/>
    <mergeCell ref="E19:F19"/>
    <mergeCell ref="G19:G23"/>
    <mergeCell ref="I19:I23"/>
    <mergeCell ref="J19:J23"/>
    <mergeCell ref="K19:K23"/>
    <mergeCell ref="L14:L18"/>
    <mergeCell ref="M14:M18"/>
    <mergeCell ref="E15:F15"/>
    <mergeCell ref="E16:F16"/>
    <mergeCell ref="E17:F17"/>
    <mergeCell ref="E18:F18"/>
    <mergeCell ref="K12:K13"/>
    <mergeCell ref="L12:L13"/>
    <mergeCell ref="M12:M13"/>
    <mergeCell ref="E13:F13"/>
    <mergeCell ref="L19:L23"/>
    <mergeCell ref="M19:M23"/>
    <mergeCell ref="E20:F20"/>
    <mergeCell ref="E21:F21"/>
    <mergeCell ref="E22:F22"/>
    <mergeCell ref="E23:F23"/>
    <mergeCell ref="L24:L25"/>
    <mergeCell ref="M24:M25"/>
    <mergeCell ref="E25:F25"/>
    <mergeCell ref="K24:K25"/>
    <mergeCell ref="B26:B35"/>
    <mergeCell ref="E26:H26"/>
    <mergeCell ref="I26:J26"/>
    <mergeCell ref="C27:C28"/>
    <mergeCell ref="D27:D28"/>
    <mergeCell ref="E27:F27"/>
    <mergeCell ref="I27:I28"/>
    <mergeCell ref="C24:C25"/>
    <mergeCell ref="D24:D25"/>
    <mergeCell ref="E24:F24"/>
    <mergeCell ref="I24:I25"/>
    <mergeCell ref="J24:J25"/>
    <mergeCell ref="J27:J28"/>
    <mergeCell ref="C34:C35"/>
    <mergeCell ref="D34:D35"/>
    <mergeCell ref="E34:F34"/>
    <mergeCell ref="I34:I35"/>
    <mergeCell ref="J34:J35"/>
    <mergeCell ref="K27:K28"/>
    <mergeCell ref="L27:L28"/>
    <mergeCell ref="M27:M28"/>
    <mergeCell ref="E28:F28"/>
    <mergeCell ref="C29:C33"/>
    <mergeCell ref="D29:D33"/>
    <mergeCell ref="E29:E33"/>
    <mergeCell ref="G29:G33"/>
    <mergeCell ref="J29:J33"/>
    <mergeCell ref="K29:K33"/>
    <mergeCell ref="L29:L33"/>
    <mergeCell ref="M29:M33"/>
    <mergeCell ref="B36:B54"/>
    <mergeCell ref="C36:C37"/>
    <mergeCell ref="D36:D37"/>
    <mergeCell ref="E36:F36"/>
    <mergeCell ref="I36:I37"/>
    <mergeCell ref="J36:J37"/>
    <mergeCell ref="K36:K37"/>
    <mergeCell ref="L36:L37"/>
    <mergeCell ref="M36:M37"/>
    <mergeCell ref="E37:F37"/>
    <mergeCell ref="C38:C39"/>
    <mergeCell ref="D38:D39"/>
    <mergeCell ref="E38:F38"/>
    <mergeCell ref="I38:I39"/>
    <mergeCell ref="J38:J39"/>
    <mergeCell ref="K38:K39"/>
    <mergeCell ref="L38:L39"/>
    <mergeCell ref="M38:M39"/>
    <mergeCell ref="C42:C45"/>
    <mergeCell ref="D42:D45"/>
    <mergeCell ref="E39:F39"/>
    <mergeCell ref="C40:C41"/>
    <mergeCell ref="D40:D41"/>
    <mergeCell ref="E40:F40"/>
    <mergeCell ref="I40:I41"/>
    <mergeCell ref="J40:J41"/>
    <mergeCell ref="K34:K35"/>
    <mergeCell ref="L34:L35"/>
    <mergeCell ref="M34:M35"/>
    <mergeCell ref="E35:F35"/>
    <mergeCell ref="L42:L43"/>
    <mergeCell ref="M42:M43"/>
    <mergeCell ref="E44:F45"/>
    <mergeCell ref="I44:I45"/>
    <mergeCell ref="K44:K45"/>
    <mergeCell ref="L44:L45"/>
    <mergeCell ref="M44:M45"/>
    <mergeCell ref="K40:K41"/>
    <mergeCell ref="L40:L41"/>
    <mergeCell ref="M40:M41"/>
    <mergeCell ref="E41:F41"/>
    <mergeCell ref="E42:F43"/>
    <mergeCell ref="I42:I43"/>
    <mergeCell ref="J42:J45"/>
    <mergeCell ref="K42:K43"/>
    <mergeCell ref="L46:L47"/>
    <mergeCell ref="M46:M47"/>
    <mergeCell ref="E47:F47"/>
    <mergeCell ref="C48:C49"/>
    <mergeCell ref="D48:D49"/>
    <mergeCell ref="E48:F48"/>
    <mergeCell ref="I48:I49"/>
    <mergeCell ref="J48:J49"/>
    <mergeCell ref="K48:K49"/>
    <mergeCell ref="L48:L49"/>
    <mergeCell ref="C46:C47"/>
    <mergeCell ref="D46:D47"/>
    <mergeCell ref="E46:F46"/>
    <mergeCell ref="I46:I47"/>
    <mergeCell ref="J46:J47"/>
    <mergeCell ref="K46:K47"/>
    <mergeCell ref="M48:M49"/>
    <mergeCell ref="E49:F49"/>
    <mergeCell ref="C50:C54"/>
    <mergeCell ref="D50:D54"/>
    <mergeCell ref="E50:E51"/>
    <mergeCell ref="I50:I54"/>
    <mergeCell ref="J50:J54"/>
    <mergeCell ref="K50:K54"/>
    <mergeCell ref="L50:L54"/>
    <mergeCell ref="M50:M54"/>
    <mergeCell ref="K55:K58"/>
    <mergeCell ref="L55:L58"/>
    <mergeCell ref="M55:M58"/>
    <mergeCell ref="E52:E53"/>
    <mergeCell ref="E54:F54"/>
    <mergeCell ref="C63:G63"/>
    <mergeCell ref="G55:G58"/>
    <mergeCell ref="I55:I58"/>
    <mergeCell ref="J55:J58"/>
    <mergeCell ref="C69:M69"/>
    <mergeCell ref="C70:M70"/>
    <mergeCell ref="C71:M71"/>
    <mergeCell ref="B65:C65"/>
    <mergeCell ref="K65:M65"/>
    <mergeCell ref="C66:I66"/>
    <mergeCell ref="D67:F67"/>
    <mergeCell ref="H67:M67"/>
    <mergeCell ref="C68:M68"/>
    <mergeCell ref="B55:B58"/>
    <mergeCell ref="C55:C58"/>
    <mergeCell ref="D55:D58"/>
    <mergeCell ref="E55:E58"/>
    <mergeCell ref="B59:B62"/>
    <mergeCell ref="C59:G59"/>
    <mergeCell ref="C60:G60"/>
    <mergeCell ref="C61:G61"/>
    <mergeCell ref="C62:G62"/>
  </mergeCells>
  <phoneticPr fontId="2"/>
  <conditionalFormatting sqref="I34:I35">
    <cfRule type="expression" dxfId="39" priority="1">
      <formula>$I$24="×"</formula>
    </cfRule>
  </conditionalFormatting>
  <conditionalFormatting sqref="I26:J26">
    <cfRule type="expression" dxfId="38" priority="2">
      <formula>$I$24="×"</formula>
    </cfRule>
  </conditionalFormatting>
  <conditionalFormatting sqref="I27:J33 J34:J35">
    <cfRule type="expression" dxfId="37" priority="3">
      <formula>$I$26="×"</formula>
    </cfRule>
  </conditionalFormatting>
  <conditionalFormatting sqref="J29:J33 J14:J18">
    <cfRule type="expression" dxfId="36" priority="5" stopIfTrue="1">
      <formula>NOT(ISNUMBER($J14))</formula>
    </cfRule>
  </conditionalFormatting>
  <conditionalFormatting sqref="J59:J63">
    <cfRule type="cellIs" dxfId="35" priority="4" stopIfTrue="1" operator="equal">
      <formula>"×"</formula>
    </cfRule>
  </conditionalFormatting>
  <dataValidations count="13">
    <dataValidation type="list" allowBlank="1" showInputMessage="1" showErrorMessage="1" sqref="I42:I45" xr:uid="{B22FD00D-D0C9-4436-913F-29CF02847BF8}">
      <formula1>$G$42:$G$43</formula1>
    </dataValidation>
    <dataValidation type="list" allowBlank="1" showInputMessage="1" showErrorMessage="1" sqref="I27:I28 I12:I13 I48 I46 I34:I40" xr:uid="{6AC7EEAB-2431-41B2-BBC4-437AABDB951B}">
      <formula1>$G12:$G13</formula1>
    </dataValidation>
    <dataValidation type="whole" allowBlank="1" showInputMessage="1" showErrorMessage="1" sqref="L4" xr:uid="{24EBCAF1-999F-478D-B3BA-E36D32A92DD0}">
      <formula1>0</formula1>
      <formula2>999999</formula2>
    </dataValidation>
    <dataValidation type="list" allowBlank="1" showInputMessage="1" showErrorMessage="1" sqref="J4" xr:uid="{D7A55853-3019-4DAA-AAE4-3A05D98C3C46}">
      <formula1>$C$73:$C$137</formula1>
    </dataValidation>
    <dataValidation type="list" allowBlank="1" showInputMessage="1" showErrorMessage="1" sqref="I49 I47" xr:uid="{7AB1F95A-2E6D-4A89-A372-1494740AB774}">
      <formula1>$G47:$G59</formula1>
    </dataValidation>
    <dataValidation type="list" allowBlank="1" showInputMessage="1" showErrorMessage="1" sqref="I41" xr:uid="{1B6F5DCA-895A-47A9-9847-7DD6B4174F71}">
      <formula1>$G41:$G41</formula1>
    </dataValidation>
    <dataValidation type="list" allowBlank="1" showInputMessage="1" showErrorMessage="1" sqref="I26:J26" xr:uid="{70F42658-AF92-4666-8277-3A305FE3EFDE}">
      <formula1>"配置予定技術者,専任補助者,×"</formula1>
    </dataValidation>
    <dataValidation type="list" allowBlank="1" showInputMessage="1" showErrorMessage="1" sqref="I14:I18" xr:uid="{0581C229-E6E6-41D9-AA2F-DBD858898C9F}">
      <formula1>"4件,3件,2件,1件,0件"</formula1>
    </dataValidation>
    <dataValidation type="whole" allowBlank="1" showErrorMessage="1" sqref="I19:I23" xr:uid="{D85513CF-E093-46C0-BB51-7F34C3D1AA5A}">
      <formula1>0</formula1>
      <formula2>999</formula2>
    </dataValidation>
    <dataValidation type="list" allowBlank="1" showInputMessage="1" showErrorMessage="1" sqref="I50:I54" xr:uid="{5EB28268-98D5-4E47-BD65-BD6068243B0C}">
      <formula1>"保有達成,保有未達成,未保有達成,未保有未達成,使用しない,　,"</formula1>
    </dataValidation>
    <dataValidation type="list" allowBlank="1" showInputMessage="1" showErrorMessage="1" sqref="I55:I58" xr:uid="{759D9C3F-F0AC-4D9D-BA89-6272412B798A}">
      <formula1>"不履行なし,1項目,2項目,3項目以上"</formula1>
    </dataValidation>
    <dataValidation type="list" allowBlank="1" showErrorMessage="1" error="リストより選択してください" sqref="I29:I33" xr:uid="{5C006A4A-01CC-44BA-A6A0-0F174305CCCE}">
      <formula1>"2件,1件,0件"</formula1>
    </dataValidation>
    <dataValidation type="list" allowBlank="1" showInputMessage="1" showErrorMessage="1" sqref="I24:I25" xr:uid="{DCB2CF53-9089-4163-98EF-89F0ED62E80D}">
      <formula1>$G$24:$G$25</formula1>
    </dataValidation>
  </dataValidations>
  <printOptions horizontalCentered="1" verticalCentered="1"/>
  <pageMargins left="0.59055118110236227" right="0.19685039370078741" top="0.39370078740157483" bottom="0.39370078740157483" header="0" footer="0"/>
  <pageSetup paperSize="9" scale="61" orientation="portrait" horizontalDpi="1200" verticalDpi="1200"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1B581-5596-4A0E-938A-53B6461816D5}">
  <sheetPr codeName="Sheet16">
    <tabColor rgb="FF00FFFF"/>
  </sheetPr>
  <dimension ref="A1:AT109"/>
  <sheetViews>
    <sheetView showGridLines="0" topLeftCell="A36" workbookViewId="0">
      <selection activeCell="AD52" sqref="A1:AE52"/>
    </sheetView>
  </sheetViews>
  <sheetFormatPr defaultColWidth="9" defaultRowHeight="13.5"/>
  <cols>
    <col min="1" max="1" width="6.625" style="5" customWidth="1"/>
    <col min="2" max="3" width="3.625" style="5" customWidth="1"/>
    <col min="4" max="4" width="12.625" style="5" customWidth="1"/>
    <col min="5" max="5" width="2.125" style="5" customWidth="1"/>
    <col min="6" max="6" width="9.625" style="5" customWidth="1"/>
    <col min="7" max="7" width="15.625" style="5" customWidth="1"/>
    <col min="8" max="8" width="2.125" style="5" customWidth="1"/>
    <col min="9" max="9" width="16.625" style="5" customWidth="1"/>
    <col min="10" max="10" width="2.125" style="5" customWidth="1"/>
    <col min="11" max="12" width="3.625" style="5" customWidth="1"/>
    <col min="13" max="13" width="12.625" style="5" customWidth="1"/>
    <col min="14" max="14" width="3.625" style="5" customWidth="1"/>
    <col min="15" max="15" width="5.125" style="5" customWidth="1"/>
    <col min="16" max="16" width="2.125" style="5" customWidth="1"/>
    <col min="17" max="17" width="3.625" style="5" customWidth="1"/>
    <col min="18" max="18" width="5.125" style="5" customWidth="1"/>
    <col min="19" max="19" width="9.625" style="5" customWidth="1"/>
    <col min="20" max="21" width="3.625" style="5" customWidth="1"/>
    <col min="22" max="22" width="6.875" style="5" customWidth="1"/>
    <col min="23" max="27" width="3.625" style="5" customWidth="1"/>
    <col min="28" max="29" width="9.625" style="5" customWidth="1"/>
    <col min="30" max="32" width="3.625" style="5" customWidth="1"/>
    <col min="33" max="33" width="9" style="5"/>
    <col min="34" max="34" width="20.625" style="5" customWidth="1"/>
    <col min="35" max="16384" width="9" style="5"/>
  </cols>
  <sheetData>
    <row r="1" spans="1:33" ht="15" customHeight="1">
      <c r="AA1" s="985" t="s">
        <v>294</v>
      </c>
      <c r="AB1" s="985"/>
      <c r="AC1" s="985"/>
      <c r="AD1" s="985"/>
      <c r="AE1" s="985"/>
    </row>
    <row r="2" spans="1:33" ht="21" customHeight="1">
      <c r="A2" s="986" t="s">
        <v>0</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row>
    <row r="3" spans="1:33" ht="15" customHeight="1">
      <c r="U3" s="989" t="s">
        <v>275</v>
      </c>
      <c r="V3" s="989"/>
      <c r="W3" s="989"/>
      <c r="X3" s="123" t="s">
        <v>297</v>
      </c>
      <c r="Y3" s="1339" t="str">
        <f>例＿様式１!L6</f>
        <v>○○○○○建設</v>
      </c>
      <c r="Z3" s="1339"/>
      <c r="AA3" s="1339"/>
      <c r="AB3" s="1339"/>
      <c r="AC3" s="1339"/>
      <c r="AD3" s="1339"/>
      <c r="AE3" s="1339"/>
    </row>
    <row r="4" spans="1:33" ht="15" customHeight="1">
      <c r="U4" s="989" t="s">
        <v>13</v>
      </c>
      <c r="V4" s="989"/>
      <c r="W4" s="989"/>
      <c r="X4" s="123" t="s">
        <v>297</v>
      </c>
      <c r="Y4" s="1340" t="str">
        <f>例＿様式１!B11</f>
        <v>県道○○線　○○○○○○○○○工事</v>
      </c>
      <c r="Z4" s="1340"/>
      <c r="AA4" s="1340"/>
      <c r="AB4" s="1340"/>
      <c r="AC4" s="1340"/>
      <c r="AD4" s="1340"/>
      <c r="AE4" s="1340"/>
    </row>
    <row r="5" spans="1:33" ht="21" customHeight="1">
      <c r="A5" s="1001" t="s">
        <v>350</v>
      </c>
      <c r="B5" s="1001"/>
      <c r="C5" s="1001"/>
      <c r="D5" s="1001"/>
      <c r="E5" s="1001"/>
      <c r="F5" s="1001"/>
      <c r="G5" s="972" t="str">
        <f>"対象期間："&amp;TEXT(IF(AND(MONTH(様式４!R48)&gt;=1,MONTH(様式４!R48)&lt;=3),EOMONTH(様式４!R48,-16*12),EOMONTH(様式４!R48,-15*12)),"[$-ja-JP-x-gannen]ggge")&amp;"年度～入札参加申込期限日"</f>
        <v>対象期間：平成23年度～入札参加申込期限日</v>
      </c>
      <c r="H5" s="972"/>
      <c r="I5" s="972"/>
      <c r="J5" s="972"/>
      <c r="K5" s="998"/>
      <c r="L5" s="998"/>
      <c r="M5" s="315" t="s">
        <v>565</v>
      </c>
      <c r="N5" s="999" t="s">
        <v>509</v>
      </c>
      <c r="O5" s="999"/>
      <c r="P5" s="999"/>
      <c r="Q5" s="1000" t="s">
        <v>530</v>
      </c>
      <c r="R5" s="1000"/>
      <c r="S5" s="1000"/>
      <c r="T5" s="1000"/>
      <c r="U5" s="1000"/>
      <c r="V5" s="1000"/>
      <c r="W5" s="1000"/>
      <c r="X5" s="1000"/>
      <c r="Y5" s="1000"/>
      <c r="Z5" s="1000"/>
      <c r="AA5" s="1000"/>
      <c r="AB5" s="1000"/>
      <c r="AC5" s="1000"/>
      <c r="AD5" s="1000"/>
      <c r="AE5" s="1000"/>
    </row>
    <row r="6" spans="1:33" ht="3" customHeight="1">
      <c r="A6" s="125"/>
      <c r="B6" s="125"/>
      <c r="C6" s="125"/>
      <c r="D6" s="125"/>
      <c r="F6" s="124"/>
      <c r="G6" s="124"/>
      <c r="K6" s="343"/>
      <c r="L6" s="343"/>
      <c r="M6" s="343"/>
    </row>
    <row r="7" spans="1:33" ht="15" customHeight="1">
      <c r="A7" s="960" t="s">
        <v>363</v>
      </c>
      <c r="B7" s="863" t="s">
        <v>284</v>
      </c>
      <c r="C7" s="863"/>
      <c r="D7" s="860"/>
      <c r="E7" s="151"/>
      <c r="F7" s="863" t="s">
        <v>317</v>
      </c>
      <c r="G7" s="863"/>
      <c r="H7" s="863"/>
      <c r="I7" s="863"/>
      <c r="J7" s="122"/>
      <c r="K7" s="859" t="s">
        <v>658</v>
      </c>
      <c r="L7" s="863"/>
      <c r="M7" s="860"/>
      <c r="N7" s="859" t="s">
        <v>4</v>
      </c>
      <c r="O7" s="863"/>
      <c r="P7" s="863"/>
      <c r="Q7" s="863"/>
      <c r="R7" s="860"/>
      <c r="S7" s="268"/>
      <c r="T7" s="269"/>
      <c r="U7" s="269"/>
      <c r="V7" s="991" t="s">
        <v>384</v>
      </c>
      <c r="W7" s="991"/>
      <c r="X7" s="991"/>
      <c r="Y7" s="991"/>
      <c r="Z7" s="269"/>
      <c r="AA7" s="269"/>
      <c r="AB7" s="270"/>
      <c r="AC7" s="990" t="s">
        <v>244</v>
      </c>
      <c r="AD7" s="991"/>
      <c r="AE7" s="992"/>
    </row>
    <row r="8" spans="1:33" ht="15" customHeight="1">
      <c r="A8" s="960"/>
      <c r="B8" s="864"/>
      <c r="C8" s="864"/>
      <c r="D8" s="862"/>
      <c r="E8" s="141"/>
      <c r="F8" s="864"/>
      <c r="G8" s="864"/>
      <c r="H8" s="864"/>
      <c r="I8" s="864"/>
      <c r="J8" s="190"/>
      <c r="K8" s="861" t="s">
        <v>786</v>
      </c>
      <c r="L8" s="864"/>
      <c r="M8" s="862"/>
      <c r="N8" s="861"/>
      <c r="O8" s="864"/>
      <c r="P8" s="864"/>
      <c r="Q8" s="864"/>
      <c r="R8" s="862"/>
      <c r="S8" s="1002" t="s">
        <v>504</v>
      </c>
      <c r="T8" s="996"/>
      <c r="U8" s="996"/>
      <c r="V8" s="996" t="s">
        <v>505</v>
      </c>
      <c r="W8" s="996"/>
      <c r="X8" s="996"/>
      <c r="Y8" s="996"/>
      <c r="Z8" s="996" t="s">
        <v>506</v>
      </c>
      <c r="AA8" s="996"/>
      <c r="AB8" s="997"/>
      <c r="AC8" s="993"/>
      <c r="AD8" s="994"/>
      <c r="AE8" s="995"/>
    </row>
    <row r="9" spans="1:33" ht="15" customHeight="1">
      <c r="A9" s="971" t="s">
        <v>764</v>
      </c>
      <c r="B9" s="888" t="s">
        <v>573</v>
      </c>
      <c r="C9" s="865"/>
      <c r="D9" s="889"/>
      <c r="E9" s="132"/>
      <c r="F9" s="978" t="s">
        <v>619</v>
      </c>
      <c r="G9" s="978"/>
      <c r="H9" s="978"/>
      <c r="I9" s="978"/>
      <c r="J9" s="281"/>
      <c r="K9" s="1333" t="s">
        <v>621</v>
      </c>
      <c r="L9" s="1334"/>
      <c r="M9" s="1335"/>
      <c r="N9" s="890" t="s">
        <v>6</v>
      </c>
      <c r="O9" s="891"/>
      <c r="P9" s="891"/>
      <c r="Q9" s="891"/>
      <c r="R9" s="892"/>
      <c r="S9" s="1326" t="s">
        <v>452</v>
      </c>
      <c r="T9" s="1327"/>
      <c r="U9" s="1328"/>
      <c r="V9" s="1329" t="s">
        <v>507</v>
      </c>
      <c r="W9" s="1327"/>
      <c r="X9" s="1327"/>
      <c r="Y9" s="1328"/>
      <c r="Z9" s="1329" t="s">
        <v>453</v>
      </c>
      <c r="AA9" s="1327"/>
      <c r="AB9" s="1330"/>
      <c r="AC9" s="1304"/>
      <c r="AD9" s="1305"/>
      <c r="AE9" s="1306"/>
    </row>
    <row r="10" spans="1:33" ht="15" customHeight="1">
      <c r="A10" s="971"/>
      <c r="B10" s="870" t="s">
        <v>617</v>
      </c>
      <c r="C10" s="871"/>
      <c r="D10" s="872"/>
      <c r="E10" s="150"/>
      <c r="F10" s="1325"/>
      <c r="G10" s="1325"/>
      <c r="H10" s="1325"/>
      <c r="I10" s="1325"/>
      <c r="J10" s="282"/>
      <c r="K10" s="1336"/>
      <c r="L10" s="1337"/>
      <c r="M10" s="1338"/>
      <c r="N10" s="881" t="str">
        <f>IF(N9=$D$67,"（出資比率","")</f>
        <v/>
      </c>
      <c r="O10" s="886"/>
      <c r="P10" s="886"/>
      <c r="Q10" s="310"/>
      <c r="R10" s="282" t="str">
        <f>IF(N10="","","％）")</f>
        <v/>
      </c>
      <c r="S10" s="870"/>
      <c r="T10" s="871"/>
      <c r="U10" s="1331"/>
      <c r="V10" s="1332"/>
      <c r="W10" s="871"/>
      <c r="X10" s="871"/>
      <c r="Y10" s="1331"/>
      <c r="Z10" s="1332"/>
      <c r="AA10" s="871"/>
      <c r="AB10" s="872"/>
      <c r="AC10" s="1308"/>
      <c r="AD10" s="1309"/>
      <c r="AE10" s="1310"/>
    </row>
    <row r="11" spans="1:33" ht="15" customHeight="1">
      <c r="A11" s="271"/>
      <c r="B11" s="970"/>
      <c r="C11" s="970"/>
      <c r="D11" s="970"/>
      <c r="F11" s="863"/>
      <c r="G11" s="863"/>
      <c r="H11" s="863"/>
      <c r="I11" s="863"/>
      <c r="K11" s="123"/>
      <c r="L11" s="123"/>
    </row>
    <row r="12" spans="1:33" ht="21" customHeight="1">
      <c r="A12" s="927" t="s">
        <v>351</v>
      </c>
      <c r="B12" s="927"/>
      <c r="C12" s="927"/>
      <c r="D12" s="927"/>
      <c r="E12" s="927"/>
      <c r="F12" s="927"/>
      <c r="G12" s="972" t="str">
        <f>"対象期間："&amp;TEXT(IF(AND(MONTH(様式４!R48)&gt;=1,MONTH(様式４!R48)&lt;=6),EOMONTH(様式４!R48,-108),EOMONTH(様式４!R48,-96)),"[$-ja-JP-x-gannen]ggge")&amp;"年度～"&amp;TEXT(IF(AND(MONTH(様式４!R48)&gt;=1,MONTH(様式４!R48)&lt;=6),EOMONTH(様式４!R48,-24),EOMONTH(様式４!R48,-12)),"[$-ja-JP-x-gannen]ggge")&amp;"年度"</f>
        <v>対象期間：平成30年度～令和7年度</v>
      </c>
      <c r="H12" s="972"/>
      <c r="I12" s="972"/>
      <c r="J12" s="972"/>
      <c r="K12" s="972"/>
      <c r="L12" s="972"/>
      <c r="M12" s="274" t="s">
        <v>508</v>
      </c>
      <c r="N12" s="273"/>
      <c r="O12" s="273"/>
      <c r="P12" s="273"/>
      <c r="Q12" s="273"/>
      <c r="R12" s="273"/>
      <c r="S12" s="866"/>
      <c r="T12" s="866"/>
      <c r="U12" s="866"/>
    </row>
    <row r="13" spans="1:33" ht="3" customHeight="1" thickBot="1">
      <c r="A13" s="126"/>
      <c r="B13" s="126"/>
      <c r="C13" s="126"/>
      <c r="D13" s="126"/>
    </row>
    <row r="14" spans="1:33" ht="15" customHeight="1" thickTop="1">
      <c r="A14" s="976" t="s">
        <v>363</v>
      </c>
      <c r="B14" s="859" t="s">
        <v>284</v>
      </c>
      <c r="C14" s="863"/>
      <c r="D14" s="860"/>
      <c r="E14" s="151"/>
      <c r="F14" s="863" t="s">
        <v>317</v>
      </c>
      <c r="G14" s="863"/>
      <c r="H14" s="863"/>
      <c r="I14" s="863"/>
      <c r="J14" s="122"/>
      <c r="K14" s="859" t="s">
        <v>787</v>
      </c>
      <c r="L14" s="863"/>
      <c r="M14" s="860"/>
      <c r="N14" s="859" t="s">
        <v>4</v>
      </c>
      <c r="O14" s="863"/>
      <c r="P14" s="863"/>
      <c r="Q14" s="863"/>
      <c r="R14" s="860"/>
      <c r="S14" s="859" t="s">
        <v>285</v>
      </c>
      <c r="T14" s="863"/>
      <c r="U14" s="860"/>
      <c r="V14" s="859" t="s">
        <v>293</v>
      </c>
      <c r="W14" s="863"/>
      <c r="X14" s="860"/>
      <c r="Y14" s="859" t="s">
        <v>318</v>
      </c>
      <c r="Z14" s="860"/>
      <c r="AA14" s="123"/>
      <c r="AB14" s="899" t="s">
        <v>27</v>
      </c>
      <c r="AC14" s="900"/>
      <c r="AD14" s="855">
        <f>COUNTIF($Y$16:$Y$23,"&gt;=85")</f>
        <v>1</v>
      </c>
      <c r="AE14" s="856"/>
      <c r="AG14" s="887"/>
    </row>
    <row r="15" spans="1:33" ht="15" customHeight="1">
      <c r="A15" s="977"/>
      <c r="B15" s="861"/>
      <c r="C15" s="864"/>
      <c r="D15" s="862"/>
      <c r="E15" s="141" t="s">
        <v>333</v>
      </c>
      <c r="F15" s="864" t="s">
        <v>610</v>
      </c>
      <c r="G15" s="864"/>
      <c r="H15" s="864"/>
      <c r="I15" s="864"/>
      <c r="J15" s="190" t="s">
        <v>334</v>
      </c>
      <c r="K15" s="861"/>
      <c r="L15" s="864"/>
      <c r="M15" s="862"/>
      <c r="N15" s="861"/>
      <c r="O15" s="864"/>
      <c r="P15" s="864"/>
      <c r="Q15" s="864"/>
      <c r="R15" s="862"/>
      <c r="S15" s="861"/>
      <c r="T15" s="864"/>
      <c r="U15" s="862"/>
      <c r="V15" s="861"/>
      <c r="W15" s="864"/>
      <c r="X15" s="862"/>
      <c r="Y15" s="861"/>
      <c r="Z15" s="862"/>
      <c r="AA15" s="246"/>
      <c r="AB15" s="901"/>
      <c r="AC15" s="902"/>
      <c r="AD15" s="857"/>
      <c r="AE15" s="858"/>
      <c r="AG15" s="887"/>
    </row>
    <row r="16" spans="1:33" ht="15" customHeight="1">
      <c r="A16" s="973" t="s">
        <v>807</v>
      </c>
      <c r="B16" s="888" t="s">
        <v>573</v>
      </c>
      <c r="C16" s="865"/>
      <c r="D16" s="889"/>
      <c r="E16" s="132"/>
      <c r="F16" s="865" t="s">
        <v>619</v>
      </c>
      <c r="G16" s="865"/>
      <c r="H16" s="865"/>
      <c r="I16" s="865"/>
      <c r="J16" s="139"/>
      <c r="K16" s="880" t="s">
        <v>286</v>
      </c>
      <c r="L16" s="1318" t="s">
        <v>621</v>
      </c>
      <c r="M16" s="1319"/>
      <c r="N16" s="1323" t="s">
        <v>288</v>
      </c>
      <c r="O16" s="1156"/>
      <c r="P16" s="1156"/>
      <c r="Q16" s="1156"/>
      <c r="R16" s="1324"/>
      <c r="S16" s="1311" t="s">
        <v>647</v>
      </c>
      <c r="T16" s="1312"/>
      <c r="U16" s="1313"/>
      <c r="V16" s="1317" t="s">
        <v>621</v>
      </c>
      <c r="W16" s="1318"/>
      <c r="X16" s="1319"/>
      <c r="Y16" s="890">
        <v>86</v>
      </c>
      <c r="Z16" s="892"/>
      <c r="AA16" s="247"/>
      <c r="AB16" s="948" t="s">
        <v>49</v>
      </c>
      <c r="AC16" s="949"/>
      <c r="AD16" s="893">
        <f>COUNTIF($Y$16:$Y$23,"&gt;=80")-AD14</f>
        <v>1</v>
      </c>
      <c r="AE16" s="894"/>
      <c r="AG16" s="887"/>
    </row>
    <row r="17" spans="1:33" ht="15" customHeight="1">
      <c r="A17" s="974"/>
      <c r="B17" s="870" t="s">
        <v>618</v>
      </c>
      <c r="C17" s="871"/>
      <c r="D17" s="872"/>
      <c r="E17" s="150" t="s">
        <v>295</v>
      </c>
      <c r="F17" s="871" t="s">
        <v>620</v>
      </c>
      <c r="G17" s="871"/>
      <c r="H17" s="871"/>
      <c r="I17" s="871"/>
      <c r="J17" s="130" t="s">
        <v>334</v>
      </c>
      <c r="K17" s="881"/>
      <c r="L17" s="1321"/>
      <c r="M17" s="1322"/>
      <c r="N17" s="881" t="s">
        <v>533</v>
      </c>
      <c r="O17" s="886"/>
      <c r="P17" s="886"/>
      <c r="Q17" s="289">
        <v>20</v>
      </c>
      <c r="R17" s="282" t="s">
        <v>534</v>
      </c>
      <c r="S17" s="1314"/>
      <c r="T17" s="1315"/>
      <c r="U17" s="1316"/>
      <c r="V17" s="1320"/>
      <c r="W17" s="1321"/>
      <c r="X17" s="1322"/>
      <c r="Y17" s="914"/>
      <c r="Z17" s="915"/>
      <c r="AB17" s="901"/>
      <c r="AC17" s="902"/>
      <c r="AD17" s="857"/>
      <c r="AE17" s="858"/>
      <c r="AG17" s="887"/>
    </row>
    <row r="18" spans="1:33" ht="15" customHeight="1">
      <c r="A18" s="975" t="s">
        <v>808</v>
      </c>
      <c r="B18" s="888" t="s">
        <v>272</v>
      </c>
      <c r="C18" s="865"/>
      <c r="D18" s="889"/>
      <c r="E18" s="132"/>
      <c r="F18" s="865" t="s">
        <v>619</v>
      </c>
      <c r="G18" s="865"/>
      <c r="H18" s="865"/>
      <c r="I18" s="865"/>
      <c r="J18" s="149"/>
      <c r="K18" s="880" t="s">
        <v>286</v>
      </c>
      <c r="L18" s="1318" t="s">
        <v>621</v>
      </c>
      <c r="M18" s="1319"/>
      <c r="N18" s="890" t="s">
        <v>6</v>
      </c>
      <c r="O18" s="891"/>
      <c r="P18" s="891"/>
      <c r="Q18" s="891"/>
      <c r="R18" s="892"/>
      <c r="S18" s="1311" t="s">
        <v>647</v>
      </c>
      <c r="T18" s="1312"/>
      <c r="U18" s="1313"/>
      <c r="V18" s="1317" t="s">
        <v>621</v>
      </c>
      <c r="W18" s="1318"/>
      <c r="X18" s="1319"/>
      <c r="Y18" s="890">
        <v>84</v>
      </c>
      <c r="Z18" s="892"/>
      <c r="AB18" s="950" t="s">
        <v>50</v>
      </c>
      <c r="AC18" s="951"/>
      <c r="AD18" s="893">
        <f>COUNTIF($Y$16:$Y$23,"&gt;=75")-SUM(AD14:AD17)</f>
        <v>0</v>
      </c>
      <c r="AE18" s="894"/>
      <c r="AG18" s="887"/>
    </row>
    <row r="19" spans="1:33" ht="15" customHeight="1">
      <c r="A19" s="974"/>
      <c r="B19" s="1308"/>
      <c r="C19" s="1309"/>
      <c r="D19" s="1310"/>
      <c r="E19" s="150" t="s">
        <v>295</v>
      </c>
      <c r="F19" s="1309" t="s">
        <v>574</v>
      </c>
      <c r="G19" s="1309"/>
      <c r="H19" s="1309"/>
      <c r="I19" s="1309"/>
      <c r="J19" s="130" t="s">
        <v>334</v>
      </c>
      <c r="K19" s="881"/>
      <c r="L19" s="1321"/>
      <c r="M19" s="1322"/>
      <c r="N19" s="881" t="str">
        <f t="shared" ref="N19" si="0">IF(N18=$D$67,"（出資比率","")</f>
        <v/>
      </c>
      <c r="O19" s="886"/>
      <c r="P19" s="886"/>
      <c r="Q19" s="310"/>
      <c r="R19" s="282" t="str">
        <f t="shared" ref="R19" si="1">IF(N19="","","％）")</f>
        <v/>
      </c>
      <c r="S19" s="1314"/>
      <c r="T19" s="1315"/>
      <c r="U19" s="1316"/>
      <c r="V19" s="1320"/>
      <c r="W19" s="1321"/>
      <c r="X19" s="1322"/>
      <c r="Y19" s="914"/>
      <c r="Z19" s="915"/>
      <c r="AB19" s="901"/>
      <c r="AC19" s="902"/>
      <c r="AD19" s="857"/>
      <c r="AE19" s="858"/>
      <c r="AG19" s="887"/>
    </row>
    <row r="20" spans="1:33" ht="15" customHeight="1">
      <c r="A20" s="975" t="s">
        <v>809</v>
      </c>
      <c r="B20" s="888" t="s">
        <v>296</v>
      </c>
      <c r="C20" s="865"/>
      <c r="D20" s="889"/>
      <c r="E20" s="132"/>
      <c r="F20" s="865" t="s">
        <v>619</v>
      </c>
      <c r="G20" s="865"/>
      <c r="H20" s="865"/>
      <c r="I20" s="865"/>
      <c r="J20" s="149"/>
      <c r="K20" s="880" t="s">
        <v>286</v>
      </c>
      <c r="L20" s="1318" t="s">
        <v>621</v>
      </c>
      <c r="M20" s="1319"/>
      <c r="N20" s="890" t="s">
        <v>6</v>
      </c>
      <c r="O20" s="891"/>
      <c r="P20" s="891"/>
      <c r="Q20" s="891"/>
      <c r="R20" s="892"/>
      <c r="S20" s="1311" t="s">
        <v>647</v>
      </c>
      <c r="T20" s="1312"/>
      <c r="U20" s="1313"/>
      <c r="V20" s="1317" t="s">
        <v>621</v>
      </c>
      <c r="W20" s="1318"/>
      <c r="X20" s="1319"/>
      <c r="Y20" s="890">
        <v>74</v>
      </c>
      <c r="Z20" s="892"/>
      <c r="AB20" s="851" t="s">
        <v>328</v>
      </c>
      <c r="AC20" s="852"/>
      <c r="AD20" s="893">
        <f>COUNTIF($Y$16:$Y$23,"&gt;=70")-SUM(AD14:AD19)</f>
        <v>1</v>
      </c>
      <c r="AE20" s="894"/>
      <c r="AG20" s="887"/>
    </row>
    <row r="21" spans="1:33" ht="15" customHeight="1">
      <c r="A21" s="974"/>
      <c r="B21" s="1308"/>
      <c r="C21" s="1309"/>
      <c r="D21" s="1310"/>
      <c r="E21" s="150" t="s">
        <v>295</v>
      </c>
      <c r="F21" s="1309" t="s">
        <v>574</v>
      </c>
      <c r="G21" s="1309"/>
      <c r="H21" s="1309"/>
      <c r="I21" s="1309"/>
      <c r="J21" s="130" t="s">
        <v>334</v>
      </c>
      <c r="K21" s="881"/>
      <c r="L21" s="1321"/>
      <c r="M21" s="1322"/>
      <c r="N21" s="881" t="str">
        <f t="shared" ref="N21" si="2">IF(N20=$D$67,"（出資比率","")</f>
        <v/>
      </c>
      <c r="O21" s="886"/>
      <c r="P21" s="886"/>
      <c r="Q21" s="310"/>
      <c r="R21" s="282" t="str">
        <f t="shared" ref="R21" si="3">IF(N21="","","％）")</f>
        <v/>
      </c>
      <c r="S21" s="1314"/>
      <c r="T21" s="1315"/>
      <c r="U21" s="1316"/>
      <c r="V21" s="1320"/>
      <c r="W21" s="1321"/>
      <c r="X21" s="1322"/>
      <c r="Y21" s="914"/>
      <c r="Z21" s="915"/>
      <c r="AB21" s="851"/>
      <c r="AC21" s="852"/>
      <c r="AD21" s="857"/>
      <c r="AE21" s="858"/>
      <c r="AG21" s="887"/>
    </row>
    <row r="22" spans="1:33" ht="15" customHeight="1">
      <c r="A22" s="975" t="s">
        <v>25</v>
      </c>
      <c r="B22" s="1304"/>
      <c r="C22" s="1305"/>
      <c r="D22" s="1306"/>
      <c r="E22" s="132"/>
      <c r="F22" s="1307"/>
      <c r="G22" s="1307"/>
      <c r="H22" s="1307"/>
      <c r="I22" s="1307"/>
      <c r="J22" s="149"/>
      <c r="K22" s="880" t="s">
        <v>286</v>
      </c>
      <c r="L22" s="1299"/>
      <c r="M22" s="1300"/>
      <c r="N22" s="1290"/>
      <c r="O22" s="1286"/>
      <c r="P22" s="1286"/>
      <c r="Q22" s="1286"/>
      <c r="R22" s="1287"/>
      <c r="S22" s="1292"/>
      <c r="T22" s="1293"/>
      <c r="U22" s="1294"/>
      <c r="V22" s="1298"/>
      <c r="W22" s="1299"/>
      <c r="X22" s="1300"/>
      <c r="Y22" s="1290"/>
      <c r="Z22" s="1287"/>
      <c r="AB22" s="851" t="s">
        <v>525</v>
      </c>
      <c r="AC22" s="852"/>
      <c r="AD22" s="893">
        <f>4-SUM(AD14:AD21)</f>
        <v>1</v>
      </c>
      <c r="AE22" s="894"/>
      <c r="AG22" s="887"/>
    </row>
    <row r="23" spans="1:33" ht="15" customHeight="1" thickBot="1">
      <c r="A23" s="974"/>
      <c r="B23" s="1308"/>
      <c r="C23" s="1309"/>
      <c r="D23" s="1310"/>
      <c r="E23" s="150" t="s">
        <v>295</v>
      </c>
      <c r="F23" s="1309" t="str">
        <f>IF(AND(B22&lt;&gt;$F$86,B22&lt;&gt;""),"※記載不要","")</f>
        <v/>
      </c>
      <c r="G23" s="1309"/>
      <c r="H23" s="1309"/>
      <c r="I23" s="1309"/>
      <c r="J23" s="130" t="s">
        <v>334</v>
      </c>
      <c r="K23" s="881"/>
      <c r="L23" s="1302"/>
      <c r="M23" s="1303"/>
      <c r="N23" s="881" t="str">
        <f t="shared" ref="N23" si="4">IF(N22=$D$67,"（出資比率","")</f>
        <v/>
      </c>
      <c r="O23" s="886"/>
      <c r="P23" s="886"/>
      <c r="Q23" s="310"/>
      <c r="R23" s="282" t="str">
        <f t="shared" ref="R23" si="5">IF(N23="","","％）")</f>
        <v/>
      </c>
      <c r="S23" s="1295"/>
      <c r="T23" s="1296"/>
      <c r="U23" s="1297"/>
      <c r="V23" s="1301"/>
      <c r="W23" s="1302"/>
      <c r="X23" s="1303"/>
      <c r="Y23" s="1291"/>
      <c r="Z23" s="1289"/>
      <c r="AB23" s="853"/>
      <c r="AC23" s="854"/>
      <c r="AD23" s="895"/>
      <c r="AE23" s="896"/>
      <c r="AG23" s="887"/>
    </row>
    <row r="24" spans="1:33" ht="6" customHeight="1" thickTop="1" thickBot="1">
      <c r="A24" s="271"/>
      <c r="B24" s="271"/>
      <c r="C24" s="271"/>
      <c r="D24" s="271"/>
    </row>
    <row r="25" spans="1:33" ht="6" customHeight="1" thickTop="1">
      <c r="A25" s="272"/>
      <c r="B25" s="272"/>
      <c r="C25" s="272"/>
      <c r="D25" s="272"/>
      <c r="R25" s="906" t="s">
        <v>356</v>
      </c>
      <c r="S25" s="907"/>
      <c r="T25" s="198"/>
      <c r="U25" s="198"/>
      <c r="V25" s="198"/>
      <c r="W25" s="198"/>
      <c r="X25" s="198"/>
      <c r="Y25" s="198"/>
      <c r="Z25" s="198"/>
      <c r="AA25" s="198"/>
      <c r="AB25" s="198"/>
      <c r="AC25" s="198"/>
      <c r="AD25" s="199"/>
    </row>
    <row r="26" spans="1:33" ht="9" customHeight="1">
      <c r="A26" s="927" t="s">
        <v>463</v>
      </c>
      <c r="B26" s="927"/>
      <c r="C26" s="927"/>
      <c r="D26" s="927"/>
      <c r="E26" s="927"/>
      <c r="F26" s="927"/>
      <c r="G26" s="866"/>
      <c r="H26" s="866"/>
      <c r="I26" s="866"/>
      <c r="R26" s="908"/>
      <c r="S26" s="655"/>
      <c r="T26" s="192"/>
      <c r="U26" s="192"/>
      <c r="V26" s="192"/>
      <c r="W26" s="192"/>
      <c r="X26" s="192"/>
      <c r="Y26" s="192"/>
      <c r="Z26" s="192"/>
      <c r="AA26" s="192"/>
      <c r="AB26" s="192"/>
      <c r="AC26" s="192"/>
      <c r="AD26" s="196"/>
    </row>
    <row r="27" spans="1:33" ht="12" customHeight="1">
      <c r="A27" s="927"/>
      <c r="B27" s="927"/>
      <c r="C27" s="927"/>
      <c r="D27" s="927"/>
      <c r="E27" s="927"/>
      <c r="F27" s="927"/>
      <c r="G27" s="127"/>
      <c r="H27" s="127"/>
      <c r="I27" s="127"/>
      <c r="R27" s="957" t="s">
        <v>185</v>
      </c>
      <c r="S27" s="652" t="s">
        <v>373</v>
      </c>
      <c r="T27" s="652"/>
      <c r="U27" s="652"/>
      <c r="V27" s="652"/>
      <c r="W27" s="652"/>
      <c r="X27" s="652"/>
      <c r="Y27" s="652"/>
      <c r="Z27" s="652"/>
      <c r="AA27" s="652"/>
      <c r="AB27" s="652"/>
      <c r="AC27" s="652"/>
      <c r="AD27" s="909"/>
      <c r="AE27" s="192"/>
    </row>
    <row r="28" spans="1:33" ht="3" customHeight="1">
      <c r="A28" s="128"/>
      <c r="B28" s="128"/>
      <c r="C28" s="128"/>
      <c r="D28" s="128"/>
      <c r="F28" s="127"/>
      <c r="G28" s="127"/>
      <c r="H28" s="127"/>
      <c r="I28" s="127"/>
      <c r="R28" s="957"/>
      <c r="S28" s="652"/>
      <c r="T28" s="652"/>
      <c r="U28" s="652"/>
      <c r="V28" s="652"/>
      <c r="W28" s="652"/>
      <c r="X28" s="652"/>
      <c r="Y28" s="652"/>
      <c r="Z28" s="652"/>
      <c r="AA28" s="652"/>
      <c r="AB28" s="652"/>
      <c r="AC28" s="652"/>
      <c r="AD28" s="909"/>
      <c r="AE28" s="192"/>
    </row>
    <row r="29" spans="1:33" ht="15" customHeight="1">
      <c r="A29" s="981" t="s">
        <v>299</v>
      </c>
      <c r="B29" s="981"/>
      <c r="C29" s="981"/>
      <c r="D29" s="981"/>
      <c r="E29" s="981"/>
      <c r="F29" s="981"/>
      <c r="G29" s="981"/>
      <c r="H29" s="981"/>
      <c r="I29" s="981"/>
      <c r="J29" s="981"/>
      <c r="K29" s="981"/>
      <c r="L29" s="981"/>
      <c r="M29" s="981"/>
      <c r="N29" s="133"/>
      <c r="O29" s="134"/>
      <c r="P29" s="4"/>
      <c r="Q29" s="136"/>
      <c r="R29" s="197"/>
      <c r="S29" s="653" t="s">
        <v>811</v>
      </c>
      <c r="T29" s="653"/>
      <c r="U29" s="653"/>
      <c r="V29" s="653"/>
      <c r="W29" s="653"/>
      <c r="X29" s="653"/>
      <c r="Y29" s="653"/>
      <c r="Z29" s="653"/>
      <c r="AA29" s="653"/>
      <c r="AB29" s="653"/>
      <c r="AC29" s="653"/>
      <c r="AD29" s="654"/>
      <c r="AE29" s="192"/>
    </row>
    <row r="30" spans="1:33" ht="15" customHeight="1">
      <c r="A30" s="981" t="s">
        <v>16</v>
      </c>
      <c r="B30" s="981"/>
      <c r="C30" s="981"/>
      <c r="D30" s="981"/>
      <c r="E30" s="981"/>
      <c r="F30" s="981"/>
      <c r="G30" s="981"/>
      <c r="H30" s="981"/>
      <c r="I30" s="981"/>
      <c r="J30" s="981"/>
      <c r="K30" s="981"/>
      <c r="L30" s="981"/>
      <c r="M30" s="191" t="s">
        <v>348</v>
      </c>
      <c r="N30" s="133"/>
      <c r="O30" s="134"/>
      <c r="Q30" s="137"/>
      <c r="R30" s="197" t="s">
        <v>354</v>
      </c>
      <c r="S30" s="652" t="s">
        <v>607</v>
      </c>
      <c r="T30" s="652"/>
      <c r="U30" s="652"/>
      <c r="V30" s="652"/>
      <c r="W30" s="652"/>
      <c r="X30" s="652"/>
      <c r="Y30" s="652"/>
      <c r="Z30" s="652"/>
      <c r="AA30" s="652"/>
      <c r="AB30" s="652"/>
      <c r="AC30" s="652"/>
      <c r="AD30" s="909"/>
      <c r="AE30" s="192"/>
    </row>
    <row r="31" spans="1:33" ht="15" customHeight="1">
      <c r="A31" s="910" t="s">
        <v>361</v>
      </c>
      <c r="B31" s="911"/>
      <c r="C31" s="911"/>
      <c r="D31" s="911"/>
      <c r="E31" s="911"/>
      <c r="F31" s="911"/>
      <c r="G31" s="911"/>
      <c r="H31" s="911"/>
      <c r="I31" s="911"/>
      <c r="J31" s="911"/>
      <c r="K31" s="911"/>
      <c r="L31" s="911"/>
      <c r="M31" s="928">
        <v>200</v>
      </c>
      <c r="N31" s="132"/>
      <c r="O31" s="131"/>
      <c r="Q31" s="137"/>
      <c r="R31" s="197"/>
      <c r="S31" s="652" t="s">
        <v>605</v>
      </c>
      <c r="T31" s="652"/>
      <c r="U31" s="652"/>
      <c r="V31" s="652"/>
      <c r="W31" s="652"/>
      <c r="X31" s="652"/>
      <c r="Y31" s="652"/>
      <c r="Z31" s="652"/>
      <c r="AA31" s="652"/>
      <c r="AB31" s="652"/>
      <c r="AC31" s="652"/>
      <c r="AD31" s="909"/>
      <c r="AE31" s="192"/>
    </row>
    <row r="32" spans="1:33" ht="15" customHeight="1">
      <c r="A32" s="912"/>
      <c r="B32" s="913"/>
      <c r="C32" s="913"/>
      <c r="D32" s="913"/>
      <c r="E32" s="913"/>
      <c r="F32" s="913"/>
      <c r="G32" s="913"/>
      <c r="H32" s="913"/>
      <c r="I32" s="913"/>
      <c r="J32" s="913"/>
      <c r="K32" s="913"/>
      <c r="L32" s="913"/>
      <c r="M32" s="929"/>
      <c r="N32" s="132"/>
      <c r="O32" s="131"/>
      <c r="Q32" s="137"/>
      <c r="R32" s="197" t="s">
        <v>603</v>
      </c>
      <c r="S32" s="652" t="s">
        <v>846</v>
      </c>
      <c r="T32" s="652"/>
      <c r="U32" s="652"/>
      <c r="V32" s="652"/>
      <c r="W32" s="652"/>
      <c r="X32" s="652"/>
      <c r="Y32" s="652"/>
      <c r="Z32" s="652"/>
      <c r="AA32" s="652"/>
      <c r="AB32" s="652"/>
      <c r="AC32" s="652"/>
      <c r="AD32" s="909"/>
      <c r="AE32" s="192"/>
    </row>
    <row r="33" spans="1:46" ht="15" customHeight="1">
      <c r="A33" s="910" t="s">
        <v>360</v>
      </c>
      <c r="B33" s="911"/>
      <c r="C33" s="911"/>
      <c r="D33" s="911"/>
      <c r="E33" s="911"/>
      <c r="F33" s="911"/>
      <c r="G33" s="911"/>
      <c r="H33" s="911"/>
      <c r="I33" s="911"/>
      <c r="J33" s="911"/>
      <c r="K33" s="911"/>
      <c r="L33" s="911"/>
      <c r="M33" s="928">
        <v>90</v>
      </c>
      <c r="N33" s="132"/>
      <c r="O33" s="131"/>
      <c r="Q33" s="137"/>
      <c r="R33" s="197"/>
      <c r="S33" s="652" t="s">
        <v>847</v>
      </c>
      <c r="T33" s="652"/>
      <c r="U33" s="652"/>
      <c r="V33" s="652"/>
      <c r="W33" s="652"/>
      <c r="X33" s="652"/>
      <c r="Y33" s="652"/>
      <c r="Z33" s="652"/>
      <c r="AA33" s="652"/>
      <c r="AB33" s="652"/>
      <c r="AC33" s="652"/>
      <c r="AD33" s="909"/>
      <c r="AE33" s="192"/>
    </row>
    <row r="34" spans="1:46" ht="15" customHeight="1">
      <c r="A34" s="912" t="s">
        <v>298</v>
      </c>
      <c r="B34" s="913"/>
      <c r="C34" s="913"/>
      <c r="D34" s="913"/>
      <c r="E34" s="913"/>
      <c r="F34" s="913"/>
      <c r="G34" s="913"/>
      <c r="H34" s="913"/>
      <c r="I34" s="913"/>
      <c r="J34" s="913"/>
      <c r="K34" s="913"/>
      <c r="L34" s="913"/>
      <c r="M34" s="929"/>
      <c r="N34" s="132"/>
      <c r="O34" s="131"/>
      <c r="Q34" s="137"/>
      <c r="R34" s="197" t="s">
        <v>601</v>
      </c>
      <c r="S34" s="652" t="s">
        <v>604</v>
      </c>
      <c r="T34" s="652"/>
      <c r="U34" s="652"/>
      <c r="V34" s="652"/>
      <c r="W34" s="652"/>
      <c r="X34" s="652"/>
      <c r="Y34" s="652"/>
      <c r="Z34" s="652"/>
      <c r="AA34" s="652"/>
      <c r="AB34" s="652"/>
      <c r="AC34" s="652"/>
      <c r="AD34" s="909"/>
      <c r="AE34" s="192"/>
      <c r="AH34" s="193"/>
      <c r="AI34" s="652"/>
      <c r="AJ34" s="652"/>
      <c r="AK34" s="652"/>
      <c r="AL34" s="652"/>
      <c r="AM34" s="652"/>
      <c r="AN34" s="652"/>
      <c r="AO34" s="652"/>
      <c r="AP34" s="652"/>
      <c r="AQ34" s="652"/>
      <c r="AR34" s="652"/>
      <c r="AS34" s="652"/>
    </row>
    <row r="35" spans="1:46" ht="15" customHeight="1">
      <c r="A35" s="910" t="s">
        <v>300</v>
      </c>
      <c r="B35" s="911"/>
      <c r="C35" s="911"/>
      <c r="D35" s="911"/>
      <c r="E35" s="911"/>
      <c r="F35" s="911"/>
      <c r="G35" s="911"/>
      <c r="H35" s="911"/>
      <c r="I35" s="911"/>
      <c r="J35" s="911"/>
      <c r="K35" s="911"/>
      <c r="L35" s="911"/>
      <c r="M35" s="964">
        <f>M31-M33</f>
        <v>110</v>
      </c>
      <c r="N35" s="132"/>
      <c r="O35" s="131"/>
      <c r="Q35" s="137"/>
      <c r="R35" s="197"/>
      <c r="S35" s="652" t="s">
        <v>602</v>
      </c>
      <c r="T35" s="652"/>
      <c r="U35" s="652"/>
      <c r="V35" s="652"/>
      <c r="W35" s="652"/>
      <c r="X35" s="652"/>
      <c r="Y35" s="652"/>
      <c r="Z35" s="652"/>
      <c r="AA35" s="652"/>
      <c r="AB35" s="652"/>
      <c r="AC35" s="652"/>
      <c r="AD35" s="909"/>
      <c r="AE35" s="192"/>
      <c r="AH35" s="193"/>
      <c r="AI35" s="652"/>
      <c r="AJ35" s="652"/>
      <c r="AK35" s="652"/>
      <c r="AL35" s="652"/>
      <c r="AM35" s="652"/>
      <c r="AN35" s="652"/>
      <c r="AO35" s="652"/>
      <c r="AP35" s="652"/>
      <c r="AQ35" s="652"/>
      <c r="AR35" s="652"/>
      <c r="AS35" s="652"/>
    </row>
    <row r="36" spans="1:46" ht="15" customHeight="1">
      <c r="A36" s="912"/>
      <c r="B36" s="913"/>
      <c r="C36" s="913"/>
      <c r="D36" s="913"/>
      <c r="E36" s="913"/>
      <c r="F36" s="913"/>
      <c r="G36" s="913"/>
      <c r="H36" s="913"/>
      <c r="I36" s="913"/>
      <c r="J36" s="913"/>
      <c r="K36" s="913"/>
      <c r="L36" s="913"/>
      <c r="M36" s="965"/>
      <c r="N36" s="132"/>
      <c r="O36" s="131"/>
      <c r="Q36" s="137"/>
      <c r="R36" s="197" t="s">
        <v>600</v>
      </c>
      <c r="S36" s="966" t="s">
        <v>806</v>
      </c>
      <c r="T36" s="966"/>
      <c r="U36" s="966"/>
      <c r="V36" s="966"/>
      <c r="W36" s="966"/>
      <c r="X36" s="966"/>
      <c r="Y36" s="966"/>
      <c r="Z36" s="966"/>
      <c r="AA36" s="966"/>
      <c r="AB36" s="966"/>
      <c r="AC36" s="966"/>
      <c r="AD36" s="967"/>
      <c r="AE36" s="192"/>
      <c r="AH36" s="193"/>
      <c r="AI36" s="652"/>
      <c r="AJ36" s="652"/>
      <c r="AK36" s="652"/>
      <c r="AL36" s="652"/>
      <c r="AM36" s="652"/>
      <c r="AN36" s="652"/>
      <c r="AO36" s="652"/>
      <c r="AP36" s="652"/>
      <c r="AQ36" s="652"/>
      <c r="AR36" s="652"/>
      <c r="AS36" s="652"/>
    </row>
    <row r="37" spans="1:46" ht="15" customHeight="1">
      <c r="R37" s="197"/>
      <c r="S37" s="652" t="s">
        <v>805</v>
      </c>
      <c r="T37" s="652"/>
      <c r="U37" s="652"/>
      <c r="V37" s="652"/>
      <c r="W37" s="652"/>
      <c r="X37" s="652"/>
      <c r="Y37" s="652"/>
      <c r="Z37" s="652"/>
      <c r="AA37" s="652"/>
      <c r="AB37" s="652"/>
      <c r="AC37" s="652"/>
      <c r="AD37" s="909"/>
      <c r="AE37" s="192"/>
      <c r="AT37" s="201"/>
    </row>
    <row r="38" spans="1:46" ht="15" customHeight="1">
      <c r="A38" s="982" t="s">
        <v>379</v>
      </c>
      <c r="B38" s="982"/>
      <c r="C38" s="982"/>
      <c r="D38" s="982"/>
      <c r="E38" s="982"/>
      <c r="F38" s="982"/>
      <c r="G38" s="983" t="s">
        <v>349</v>
      </c>
      <c r="H38" s="983"/>
      <c r="I38" s="983"/>
      <c r="R38" s="197" t="s">
        <v>597</v>
      </c>
      <c r="S38" s="652" t="s">
        <v>599</v>
      </c>
      <c r="T38" s="652"/>
      <c r="U38" s="652"/>
      <c r="V38" s="652"/>
      <c r="W38" s="652"/>
      <c r="X38" s="652"/>
      <c r="Y38" s="652"/>
      <c r="Z38" s="652"/>
      <c r="AA38" s="652"/>
      <c r="AB38" s="652"/>
      <c r="AC38" s="652"/>
      <c r="AD38" s="909"/>
      <c r="AE38" s="192"/>
    </row>
    <row r="39" spans="1:46" ht="6" customHeight="1">
      <c r="A39" s="982"/>
      <c r="B39" s="982"/>
      <c r="C39" s="982"/>
      <c r="D39" s="982"/>
      <c r="E39" s="982"/>
      <c r="F39" s="982"/>
      <c r="G39" s="983"/>
      <c r="H39" s="983"/>
      <c r="I39" s="983"/>
      <c r="R39" s="197"/>
      <c r="S39" s="653" t="s">
        <v>598</v>
      </c>
      <c r="T39" s="653"/>
      <c r="U39" s="653"/>
      <c r="V39" s="653"/>
      <c r="W39" s="653"/>
      <c r="X39" s="653"/>
      <c r="Y39" s="653"/>
      <c r="Z39" s="653"/>
      <c r="AA39" s="653"/>
      <c r="AB39" s="653"/>
      <c r="AC39" s="653"/>
      <c r="AD39" s="654"/>
      <c r="AE39" s="192"/>
    </row>
    <row r="40" spans="1:46" ht="11.1" customHeight="1">
      <c r="A40" s="129"/>
      <c r="B40" s="129"/>
      <c r="C40" s="129"/>
      <c r="D40" s="129"/>
      <c r="E40" s="129"/>
      <c r="F40" s="129"/>
      <c r="G40" s="129"/>
      <c r="R40" s="197"/>
      <c r="S40" s="653"/>
      <c r="T40" s="653"/>
      <c r="U40" s="653"/>
      <c r="V40" s="653"/>
      <c r="W40" s="653"/>
      <c r="X40" s="653"/>
      <c r="Y40" s="653"/>
      <c r="Z40" s="653"/>
      <c r="AA40" s="653"/>
      <c r="AB40" s="653"/>
      <c r="AC40" s="653"/>
      <c r="AD40" s="654"/>
      <c r="AE40" s="204"/>
    </row>
    <row r="41" spans="1:46" ht="6" customHeight="1">
      <c r="A41" s="910" t="s">
        <v>385</v>
      </c>
      <c r="B41" s="911"/>
      <c r="C41" s="911"/>
      <c r="D41" s="911"/>
      <c r="E41" s="911"/>
      <c r="F41" s="911"/>
      <c r="G41" s="911"/>
      <c r="H41" s="152"/>
      <c r="I41" s="152"/>
      <c r="J41" s="152"/>
      <c r="K41" s="152"/>
      <c r="L41" s="152"/>
      <c r="M41" s="152"/>
      <c r="N41" s="152"/>
      <c r="O41" s="152"/>
      <c r="P41" s="153"/>
      <c r="R41" s="957" t="s">
        <v>845</v>
      </c>
      <c r="S41" s="653" t="s">
        <v>596</v>
      </c>
      <c r="T41" s="653"/>
      <c r="U41" s="653"/>
      <c r="V41" s="653"/>
      <c r="W41" s="653"/>
      <c r="X41" s="653"/>
      <c r="Y41" s="653"/>
      <c r="Z41" s="653"/>
      <c r="AA41" s="653"/>
      <c r="AB41" s="653"/>
      <c r="AC41" s="653"/>
      <c r="AD41" s="654"/>
      <c r="AE41" s="204"/>
    </row>
    <row r="42" spans="1:46" ht="9" customHeight="1">
      <c r="A42" s="925"/>
      <c r="B42" s="926"/>
      <c r="C42" s="926"/>
      <c r="D42" s="926"/>
      <c r="E42" s="926"/>
      <c r="F42" s="926"/>
      <c r="G42" s="926"/>
      <c r="H42" s="123"/>
      <c r="I42" s="123"/>
      <c r="J42" s="123"/>
      <c r="K42" s="123"/>
      <c r="L42" s="123"/>
      <c r="M42" s="123"/>
      <c r="N42" s="123"/>
      <c r="O42" s="123"/>
      <c r="P42" s="203"/>
      <c r="R42" s="957"/>
      <c r="S42" s="653"/>
      <c r="T42" s="653"/>
      <c r="U42" s="653"/>
      <c r="V42" s="653"/>
      <c r="W42" s="653"/>
      <c r="X42" s="653"/>
      <c r="Y42" s="653"/>
      <c r="Z42" s="653"/>
      <c r="AA42" s="653"/>
      <c r="AB42" s="653"/>
      <c r="AC42" s="653"/>
      <c r="AD42" s="654"/>
      <c r="AE42" s="204"/>
    </row>
    <row r="43" spans="1:46" ht="15" customHeight="1" thickBot="1">
      <c r="A43" s="202"/>
      <c r="B43" s="187"/>
      <c r="C43" s="984" t="s">
        <v>301</v>
      </c>
      <c r="D43" s="984"/>
      <c r="E43" s="5" t="s">
        <v>297</v>
      </c>
      <c r="F43" s="924" t="s">
        <v>314</v>
      </c>
      <c r="G43" s="924"/>
      <c r="H43" s="924"/>
      <c r="I43" s="924"/>
      <c r="J43" s="187"/>
      <c r="K43" s="187"/>
      <c r="L43" s="187"/>
      <c r="M43" s="187"/>
      <c r="N43" s="187"/>
      <c r="O43" s="187"/>
      <c r="P43" s="299"/>
      <c r="R43" s="460"/>
      <c r="S43" s="968" t="s">
        <v>848</v>
      </c>
      <c r="T43" s="968"/>
      <c r="U43" s="968"/>
      <c r="V43" s="968"/>
      <c r="W43" s="968"/>
      <c r="X43" s="968"/>
      <c r="Y43" s="968"/>
      <c r="Z43" s="968"/>
      <c r="AA43" s="968"/>
      <c r="AB43" s="968"/>
      <c r="AC43" s="968"/>
      <c r="AD43" s="969"/>
      <c r="AE43" s="204"/>
    </row>
    <row r="44" spans="1:46" ht="15" customHeight="1" thickTop="1">
      <c r="A44" s="290"/>
      <c r="D44" s="124" t="str">
        <f>IF(F44=D95,G91,G92)</f>
        <v>対象業務</v>
      </c>
      <c r="E44" s="5" t="s">
        <v>297</v>
      </c>
      <c r="F44" s="924" t="s">
        <v>303</v>
      </c>
      <c r="G44" s="924"/>
      <c r="H44" s="924"/>
      <c r="I44" s="924"/>
      <c r="J44" s="924"/>
      <c r="K44" s="924"/>
      <c r="L44" s="924"/>
      <c r="M44" s="924"/>
      <c r="N44" s="924"/>
      <c r="O44" s="924"/>
      <c r="P44" s="300"/>
    </row>
    <row r="45" spans="1:46" ht="15" customHeight="1">
      <c r="A45" s="290"/>
      <c r="D45" s="124" t="s">
        <v>575</v>
      </c>
      <c r="E45" s="5" t="s">
        <v>297</v>
      </c>
      <c r="F45" s="980">
        <v>2</v>
      </c>
      <c r="G45" s="980"/>
      <c r="H45" s="123" t="s">
        <v>295</v>
      </c>
      <c r="I45" s="979" t="s">
        <v>854</v>
      </c>
      <c r="J45" s="979"/>
      <c r="K45" s="979"/>
      <c r="L45" s="123" t="s">
        <v>286</v>
      </c>
      <c r="M45" s="979" t="s">
        <v>855</v>
      </c>
      <c r="N45" s="979"/>
      <c r="O45" s="979"/>
      <c r="P45" s="291" t="s">
        <v>347</v>
      </c>
      <c r="R45" s="193"/>
      <c r="S45" s="655"/>
      <c r="T45" s="655"/>
      <c r="U45" s="655"/>
      <c r="V45" s="655"/>
      <c r="W45" s="655"/>
      <c r="X45" s="655"/>
      <c r="Y45" s="655"/>
      <c r="Z45" s="655"/>
      <c r="AA45" s="655"/>
      <c r="AB45" s="655"/>
      <c r="AC45" s="655"/>
      <c r="AD45" s="655"/>
      <c r="AE45" s="655"/>
    </row>
    <row r="46" spans="1:46" ht="15" customHeight="1">
      <c r="A46" s="290"/>
      <c r="D46" s="124" t="s">
        <v>580</v>
      </c>
      <c r="E46" s="5" t="s">
        <v>297</v>
      </c>
      <c r="F46" s="924" t="s">
        <v>305</v>
      </c>
      <c r="G46" s="924"/>
      <c r="H46" s="924"/>
      <c r="I46" s="924"/>
      <c r="J46" s="188"/>
      <c r="K46" s="188"/>
      <c r="L46" s="188"/>
      <c r="M46" s="188"/>
      <c r="N46" s="188"/>
      <c r="O46" s="188"/>
      <c r="P46" s="300"/>
      <c r="R46" s="193"/>
      <c r="S46" s="655"/>
      <c r="T46" s="655"/>
      <c r="U46" s="655"/>
      <c r="V46" s="655"/>
      <c r="W46" s="655"/>
      <c r="X46" s="655"/>
      <c r="Y46" s="655"/>
      <c r="Z46" s="655"/>
      <c r="AA46" s="655"/>
      <c r="AB46" s="655"/>
      <c r="AC46" s="655"/>
      <c r="AD46" s="655"/>
      <c r="AE46" s="655"/>
    </row>
    <row r="47" spans="1:46" ht="15" customHeight="1">
      <c r="A47" s="292"/>
      <c r="B47" s="293"/>
      <c r="C47" s="293"/>
      <c r="D47" s="135" t="s">
        <v>306</v>
      </c>
      <c r="E47" s="293" t="s">
        <v>297</v>
      </c>
      <c r="F47" s="923" t="s">
        <v>311</v>
      </c>
      <c r="G47" s="923"/>
      <c r="H47" s="923"/>
      <c r="I47" s="923"/>
      <c r="J47" s="189"/>
      <c r="K47" s="189"/>
      <c r="L47" s="189"/>
      <c r="M47" s="189"/>
      <c r="N47" s="189"/>
      <c r="O47" s="189"/>
      <c r="P47" s="301"/>
      <c r="R47" s="193"/>
      <c r="S47" s="655"/>
      <c r="T47" s="655"/>
      <c r="U47" s="655"/>
      <c r="V47" s="655"/>
      <c r="W47" s="655"/>
      <c r="X47" s="655"/>
      <c r="Y47" s="655"/>
      <c r="Z47" s="655"/>
      <c r="AA47" s="655"/>
      <c r="AB47" s="655"/>
      <c r="AC47" s="655"/>
      <c r="AD47" s="655"/>
      <c r="AE47" s="655"/>
    </row>
    <row r="48" spans="1:46" ht="15" customHeight="1"/>
    <row r="49" spans="1:27" ht="15" customHeight="1">
      <c r="A49" s="859" t="s">
        <v>384</v>
      </c>
      <c r="B49" s="863"/>
      <c r="C49" s="860"/>
      <c r="D49" s="859" t="s">
        <v>626</v>
      </c>
      <c r="E49" s="863"/>
      <c r="F49" s="860"/>
      <c r="G49" s="859" t="s">
        <v>388</v>
      </c>
      <c r="H49" s="863"/>
      <c r="I49" s="863"/>
      <c r="J49" s="863"/>
      <c r="K49" s="863"/>
      <c r="L49" s="860"/>
      <c r="M49" s="960" t="s">
        <v>389</v>
      </c>
      <c r="N49" s="960"/>
      <c r="O49" s="960"/>
      <c r="P49" s="960"/>
      <c r="Q49" s="960" t="s">
        <v>579</v>
      </c>
      <c r="R49" s="960"/>
      <c r="S49" s="960"/>
      <c r="T49" s="960"/>
      <c r="U49" s="960"/>
    </row>
    <row r="50" spans="1:27" ht="15" customHeight="1">
      <c r="A50" s="861"/>
      <c r="B50" s="864"/>
      <c r="C50" s="862"/>
      <c r="D50" s="861"/>
      <c r="E50" s="864"/>
      <c r="F50" s="862"/>
      <c r="G50" s="861"/>
      <c r="H50" s="864"/>
      <c r="I50" s="864"/>
      <c r="J50" s="864"/>
      <c r="K50" s="864"/>
      <c r="L50" s="862"/>
      <c r="M50" s="960"/>
      <c r="N50" s="960"/>
      <c r="O50" s="960"/>
      <c r="P50" s="960"/>
      <c r="Q50" s="960"/>
      <c r="R50" s="960"/>
      <c r="S50" s="960"/>
      <c r="T50" s="960"/>
      <c r="U50" s="960"/>
    </row>
    <row r="51" spans="1:27" ht="15" customHeight="1">
      <c r="A51" s="1037" t="str">
        <f>IF(B51=D91,"○","×")</f>
        <v>○</v>
      </c>
      <c r="B51" s="918" t="s">
        <v>387</v>
      </c>
      <c r="C51" s="919"/>
      <c r="D51" s="888"/>
      <c r="E51" s="865"/>
      <c r="F51" s="889"/>
      <c r="G51" s="930" t="s">
        <v>641</v>
      </c>
      <c r="H51" s="931"/>
      <c r="I51" s="931"/>
      <c r="J51" s="931"/>
      <c r="K51" s="931"/>
      <c r="L51" s="932"/>
      <c r="M51" s="890" t="s">
        <v>576</v>
      </c>
      <c r="N51" s="891"/>
      <c r="O51" s="891"/>
      <c r="P51" s="892"/>
      <c r="Q51" s="1290" t="s">
        <v>623</v>
      </c>
      <c r="R51" s="1286"/>
      <c r="S51" s="891">
        <v>5</v>
      </c>
      <c r="T51" s="1286" t="s">
        <v>624</v>
      </c>
      <c r="U51" s="1287"/>
      <c r="V51" s="167"/>
      <c r="W51" s="321"/>
      <c r="X51" s="321"/>
      <c r="Y51" s="321"/>
      <c r="Z51" s="321"/>
      <c r="AA51" s="321"/>
    </row>
    <row r="52" spans="1:27" ht="15" customHeight="1">
      <c r="A52" s="1038"/>
      <c r="B52" s="920"/>
      <c r="C52" s="921"/>
      <c r="D52" s="870" t="s">
        <v>622</v>
      </c>
      <c r="E52" s="871"/>
      <c r="F52" s="872"/>
      <c r="G52" s="933"/>
      <c r="H52" s="934"/>
      <c r="I52" s="934"/>
      <c r="J52" s="934"/>
      <c r="K52" s="934"/>
      <c r="L52" s="935"/>
      <c r="M52" s="914"/>
      <c r="N52" s="922"/>
      <c r="O52" s="922"/>
      <c r="P52" s="915"/>
      <c r="Q52" s="1291"/>
      <c r="R52" s="1288"/>
      <c r="S52" s="922"/>
      <c r="T52" s="1288"/>
      <c r="U52" s="1289"/>
      <c r="V52" s="131"/>
      <c r="W52" s="321"/>
      <c r="X52" s="321"/>
      <c r="Y52" s="321"/>
      <c r="Z52" s="321"/>
      <c r="AA52" s="321"/>
    </row>
    <row r="53" spans="1:27" ht="15" customHeight="1"/>
    <row r="54" spans="1:27" ht="15" customHeight="1"/>
    <row r="55" spans="1:27" ht="15" customHeight="1">
      <c r="A55" t="s">
        <v>329</v>
      </c>
      <c r="B55"/>
      <c r="C55"/>
      <c r="D55"/>
    </row>
    <row r="56" spans="1:27" ht="15" customHeight="1">
      <c r="A56"/>
      <c r="B56" t="s">
        <v>350</v>
      </c>
      <c r="C56"/>
      <c r="D56"/>
    </row>
    <row r="57" spans="1:27">
      <c r="B57" s="4" t="s">
        <v>370</v>
      </c>
      <c r="C57" s="4"/>
    </row>
    <row r="58" spans="1:27">
      <c r="D58" s="5" t="s">
        <v>764</v>
      </c>
    </row>
    <row r="59" spans="1:27">
      <c r="D59" s="5" t="s">
        <v>7</v>
      </c>
    </row>
    <row r="60" spans="1:27">
      <c r="A60" s="4"/>
      <c r="B60" s="4" t="s">
        <v>11</v>
      </c>
      <c r="C60" s="4"/>
      <c r="D60" s="4"/>
      <c r="E60" s="4"/>
      <c r="F60" s="4"/>
    </row>
    <row r="61" spans="1:27">
      <c r="A61" s="4"/>
      <c r="B61" s="4"/>
      <c r="C61" s="4"/>
      <c r="D61" s="5" t="s">
        <v>807</v>
      </c>
      <c r="E61" s="4" t="s">
        <v>7</v>
      </c>
    </row>
    <row r="62" spans="1:27">
      <c r="A62" s="4"/>
      <c r="B62" s="4"/>
      <c r="C62" s="4"/>
      <c r="D62" s="5" t="s">
        <v>808</v>
      </c>
      <c r="E62" s="4" t="s">
        <v>7</v>
      </c>
    </row>
    <row r="63" spans="1:27">
      <c r="A63" s="4"/>
      <c r="B63" s="4"/>
      <c r="C63" s="4"/>
      <c r="D63" s="5" t="s">
        <v>809</v>
      </c>
      <c r="E63" s="4" t="s">
        <v>7</v>
      </c>
    </row>
    <row r="64" spans="1:27">
      <c r="A64" s="4"/>
      <c r="B64" s="4"/>
      <c r="C64" s="4"/>
      <c r="D64" s="5" t="s">
        <v>810</v>
      </c>
      <c r="E64" s="4" t="s">
        <v>7</v>
      </c>
    </row>
    <row r="65" spans="1:4">
      <c r="A65"/>
      <c r="B65" t="s">
        <v>4</v>
      </c>
      <c r="C65"/>
      <c r="D65"/>
    </row>
    <row r="66" spans="1:4">
      <c r="A66"/>
      <c r="B66"/>
      <c r="C66"/>
      <c r="D66" t="s">
        <v>6</v>
      </c>
    </row>
    <row r="67" spans="1:4">
      <c r="A67"/>
      <c r="B67"/>
      <c r="C67"/>
      <c r="D67" t="s">
        <v>288</v>
      </c>
    </row>
    <row r="68" spans="1:4">
      <c r="A68"/>
      <c r="B68" t="s">
        <v>285</v>
      </c>
      <c r="C68"/>
      <c r="D68"/>
    </row>
    <row r="69" spans="1:4" ht="40.5">
      <c r="A69"/>
      <c r="B69"/>
      <c r="C69"/>
      <c r="D69" s="121" t="s">
        <v>647</v>
      </c>
    </row>
    <row r="70" spans="1:4">
      <c r="A70"/>
      <c r="B70"/>
      <c r="C70"/>
      <c r="D70" t="s">
        <v>289</v>
      </c>
    </row>
    <row r="71" spans="1:4">
      <c r="A71"/>
      <c r="B71"/>
      <c r="C71"/>
      <c r="D71" t="s">
        <v>291</v>
      </c>
    </row>
    <row r="72" spans="1:4">
      <c r="A72"/>
      <c r="B72"/>
      <c r="C72"/>
      <c r="D72" t="s">
        <v>292</v>
      </c>
    </row>
    <row r="73" spans="1:4">
      <c r="A73"/>
      <c r="B73"/>
      <c r="C73"/>
      <c r="D73" t="s">
        <v>290</v>
      </c>
    </row>
    <row r="74" spans="1:4">
      <c r="A74"/>
      <c r="B74"/>
      <c r="C74"/>
      <c r="D74" s="148" t="s">
        <v>315</v>
      </c>
    </row>
    <row r="75" spans="1:4">
      <c r="A75"/>
      <c r="B75" t="s">
        <v>66</v>
      </c>
      <c r="C75"/>
      <c r="D75"/>
    </row>
    <row r="76" spans="1:4">
      <c r="A76"/>
      <c r="B76"/>
      <c r="C76"/>
      <c r="D76">
        <v>120</v>
      </c>
    </row>
    <row r="77" spans="1:4">
      <c r="A77"/>
      <c r="B77"/>
      <c r="C77"/>
      <c r="D77">
        <v>90</v>
      </c>
    </row>
    <row r="78" spans="1:4">
      <c r="A78"/>
      <c r="B78"/>
      <c r="C78"/>
      <c r="D78">
        <v>60</v>
      </c>
    </row>
    <row r="79" spans="1:4">
      <c r="A79"/>
      <c r="B79"/>
      <c r="C79"/>
      <c r="D79">
        <v>30</v>
      </c>
    </row>
    <row r="80" spans="1:4">
      <c r="A80"/>
      <c r="B80"/>
      <c r="C80"/>
      <c r="D80">
        <v>0</v>
      </c>
    </row>
    <row r="81" spans="1:7">
      <c r="A81"/>
      <c r="B81"/>
      <c r="C81"/>
      <c r="D81">
        <v>-20</v>
      </c>
    </row>
    <row r="82" spans="1:7">
      <c r="A82"/>
      <c r="B82"/>
      <c r="C82"/>
      <c r="D82">
        <v>-40</v>
      </c>
    </row>
    <row r="83" spans="1:7">
      <c r="B83" s="4" t="s">
        <v>510</v>
      </c>
    </row>
    <row r="84" spans="1:7">
      <c r="D84" s="5" t="s">
        <v>272</v>
      </c>
      <c r="F84" s="5" t="s">
        <v>272</v>
      </c>
    </row>
    <row r="85" spans="1:7">
      <c r="D85" s="4" t="s">
        <v>573</v>
      </c>
      <c r="F85" s="5" t="s">
        <v>296</v>
      </c>
    </row>
    <row r="86" spans="1:7">
      <c r="F86" t="s">
        <v>573</v>
      </c>
    </row>
    <row r="87" spans="1:7">
      <c r="F87"/>
    </row>
    <row r="90" spans="1:7">
      <c r="A90"/>
      <c r="B90" t="s">
        <v>380</v>
      </c>
      <c r="C90"/>
      <c r="D90"/>
    </row>
    <row r="91" spans="1:7" ht="27">
      <c r="A91"/>
      <c r="B91"/>
      <c r="C91"/>
      <c r="D91" s="50" t="s">
        <v>387</v>
      </c>
      <c r="G91" s="5" t="s">
        <v>362</v>
      </c>
    </row>
    <row r="92" spans="1:7" ht="27">
      <c r="A92"/>
      <c r="B92"/>
      <c r="C92"/>
      <c r="D92" s="50" t="s">
        <v>369</v>
      </c>
      <c r="G92" s="5" t="s">
        <v>363</v>
      </c>
    </row>
    <row r="93" spans="1:7">
      <c r="A93"/>
      <c r="B93"/>
      <c r="C93"/>
      <c r="D93"/>
    </row>
    <row r="94" spans="1:7">
      <c r="A94"/>
      <c r="B94"/>
      <c r="C94"/>
      <c r="D94"/>
    </row>
    <row r="95" spans="1:7">
      <c r="A95"/>
      <c r="B95"/>
      <c r="C95"/>
      <c r="D95" t="s">
        <v>303</v>
      </c>
    </row>
    <row r="96" spans="1:7">
      <c r="A96"/>
      <c r="B96"/>
      <c r="C96"/>
      <c r="D96" t="s">
        <v>302</v>
      </c>
    </row>
    <row r="97" spans="1:6">
      <c r="A97"/>
      <c r="B97"/>
      <c r="C97"/>
      <c r="D97" t="s">
        <v>304</v>
      </c>
    </row>
    <row r="98" spans="1:6">
      <c r="A98"/>
      <c r="B98"/>
      <c r="C98"/>
      <c r="D98" s="148" t="s">
        <v>315</v>
      </c>
    </row>
    <row r="99" spans="1:6">
      <c r="A99"/>
      <c r="B99"/>
      <c r="C99"/>
      <c r="D99" t="s">
        <v>307</v>
      </c>
    </row>
    <row r="100" spans="1:6">
      <c r="A100"/>
      <c r="B100"/>
      <c r="C100"/>
      <c r="D100" t="s">
        <v>308</v>
      </c>
    </row>
    <row r="101" spans="1:6">
      <c r="A101"/>
      <c r="B101"/>
      <c r="C101"/>
      <c r="D101" t="s">
        <v>309</v>
      </c>
    </row>
    <row r="102" spans="1:6">
      <c r="A102"/>
      <c r="B102"/>
      <c r="C102"/>
      <c r="D102" t="s">
        <v>310</v>
      </c>
    </row>
    <row r="103" spans="1:6">
      <c r="A103"/>
      <c r="B103"/>
      <c r="C103"/>
      <c r="D103" t="s">
        <v>311</v>
      </c>
    </row>
    <row r="104" spans="1:6">
      <c r="A104"/>
      <c r="B104"/>
      <c r="C104"/>
      <c r="D104" s="148" t="s">
        <v>315</v>
      </c>
    </row>
    <row r="105" spans="1:6">
      <c r="A105"/>
      <c r="B105"/>
      <c r="C105"/>
      <c r="D105" s="148"/>
    </row>
    <row r="106" spans="1:6">
      <c r="B106" s="4"/>
      <c r="D106" s="320" t="s">
        <v>576</v>
      </c>
    </row>
    <row r="107" spans="1:6" ht="13.5" customHeight="1">
      <c r="D107" t="s">
        <v>577</v>
      </c>
    </row>
    <row r="108" spans="1:6">
      <c r="D108" t="s">
        <v>578</v>
      </c>
    </row>
    <row r="109" spans="1:6">
      <c r="D109" s="320"/>
      <c r="F109"/>
    </row>
  </sheetData>
  <mergeCells count="172">
    <mergeCell ref="AA1:AE1"/>
    <mergeCell ref="A2:AE2"/>
    <mergeCell ref="U3:W3"/>
    <mergeCell ref="Y3:AE3"/>
    <mergeCell ref="U4:W4"/>
    <mergeCell ref="Y4:AE4"/>
    <mergeCell ref="A5:F5"/>
    <mergeCell ref="G5:L5"/>
    <mergeCell ref="N5:P5"/>
    <mergeCell ref="Q5:AE5"/>
    <mergeCell ref="A7:A8"/>
    <mergeCell ref="B7:D8"/>
    <mergeCell ref="F7:I8"/>
    <mergeCell ref="K7:M7"/>
    <mergeCell ref="N7:R8"/>
    <mergeCell ref="V7:Y7"/>
    <mergeCell ref="AC7:AE8"/>
    <mergeCell ref="K8:M8"/>
    <mergeCell ref="S8:U8"/>
    <mergeCell ref="V8:Y8"/>
    <mergeCell ref="Z8:AB8"/>
    <mergeCell ref="A9:A10"/>
    <mergeCell ref="B9:D9"/>
    <mergeCell ref="F9:I10"/>
    <mergeCell ref="AC10:AE10"/>
    <mergeCell ref="B11:D11"/>
    <mergeCell ref="F11:I11"/>
    <mergeCell ref="A12:F12"/>
    <mergeCell ref="G12:L12"/>
    <mergeCell ref="S12:U12"/>
    <mergeCell ref="N9:R9"/>
    <mergeCell ref="S9:U9"/>
    <mergeCell ref="V9:Y9"/>
    <mergeCell ref="Z9:AB9"/>
    <mergeCell ref="AC9:AE9"/>
    <mergeCell ref="B10:D10"/>
    <mergeCell ref="N10:P10"/>
    <mergeCell ref="S10:U10"/>
    <mergeCell ref="V10:Y10"/>
    <mergeCell ref="Z10:AB10"/>
    <mergeCell ref="K9:M10"/>
    <mergeCell ref="V14:X15"/>
    <mergeCell ref="Y14:Z15"/>
    <mergeCell ref="AB14:AC15"/>
    <mergeCell ref="AD14:AE15"/>
    <mergeCell ref="AG14:AG15"/>
    <mergeCell ref="F15:I15"/>
    <mergeCell ref="A14:A15"/>
    <mergeCell ref="B14:D15"/>
    <mergeCell ref="F14:I14"/>
    <mergeCell ref="K14:M15"/>
    <mergeCell ref="N14:R15"/>
    <mergeCell ref="S14:U15"/>
    <mergeCell ref="S16:U17"/>
    <mergeCell ref="V16:X17"/>
    <mergeCell ref="Y16:Z17"/>
    <mergeCell ref="AB16:AC17"/>
    <mergeCell ref="AD16:AE17"/>
    <mergeCell ref="AG16:AG17"/>
    <mergeCell ref="A16:A17"/>
    <mergeCell ref="B16:D16"/>
    <mergeCell ref="F16:I16"/>
    <mergeCell ref="K16:K17"/>
    <mergeCell ref="L16:M17"/>
    <mergeCell ref="N16:R16"/>
    <mergeCell ref="B17:D17"/>
    <mergeCell ref="F17:I17"/>
    <mergeCell ref="N17:P17"/>
    <mergeCell ref="S18:U19"/>
    <mergeCell ref="V18:X19"/>
    <mergeCell ref="Y18:Z19"/>
    <mergeCell ref="AB18:AC19"/>
    <mergeCell ref="AD18:AE19"/>
    <mergeCell ref="AG18:AG19"/>
    <mergeCell ref="A18:A19"/>
    <mergeCell ref="B18:D18"/>
    <mergeCell ref="F18:I18"/>
    <mergeCell ref="K18:K19"/>
    <mergeCell ref="L18:M19"/>
    <mergeCell ref="N18:R18"/>
    <mergeCell ref="B19:D19"/>
    <mergeCell ref="F19:I19"/>
    <mergeCell ref="N19:P19"/>
    <mergeCell ref="S20:U21"/>
    <mergeCell ref="V20:X21"/>
    <mergeCell ref="Y20:Z21"/>
    <mergeCell ref="AB20:AC21"/>
    <mergeCell ref="AD20:AE21"/>
    <mergeCell ref="AG20:AG21"/>
    <mergeCell ref="A20:A21"/>
    <mergeCell ref="B20:D20"/>
    <mergeCell ref="F20:I20"/>
    <mergeCell ref="K20:K21"/>
    <mergeCell ref="L20:M21"/>
    <mergeCell ref="N20:R20"/>
    <mergeCell ref="B21:D21"/>
    <mergeCell ref="F21:I21"/>
    <mergeCell ref="N21:P21"/>
    <mergeCell ref="S22:U23"/>
    <mergeCell ref="V22:X23"/>
    <mergeCell ref="Y22:Z23"/>
    <mergeCell ref="AB22:AC23"/>
    <mergeCell ref="AD22:AE23"/>
    <mergeCell ref="AG22:AG23"/>
    <mergeCell ref="A22:A23"/>
    <mergeCell ref="B22:D22"/>
    <mergeCell ref="F22:I22"/>
    <mergeCell ref="K22:K23"/>
    <mergeCell ref="L22:M23"/>
    <mergeCell ref="N22:R22"/>
    <mergeCell ref="B23:D23"/>
    <mergeCell ref="F23:I23"/>
    <mergeCell ref="N23:P23"/>
    <mergeCell ref="A30:L30"/>
    <mergeCell ref="S30:AD30"/>
    <mergeCell ref="A31:L32"/>
    <mergeCell ref="M31:M32"/>
    <mergeCell ref="S31:AD31"/>
    <mergeCell ref="S32:AD32"/>
    <mergeCell ref="R25:S26"/>
    <mergeCell ref="A26:F27"/>
    <mergeCell ref="G26:I26"/>
    <mergeCell ref="R27:R28"/>
    <mergeCell ref="S27:AD28"/>
    <mergeCell ref="A29:M29"/>
    <mergeCell ref="S29:AD29"/>
    <mergeCell ref="A35:L36"/>
    <mergeCell ref="M35:M36"/>
    <mergeCell ref="S35:AD35"/>
    <mergeCell ref="AI35:AS35"/>
    <mergeCell ref="S36:AD36"/>
    <mergeCell ref="AI36:AS36"/>
    <mergeCell ref="A33:L33"/>
    <mergeCell ref="M33:M34"/>
    <mergeCell ref="S33:AD33"/>
    <mergeCell ref="A34:L34"/>
    <mergeCell ref="S34:AD34"/>
    <mergeCell ref="AI34:AS34"/>
    <mergeCell ref="C43:D43"/>
    <mergeCell ref="F43:I43"/>
    <mergeCell ref="F44:O44"/>
    <mergeCell ref="F45:G45"/>
    <mergeCell ref="I45:K45"/>
    <mergeCell ref="M45:O45"/>
    <mergeCell ref="S45:AE45"/>
    <mergeCell ref="S37:AD37"/>
    <mergeCell ref="A38:F39"/>
    <mergeCell ref="G38:I39"/>
    <mergeCell ref="S38:AD38"/>
    <mergeCell ref="A41:G42"/>
    <mergeCell ref="S39:AD40"/>
    <mergeCell ref="R41:R42"/>
    <mergeCell ref="S41:AD42"/>
    <mergeCell ref="S43:AD43"/>
    <mergeCell ref="F46:I46"/>
    <mergeCell ref="S46:AE46"/>
    <mergeCell ref="F47:I47"/>
    <mergeCell ref="S47:AE47"/>
    <mergeCell ref="A49:C50"/>
    <mergeCell ref="D49:F50"/>
    <mergeCell ref="G49:L50"/>
    <mergeCell ref="M49:P50"/>
    <mergeCell ref="Q49:U50"/>
    <mergeCell ref="S51:S52"/>
    <mergeCell ref="T51:U52"/>
    <mergeCell ref="D52:F52"/>
    <mergeCell ref="A51:A52"/>
    <mergeCell ref="B51:C52"/>
    <mergeCell ref="D51:F51"/>
    <mergeCell ref="G51:L52"/>
    <mergeCell ref="M51:P52"/>
    <mergeCell ref="Q51:R52"/>
  </mergeCells>
  <phoneticPr fontId="2"/>
  <conditionalFormatting sqref="A7:AE8 A9:K9 N9:AE10 A10:J10">
    <cfRule type="expression" dxfId="34" priority="2">
      <formula>$A$5=""</formula>
    </cfRule>
  </conditionalFormatting>
  <conditionalFormatting sqref="G38 A41:P47 A49:U52">
    <cfRule type="expression" dxfId="33" priority="3">
      <formula>$A$38=""</formula>
    </cfRule>
  </conditionalFormatting>
  <conditionalFormatting sqref="G5:AE5">
    <cfRule type="expression" dxfId="32" priority="1">
      <formula>$A$5=""</formula>
    </cfRule>
  </conditionalFormatting>
  <dataValidations count="16">
    <dataValidation type="list" allowBlank="1" showInputMessage="1" showErrorMessage="1" sqref="M51:P52" xr:uid="{F99DC217-DF83-4133-B54B-A23AA0F8B026}">
      <formula1>$D$106:$D$108</formula1>
    </dataValidation>
    <dataValidation type="list" allowBlank="1" showInputMessage="1" showErrorMessage="1" sqref="B22:D22 B18:D18 B20:D20 B16:D16 D51:F51" xr:uid="{5F9E138A-8798-4259-BD2D-260E33B1B29C}">
      <formula1>$F$84:$F$86</formula1>
    </dataValidation>
    <dataValidation type="list" allowBlank="1" showInputMessage="1" showErrorMessage="1" sqref="B9:D9" xr:uid="{BAC2D631-9AAF-4FE3-8B0D-6E8A1180177E}">
      <formula1>$D$84:$D$85</formula1>
    </dataValidation>
    <dataValidation type="list" allowBlank="1" showInputMessage="1" showErrorMessage="1" prompt="（空白）を選択した場合は、当該項目は「非表示」となります。" sqref="A5:F5" xr:uid="{988595B5-60CB-4004-BA05-9333D272A440}">
      <formula1>$B$56:$D$56</formula1>
    </dataValidation>
    <dataValidation type="list" allowBlank="1" showInputMessage="1" showErrorMessage="1" prompt="（空白）を選択した場合は、当該項目は「非表示」となります。" sqref="A38:F39" xr:uid="{53376910-FAC1-45EC-9376-DE7D6E76E097}">
      <formula1>$B$90:$D$90</formula1>
    </dataValidation>
    <dataValidation type="list" allowBlank="1" showInputMessage="1" showErrorMessage="1" sqref="A9:A10" xr:uid="{A0F21DE1-62EB-45C2-90A1-FFF261FA3C46}">
      <formula1>$D$58:$D$59</formula1>
    </dataValidation>
    <dataValidation type="list" allowBlank="1" showInputMessage="1" showErrorMessage="1" sqref="A16:A17" xr:uid="{94187D8A-AC6C-4E8A-982A-324E47F26614}">
      <formula1>$D$61:$E$61</formula1>
    </dataValidation>
    <dataValidation type="list" allowBlank="1" showInputMessage="1" showErrorMessage="1" sqref="S20 S16 S18 S22" xr:uid="{AAF422BE-4C4C-42ED-90B4-BDB5769EDF25}">
      <formula1>$D$69:$D$74</formula1>
    </dataValidation>
    <dataValidation type="list" allowBlank="1" showInputMessage="1" showErrorMessage="1" sqref="N9:R9 N22:R22 N18:R18 N20:R20 N16:R16" xr:uid="{549CCE0A-9DA7-4E76-BE72-6BEE8FACC03E}">
      <formula1>$D$66:$D$67</formula1>
    </dataValidation>
    <dataValidation type="list" allowBlank="1" showInputMessage="1" showErrorMessage="1" sqref="F47:I47" xr:uid="{B9BFC3DD-A6DE-4325-83EA-30414440BA06}">
      <formula1>$D$99:$D$104</formula1>
    </dataValidation>
    <dataValidation type="list" allowBlank="1" showInputMessage="1" showErrorMessage="1" sqref="F44:O44" xr:uid="{4784837A-941C-4E16-BB76-853EA84A4E62}">
      <formula1>$D$95:$D$98</formula1>
    </dataValidation>
    <dataValidation type="list" allowBlank="1" showInputMessage="1" showErrorMessage="1" sqref="B51:C52" xr:uid="{97A88613-330D-40D5-9E20-44355C0A3375}">
      <formula1>$D$91:$D$92</formula1>
    </dataValidation>
    <dataValidation type="list" allowBlank="1" showInputMessage="1" showErrorMessage="1" sqref="M33" xr:uid="{A067795C-62D9-4586-B849-6235D4D3A7A1}">
      <formula1>$D$76:$D$82</formula1>
    </dataValidation>
    <dataValidation type="list" allowBlank="1" showInputMessage="1" showErrorMessage="1" sqref="A18:A19" xr:uid="{F9134221-7649-4B5F-BE0A-9DCDED2E9FD1}">
      <formula1>$D$62:$E$62</formula1>
    </dataValidation>
    <dataValidation type="list" allowBlank="1" showInputMessage="1" showErrorMessage="1" sqref="A20:A21" xr:uid="{EA870984-6E4D-4351-A5A8-AA9E80DFBCAC}">
      <formula1>$D$63:$E$63</formula1>
    </dataValidation>
    <dataValidation type="list" allowBlank="1" showInputMessage="1" showErrorMessage="1" sqref="A22:A23" xr:uid="{AE6EBB06-0C66-409D-9E71-427F26375E6E}">
      <formula1>$D$64:$E$64</formula1>
    </dataValidation>
  </dataValidations>
  <pageMargins left="0.70866141732283472" right="0.70866141732283472" top="0.74803149606299213" bottom="0.74803149606299213" header="0.31496062992125984" footer="0.31496062992125984"/>
  <pageSetup paperSize="9" scale="72" orientation="landscape" cellComments="asDisplayed" r:id="rId1"/>
  <rowBreaks count="1" manualBreakCount="1">
    <brk id="52" max="24"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C96C0-BF8E-434B-A056-F87A13BEBFF7}">
  <sheetPr codeName="Sheet22">
    <tabColor rgb="FF00FFFF"/>
    <pageSetUpPr fitToPage="1"/>
  </sheetPr>
  <dimension ref="A1:BF209"/>
  <sheetViews>
    <sheetView showGridLines="0" workbookViewId="0">
      <selection activeCell="H5" sqref="H5"/>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5" width="5.125" style="5" customWidth="1"/>
    <col min="26" max="26" width="2.125" style="5" customWidth="1"/>
    <col min="27" max="28" width="3.625" style="5" customWidth="1"/>
    <col min="29" max="29" width="6.625" style="5" customWidth="1"/>
    <col min="30" max="31" width="3.625" style="5" customWidth="1"/>
    <col min="32" max="32" width="2" style="5" customWidth="1"/>
    <col min="33" max="39" width="3.625" style="5" customWidth="1"/>
    <col min="40" max="40" width="5.125" style="5" customWidth="1"/>
    <col min="41" max="41" width="6.625" style="5" customWidth="1"/>
    <col min="42" max="42" width="3.625" style="5" customWidth="1"/>
    <col min="43" max="43" width="5.125" style="5" customWidth="1"/>
    <col min="44" max="44" width="8.125" style="5" customWidth="1"/>
    <col min="45" max="46" width="3.625" style="5" customWidth="1"/>
    <col min="47" max="48" width="5.625" style="5" customWidth="1"/>
    <col min="49" max="49" width="12.625" style="5" customWidth="1"/>
    <col min="50" max="50" width="9.625" style="5" customWidth="1"/>
    <col min="51" max="51" width="6.625" style="167" customWidth="1"/>
    <col min="52" max="56" width="6.625" style="5" customWidth="1"/>
    <col min="57" max="58" width="9" style="5" customWidth="1"/>
    <col min="59" max="16384" width="9" style="5"/>
  </cols>
  <sheetData>
    <row r="1" spans="1:51" ht="15" customHeight="1">
      <c r="AL1" s="205"/>
      <c r="AM1" s="205"/>
      <c r="AN1" s="1123" t="s">
        <v>376</v>
      </c>
      <c r="AO1" s="1124"/>
      <c r="AP1" s="1124"/>
      <c r="AQ1" s="1124"/>
      <c r="AR1" s="1124"/>
      <c r="AS1" s="1124"/>
      <c r="AT1" s="1125"/>
    </row>
    <row r="2" spans="1:51" ht="21" customHeight="1">
      <c r="A2" s="986" t="s">
        <v>312</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6"/>
      <c r="AI2" s="986"/>
      <c r="AJ2" s="986"/>
      <c r="AK2" s="986"/>
      <c r="AL2" s="986"/>
      <c r="AM2" s="986"/>
      <c r="AN2" s="986"/>
      <c r="AO2" s="986"/>
      <c r="AP2" s="986"/>
      <c r="AQ2" s="986"/>
      <c r="AR2" s="986"/>
      <c r="AS2" s="986"/>
      <c r="AT2" s="986"/>
    </row>
    <row r="3" spans="1:51" ht="15" customHeight="1">
      <c r="G3" s="1127"/>
      <c r="H3" s="1127"/>
      <c r="I3" s="1127"/>
      <c r="J3" s="1127"/>
      <c r="K3" s="1127"/>
      <c r="L3" s="1127"/>
      <c r="M3" s="1127"/>
      <c r="N3" s="1127"/>
      <c r="O3" s="1127"/>
      <c r="P3" s="1127"/>
      <c r="Q3" s="1127"/>
      <c r="R3" s="1127"/>
      <c r="AG3" s="989" t="s">
        <v>316</v>
      </c>
      <c r="AH3" s="989"/>
      <c r="AI3" s="989"/>
      <c r="AJ3" s="989"/>
      <c r="AK3" s="123" t="s">
        <v>297</v>
      </c>
      <c r="AL3" s="987" t="str">
        <f>例＿様式１!L6</f>
        <v>○○○○○建設</v>
      </c>
      <c r="AM3" s="987"/>
      <c r="AN3" s="987"/>
      <c r="AO3" s="987"/>
      <c r="AP3" s="987"/>
      <c r="AQ3" s="987"/>
      <c r="AR3" s="987"/>
      <c r="AS3" s="987"/>
      <c r="AT3" s="987"/>
    </row>
    <row r="4" spans="1:51" ht="15" customHeight="1">
      <c r="G4" s="1127"/>
      <c r="H4" s="1127"/>
      <c r="I4" s="1127"/>
      <c r="J4" s="1127"/>
      <c r="K4" s="1127"/>
      <c r="L4" s="1127"/>
      <c r="M4" s="1127"/>
      <c r="N4" s="1127"/>
      <c r="O4" s="1127"/>
      <c r="P4" s="1127"/>
      <c r="Q4" s="1127"/>
      <c r="R4" s="1127"/>
      <c r="AG4" s="989" t="s">
        <v>317</v>
      </c>
      <c r="AH4" s="989"/>
      <c r="AI4" s="989"/>
      <c r="AJ4" s="989"/>
      <c r="AK4" s="123" t="s">
        <v>297</v>
      </c>
      <c r="AL4" s="988" t="str">
        <f>例＿様式１!B11</f>
        <v>県道○○線　○○○○○○○○○工事</v>
      </c>
      <c r="AM4" s="988"/>
      <c r="AN4" s="988"/>
      <c r="AO4" s="988"/>
      <c r="AP4" s="988"/>
      <c r="AQ4" s="988"/>
      <c r="AR4" s="988"/>
      <c r="AS4" s="988"/>
      <c r="AT4" s="988"/>
      <c r="AY4" s="5"/>
    </row>
    <row r="5" spans="1:51" ht="21" customHeight="1">
      <c r="A5" s="1126" t="s">
        <v>652</v>
      </c>
      <c r="B5" s="1126"/>
      <c r="C5" s="1126"/>
      <c r="D5" s="1126"/>
      <c r="E5" s="1126"/>
      <c r="F5" s="1126"/>
      <c r="O5" s="145"/>
      <c r="P5" s="145"/>
      <c r="Q5" s="1130" t="s">
        <v>754</v>
      </c>
      <c r="R5" s="1130"/>
      <c r="S5" s="1130"/>
      <c r="T5" s="1130"/>
      <c r="U5" s="1130"/>
      <c r="V5" s="1130"/>
      <c r="W5" s="1130"/>
      <c r="X5" s="1128" t="s">
        <v>755</v>
      </c>
      <c r="Y5" s="1128"/>
      <c r="Z5" s="1128"/>
      <c r="AA5" s="1128"/>
      <c r="AB5" s="1128"/>
      <c r="AC5" s="1128"/>
      <c r="AD5" s="1128"/>
      <c r="AE5" s="1128"/>
      <c r="AF5" s="1128"/>
      <c r="AG5" s="1128"/>
      <c r="AH5" s="1128"/>
      <c r="AI5" s="1128"/>
      <c r="AJ5" s="1128"/>
      <c r="AK5" s="1128"/>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1128"/>
      <c r="Y6" s="1129"/>
      <c r="Z6" s="1129"/>
      <c r="AA6" s="1129"/>
      <c r="AB6" s="1129"/>
      <c r="AC6" s="1129"/>
      <c r="AD6" s="1129"/>
      <c r="AE6" s="1129"/>
      <c r="AF6" s="1129"/>
      <c r="AG6" s="1129"/>
      <c r="AH6" s="1129"/>
      <c r="AI6" s="1129"/>
      <c r="AJ6" s="1129"/>
      <c r="AK6" s="1129"/>
      <c r="AL6" s="391"/>
    </row>
    <row r="7" spans="1:51" ht="15" customHeight="1">
      <c r="A7" s="976" t="s">
        <v>649</v>
      </c>
      <c r="B7" s="151"/>
      <c r="C7" s="316" t="s">
        <v>336</v>
      </c>
      <c r="D7" s="316" t="s">
        <v>295</v>
      </c>
      <c r="E7" s="316" t="s">
        <v>648</v>
      </c>
      <c r="F7" s="153" t="s">
        <v>287</v>
      </c>
      <c r="G7" s="1131" t="s">
        <v>657</v>
      </c>
      <c r="H7" s="1132"/>
      <c r="I7" s="1132"/>
      <c r="J7" s="1132"/>
      <c r="K7" s="1132"/>
      <c r="L7" s="1132"/>
      <c r="M7" s="1132"/>
      <c r="N7" s="1132"/>
      <c r="O7" s="1133"/>
      <c r="Y7" s="976" t="s">
        <v>649</v>
      </c>
      <c r="Z7" s="152"/>
      <c r="AA7" s="1153" t="s">
        <v>651</v>
      </c>
      <c r="AB7" s="1153"/>
      <c r="AC7" s="1153"/>
      <c r="AD7" s="1153"/>
      <c r="AE7" s="1153"/>
      <c r="AF7" s="149"/>
      <c r="AG7" s="859" t="s">
        <v>638</v>
      </c>
      <c r="AH7" s="863"/>
      <c r="AI7" s="863"/>
      <c r="AJ7" s="863"/>
      <c r="AK7" s="863"/>
      <c r="AL7" s="863"/>
      <c r="AM7" s="863"/>
      <c r="AN7" s="863"/>
      <c r="AO7" s="863"/>
      <c r="AP7" s="863"/>
      <c r="AQ7" s="863"/>
      <c r="AR7" s="863"/>
      <c r="AS7" s="860"/>
      <c r="AT7" s="366"/>
      <c r="AV7" s="4" t="s">
        <v>656</v>
      </c>
    </row>
    <row r="8" spans="1:51" ht="15" customHeight="1" thickBot="1">
      <c r="A8" s="977"/>
      <c r="B8" s="141" t="s">
        <v>295</v>
      </c>
      <c r="C8" s="317" t="s">
        <v>320</v>
      </c>
      <c r="D8" s="317" t="s">
        <v>297</v>
      </c>
      <c r="E8" s="317" t="s">
        <v>528</v>
      </c>
      <c r="F8" s="166" t="s">
        <v>287</v>
      </c>
      <c r="G8" s="1134" t="s">
        <v>757</v>
      </c>
      <c r="H8" s="1135"/>
      <c r="I8" s="1135"/>
      <c r="J8" s="1135"/>
      <c r="K8" s="1135"/>
      <c r="L8" s="1135"/>
      <c r="M8" s="1135"/>
      <c r="N8" s="1135"/>
      <c r="O8" s="1136"/>
      <c r="U8" s="4"/>
      <c r="Y8" s="977"/>
      <c r="Z8" s="140" t="s">
        <v>333</v>
      </c>
      <c r="AA8" s="886" t="s">
        <v>659</v>
      </c>
      <c r="AB8" s="886"/>
      <c r="AC8" s="886"/>
      <c r="AD8" s="886"/>
      <c r="AE8" s="886"/>
      <c r="AF8" s="130" t="s">
        <v>334</v>
      </c>
      <c r="AG8" s="861" t="s">
        <v>637</v>
      </c>
      <c r="AH8" s="864"/>
      <c r="AI8" s="864"/>
      <c r="AJ8" s="864"/>
      <c r="AK8" s="864"/>
      <c r="AL8" s="864"/>
      <c r="AM8" s="864"/>
      <c r="AN8" s="864"/>
      <c r="AO8" s="864"/>
      <c r="AP8" s="864"/>
      <c r="AQ8" s="864"/>
      <c r="AR8" s="864"/>
      <c r="AS8" s="862"/>
      <c r="AT8" s="366"/>
      <c r="AV8" s="960">
        <v>1</v>
      </c>
      <c r="AW8" s="960" t="str">
        <f>IF(OR(A9="○",A9=""),IF(OR(A9="○",A9=""),IF(OR(E9="女性",AND(E9="男性",AND(E10&lt;40,NOT(E10=0))),AND(E9="",AND(E10&lt;40,NOT(E10=0)))),"○","×")),IF(A9="工場製作","対象外",""))</f>
        <v>○</v>
      </c>
    </row>
    <row r="9" spans="1:51" ht="15" customHeight="1">
      <c r="A9" s="975" t="s">
        <v>57</v>
      </c>
      <c r="B9" s="151"/>
      <c r="C9" s="404" t="s">
        <v>814</v>
      </c>
      <c r="D9" s="152"/>
      <c r="E9" s="344" t="s">
        <v>654</v>
      </c>
      <c r="F9" s="153"/>
      <c r="G9" s="1137" t="s">
        <v>857</v>
      </c>
      <c r="H9" s="1138"/>
      <c r="I9" s="1138"/>
      <c r="J9" s="1138"/>
      <c r="K9" s="1138"/>
      <c r="L9" s="1138"/>
      <c r="M9" s="1138"/>
      <c r="N9" s="1138"/>
      <c r="O9" s="1139"/>
      <c r="R9" s="1143" t="s">
        <v>756</v>
      </c>
      <c r="S9" s="1144"/>
      <c r="T9" s="1144"/>
      <c r="U9" s="1145"/>
      <c r="Y9" s="1154" t="s">
        <v>57</v>
      </c>
      <c r="Z9" s="123"/>
      <c r="AA9" s="1156" t="s">
        <v>815</v>
      </c>
      <c r="AB9" s="1156"/>
      <c r="AC9" s="1156"/>
      <c r="AD9" s="1156"/>
      <c r="AE9" s="1156"/>
      <c r="AF9" s="153"/>
      <c r="AG9" s="1137" t="s">
        <v>567</v>
      </c>
      <c r="AH9" s="1138"/>
      <c r="AI9" s="1138"/>
      <c r="AJ9" s="1138"/>
      <c r="AK9" s="1138"/>
      <c r="AL9" s="1138"/>
      <c r="AM9" s="1138"/>
      <c r="AN9" s="1138"/>
      <c r="AO9" s="1138"/>
      <c r="AP9" s="1138"/>
      <c r="AQ9" s="1138"/>
      <c r="AR9" s="1138"/>
      <c r="AS9" s="1139"/>
      <c r="AT9" s="357"/>
      <c r="AV9" s="960"/>
      <c r="AW9" s="960"/>
    </row>
    <row r="10" spans="1:51" ht="15" customHeight="1">
      <c r="A10" s="974"/>
      <c r="B10" s="141" t="s">
        <v>295</v>
      </c>
      <c r="C10" s="407">
        <v>35828</v>
      </c>
      <c r="D10" s="317" t="s">
        <v>297</v>
      </c>
      <c r="E10" s="355">
        <f>IF(NOT(C10=""),DATEDIF(C10,$R$48,"Y"),"")</f>
        <v>27</v>
      </c>
      <c r="F10" s="166" t="s">
        <v>287</v>
      </c>
      <c r="G10" s="1140"/>
      <c r="H10" s="1141"/>
      <c r="I10" s="1141"/>
      <c r="J10" s="1141"/>
      <c r="K10" s="1141"/>
      <c r="L10" s="1141"/>
      <c r="M10" s="1141"/>
      <c r="N10" s="1141"/>
      <c r="O10" s="1142"/>
      <c r="R10" s="1146"/>
      <c r="S10" s="864"/>
      <c r="T10" s="864"/>
      <c r="U10" s="1147"/>
      <c r="Y10" s="1155"/>
      <c r="Z10" s="167" t="s">
        <v>295</v>
      </c>
      <c r="AA10" s="1004">
        <v>27456</v>
      </c>
      <c r="AB10" s="1004"/>
      <c r="AC10" s="1004"/>
      <c r="AD10" s="1004"/>
      <c r="AE10" s="1004"/>
      <c r="AF10" s="203" t="s">
        <v>287</v>
      </c>
      <c r="AG10" s="1140"/>
      <c r="AH10" s="1141"/>
      <c r="AI10" s="1141"/>
      <c r="AJ10" s="1141"/>
      <c r="AK10" s="1141"/>
      <c r="AL10" s="1141"/>
      <c r="AM10" s="1141"/>
      <c r="AN10" s="1141"/>
      <c r="AO10" s="1141"/>
      <c r="AP10" s="1141"/>
      <c r="AQ10" s="1141"/>
      <c r="AR10" s="1141"/>
      <c r="AS10" s="1142"/>
      <c r="AT10" s="357"/>
      <c r="AV10" s="960">
        <v>2</v>
      </c>
      <c r="AW10" s="960" t="str">
        <f>IF(OR(A11="○",A11=""),IF(OR(A11="○",A11=""),IF(OR(E11="女性",AND(E11="男性",AND(E12&lt;40,NOT(E12=0))),AND(E11="",AND(E12&lt;40,NOT(E12=0)))),"○","×")),IF(A11="工場製作","対象外",""))</f>
        <v>○</v>
      </c>
    </row>
    <row r="11" spans="1:51" ht="15" customHeight="1">
      <c r="A11" s="975" t="s">
        <v>57</v>
      </c>
      <c r="B11" s="151"/>
      <c r="C11" s="404" t="s">
        <v>813</v>
      </c>
      <c r="D11" s="152" t="s">
        <v>295</v>
      </c>
      <c r="E11" s="344" t="s">
        <v>655</v>
      </c>
      <c r="F11" s="153" t="s">
        <v>287</v>
      </c>
      <c r="G11" s="1137" t="s">
        <v>568</v>
      </c>
      <c r="H11" s="1138"/>
      <c r="I11" s="1138"/>
      <c r="J11" s="1138"/>
      <c r="K11" s="1138"/>
      <c r="L11" s="1138"/>
      <c r="M11" s="1138"/>
      <c r="N11" s="1138"/>
      <c r="O11" s="1139"/>
      <c r="R11" s="1148" t="s">
        <v>752</v>
      </c>
      <c r="S11" s="1138"/>
      <c r="T11" s="1138"/>
      <c r="U11" s="1149"/>
      <c r="Y11" s="1154" t="s">
        <v>57</v>
      </c>
      <c r="Z11" s="343"/>
      <c r="AA11" s="1156" t="s">
        <v>816</v>
      </c>
      <c r="AB11" s="1156"/>
      <c r="AC11" s="1156"/>
      <c r="AD11" s="1156"/>
      <c r="AE11" s="1156"/>
      <c r="AF11" s="153"/>
      <c r="AG11" s="1137" t="s">
        <v>568</v>
      </c>
      <c r="AH11" s="1138"/>
      <c r="AI11" s="1138"/>
      <c r="AJ11" s="1138"/>
      <c r="AK11" s="1138"/>
      <c r="AL11" s="1138"/>
      <c r="AM11" s="1138"/>
      <c r="AN11" s="1138"/>
      <c r="AO11" s="1138"/>
      <c r="AP11" s="1138"/>
      <c r="AQ11" s="1138"/>
      <c r="AR11" s="1138"/>
      <c r="AS11" s="1139"/>
      <c r="AT11" s="357"/>
      <c r="AV11" s="960"/>
      <c r="AW11" s="960"/>
    </row>
    <row r="12" spans="1:51" ht="15" customHeight="1" thickBot="1">
      <c r="A12" s="974"/>
      <c r="B12" s="141" t="s">
        <v>295</v>
      </c>
      <c r="C12" s="407">
        <v>31841</v>
      </c>
      <c r="D12" s="317" t="s">
        <v>297</v>
      </c>
      <c r="E12" s="355">
        <f>IF(NOT(C12=""),DATEDIF(C12,$R$48,"Y"),"")</f>
        <v>38</v>
      </c>
      <c r="F12" s="166" t="s">
        <v>287</v>
      </c>
      <c r="G12" s="1140"/>
      <c r="H12" s="1141"/>
      <c r="I12" s="1141"/>
      <c r="J12" s="1141"/>
      <c r="K12" s="1141"/>
      <c r="L12" s="1141"/>
      <c r="M12" s="1141"/>
      <c r="N12" s="1141"/>
      <c r="O12" s="1142"/>
      <c r="R12" s="1150"/>
      <c r="S12" s="1151"/>
      <c r="T12" s="1151"/>
      <c r="U12" s="1152"/>
      <c r="Y12" s="1155"/>
      <c r="Z12" s="352" t="s">
        <v>295</v>
      </c>
      <c r="AA12" s="1004">
        <v>27154</v>
      </c>
      <c r="AB12" s="1004"/>
      <c r="AC12" s="1004"/>
      <c r="AD12" s="1004"/>
      <c r="AE12" s="1004"/>
      <c r="AF12" s="166" t="s">
        <v>287</v>
      </c>
      <c r="AG12" s="1140"/>
      <c r="AH12" s="1141"/>
      <c r="AI12" s="1141"/>
      <c r="AJ12" s="1141"/>
      <c r="AK12" s="1141"/>
      <c r="AL12" s="1141"/>
      <c r="AM12" s="1141"/>
      <c r="AN12" s="1141"/>
      <c r="AO12" s="1141"/>
      <c r="AP12" s="1141"/>
      <c r="AQ12" s="1141"/>
      <c r="AR12" s="1141"/>
      <c r="AS12" s="1142"/>
      <c r="AT12" s="357"/>
      <c r="AV12" s="960">
        <v>3</v>
      </c>
      <c r="AW12" s="960" t="str">
        <f>IF(OR(A13="○",A13=""),IF(OR(A13="○",A13=""),IF(OR(E13="女性",AND(E13="男性",AND(E14&lt;40,NOT(E14=0))),AND(E13="",AND(E14&lt;40,NOT(E14=0)))),"○","×")),IF(A13="工場製作","対象外",""))</f>
        <v>対象外</v>
      </c>
    </row>
    <row r="13" spans="1:51" ht="15" customHeight="1">
      <c r="A13" s="975" t="s">
        <v>371</v>
      </c>
      <c r="B13" s="151"/>
      <c r="C13" s="404" t="s">
        <v>812</v>
      </c>
      <c r="D13" s="152" t="s">
        <v>295</v>
      </c>
      <c r="E13" s="344"/>
      <c r="F13" s="153" t="s">
        <v>287</v>
      </c>
      <c r="G13" s="1137"/>
      <c r="H13" s="1138"/>
      <c r="I13" s="1138"/>
      <c r="J13" s="1138"/>
      <c r="K13" s="1138"/>
      <c r="L13" s="1138"/>
      <c r="M13" s="1138"/>
      <c r="N13" s="1138"/>
      <c r="O13" s="1139"/>
      <c r="Y13" s="1154" t="s">
        <v>7</v>
      </c>
      <c r="Z13" s="343"/>
      <c r="AA13" s="1156"/>
      <c r="AB13" s="1156"/>
      <c r="AC13" s="1156"/>
      <c r="AD13" s="1156"/>
      <c r="AE13" s="1156"/>
      <c r="AF13" s="153"/>
      <c r="AG13" s="1137"/>
      <c r="AH13" s="1138"/>
      <c r="AI13" s="1138"/>
      <c r="AJ13" s="1138"/>
      <c r="AK13" s="1138"/>
      <c r="AL13" s="1138"/>
      <c r="AM13" s="1138"/>
      <c r="AN13" s="1138"/>
      <c r="AO13" s="1138"/>
      <c r="AP13" s="1138"/>
      <c r="AQ13" s="1138"/>
      <c r="AR13" s="1138"/>
      <c r="AS13" s="1139"/>
      <c r="AT13" s="357"/>
      <c r="AV13" s="960"/>
      <c r="AW13" s="960"/>
    </row>
    <row r="14" spans="1:51" ht="15" customHeight="1">
      <c r="A14" s="974"/>
      <c r="B14" s="141" t="s">
        <v>295</v>
      </c>
      <c r="C14" s="407"/>
      <c r="D14" s="317" t="s">
        <v>297</v>
      </c>
      <c r="E14" s="355" t="str">
        <f>IF(NOT(C14=""),DATEDIF(C14,$R$48,"Y"),"")</f>
        <v/>
      </c>
      <c r="F14" s="166" t="s">
        <v>287</v>
      </c>
      <c r="G14" s="1140"/>
      <c r="H14" s="1141"/>
      <c r="I14" s="1141"/>
      <c r="J14" s="1141"/>
      <c r="K14" s="1141"/>
      <c r="L14" s="1141"/>
      <c r="M14" s="1141"/>
      <c r="N14" s="1141"/>
      <c r="O14" s="1142"/>
      <c r="Y14" s="1155"/>
      <c r="Z14" s="352" t="s">
        <v>295</v>
      </c>
      <c r="AA14" s="1004"/>
      <c r="AB14" s="1004"/>
      <c r="AC14" s="1004"/>
      <c r="AD14" s="1004"/>
      <c r="AE14" s="1004"/>
      <c r="AF14" s="166" t="s">
        <v>287</v>
      </c>
      <c r="AG14" s="1140"/>
      <c r="AH14" s="1141"/>
      <c r="AI14" s="1141"/>
      <c r="AJ14" s="1141"/>
      <c r="AK14" s="1141"/>
      <c r="AL14" s="1141"/>
      <c r="AM14" s="1141"/>
      <c r="AN14" s="1141"/>
      <c r="AO14" s="1141"/>
      <c r="AP14" s="1141"/>
      <c r="AQ14" s="1141"/>
      <c r="AR14" s="1141"/>
      <c r="AS14" s="1142"/>
      <c r="AT14" s="357"/>
    </row>
    <row r="15" spans="1:51" ht="3" customHeight="1">
      <c r="A15" s="129"/>
      <c r="B15" s="129"/>
      <c r="C15" s="129"/>
      <c r="D15" s="129"/>
      <c r="E15" s="129"/>
      <c r="F15" s="129"/>
      <c r="G15" s="129"/>
      <c r="H15" s="129"/>
      <c r="I15" s="129"/>
      <c r="J15" s="129"/>
      <c r="P15" s="124"/>
    </row>
    <row r="16" spans="1:51" ht="18" customHeight="1">
      <c r="A16" s="1165" t="str">
        <f>IF(AND(様式３!A5 = "",R11="しない"),"【参考】","")</f>
        <v/>
      </c>
      <c r="B16" s="1165"/>
      <c r="H16" s="1160" t="s">
        <v>565</v>
      </c>
      <c r="I16" s="1160"/>
      <c r="J16" s="1160"/>
      <c r="K16" s="1160"/>
      <c r="L16" s="1160"/>
      <c r="M16" s="1160"/>
      <c r="N16" s="1160"/>
      <c r="U16" s="1164" t="str">
        <f>IF(様式３!A5 = "","入札公告に示す配置技術者の同種工事の施工実績","")</f>
        <v/>
      </c>
      <c r="V16" s="1164"/>
      <c r="W16" s="1164"/>
      <c r="X16" s="1164"/>
      <c r="Y16" s="1164"/>
      <c r="Z16" s="1164"/>
      <c r="AA16" s="1164"/>
      <c r="AB16" s="1164"/>
      <c r="AC16" s="1164"/>
      <c r="AD16" s="1164"/>
      <c r="AE16" s="1164"/>
      <c r="AF16" s="1164"/>
      <c r="AG16" s="1164"/>
      <c r="AH16" s="1164"/>
      <c r="AI16" s="1164"/>
      <c r="AJ16" s="1164"/>
      <c r="AK16" s="1164"/>
      <c r="AL16" s="1164"/>
      <c r="AM16" s="1164"/>
      <c r="AN16" s="1164"/>
      <c r="AO16" s="1164"/>
      <c r="AP16" s="1164"/>
      <c r="AQ16" s="1164"/>
      <c r="AR16" s="1164"/>
      <c r="AS16" s="1164"/>
      <c r="AT16" s="1164"/>
    </row>
    <row r="17" spans="1:58" ht="15" customHeight="1">
      <c r="A17" s="1163" t="str">
        <f>IF(様式３!A5=B78,B78,"■同種工事の施工実績")</f>
        <v>■同種工事の施工実績</v>
      </c>
      <c r="B17" s="1163"/>
      <c r="C17" s="1163"/>
      <c r="D17" s="1163"/>
      <c r="E17" s="1163"/>
      <c r="F17" s="1163"/>
      <c r="G17" s="1163"/>
      <c r="H17" s="1161" t="str">
        <f>様式３!$G$5</f>
        <v>対象期間：平成23年度～入札参加申込期限日</v>
      </c>
      <c r="I17" s="1161"/>
      <c r="J17" s="1161"/>
      <c r="K17" s="1161"/>
      <c r="L17" s="1161"/>
      <c r="M17" s="1161"/>
      <c r="N17" s="1161"/>
      <c r="O17" s="1161"/>
      <c r="P17" s="1161"/>
      <c r="Q17" s="1161"/>
      <c r="R17" s="1161"/>
      <c r="S17" s="1161"/>
      <c r="T17" s="1161"/>
      <c r="U17" s="887" t="s">
        <v>509</v>
      </c>
      <c r="V17" s="887"/>
      <c r="W17" s="887"/>
      <c r="X17" s="998" t="str">
        <f>様式３!$Q$5</f>
        <v>電線共同溝（道路延長）Ｌ＝１００ｍ以上の施工実績</v>
      </c>
      <c r="Y17" s="998"/>
      <c r="Z17" s="998"/>
      <c r="AA17" s="998"/>
      <c r="AB17" s="998"/>
      <c r="AC17" s="998"/>
      <c r="AD17" s="998"/>
      <c r="AE17" s="998"/>
      <c r="AF17" s="998"/>
      <c r="AG17" s="998"/>
      <c r="AH17" s="998"/>
      <c r="AI17" s="998"/>
      <c r="AJ17" s="998"/>
      <c r="AK17" s="998"/>
      <c r="AL17" s="998"/>
      <c r="AM17" s="998"/>
      <c r="AN17" s="998"/>
      <c r="AO17" s="998"/>
      <c r="AP17" s="998"/>
      <c r="AQ17" s="998"/>
      <c r="AR17" s="998"/>
      <c r="AS17" s="998"/>
      <c r="AT17" s="998"/>
    </row>
    <row r="18" spans="1:58" ht="10.35" customHeight="1">
      <c r="A18" s="1163"/>
      <c r="B18" s="1163"/>
      <c r="C18" s="1163"/>
      <c r="D18" s="1163"/>
      <c r="E18" s="1163"/>
      <c r="F18" s="1163"/>
      <c r="G18" s="1163"/>
      <c r="H18" s="1162"/>
      <c r="I18" s="1162"/>
      <c r="J18" s="1162"/>
      <c r="K18" s="1162"/>
      <c r="L18" s="1162"/>
      <c r="M18" s="1162"/>
      <c r="N18" s="1162"/>
      <c r="O18" s="1162"/>
      <c r="P18" s="1162"/>
      <c r="Q18" s="1162"/>
      <c r="R18" s="1162"/>
      <c r="S18" s="1162"/>
      <c r="T18" s="1162"/>
      <c r="U18" s="887"/>
      <c r="V18" s="887"/>
      <c r="W18" s="887"/>
      <c r="X18" s="972"/>
      <c r="Y18" s="972"/>
      <c r="Z18" s="972"/>
      <c r="AA18" s="972"/>
      <c r="AB18" s="972"/>
      <c r="AC18" s="972"/>
      <c r="AD18" s="972"/>
      <c r="AE18" s="972"/>
      <c r="AF18" s="972"/>
      <c r="AG18" s="972"/>
      <c r="AH18" s="972"/>
      <c r="AI18" s="972"/>
      <c r="AJ18" s="972"/>
      <c r="AK18" s="972"/>
      <c r="AL18" s="972"/>
      <c r="AM18" s="972"/>
      <c r="AN18" s="972"/>
      <c r="AO18" s="972"/>
      <c r="AP18" s="972"/>
      <c r="AQ18" s="972"/>
      <c r="AR18" s="972"/>
      <c r="AS18" s="972"/>
      <c r="AT18" s="972"/>
    </row>
    <row r="19" spans="1:58" ht="3" customHeight="1">
      <c r="A19" s="125"/>
      <c r="B19" s="125"/>
      <c r="C19" s="125"/>
      <c r="D19" s="125"/>
      <c r="E19" s="125"/>
      <c r="F19" s="129"/>
      <c r="G19" s="129"/>
      <c r="H19" s="129"/>
      <c r="I19" s="129"/>
      <c r="J19" s="129"/>
      <c r="P19" s="124"/>
    </row>
    <row r="20" spans="1:58" ht="15" customHeight="1">
      <c r="A20" s="976" t="s">
        <v>51</v>
      </c>
      <c r="B20" s="151"/>
      <c r="C20" s="152" t="s">
        <v>336</v>
      </c>
      <c r="D20" s="153"/>
      <c r="E20" s="976" t="s">
        <v>363</v>
      </c>
      <c r="F20" s="859" t="s">
        <v>372</v>
      </c>
      <c r="G20" s="863"/>
      <c r="H20" s="863"/>
      <c r="I20" s="863"/>
      <c r="J20" s="860"/>
      <c r="K20" s="151"/>
      <c r="L20" s="863" t="s">
        <v>317</v>
      </c>
      <c r="M20" s="863"/>
      <c r="N20" s="863"/>
      <c r="O20" s="863"/>
      <c r="P20" s="863"/>
      <c r="Q20" s="863"/>
      <c r="R20" s="863"/>
      <c r="S20" s="863"/>
      <c r="T20" s="863"/>
      <c r="U20" s="863"/>
      <c r="V20" s="122"/>
      <c r="W20" s="859" t="s">
        <v>625</v>
      </c>
      <c r="X20" s="863"/>
      <c r="Y20" s="863"/>
      <c r="Z20" s="863"/>
      <c r="AA20" s="860"/>
      <c r="AB20" s="859" t="s">
        <v>4</v>
      </c>
      <c r="AC20" s="863"/>
      <c r="AD20" s="863"/>
      <c r="AE20" s="863"/>
      <c r="AF20" s="860"/>
      <c r="AG20" s="1013" t="s">
        <v>384</v>
      </c>
      <c r="AH20" s="1014"/>
      <c r="AI20" s="1014"/>
      <c r="AJ20" s="1014"/>
      <c r="AK20" s="1014"/>
      <c r="AL20" s="1014"/>
      <c r="AM20" s="1014"/>
      <c r="AN20" s="1014"/>
      <c r="AO20" s="1014"/>
      <c r="AP20" s="1014"/>
      <c r="AQ20" s="1015"/>
      <c r="AR20" s="859" t="s">
        <v>244</v>
      </c>
      <c r="AS20" s="863"/>
      <c r="AT20" s="860"/>
    </row>
    <row r="21" spans="1:58" ht="15" customHeight="1">
      <c r="A21" s="977"/>
      <c r="B21" s="141" t="s">
        <v>333</v>
      </c>
      <c r="C21" s="140" t="s">
        <v>320</v>
      </c>
      <c r="D21" s="166" t="s">
        <v>334</v>
      </c>
      <c r="E21" s="977"/>
      <c r="F21" s="861"/>
      <c r="G21" s="864"/>
      <c r="H21" s="864"/>
      <c r="I21" s="864"/>
      <c r="J21" s="862"/>
      <c r="K21" s="141"/>
      <c r="L21" s="864"/>
      <c r="M21" s="864"/>
      <c r="N21" s="864"/>
      <c r="O21" s="864"/>
      <c r="P21" s="864"/>
      <c r="Q21" s="864"/>
      <c r="R21" s="864"/>
      <c r="S21" s="864"/>
      <c r="T21" s="864"/>
      <c r="U21" s="864"/>
      <c r="V21" s="190"/>
      <c r="W21" s="861"/>
      <c r="X21" s="864"/>
      <c r="Y21" s="864"/>
      <c r="Z21" s="864"/>
      <c r="AA21" s="862"/>
      <c r="AB21" s="861"/>
      <c r="AC21" s="864"/>
      <c r="AD21" s="864"/>
      <c r="AE21" s="864"/>
      <c r="AF21" s="862"/>
      <c r="AG21" s="1016" t="str">
        <f>様式３!S8</f>
        <v>規模・寸法</v>
      </c>
      <c r="AH21" s="1017"/>
      <c r="AI21" s="1017"/>
      <c r="AJ21" s="1018"/>
      <c r="AK21" s="1019" t="str">
        <f>様式３!V8</f>
        <v>構造型式</v>
      </c>
      <c r="AL21" s="1020"/>
      <c r="AM21" s="1020"/>
      <c r="AN21" s="1021"/>
      <c r="AO21" s="1022" t="str">
        <f>様式３!Z8</f>
        <v>使用機材・数量</v>
      </c>
      <c r="AP21" s="1023"/>
      <c r="AQ21" s="1024"/>
      <c r="AR21" s="861"/>
      <c r="AS21" s="864"/>
      <c r="AT21" s="862"/>
    </row>
    <row r="22" spans="1:58" ht="15" customHeight="1">
      <c r="A22" s="975" t="s">
        <v>57</v>
      </c>
      <c r="B22" s="132"/>
      <c r="C22" s="303" t="str">
        <f>IF($R$11=$C$75,IF(Y9=$C$81,AA9,""),IF(A9=$C$81,C9,""))</f>
        <v>〇×　▲□</v>
      </c>
      <c r="D22" s="139"/>
      <c r="E22" s="975" t="s">
        <v>764</v>
      </c>
      <c r="F22" s="888" t="s">
        <v>615</v>
      </c>
      <c r="G22" s="865"/>
      <c r="H22" s="865"/>
      <c r="I22" s="865"/>
      <c r="J22" s="889"/>
      <c r="K22" s="132"/>
      <c r="L22" s="865" t="s">
        <v>818</v>
      </c>
      <c r="M22" s="865"/>
      <c r="N22" s="865"/>
      <c r="O22" s="865"/>
      <c r="P22" s="865"/>
      <c r="Q22" s="865"/>
      <c r="R22" s="865"/>
      <c r="S22" s="865"/>
      <c r="T22" s="865"/>
      <c r="U22" s="865"/>
      <c r="V22" s="331"/>
      <c r="W22" s="142"/>
      <c r="X22" s="1341">
        <v>42186</v>
      </c>
      <c r="Y22" s="1341"/>
      <c r="Z22" s="1341"/>
      <c r="AA22" s="1342"/>
      <c r="AB22" s="890" t="s">
        <v>6</v>
      </c>
      <c r="AC22" s="891"/>
      <c r="AD22" s="891"/>
      <c r="AE22" s="891"/>
      <c r="AF22" s="892"/>
      <c r="AG22" s="890" t="s">
        <v>819</v>
      </c>
      <c r="AH22" s="891"/>
      <c r="AI22" s="891"/>
      <c r="AJ22" s="1025"/>
      <c r="AK22" s="1026" t="s">
        <v>821</v>
      </c>
      <c r="AL22" s="891"/>
      <c r="AM22" s="891"/>
      <c r="AN22" s="1025"/>
      <c r="AO22" s="1026" t="s">
        <v>823</v>
      </c>
      <c r="AP22" s="891"/>
      <c r="AQ22" s="892"/>
      <c r="AR22" s="1005" t="s">
        <v>664</v>
      </c>
      <c r="AS22" s="1006"/>
      <c r="AT22" s="1007"/>
    </row>
    <row r="23" spans="1:58" ht="15" customHeight="1">
      <c r="A23" s="974"/>
      <c r="B23" s="150" t="s">
        <v>295</v>
      </c>
      <c r="C23" s="354">
        <f>IF($R$11=$C$75,IF(Y9=$C$81,AA10,""),IF(A9=$C$81,C10,""))</f>
        <v>27456</v>
      </c>
      <c r="D23" s="130" t="s">
        <v>287</v>
      </c>
      <c r="E23" s="974"/>
      <c r="F23" s="870" t="s">
        <v>817</v>
      </c>
      <c r="G23" s="871"/>
      <c r="H23" s="871"/>
      <c r="I23" s="871"/>
      <c r="J23" s="872"/>
      <c r="K23" s="150"/>
      <c r="L23" s="871"/>
      <c r="M23" s="871"/>
      <c r="N23" s="871"/>
      <c r="O23" s="871"/>
      <c r="P23" s="871"/>
      <c r="Q23" s="871"/>
      <c r="R23" s="871"/>
      <c r="S23" s="871"/>
      <c r="T23" s="871"/>
      <c r="U23" s="871"/>
      <c r="V23" s="332"/>
      <c r="W23" s="150" t="s">
        <v>286</v>
      </c>
      <c r="X23" s="1343">
        <v>42454</v>
      </c>
      <c r="Y23" s="1343"/>
      <c r="Z23" s="1343"/>
      <c r="AA23" s="1344"/>
      <c r="AB23" s="881" t="str">
        <f>IF(AB22=$C$90,"（出資比率","")</f>
        <v/>
      </c>
      <c r="AC23" s="886"/>
      <c r="AD23" s="280"/>
      <c r="AE23" s="886" t="str">
        <f>IF(AB23="","","％）")</f>
        <v/>
      </c>
      <c r="AF23" s="1003"/>
      <c r="AG23" s="914" t="s">
        <v>820</v>
      </c>
      <c r="AH23" s="922"/>
      <c r="AI23" s="922"/>
      <c r="AJ23" s="1012"/>
      <c r="AK23" s="1011" t="s">
        <v>822</v>
      </c>
      <c r="AL23" s="922"/>
      <c r="AM23" s="922"/>
      <c r="AN23" s="1012"/>
      <c r="AO23" s="1011" t="s">
        <v>824</v>
      </c>
      <c r="AP23" s="922"/>
      <c r="AQ23" s="915"/>
      <c r="AR23" s="1008"/>
      <c r="AS23" s="1009"/>
      <c r="AT23" s="1010"/>
    </row>
    <row r="24" spans="1:58" ht="15" customHeight="1">
      <c r="A24" s="975"/>
      <c r="B24" s="132"/>
      <c r="C24" s="303" t="str">
        <f>IF($R$11=$C$75,IF(Y11=$C$81,AA11,""),IF(A11=$C$81,C11,""))</f>
        <v>□★　〇▽</v>
      </c>
      <c r="D24" s="139"/>
      <c r="E24" s="975" t="s">
        <v>7</v>
      </c>
      <c r="F24" s="888"/>
      <c r="G24" s="865"/>
      <c r="H24" s="865"/>
      <c r="I24" s="865"/>
      <c r="J24" s="889"/>
      <c r="K24" s="132"/>
      <c r="L24" s="865"/>
      <c r="M24" s="865"/>
      <c r="N24" s="865"/>
      <c r="O24" s="865"/>
      <c r="P24" s="865"/>
      <c r="Q24" s="865"/>
      <c r="R24" s="865"/>
      <c r="S24" s="865"/>
      <c r="T24" s="865"/>
      <c r="U24" s="865"/>
      <c r="V24" s="333"/>
      <c r="W24" s="142"/>
      <c r="X24" s="1341"/>
      <c r="Y24" s="1341"/>
      <c r="Z24" s="1341"/>
      <c r="AA24" s="1342"/>
      <c r="AB24" s="890"/>
      <c r="AC24" s="891"/>
      <c r="AD24" s="891"/>
      <c r="AE24" s="891"/>
      <c r="AF24" s="892"/>
      <c r="AG24" s="890"/>
      <c r="AH24" s="891"/>
      <c r="AI24" s="891"/>
      <c r="AJ24" s="1025"/>
      <c r="AK24" s="1026"/>
      <c r="AL24" s="891"/>
      <c r="AM24" s="891"/>
      <c r="AN24" s="1025"/>
      <c r="AO24" s="1026"/>
      <c r="AP24" s="891"/>
      <c r="AQ24" s="892"/>
      <c r="AR24" s="1005" t="s">
        <v>664</v>
      </c>
      <c r="AS24" s="1006"/>
      <c r="AT24" s="1007"/>
    </row>
    <row r="25" spans="1:58" ht="15" customHeight="1">
      <c r="A25" s="974"/>
      <c r="B25" s="150" t="s">
        <v>295</v>
      </c>
      <c r="C25" s="354">
        <f>IF($R$11=$C$75,IF(Y11=$C$81,AA12,""),IF(A11=$C$81,C12,""))</f>
        <v>27154</v>
      </c>
      <c r="D25" s="130" t="s">
        <v>287</v>
      </c>
      <c r="E25" s="974"/>
      <c r="F25" s="870"/>
      <c r="G25" s="871"/>
      <c r="H25" s="871"/>
      <c r="I25" s="871"/>
      <c r="J25" s="872"/>
      <c r="K25" s="150"/>
      <c r="L25" s="871"/>
      <c r="M25" s="871"/>
      <c r="N25" s="871"/>
      <c r="O25" s="871"/>
      <c r="P25" s="871"/>
      <c r="Q25" s="871"/>
      <c r="R25" s="871"/>
      <c r="S25" s="871"/>
      <c r="T25" s="871"/>
      <c r="U25" s="871"/>
      <c r="V25" s="332"/>
      <c r="W25" s="150" t="s">
        <v>286</v>
      </c>
      <c r="X25" s="1343"/>
      <c r="Y25" s="1343"/>
      <c r="Z25" s="1343"/>
      <c r="AA25" s="1344"/>
      <c r="AB25" s="881" t="str">
        <f>IF(AB24=$C$90,"（出資比率","")</f>
        <v/>
      </c>
      <c r="AC25" s="886"/>
      <c r="AD25" s="280"/>
      <c r="AE25" s="886" t="str">
        <f>IF(AB25="","","％）")</f>
        <v/>
      </c>
      <c r="AF25" s="1003"/>
      <c r="AG25" s="914"/>
      <c r="AH25" s="922"/>
      <c r="AI25" s="922"/>
      <c r="AJ25" s="1012"/>
      <c r="AK25" s="1011"/>
      <c r="AL25" s="922"/>
      <c r="AM25" s="922"/>
      <c r="AN25" s="1012"/>
      <c r="AO25" s="1011"/>
      <c r="AP25" s="922"/>
      <c r="AQ25" s="915"/>
      <c r="AR25" s="1008"/>
      <c r="AS25" s="1009"/>
      <c r="AT25" s="1010"/>
    </row>
    <row r="26" spans="1:58" ht="15" customHeight="1">
      <c r="A26" s="975"/>
      <c r="B26" s="132"/>
      <c r="C26" s="303" t="str">
        <f>IF($R$11=$C$75,IF(Y13=$C$81,AA13,""),IF(A13=$C$81,C13,""))</f>
        <v/>
      </c>
      <c r="D26" s="139"/>
      <c r="E26" s="975" t="s">
        <v>7</v>
      </c>
      <c r="F26" s="888"/>
      <c r="G26" s="865"/>
      <c r="H26" s="865"/>
      <c r="I26" s="865"/>
      <c r="J26" s="889"/>
      <c r="K26" s="132"/>
      <c r="L26" s="865"/>
      <c r="M26" s="865"/>
      <c r="N26" s="865"/>
      <c r="O26" s="865"/>
      <c r="P26" s="865"/>
      <c r="Q26" s="865"/>
      <c r="R26" s="865"/>
      <c r="S26" s="865"/>
      <c r="T26" s="865"/>
      <c r="U26" s="865"/>
      <c r="V26" s="333"/>
      <c r="W26" s="142"/>
      <c r="X26" s="1341"/>
      <c r="Y26" s="1341"/>
      <c r="Z26" s="1341"/>
      <c r="AA26" s="1342"/>
      <c r="AB26" s="890"/>
      <c r="AC26" s="891"/>
      <c r="AD26" s="891"/>
      <c r="AE26" s="891"/>
      <c r="AF26" s="892"/>
      <c r="AG26" s="890"/>
      <c r="AH26" s="891"/>
      <c r="AI26" s="891"/>
      <c r="AJ26" s="1025"/>
      <c r="AK26" s="1026"/>
      <c r="AL26" s="891"/>
      <c r="AM26" s="891"/>
      <c r="AN26" s="1025"/>
      <c r="AO26" s="1026"/>
      <c r="AP26" s="891"/>
      <c r="AQ26" s="892"/>
      <c r="AR26" s="1005" t="s">
        <v>664</v>
      </c>
      <c r="AS26" s="1006"/>
      <c r="AT26" s="1007"/>
    </row>
    <row r="27" spans="1:58" ht="15" customHeight="1">
      <c r="A27" s="974"/>
      <c r="B27" s="150" t="s">
        <v>295</v>
      </c>
      <c r="C27" s="354" t="str">
        <f>IF($R$11=$C$75,IF(Y13=$C$81,AA14,""),IF(A13=$C$81,C14,""))</f>
        <v/>
      </c>
      <c r="D27" s="130" t="s">
        <v>287</v>
      </c>
      <c r="E27" s="974"/>
      <c r="F27" s="870"/>
      <c r="G27" s="871"/>
      <c r="H27" s="871"/>
      <c r="I27" s="871"/>
      <c r="J27" s="872"/>
      <c r="K27" s="150"/>
      <c r="L27" s="871"/>
      <c r="M27" s="871"/>
      <c r="N27" s="871"/>
      <c r="O27" s="871"/>
      <c r="P27" s="871"/>
      <c r="Q27" s="871"/>
      <c r="R27" s="871"/>
      <c r="S27" s="871"/>
      <c r="T27" s="871"/>
      <c r="U27" s="871"/>
      <c r="V27" s="332"/>
      <c r="W27" s="150" t="s">
        <v>286</v>
      </c>
      <c r="X27" s="1343"/>
      <c r="Y27" s="1343"/>
      <c r="Z27" s="1343"/>
      <c r="AA27" s="1344"/>
      <c r="AB27" s="881" t="str">
        <f>IF(AB26=$C$90,"（出資比率","")</f>
        <v/>
      </c>
      <c r="AC27" s="886"/>
      <c r="AD27" s="280"/>
      <c r="AE27" s="886" t="str">
        <f>IF(AB27="","","％）")</f>
        <v/>
      </c>
      <c r="AF27" s="1003"/>
      <c r="AG27" s="914"/>
      <c r="AH27" s="922"/>
      <c r="AI27" s="922"/>
      <c r="AJ27" s="1012"/>
      <c r="AK27" s="1011"/>
      <c r="AL27" s="922"/>
      <c r="AM27" s="922"/>
      <c r="AN27" s="1012"/>
      <c r="AO27" s="1011"/>
      <c r="AP27" s="922"/>
      <c r="AQ27" s="915"/>
      <c r="AR27" s="1008"/>
      <c r="AS27" s="1009"/>
      <c r="AT27" s="1010"/>
    </row>
    <row r="28" spans="1:58" ht="10.35" customHeight="1">
      <c r="W28" s="123"/>
      <c r="X28" s="123"/>
      <c r="Y28" s="123"/>
      <c r="Z28" s="123"/>
    </row>
    <row r="29" spans="1:58" ht="21" customHeight="1">
      <c r="A29" s="927" t="s">
        <v>351</v>
      </c>
      <c r="B29" s="927"/>
      <c r="C29" s="927"/>
      <c r="D29" s="927"/>
      <c r="E29" s="927"/>
      <c r="F29" s="200"/>
      <c r="G29" s="200"/>
      <c r="H29" s="972" t="str">
        <f>様式３!$G$12</f>
        <v>対象期間：平成30年度～令和7年度</v>
      </c>
      <c r="I29" s="972"/>
      <c r="J29" s="972"/>
      <c r="K29" s="972"/>
      <c r="L29" s="972"/>
      <c r="M29" s="972"/>
      <c r="N29" s="972"/>
      <c r="O29" s="972"/>
      <c r="P29" s="972"/>
      <c r="Q29" s="1119" t="s">
        <v>508</v>
      </c>
      <c r="R29" s="1119"/>
      <c r="S29" s="1119"/>
      <c r="T29" s="1119"/>
      <c r="U29" s="146"/>
      <c r="W29" s="138"/>
      <c r="X29" s="138"/>
      <c r="Y29" s="138"/>
      <c r="Z29" s="138"/>
      <c r="AA29" s="138"/>
      <c r="AB29" s="138"/>
      <c r="AC29" s="138"/>
      <c r="AD29" s="138"/>
      <c r="AE29" s="138"/>
      <c r="AF29" s="138"/>
      <c r="AG29" s="138"/>
      <c r="AH29" s="138"/>
      <c r="AI29" s="138"/>
      <c r="AJ29" s="138"/>
      <c r="AK29" s="138"/>
      <c r="AL29" s="138"/>
    </row>
    <row r="30" spans="1:58" ht="3" customHeight="1">
      <c r="A30" s="126"/>
      <c r="B30" s="126"/>
      <c r="C30" s="126"/>
      <c r="D30" s="126"/>
      <c r="E30" s="126"/>
      <c r="F30" s="128"/>
      <c r="G30" s="128"/>
      <c r="H30" s="128"/>
      <c r="I30" s="128"/>
      <c r="J30" s="128"/>
    </row>
    <row r="31" spans="1:58" ht="15" customHeight="1">
      <c r="A31" s="976" t="s">
        <v>51</v>
      </c>
      <c r="B31" s="151"/>
      <c r="C31" s="152" t="s">
        <v>336</v>
      </c>
      <c r="D31" s="153"/>
      <c r="E31" s="976" t="s">
        <v>363</v>
      </c>
      <c r="F31" s="859" t="s">
        <v>372</v>
      </c>
      <c r="G31" s="863"/>
      <c r="H31" s="863"/>
      <c r="I31" s="863"/>
      <c r="J31" s="860"/>
      <c r="K31" s="151"/>
      <c r="L31" s="863" t="s">
        <v>317</v>
      </c>
      <c r="M31" s="863"/>
      <c r="N31" s="863"/>
      <c r="O31" s="863"/>
      <c r="P31" s="863"/>
      <c r="Q31" s="863"/>
      <c r="R31" s="863"/>
      <c r="S31" s="863"/>
      <c r="T31" s="863"/>
      <c r="U31" s="863"/>
      <c r="V31" s="122"/>
      <c r="W31" s="859" t="s">
        <v>625</v>
      </c>
      <c r="X31" s="863"/>
      <c r="Y31" s="863"/>
      <c r="Z31" s="863"/>
      <c r="AA31" s="860"/>
      <c r="AB31" s="859" t="s">
        <v>4</v>
      </c>
      <c r="AC31" s="863"/>
      <c r="AD31" s="863"/>
      <c r="AE31" s="863"/>
      <c r="AF31" s="860"/>
      <c r="AG31" s="1039" t="s">
        <v>53</v>
      </c>
      <c r="AH31" s="1118"/>
      <c r="AI31" s="1118"/>
      <c r="AJ31" s="1118"/>
      <c r="AK31" s="1040"/>
      <c r="AL31" s="1039" t="s">
        <v>5</v>
      </c>
      <c r="AM31" s="1118"/>
      <c r="AN31" s="1118"/>
      <c r="AO31" s="1040"/>
      <c r="AP31" s="859" t="s">
        <v>8</v>
      </c>
      <c r="AQ31" s="863"/>
      <c r="AR31" s="860"/>
      <c r="AS31" s="859" t="s">
        <v>318</v>
      </c>
      <c r="AT31" s="860"/>
      <c r="AV31" s="1115" t="s">
        <v>743</v>
      </c>
      <c r="AW31" s="143" t="s">
        <v>331</v>
      </c>
      <c r="AX31" s="143" t="s">
        <v>332</v>
      </c>
      <c r="AY31" s="859" t="s">
        <v>343</v>
      </c>
      <c r="AZ31" s="863"/>
      <c r="BA31" s="863"/>
      <c r="BB31" s="863"/>
      <c r="BC31" s="863"/>
      <c r="BD31" s="860"/>
      <c r="BE31" s="143" t="s">
        <v>330</v>
      </c>
      <c r="BF31" s="159" t="s">
        <v>342</v>
      </c>
    </row>
    <row r="32" spans="1:58" ht="15" customHeight="1">
      <c r="A32" s="977"/>
      <c r="B32" s="141" t="s">
        <v>333</v>
      </c>
      <c r="C32" s="140" t="s">
        <v>320</v>
      </c>
      <c r="D32" s="166" t="s">
        <v>334</v>
      </c>
      <c r="E32" s="977"/>
      <c r="F32" s="861"/>
      <c r="G32" s="864"/>
      <c r="H32" s="864"/>
      <c r="I32" s="864"/>
      <c r="J32" s="862"/>
      <c r="K32" s="141" t="s">
        <v>333</v>
      </c>
      <c r="L32" s="864" t="s">
        <v>610</v>
      </c>
      <c r="M32" s="864"/>
      <c r="N32" s="864"/>
      <c r="O32" s="864"/>
      <c r="P32" s="864"/>
      <c r="Q32" s="864"/>
      <c r="R32" s="864"/>
      <c r="S32" s="864"/>
      <c r="T32" s="864"/>
      <c r="U32" s="864"/>
      <c r="V32" s="166" t="s">
        <v>334</v>
      </c>
      <c r="W32" s="861"/>
      <c r="X32" s="864"/>
      <c r="Y32" s="864"/>
      <c r="Z32" s="864"/>
      <c r="AA32" s="862"/>
      <c r="AB32" s="861"/>
      <c r="AC32" s="864"/>
      <c r="AD32" s="864"/>
      <c r="AE32" s="864"/>
      <c r="AF32" s="862"/>
      <c r="AG32" s="1039" t="s">
        <v>708</v>
      </c>
      <c r="AH32" s="1118"/>
      <c r="AI32" s="1118"/>
      <c r="AJ32" s="1118"/>
      <c r="AK32" s="1118"/>
      <c r="AL32" s="1118"/>
      <c r="AM32" s="1118"/>
      <c r="AN32" s="1118"/>
      <c r="AO32" s="1040"/>
      <c r="AP32" s="861"/>
      <c r="AQ32" s="864"/>
      <c r="AR32" s="862"/>
      <c r="AS32" s="861"/>
      <c r="AT32" s="862"/>
      <c r="AV32" s="1116"/>
      <c r="AW32" s="164"/>
      <c r="AX32" s="164"/>
      <c r="AY32" s="1101"/>
      <c r="AZ32" s="1062"/>
      <c r="BA32" s="1062"/>
      <c r="BB32" s="1062"/>
      <c r="BC32" s="1062"/>
      <c r="BD32" s="1063"/>
      <c r="BE32" s="158"/>
      <c r="BF32" s="164"/>
    </row>
    <row r="33" spans="1:58" ht="15" customHeight="1">
      <c r="A33" s="1037" t="str">
        <f>IF(A22="","",A22)</f>
        <v>○</v>
      </c>
      <c r="B33" s="132"/>
      <c r="C33" s="302"/>
      <c r="D33" s="139"/>
      <c r="E33" s="975" t="s">
        <v>764</v>
      </c>
      <c r="F33" s="888" t="s">
        <v>573</v>
      </c>
      <c r="G33" s="865"/>
      <c r="H33" s="865"/>
      <c r="I33" s="865"/>
      <c r="J33" s="889"/>
      <c r="K33" s="132"/>
      <c r="L33" s="865" t="s">
        <v>827</v>
      </c>
      <c r="M33" s="865"/>
      <c r="N33" s="865"/>
      <c r="O33" s="865"/>
      <c r="P33" s="865"/>
      <c r="Q33" s="865"/>
      <c r="R33" s="865"/>
      <c r="S33" s="865"/>
      <c r="T33" s="865"/>
      <c r="U33" s="865"/>
      <c r="V33" s="139"/>
      <c r="W33" s="142"/>
      <c r="X33" s="1341">
        <v>44449</v>
      </c>
      <c r="Y33" s="1341"/>
      <c r="Z33" s="1341"/>
      <c r="AA33" s="1342"/>
      <c r="AB33" s="890" t="s">
        <v>6</v>
      </c>
      <c r="AC33" s="891"/>
      <c r="AD33" s="891"/>
      <c r="AE33" s="891"/>
      <c r="AF33" s="892"/>
      <c r="AG33" s="1175" t="s">
        <v>647</v>
      </c>
      <c r="AH33" s="1176"/>
      <c r="AI33" s="1176"/>
      <c r="AJ33" s="1176"/>
      <c r="AK33" s="1177"/>
      <c r="AL33" s="1108" t="s">
        <v>581</v>
      </c>
      <c r="AM33" s="1109"/>
      <c r="AN33" s="1109"/>
      <c r="AO33" s="1110"/>
      <c r="AP33" s="1317">
        <v>44627</v>
      </c>
      <c r="AQ33" s="1318"/>
      <c r="AR33" s="1319"/>
      <c r="AS33" s="890">
        <v>85</v>
      </c>
      <c r="AT33" s="892"/>
      <c r="AV33" s="1116"/>
      <c r="AW33" s="164"/>
      <c r="AX33" s="164"/>
      <c r="AY33" s="185"/>
      <c r="AZ33" s="859" t="s">
        <v>667</v>
      </c>
      <c r="BA33" s="863"/>
      <c r="BB33" s="863"/>
      <c r="BC33" s="863"/>
      <c r="BD33" s="860"/>
      <c r="BE33" s="158"/>
      <c r="BF33" s="164"/>
    </row>
    <row r="34" spans="1:58" ht="15" customHeight="1">
      <c r="A34" s="1345"/>
      <c r="B34" s="132"/>
      <c r="C34" s="303" t="str">
        <f>IF(C22="","",C22)</f>
        <v>〇×　▲□</v>
      </c>
      <c r="D34" s="139"/>
      <c r="E34" s="974"/>
      <c r="F34" s="870" t="s">
        <v>826</v>
      </c>
      <c r="G34" s="871"/>
      <c r="H34" s="871"/>
      <c r="I34" s="871"/>
      <c r="J34" s="872"/>
      <c r="K34" s="150" t="s">
        <v>295</v>
      </c>
      <c r="L34" s="871" t="s">
        <v>830</v>
      </c>
      <c r="M34" s="871"/>
      <c r="N34" s="871"/>
      <c r="O34" s="871"/>
      <c r="P34" s="871"/>
      <c r="Q34" s="871"/>
      <c r="R34" s="871"/>
      <c r="S34" s="871"/>
      <c r="T34" s="871"/>
      <c r="U34" s="871"/>
      <c r="V34" s="130" t="s">
        <v>287</v>
      </c>
      <c r="W34" s="150" t="s">
        <v>286</v>
      </c>
      <c r="X34" s="1343">
        <v>44620</v>
      </c>
      <c r="Y34" s="1343"/>
      <c r="Z34" s="1343"/>
      <c r="AA34" s="1344"/>
      <c r="AB34" s="881" t="str">
        <f>IF(AB33=$C$90,"（出資比率","")</f>
        <v/>
      </c>
      <c r="AC34" s="886"/>
      <c r="AD34" s="280"/>
      <c r="AE34" s="886" t="str">
        <f>IF(AB34="","","％）")</f>
        <v/>
      </c>
      <c r="AF34" s="1003"/>
      <c r="AG34" s="1105"/>
      <c r="AH34" s="1106"/>
      <c r="AI34" s="1106"/>
      <c r="AJ34" s="1106"/>
      <c r="AK34" s="1106"/>
      <c r="AL34" s="1106"/>
      <c r="AM34" s="1106"/>
      <c r="AN34" s="1106"/>
      <c r="AO34" s="1107"/>
      <c r="AP34" s="1320"/>
      <c r="AQ34" s="1321"/>
      <c r="AR34" s="1322"/>
      <c r="AS34" s="914"/>
      <c r="AT34" s="915"/>
      <c r="AV34" s="1116"/>
      <c r="AW34" s="164"/>
      <c r="AX34" s="158"/>
      <c r="AY34" s="184"/>
      <c r="AZ34" s="1120"/>
      <c r="BA34" s="1121"/>
      <c r="BB34" s="1121"/>
      <c r="BC34" s="1121"/>
      <c r="BD34" s="1122"/>
      <c r="BE34" s="186"/>
      <c r="BF34" s="164"/>
    </row>
    <row r="35" spans="1:58" ht="15" customHeight="1">
      <c r="A35" s="1345"/>
      <c r="B35" s="132" t="s">
        <v>295</v>
      </c>
      <c r="C35" s="311">
        <f>IF(C23="","",C23)</f>
        <v>27456</v>
      </c>
      <c r="D35" s="139" t="s">
        <v>287</v>
      </c>
      <c r="E35" s="975" t="s">
        <v>7</v>
      </c>
      <c r="F35" s="888"/>
      <c r="G35" s="865"/>
      <c r="H35" s="865"/>
      <c r="I35" s="865"/>
      <c r="J35" s="889"/>
      <c r="K35" s="132"/>
      <c r="L35" s="865"/>
      <c r="M35" s="865"/>
      <c r="N35" s="865"/>
      <c r="O35" s="865"/>
      <c r="P35" s="865"/>
      <c r="Q35" s="865"/>
      <c r="R35" s="865"/>
      <c r="S35" s="865"/>
      <c r="T35" s="865"/>
      <c r="U35" s="865"/>
      <c r="V35" s="139"/>
      <c r="W35" s="142"/>
      <c r="X35" s="1341"/>
      <c r="Y35" s="1341"/>
      <c r="Z35" s="1341"/>
      <c r="AA35" s="1342"/>
      <c r="AB35" s="890"/>
      <c r="AC35" s="891"/>
      <c r="AD35" s="891"/>
      <c r="AE35" s="891"/>
      <c r="AF35" s="892"/>
      <c r="AG35" s="1175"/>
      <c r="AH35" s="1176"/>
      <c r="AI35" s="1176"/>
      <c r="AJ35" s="1176"/>
      <c r="AK35" s="1177"/>
      <c r="AL35" s="1108"/>
      <c r="AM35" s="1109"/>
      <c r="AN35" s="1109"/>
      <c r="AO35" s="1110"/>
      <c r="AP35" s="1317"/>
      <c r="AQ35" s="1318"/>
      <c r="AR35" s="1319"/>
      <c r="AS35" s="890"/>
      <c r="AT35" s="892"/>
      <c r="AV35" s="1116"/>
      <c r="AW35" s="164"/>
      <c r="AX35" s="158" t="s">
        <v>526</v>
      </c>
      <c r="AY35" s="184" t="s">
        <v>339</v>
      </c>
      <c r="AZ35" s="368">
        <v>2</v>
      </c>
      <c r="BA35" s="369">
        <v>1.5</v>
      </c>
      <c r="BB35" s="369">
        <v>1</v>
      </c>
      <c r="BC35" s="370">
        <v>0.5</v>
      </c>
      <c r="BD35" s="371">
        <v>0</v>
      </c>
      <c r="BE35" s="186" t="s">
        <v>345</v>
      </c>
      <c r="BF35" s="158" t="s">
        <v>344</v>
      </c>
    </row>
    <row r="36" spans="1:58" ht="15" customHeight="1">
      <c r="A36" s="1038"/>
      <c r="B36" s="132"/>
      <c r="C36" s="302"/>
      <c r="D36" s="139"/>
      <c r="E36" s="974"/>
      <c r="F36" s="870"/>
      <c r="G36" s="871"/>
      <c r="H36" s="871"/>
      <c r="I36" s="871"/>
      <c r="J36" s="872"/>
      <c r="K36" s="150" t="s">
        <v>295</v>
      </c>
      <c r="L36" s="871" t="str">
        <f>IF(AND(F35&lt;&gt;$E$110,F35&lt;&gt;""),"※記載不要","")</f>
        <v/>
      </c>
      <c r="M36" s="871"/>
      <c r="N36" s="871"/>
      <c r="O36" s="871"/>
      <c r="P36" s="871"/>
      <c r="Q36" s="871"/>
      <c r="R36" s="871"/>
      <c r="S36" s="871"/>
      <c r="T36" s="871"/>
      <c r="U36" s="871"/>
      <c r="V36" s="130" t="s">
        <v>287</v>
      </c>
      <c r="W36" s="150" t="s">
        <v>286</v>
      </c>
      <c r="X36" s="1343"/>
      <c r="Y36" s="1343"/>
      <c r="Z36" s="1343"/>
      <c r="AA36" s="1344"/>
      <c r="AB36" s="881" t="str">
        <f>IF(AB35=$C$90,"（出資比率","")</f>
        <v/>
      </c>
      <c r="AC36" s="886"/>
      <c r="AD36" s="280"/>
      <c r="AE36" s="886" t="str">
        <f>IF(AB36="","","％）")</f>
        <v/>
      </c>
      <c r="AF36" s="1003"/>
      <c r="AG36" s="1105"/>
      <c r="AH36" s="1106"/>
      <c r="AI36" s="1106"/>
      <c r="AJ36" s="1106"/>
      <c r="AK36" s="1106"/>
      <c r="AL36" s="1106"/>
      <c r="AM36" s="1106"/>
      <c r="AN36" s="1106"/>
      <c r="AO36" s="1107"/>
      <c r="AP36" s="1320"/>
      <c r="AQ36" s="1321"/>
      <c r="AR36" s="1322"/>
      <c r="AS36" s="914"/>
      <c r="AT36" s="915"/>
      <c r="AV36" s="1116"/>
      <c r="AW36" s="164"/>
      <c r="AX36" s="164"/>
      <c r="AY36" s="182"/>
      <c r="AZ36" s="180"/>
      <c r="BA36" s="170"/>
      <c r="BB36" s="170"/>
      <c r="BC36" s="181"/>
      <c r="BD36" s="291"/>
      <c r="BE36" s="158"/>
      <c r="BF36" s="158"/>
    </row>
    <row r="37" spans="1:58" ht="15" customHeight="1">
      <c r="A37" s="1037" t="str">
        <f>IF(A24="","",A24)</f>
        <v/>
      </c>
      <c r="B37" s="142"/>
      <c r="C37" s="304"/>
      <c r="D37" s="149"/>
      <c r="E37" s="975" t="s">
        <v>764</v>
      </c>
      <c r="F37" s="888" t="s">
        <v>272</v>
      </c>
      <c r="G37" s="865"/>
      <c r="H37" s="865"/>
      <c r="I37" s="865"/>
      <c r="J37" s="889"/>
      <c r="K37" s="132"/>
      <c r="L37" s="865" t="s">
        <v>828</v>
      </c>
      <c r="M37" s="865"/>
      <c r="N37" s="865"/>
      <c r="O37" s="865"/>
      <c r="P37" s="865"/>
      <c r="Q37" s="865"/>
      <c r="R37" s="865"/>
      <c r="S37" s="865"/>
      <c r="T37" s="865"/>
      <c r="U37" s="865"/>
      <c r="V37" s="139"/>
      <c r="W37" s="142"/>
      <c r="X37" s="1341">
        <v>45224</v>
      </c>
      <c r="Y37" s="1341"/>
      <c r="Z37" s="1341"/>
      <c r="AA37" s="1342"/>
      <c r="AB37" s="890" t="s">
        <v>6</v>
      </c>
      <c r="AC37" s="891"/>
      <c r="AD37" s="891"/>
      <c r="AE37" s="891"/>
      <c r="AF37" s="892"/>
      <c r="AG37" s="1108" t="s">
        <v>647</v>
      </c>
      <c r="AH37" s="1109"/>
      <c r="AI37" s="1109"/>
      <c r="AJ37" s="1109"/>
      <c r="AK37" s="1110"/>
      <c r="AL37" s="1108" t="s">
        <v>677</v>
      </c>
      <c r="AM37" s="1109"/>
      <c r="AN37" s="1109"/>
      <c r="AO37" s="1110"/>
      <c r="AP37" s="1317">
        <v>45382</v>
      </c>
      <c r="AQ37" s="1318"/>
      <c r="AR37" s="1319"/>
      <c r="AS37" s="890">
        <v>81</v>
      </c>
      <c r="AT37" s="892"/>
      <c r="AV37" s="1116"/>
      <c r="AW37" s="164"/>
      <c r="AX37" s="164"/>
      <c r="AY37" s="182" t="s">
        <v>338</v>
      </c>
      <c r="AZ37" s="180"/>
      <c r="BA37" s="170">
        <v>85</v>
      </c>
      <c r="BB37" s="170">
        <v>80</v>
      </c>
      <c r="BC37" s="181">
        <v>75</v>
      </c>
      <c r="BD37" s="291">
        <v>70</v>
      </c>
      <c r="BE37" s="158"/>
      <c r="BF37" s="164"/>
    </row>
    <row r="38" spans="1:58" ht="15" customHeight="1">
      <c r="A38" s="1345"/>
      <c r="B38" s="132"/>
      <c r="C38" s="303" t="str">
        <f>IF(C24="","",C24)</f>
        <v>□★　〇▽</v>
      </c>
      <c r="D38" s="139"/>
      <c r="E38" s="974"/>
      <c r="F38" s="870"/>
      <c r="G38" s="871"/>
      <c r="H38" s="871"/>
      <c r="I38" s="871"/>
      <c r="J38" s="872"/>
      <c r="K38" s="150" t="s">
        <v>295</v>
      </c>
      <c r="L38" s="1346" t="str">
        <f>IF(AND(F37&lt;&gt;$E$110,F37&lt;&gt;""),"※記載不要","")</f>
        <v>※記載不要</v>
      </c>
      <c r="M38" s="1346"/>
      <c r="N38" s="1346"/>
      <c r="O38" s="1346"/>
      <c r="P38" s="1346"/>
      <c r="Q38" s="1346"/>
      <c r="R38" s="1346"/>
      <c r="S38" s="1346"/>
      <c r="T38" s="1346"/>
      <c r="U38" s="1346"/>
      <c r="V38" s="130" t="s">
        <v>287</v>
      </c>
      <c r="W38" s="150" t="s">
        <v>286</v>
      </c>
      <c r="X38" s="1343">
        <v>45376</v>
      </c>
      <c r="Y38" s="1343"/>
      <c r="Z38" s="1343"/>
      <c r="AA38" s="1344"/>
      <c r="AB38" s="881" t="str">
        <f t="shared" ref="AB38" si="0">IF(AB37=$C$90,"（出資比率","")</f>
        <v/>
      </c>
      <c r="AC38" s="886"/>
      <c r="AD38" s="280"/>
      <c r="AE38" s="886" t="str">
        <f t="shared" ref="AE38" si="1">IF(AB38="","","％）")</f>
        <v/>
      </c>
      <c r="AF38" s="1003"/>
      <c r="AG38" s="1105" t="s">
        <v>679</v>
      </c>
      <c r="AH38" s="1106"/>
      <c r="AI38" s="1106"/>
      <c r="AJ38" s="1106"/>
      <c r="AK38" s="1106"/>
      <c r="AL38" s="1106"/>
      <c r="AM38" s="1106"/>
      <c r="AN38" s="1106"/>
      <c r="AO38" s="1107"/>
      <c r="AP38" s="1320"/>
      <c r="AQ38" s="1321"/>
      <c r="AR38" s="1322"/>
      <c r="AS38" s="914"/>
      <c r="AT38" s="915"/>
      <c r="AV38" s="1117"/>
      <c r="AW38" s="160"/>
      <c r="AX38" s="160"/>
      <c r="AY38" s="183" t="s">
        <v>337</v>
      </c>
      <c r="AZ38" s="177">
        <v>85</v>
      </c>
      <c r="BA38" s="178">
        <v>80</v>
      </c>
      <c r="BB38" s="178">
        <v>75</v>
      </c>
      <c r="BC38" s="179">
        <v>70</v>
      </c>
      <c r="BD38" s="190">
        <v>0</v>
      </c>
      <c r="BE38" s="144"/>
      <c r="BF38" s="160"/>
    </row>
    <row r="39" spans="1:58" ht="15" customHeight="1">
      <c r="A39" s="1345"/>
      <c r="B39" s="132" t="s">
        <v>295</v>
      </c>
      <c r="C39" s="311">
        <f>IF(C25="","",C25)</f>
        <v>27154</v>
      </c>
      <c r="D39" s="139" t="s">
        <v>287</v>
      </c>
      <c r="E39" s="975" t="s">
        <v>764</v>
      </c>
      <c r="F39" s="888" t="s">
        <v>573</v>
      </c>
      <c r="G39" s="865"/>
      <c r="H39" s="865"/>
      <c r="I39" s="865"/>
      <c r="J39" s="889"/>
      <c r="K39" s="132"/>
      <c r="L39" s="865" t="s">
        <v>829</v>
      </c>
      <c r="M39" s="865"/>
      <c r="N39" s="865"/>
      <c r="O39" s="865"/>
      <c r="P39" s="865"/>
      <c r="Q39" s="865"/>
      <c r="R39" s="865"/>
      <c r="S39" s="865"/>
      <c r="T39" s="865"/>
      <c r="U39" s="865"/>
      <c r="V39" s="139"/>
      <c r="W39" s="142"/>
      <c r="X39" s="1341">
        <v>43588</v>
      </c>
      <c r="Y39" s="1341"/>
      <c r="Z39" s="1341"/>
      <c r="AA39" s="1342"/>
      <c r="AB39" s="890" t="s">
        <v>288</v>
      </c>
      <c r="AC39" s="891"/>
      <c r="AD39" s="891"/>
      <c r="AE39" s="891"/>
      <c r="AF39" s="892"/>
      <c r="AG39" s="1108" t="s">
        <v>647</v>
      </c>
      <c r="AH39" s="1109"/>
      <c r="AI39" s="1109"/>
      <c r="AJ39" s="1109"/>
      <c r="AK39" s="1110"/>
      <c r="AL39" s="1108" t="s">
        <v>581</v>
      </c>
      <c r="AM39" s="1109"/>
      <c r="AN39" s="1109"/>
      <c r="AO39" s="1110"/>
      <c r="AP39" s="1317">
        <v>44235</v>
      </c>
      <c r="AQ39" s="1318"/>
      <c r="AR39" s="1319"/>
      <c r="AS39" s="890">
        <v>79</v>
      </c>
      <c r="AT39" s="892"/>
      <c r="AV39" s="976" t="str">
        <f>IF(BF40=$BF$45,"○","-")</f>
        <v>-</v>
      </c>
      <c r="AW39" s="159"/>
      <c r="AX39" s="278"/>
      <c r="AY39" s="168" t="s">
        <v>340</v>
      </c>
      <c r="AZ39" s="373">
        <f>COUNTIFS(AS33:AS36,"&gt;=85")</f>
        <v>1</v>
      </c>
      <c r="BA39" s="171">
        <f>COUNTIFS(AS33:AS36,"&gt;=80",AS33:AS36,"&lt;85")</f>
        <v>0</v>
      </c>
      <c r="BB39" s="171">
        <f>COUNTIFS(AS33:AS36,"&gt;=75",AS33:AS36,"&lt;80")</f>
        <v>0</v>
      </c>
      <c r="BC39" s="172">
        <f>COUNTIFS(AS33:AS36,"&gt;=70",AS33:AS36,"&lt;75")</f>
        <v>0</v>
      </c>
      <c r="BD39" s="172">
        <f>COUNTIFS(AS33:AS36,"&gt;=0",AS33:AS36,"&lt;70")</f>
        <v>0</v>
      </c>
      <c r="BE39" s="278"/>
      <c r="BF39" s="143"/>
    </row>
    <row r="40" spans="1:58" ht="15" customHeight="1">
      <c r="A40" s="1038"/>
      <c r="B40" s="132"/>
      <c r="C40" s="302"/>
      <c r="D40" s="139"/>
      <c r="E40" s="974"/>
      <c r="F40" s="870" t="s">
        <v>825</v>
      </c>
      <c r="G40" s="871"/>
      <c r="H40" s="871"/>
      <c r="I40" s="871"/>
      <c r="J40" s="872"/>
      <c r="K40" s="150" t="s">
        <v>295</v>
      </c>
      <c r="L40" s="871" t="s">
        <v>831</v>
      </c>
      <c r="M40" s="871"/>
      <c r="N40" s="871"/>
      <c r="O40" s="871"/>
      <c r="P40" s="871"/>
      <c r="Q40" s="871"/>
      <c r="R40" s="871"/>
      <c r="S40" s="871"/>
      <c r="T40" s="871"/>
      <c r="U40" s="871"/>
      <c r="V40" s="130" t="s">
        <v>287</v>
      </c>
      <c r="W40" s="150" t="s">
        <v>286</v>
      </c>
      <c r="X40" s="1343">
        <v>44227</v>
      </c>
      <c r="Y40" s="1343"/>
      <c r="Z40" s="1343"/>
      <c r="AA40" s="1344"/>
      <c r="AB40" s="881" t="str">
        <f t="shared" ref="AB40" si="2">IF(AB39=$C$90,"（出資比率","")</f>
        <v>（出資比率</v>
      </c>
      <c r="AC40" s="886"/>
      <c r="AD40" s="280">
        <v>60</v>
      </c>
      <c r="AE40" s="886" t="str">
        <f t="shared" ref="AE40" si="3">IF(AB40="","","％）")</f>
        <v>％）</v>
      </c>
      <c r="AF40" s="1003"/>
      <c r="AG40" s="1105"/>
      <c r="AH40" s="1106"/>
      <c r="AI40" s="1106"/>
      <c r="AJ40" s="1106"/>
      <c r="AK40" s="1106"/>
      <c r="AL40" s="1106"/>
      <c r="AM40" s="1106"/>
      <c r="AN40" s="1106"/>
      <c r="AO40" s="1107"/>
      <c r="AP40" s="1320"/>
      <c r="AQ40" s="1321"/>
      <c r="AR40" s="1322"/>
      <c r="AS40" s="914"/>
      <c r="AT40" s="915"/>
      <c r="AV40" s="977"/>
      <c r="AW40" s="160" t="str">
        <f>C22</f>
        <v>〇×　▲□</v>
      </c>
      <c r="AX40" s="279">
        <f>IF(E22="なし",0,2)</f>
        <v>2</v>
      </c>
      <c r="AY40" s="169" t="s">
        <v>341</v>
      </c>
      <c r="AZ40" s="173">
        <f>AZ$35*AZ39</f>
        <v>2</v>
      </c>
      <c r="BA40" s="174">
        <f t="shared" ref="BA40:BC40" si="4">BA$35*BA39</f>
        <v>0</v>
      </c>
      <c r="BB40" s="174">
        <f t="shared" si="4"/>
        <v>0</v>
      </c>
      <c r="BC40" s="175">
        <f t="shared" si="4"/>
        <v>0</v>
      </c>
      <c r="BD40" s="175">
        <f>BD$35*BD39</f>
        <v>0</v>
      </c>
      <c r="BE40" s="279">
        <f>IF(T57="○",3,0)</f>
        <v>3</v>
      </c>
      <c r="BF40" s="206">
        <f>IF(C22="","-",IF(A22=$C$82,"-",SUM(AX40,AZ40,BA40,BB40,BC40,BD40,BE40)))</f>
        <v>7</v>
      </c>
    </row>
    <row r="41" spans="1:58" ht="15" customHeight="1">
      <c r="A41" s="1037" t="str">
        <f>IF(A26="","",A26)</f>
        <v/>
      </c>
      <c r="B41" s="142"/>
      <c r="C41" s="304"/>
      <c r="D41" s="149"/>
      <c r="E41" s="975" t="s">
        <v>7</v>
      </c>
      <c r="F41" s="888"/>
      <c r="G41" s="865"/>
      <c r="H41" s="865"/>
      <c r="I41" s="865"/>
      <c r="J41" s="889"/>
      <c r="K41" s="142"/>
      <c r="L41" s="865"/>
      <c r="M41" s="865"/>
      <c r="N41" s="865"/>
      <c r="O41" s="865"/>
      <c r="P41" s="865"/>
      <c r="Q41" s="865"/>
      <c r="R41" s="865"/>
      <c r="S41" s="865"/>
      <c r="T41" s="865"/>
      <c r="U41" s="865"/>
      <c r="V41" s="149"/>
      <c r="W41" s="142"/>
      <c r="X41" s="1341"/>
      <c r="Y41" s="1341"/>
      <c r="Z41" s="1341"/>
      <c r="AA41" s="1342"/>
      <c r="AB41" s="890"/>
      <c r="AC41" s="891"/>
      <c r="AD41" s="891"/>
      <c r="AE41" s="891"/>
      <c r="AF41" s="892"/>
      <c r="AG41" s="1108"/>
      <c r="AH41" s="1109"/>
      <c r="AI41" s="1109"/>
      <c r="AJ41" s="1109"/>
      <c r="AK41" s="1110"/>
      <c r="AL41" s="1108"/>
      <c r="AM41" s="1109"/>
      <c r="AN41" s="1109"/>
      <c r="AO41" s="1110"/>
      <c r="AP41" s="1317"/>
      <c r="AQ41" s="1318"/>
      <c r="AR41" s="1319"/>
      <c r="AS41" s="890"/>
      <c r="AT41" s="892"/>
      <c r="AV41" s="976" t="str">
        <f>IF(BF42=$BF$45,"○","-")</f>
        <v>○</v>
      </c>
      <c r="AW41" s="159"/>
      <c r="AX41" s="278"/>
      <c r="AY41" s="168" t="s">
        <v>340</v>
      </c>
      <c r="AZ41" s="176">
        <f>COUNTIFS(AS37:AS40,"&gt;=85")</f>
        <v>0</v>
      </c>
      <c r="BA41" s="171">
        <f>COUNTIFS(AS37:AS40,"&gt;=80",AS37:AS40,"&lt;85")</f>
        <v>1</v>
      </c>
      <c r="BB41" s="171">
        <f>COUNTIFS(AS37:AS40,"&gt;=75",AS37:AS40,"&lt;80")</f>
        <v>1</v>
      </c>
      <c r="BC41" s="172">
        <f>COUNTIFS(AS37:AS40,"&gt;=70",AS37:AS40,"&lt;75")</f>
        <v>0</v>
      </c>
      <c r="BD41" s="172">
        <f>COUNTIFS(AS37:AS40,"&gt;=0",AS37:AS40,"&lt;70")</f>
        <v>0</v>
      </c>
      <c r="BE41" s="278"/>
      <c r="BF41" s="143"/>
    </row>
    <row r="42" spans="1:58" ht="15" customHeight="1">
      <c r="A42" s="1345"/>
      <c r="B42" s="132"/>
      <c r="C42" s="303" t="str">
        <f>IF(C26="","",C26)</f>
        <v/>
      </c>
      <c r="D42" s="139"/>
      <c r="E42" s="974"/>
      <c r="F42" s="870"/>
      <c r="G42" s="871"/>
      <c r="H42" s="871"/>
      <c r="I42" s="871"/>
      <c r="J42" s="872"/>
      <c r="K42" s="150" t="s">
        <v>295</v>
      </c>
      <c r="L42" s="871" t="str">
        <f>IF(AND(F41&lt;&gt;$E$110,F41&lt;&gt;""),"※記載不要","")</f>
        <v/>
      </c>
      <c r="M42" s="871"/>
      <c r="N42" s="871"/>
      <c r="O42" s="871"/>
      <c r="P42" s="871"/>
      <c r="Q42" s="871"/>
      <c r="R42" s="871"/>
      <c r="S42" s="871"/>
      <c r="T42" s="871"/>
      <c r="U42" s="871"/>
      <c r="V42" s="130" t="s">
        <v>287</v>
      </c>
      <c r="W42" s="150" t="s">
        <v>286</v>
      </c>
      <c r="X42" s="1343"/>
      <c r="Y42" s="1343"/>
      <c r="Z42" s="1343"/>
      <c r="AA42" s="1344"/>
      <c r="AB42" s="881" t="str">
        <f t="shared" ref="AB42" si="5">IF(AB41=$C$90,"（出資比率","")</f>
        <v/>
      </c>
      <c r="AC42" s="886"/>
      <c r="AD42" s="280"/>
      <c r="AE42" s="886" t="str">
        <f t="shared" ref="AE42" si="6">IF(AB42="","","％）")</f>
        <v/>
      </c>
      <c r="AF42" s="1003"/>
      <c r="AG42" s="1105"/>
      <c r="AH42" s="1106"/>
      <c r="AI42" s="1106"/>
      <c r="AJ42" s="1106"/>
      <c r="AK42" s="1106"/>
      <c r="AL42" s="1106"/>
      <c r="AM42" s="1106"/>
      <c r="AN42" s="1106"/>
      <c r="AO42" s="1107"/>
      <c r="AP42" s="1320"/>
      <c r="AQ42" s="1321"/>
      <c r="AR42" s="1322"/>
      <c r="AS42" s="914"/>
      <c r="AT42" s="915"/>
      <c r="AV42" s="977"/>
      <c r="AW42" s="160" t="str">
        <f>C24</f>
        <v>□★　〇▽</v>
      </c>
      <c r="AX42" s="279">
        <f>IF(E24="なし",0,2)</f>
        <v>2</v>
      </c>
      <c r="AY42" s="169" t="s">
        <v>341</v>
      </c>
      <c r="AZ42" s="173">
        <f t="shared" ref="AZ42:BC42" si="7">AZ$35*AZ41</f>
        <v>0</v>
      </c>
      <c r="BA42" s="174">
        <f t="shared" si="7"/>
        <v>1.5</v>
      </c>
      <c r="BB42" s="174">
        <f t="shared" si="7"/>
        <v>1</v>
      </c>
      <c r="BC42" s="175">
        <f t="shared" si="7"/>
        <v>0</v>
      </c>
      <c r="BD42" s="175">
        <f>BD$35*BD41</f>
        <v>0</v>
      </c>
      <c r="BE42" s="279">
        <f>IF(T59="○",3,0)</f>
        <v>0</v>
      </c>
      <c r="BF42" s="206">
        <f>IF(C24="","-",IF(A24=$C$82,"-",SUM(AX42,AZ42,BA42,BB42,BC42,BD42,BE42)))</f>
        <v>4.5</v>
      </c>
    </row>
    <row r="43" spans="1:58" ht="15" customHeight="1">
      <c r="A43" s="1345"/>
      <c r="B43" s="132" t="s">
        <v>295</v>
      </c>
      <c r="C43" s="311" t="str">
        <f>IF(C27="","",C27)</f>
        <v/>
      </c>
      <c r="D43" s="139" t="s">
        <v>287</v>
      </c>
      <c r="E43" s="975" t="s">
        <v>7</v>
      </c>
      <c r="F43" s="888"/>
      <c r="G43" s="865"/>
      <c r="H43" s="865"/>
      <c r="I43" s="865"/>
      <c r="J43" s="889"/>
      <c r="K43" s="132"/>
      <c r="L43" s="865"/>
      <c r="M43" s="865"/>
      <c r="N43" s="865"/>
      <c r="O43" s="865"/>
      <c r="P43" s="865"/>
      <c r="Q43" s="865"/>
      <c r="R43" s="865"/>
      <c r="S43" s="865"/>
      <c r="T43" s="865"/>
      <c r="U43" s="865"/>
      <c r="V43" s="139"/>
      <c r="W43" s="142"/>
      <c r="X43" s="1341"/>
      <c r="Y43" s="1341"/>
      <c r="Z43" s="1341"/>
      <c r="AA43" s="1342"/>
      <c r="AB43" s="890"/>
      <c r="AC43" s="891"/>
      <c r="AD43" s="891"/>
      <c r="AE43" s="891"/>
      <c r="AF43" s="892"/>
      <c r="AG43" s="1108"/>
      <c r="AH43" s="1109"/>
      <c r="AI43" s="1109"/>
      <c r="AJ43" s="1109"/>
      <c r="AK43" s="1110"/>
      <c r="AL43" s="1108"/>
      <c r="AM43" s="1109"/>
      <c r="AN43" s="1109"/>
      <c r="AO43" s="1110"/>
      <c r="AP43" s="1317"/>
      <c r="AQ43" s="1318"/>
      <c r="AR43" s="1319"/>
      <c r="AS43" s="890"/>
      <c r="AT43" s="892"/>
      <c r="AV43" s="976" t="str">
        <f>IF(BF44=$BF$45,"○","-")</f>
        <v>-</v>
      </c>
      <c r="AW43" s="159"/>
      <c r="AX43" s="278"/>
      <c r="AY43" s="168" t="s">
        <v>340</v>
      </c>
      <c r="AZ43" s="176">
        <f>COUNTIFS(AS41:AS44,"&gt;=85")</f>
        <v>0</v>
      </c>
      <c r="BA43" s="171">
        <f>COUNTIFS(AS41:AS44,"&gt;=80",AS41:AS44,"&lt;85")</f>
        <v>0</v>
      </c>
      <c r="BB43" s="171">
        <f>COUNTIFS(AS41:AS44,"&gt;=75",AS41:AS44,"&lt;80")</f>
        <v>0</v>
      </c>
      <c r="BC43" s="172">
        <f>COUNTIFS(AS41:AS44,"&gt;=70",AS41:AS44,"&lt;75")</f>
        <v>0</v>
      </c>
      <c r="BD43" s="172">
        <f>COUNTIFS(AS41:AS44,"&gt;=0",AS41:AS44,"&lt;70")</f>
        <v>0</v>
      </c>
      <c r="BE43" s="278"/>
      <c r="BF43" s="143"/>
    </row>
    <row r="44" spans="1:58" ht="15" customHeight="1">
      <c r="A44" s="1038"/>
      <c r="B44" s="150"/>
      <c r="C44" s="305"/>
      <c r="D44" s="130"/>
      <c r="E44" s="974"/>
      <c r="F44" s="870"/>
      <c r="G44" s="871"/>
      <c r="H44" s="871"/>
      <c r="I44" s="871"/>
      <c r="J44" s="872"/>
      <c r="K44" s="150" t="s">
        <v>295</v>
      </c>
      <c r="L44" s="871" t="str">
        <f>IF(AND(F43&lt;&gt;$E$110,F43&lt;&gt;""),"※記載不要","")</f>
        <v/>
      </c>
      <c r="M44" s="871"/>
      <c r="N44" s="871"/>
      <c r="O44" s="871"/>
      <c r="P44" s="871"/>
      <c r="Q44" s="871"/>
      <c r="R44" s="871"/>
      <c r="S44" s="871"/>
      <c r="T44" s="871"/>
      <c r="U44" s="871"/>
      <c r="V44" s="130" t="s">
        <v>287</v>
      </c>
      <c r="W44" s="150" t="s">
        <v>286</v>
      </c>
      <c r="X44" s="1343"/>
      <c r="Y44" s="1343"/>
      <c r="Z44" s="1343"/>
      <c r="AA44" s="1344"/>
      <c r="AB44" s="881" t="str">
        <f t="shared" ref="AB44" si="8">IF(AB43=$C$90,"（出資比率","")</f>
        <v/>
      </c>
      <c r="AC44" s="886"/>
      <c r="AD44" s="280"/>
      <c r="AE44" s="886" t="str">
        <f t="shared" ref="AE44" si="9">IF(AB44="","","％）")</f>
        <v/>
      </c>
      <c r="AF44" s="1003"/>
      <c r="AG44" s="1105"/>
      <c r="AH44" s="1106"/>
      <c r="AI44" s="1106"/>
      <c r="AJ44" s="1106"/>
      <c r="AK44" s="1106"/>
      <c r="AL44" s="1106"/>
      <c r="AM44" s="1106"/>
      <c r="AN44" s="1106"/>
      <c r="AO44" s="1107"/>
      <c r="AP44" s="1320"/>
      <c r="AQ44" s="1321"/>
      <c r="AR44" s="1322"/>
      <c r="AS44" s="914"/>
      <c r="AT44" s="915"/>
      <c r="AV44" s="977"/>
      <c r="AW44" s="160" t="str">
        <f>C26</f>
        <v/>
      </c>
      <c r="AX44" s="279">
        <f>IF(E26="なし",0,2)</f>
        <v>2</v>
      </c>
      <c r="AY44" s="169" t="s">
        <v>341</v>
      </c>
      <c r="AZ44" s="173">
        <f t="shared" ref="AZ44:BC44" si="10">AZ$35*AZ43</f>
        <v>0</v>
      </c>
      <c r="BA44" s="174">
        <f t="shared" si="10"/>
        <v>0</v>
      </c>
      <c r="BB44" s="174">
        <f t="shared" si="10"/>
        <v>0</v>
      </c>
      <c r="BC44" s="175">
        <f t="shared" si="10"/>
        <v>0</v>
      </c>
      <c r="BD44" s="175">
        <f>BD$35*BD43</f>
        <v>0</v>
      </c>
      <c r="BE44" s="279">
        <f>IF(T61="○",3,0)</f>
        <v>0</v>
      </c>
      <c r="BF44" s="206" t="str">
        <f>IF(C26="","-",IF(A26=$C$82,"-",SUM(AX44,AZ44,BA44,BB44,BC44,BD44,BE44)))</f>
        <v>-</v>
      </c>
    </row>
    <row r="45" spans="1:58" ht="6" customHeight="1" thickBot="1">
      <c r="BE45" s="960" t="s">
        <v>374</v>
      </c>
      <c r="BF45" s="1072">
        <f>MIN(BF40,BF42,BF44)</f>
        <v>4.5</v>
      </c>
    </row>
    <row r="46" spans="1:58" ht="9" customHeight="1" thickTop="1">
      <c r="Y46" s="1166" t="s">
        <v>833</v>
      </c>
      <c r="Z46" s="1167"/>
      <c r="AA46" s="1167"/>
      <c r="AB46" s="1168"/>
      <c r="AC46" s="1073" t="s">
        <v>27</v>
      </c>
      <c r="AD46" s="1074"/>
      <c r="AE46" s="1074"/>
      <c r="AF46" s="1074"/>
      <c r="AG46" s="1074"/>
      <c r="AH46" s="900"/>
      <c r="AI46" s="1075">
        <f>IF($A$33=$C$81,$AZ$39,IF($A$37=$C$81,$AZ$41,IF($A$41=$C$81,$AZ$43,0)))</f>
        <v>1</v>
      </c>
      <c r="AJ46" s="1076"/>
      <c r="AS46" s="362"/>
      <c r="AT46" s="362"/>
      <c r="BE46" s="960"/>
      <c r="BF46" s="1072"/>
    </row>
    <row r="47" spans="1:58" ht="6" customHeight="1">
      <c r="A47" s="927" t="s">
        <v>352</v>
      </c>
      <c r="B47" s="927"/>
      <c r="C47" s="927"/>
      <c r="D47" s="927"/>
      <c r="E47" s="927"/>
      <c r="F47" s="927"/>
      <c r="G47" s="927"/>
      <c r="H47" s="927"/>
      <c r="I47" s="927"/>
      <c r="J47" s="927"/>
      <c r="K47" s="927"/>
      <c r="Y47" s="1169"/>
      <c r="Z47" s="887"/>
      <c r="AA47" s="887"/>
      <c r="AB47" s="1170"/>
      <c r="AC47" s="912"/>
      <c r="AD47" s="913"/>
      <c r="AE47" s="913"/>
      <c r="AF47" s="913"/>
      <c r="AG47" s="913"/>
      <c r="AH47" s="902"/>
      <c r="AI47" s="1077"/>
      <c r="AJ47" s="1078"/>
      <c r="AS47" s="362"/>
      <c r="AT47" s="362"/>
    </row>
    <row r="48" spans="1:58" ht="15" customHeight="1">
      <c r="A48" s="927"/>
      <c r="B48" s="927"/>
      <c r="C48" s="927"/>
      <c r="D48" s="927"/>
      <c r="E48" s="927"/>
      <c r="F48" s="927"/>
      <c r="G48" s="927"/>
      <c r="H48" s="927"/>
      <c r="I48" s="927"/>
      <c r="J48" s="927"/>
      <c r="K48" s="927"/>
      <c r="L48" s="1174" t="s">
        <v>476</v>
      </c>
      <c r="M48" s="1174"/>
      <c r="N48" s="1174"/>
      <c r="O48" s="1174"/>
      <c r="P48" s="1174"/>
      <c r="Q48" s="251" t="s">
        <v>475</v>
      </c>
      <c r="R48" s="1347">
        <v>45931</v>
      </c>
      <c r="S48" s="1347"/>
      <c r="T48" s="1347"/>
      <c r="U48" s="1347"/>
      <c r="V48" s="1347"/>
      <c r="W48" s="138"/>
      <c r="X48" s="138"/>
      <c r="Y48" s="1169"/>
      <c r="Z48" s="887"/>
      <c r="AA48" s="887"/>
      <c r="AB48" s="1170"/>
      <c r="AC48" s="1102" t="s">
        <v>49</v>
      </c>
      <c r="AD48" s="1103"/>
      <c r="AE48" s="1103"/>
      <c r="AF48" s="1103"/>
      <c r="AG48" s="1103"/>
      <c r="AH48" s="1104"/>
      <c r="AI48" s="1070">
        <f>IF($A$33=$C$81,$BA$39,IF($A$37=$C$81,$BA$41,IF($A$41=$C$81,$BA$43,0)))</f>
        <v>0</v>
      </c>
      <c r="AJ48" s="1071"/>
      <c r="AS48" s="362"/>
      <c r="AT48" s="362"/>
    </row>
    <row r="49" spans="1:56" ht="3" customHeight="1">
      <c r="A49" s="126"/>
      <c r="B49" s="126"/>
      <c r="C49" s="126"/>
      <c r="D49" s="126"/>
      <c r="E49" s="128"/>
      <c r="F49" s="128"/>
      <c r="G49" s="128"/>
      <c r="H49" s="128"/>
      <c r="I49" s="128"/>
      <c r="J49" s="128"/>
      <c r="Y49" s="1169"/>
      <c r="Z49" s="887"/>
      <c r="AA49" s="887"/>
      <c r="AB49" s="1170"/>
      <c r="AC49" s="910" t="s">
        <v>50</v>
      </c>
      <c r="AD49" s="911"/>
      <c r="AE49" s="911"/>
      <c r="AF49" s="911"/>
      <c r="AG49" s="911"/>
      <c r="AH49" s="951"/>
      <c r="AI49" s="1079">
        <f>IF($A$33=$C$81,$BB$39,IF($A$37=$C$81,$BB$41,IF($A$41=$C$81,$BB$43,0)))</f>
        <v>0</v>
      </c>
      <c r="AJ49" s="1080"/>
      <c r="AS49" s="362"/>
      <c r="AT49" s="362"/>
    </row>
    <row r="50" spans="1:56" ht="12" customHeight="1">
      <c r="A50" s="976" t="s">
        <v>51</v>
      </c>
      <c r="B50" s="165"/>
      <c r="C50" s="162"/>
      <c r="D50" s="163"/>
      <c r="E50" s="1082" t="s">
        <v>392</v>
      </c>
      <c r="F50" s="1083"/>
      <c r="G50" s="1083"/>
      <c r="H50" s="1083"/>
      <c r="I50" s="1083"/>
      <c r="J50" s="1083"/>
      <c r="K50" s="1083"/>
      <c r="L50" s="1083"/>
      <c r="M50" s="1083"/>
      <c r="N50" s="1083"/>
      <c r="O50" s="1083"/>
      <c r="P50" s="1083"/>
      <c r="Q50" s="1083"/>
      <c r="R50" s="1083"/>
      <c r="S50" s="1083"/>
      <c r="T50" s="1083"/>
      <c r="U50" s="1083"/>
      <c r="V50" s="1084"/>
      <c r="W50" s="208"/>
      <c r="Y50" s="1169"/>
      <c r="Z50" s="887"/>
      <c r="AA50" s="887"/>
      <c r="AB50" s="1170"/>
      <c r="AC50" s="912"/>
      <c r="AD50" s="913"/>
      <c r="AE50" s="913"/>
      <c r="AF50" s="913"/>
      <c r="AG50" s="913"/>
      <c r="AH50" s="902"/>
      <c r="AI50" s="1077"/>
      <c r="AJ50" s="1078"/>
      <c r="AS50" s="362"/>
      <c r="AT50" s="362"/>
    </row>
    <row r="51" spans="1:56" ht="3" customHeight="1">
      <c r="A51" s="1081"/>
      <c r="B51" s="132"/>
      <c r="C51" s="161"/>
      <c r="D51" s="131"/>
      <c r="E51" s="1085"/>
      <c r="F51" s="1086"/>
      <c r="G51" s="1086"/>
      <c r="H51" s="1086"/>
      <c r="I51" s="1086"/>
      <c r="J51" s="1086"/>
      <c r="K51" s="1086"/>
      <c r="L51" s="1086"/>
      <c r="M51" s="1086"/>
      <c r="N51" s="1086"/>
      <c r="O51" s="1086"/>
      <c r="P51" s="1086"/>
      <c r="Q51" s="1086"/>
      <c r="R51" s="1086"/>
      <c r="S51" s="1086"/>
      <c r="T51" s="1086"/>
      <c r="U51" s="1086"/>
      <c r="V51" s="1087"/>
      <c r="W51" s="208"/>
      <c r="X51" s="155"/>
      <c r="Y51" s="1169"/>
      <c r="Z51" s="887"/>
      <c r="AA51" s="887"/>
      <c r="AB51" s="1170"/>
      <c r="AC51" s="910" t="s">
        <v>328</v>
      </c>
      <c r="AD51" s="911"/>
      <c r="AE51" s="911"/>
      <c r="AF51" s="911"/>
      <c r="AG51" s="911"/>
      <c r="AH51" s="951"/>
      <c r="AI51" s="1079">
        <f>IF($A$33=$C$81,$BC$39,IF($A$37=$C$81,$BC$41,IF($A$41=$C$81,$BC$43,0)))</f>
        <v>0</v>
      </c>
      <c r="AJ51" s="1080"/>
      <c r="AS51" s="362"/>
      <c r="AT51" s="362"/>
    </row>
    <row r="52" spans="1:56" ht="12" customHeight="1">
      <c r="A52" s="1081"/>
      <c r="B52" s="132"/>
      <c r="C52" s="1088" t="s">
        <v>319</v>
      </c>
      <c r="D52" s="131"/>
      <c r="E52" s="1056" t="s">
        <v>470</v>
      </c>
      <c r="F52" s="1057"/>
      <c r="G52" s="1058"/>
      <c r="H52" s="1047" t="s">
        <v>471</v>
      </c>
      <c r="I52" s="1048"/>
      <c r="J52" s="1049"/>
      <c r="K52" s="1047" t="s">
        <v>472</v>
      </c>
      <c r="L52" s="1048"/>
      <c r="M52" s="1049"/>
      <c r="N52" s="1047" t="s">
        <v>473</v>
      </c>
      <c r="O52" s="1049"/>
      <c r="P52" s="1047" t="s">
        <v>474</v>
      </c>
      <c r="Q52" s="1048"/>
      <c r="R52" s="1048"/>
      <c r="S52" s="1049"/>
      <c r="T52" s="1047" t="s">
        <v>323</v>
      </c>
      <c r="U52" s="1048"/>
      <c r="V52" s="1049"/>
      <c r="W52" s="207"/>
      <c r="X52" s="155"/>
      <c r="Y52" s="1169"/>
      <c r="Z52" s="887"/>
      <c r="AA52" s="887"/>
      <c r="AB52" s="1170"/>
      <c r="AC52" s="912"/>
      <c r="AD52" s="913"/>
      <c r="AE52" s="913"/>
      <c r="AF52" s="913"/>
      <c r="AG52" s="913"/>
      <c r="AH52" s="902"/>
      <c r="AI52" s="1077"/>
      <c r="AJ52" s="1078"/>
      <c r="AS52" s="362"/>
      <c r="AT52" s="362"/>
    </row>
    <row r="53" spans="1:56" ht="3" customHeight="1">
      <c r="A53" s="1081"/>
      <c r="B53" s="132"/>
      <c r="C53" s="1088"/>
      <c r="D53" s="131"/>
      <c r="E53" s="1059"/>
      <c r="F53" s="1060"/>
      <c r="G53" s="1061"/>
      <c r="H53" s="1050"/>
      <c r="I53" s="1051"/>
      <c r="J53" s="1052"/>
      <c r="K53" s="1050"/>
      <c r="L53" s="1051"/>
      <c r="M53" s="1052"/>
      <c r="N53" s="1050"/>
      <c r="O53" s="1052"/>
      <c r="P53" s="1050"/>
      <c r="Q53" s="1051"/>
      <c r="R53" s="1051"/>
      <c r="S53" s="1052"/>
      <c r="T53" s="1050"/>
      <c r="U53" s="1051"/>
      <c r="V53" s="1052"/>
      <c r="W53" s="207"/>
      <c r="X53" s="156"/>
      <c r="Y53" s="1169"/>
      <c r="Z53" s="887"/>
      <c r="AA53" s="887"/>
      <c r="AB53" s="1170"/>
      <c r="AC53" s="1093" t="s">
        <v>666</v>
      </c>
      <c r="AD53" s="1094"/>
      <c r="AE53" s="1094"/>
      <c r="AF53" s="1094"/>
      <c r="AG53" s="1094"/>
      <c r="AH53" s="1095"/>
      <c r="AI53" s="1079">
        <f>2-AI46-AI48-AI49-AI51</f>
        <v>1</v>
      </c>
      <c r="AJ53" s="1080"/>
      <c r="AL53" s="123"/>
      <c r="AM53" s="123"/>
      <c r="AN53" s="123"/>
      <c r="AO53" s="123"/>
      <c r="AP53" s="123"/>
      <c r="AQ53" s="123"/>
      <c r="AR53" s="123"/>
      <c r="AS53" s="123"/>
      <c r="AT53" s="123"/>
    </row>
    <row r="54" spans="1:56" ht="12" customHeight="1" thickBot="1">
      <c r="A54" s="1081"/>
      <c r="B54" s="132"/>
      <c r="C54" s="161"/>
      <c r="D54" s="131"/>
      <c r="E54" s="1064">
        <f>E56-1</f>
        <v>2024</v>
      </c>
      <c r="F54" s="1065"/>
      <c r="G54" s="1066"/>
      <c r="H54" s="1067">
        <f>E54-1</f>
        <v>2023</v>
      </c>
      <c r="I54" s="1068"/>
      <c r="J54" s="1069"/>
      <c r="K54" s="1067">
        <f>H54-1</f>
        <v>2022</v>
      </c>
      <c r="L54" s="1068"/>
      <c r="M54" s="1069"/>
      <c r="N54" s="1067">
        <f>K54-1</f>
        <v>2021</v>
      </c>
      <c r="O54" s="1069"/>
      <c r="P54" s="1067">
        <f>N54-1</f>
        <v>2020</v>
      </c>
      <c r="Q54" s="1068"/>
      <c r="R54" s="1068"/>
      <c r="S54" s="1069"/>
      <c r="T54" s="1050"/>
      <c r="U54" s="1051"/>
      <c r="V54" s="1052"/>
      <c r="W54" s="207"/>
      <c r="X54" s="156"/>
      <c r="Y54" s="1171"/>
      <c r="Z54" s="1172"/>
      <c r="AA54" s="1172"/>
      <c r="AB54" s="1173"/>
      <c r="AC54" s="1096"/>
      <c r="AD54" s="1097"/>
      <c r="AE54" s="1097"/>
      <c r="AF54" s="1097"/>
      <c r="AG54" s="1097"/>
      <c r="AH54" s="1098"/>
      <c r="AI54" s="1099"/>
      <c r="AJ54" s="1100"/>
      <c r="AL54" s="123"/>
      <c r="AM54" s="123"/>
      <c r="AN54" s="123"/>
      <c r="AO54" s="123"/>
      <c r="AP54" s="123"/>
      <c r="AQ54" s="123"/>
      <c r="AR54" s="123"/>
      <c r="AS54" s="123"/>
      <c r="AT54" s="123"/>
    </row>
    <row r="55" spans="1:56" ht="3" customHeight="1" thickTop="1">
      <c r="A55" s="1081"/>
      <c r="B55" s="1101" t="s">
        <v>295</v>
      </c>
      <c r="C55" s="1062" t="s">
        <v>320</v>
      </c>
      <c r="D55" s="1063" t="s">
        <v>287</v>
      </c>
      <c r="E55" s="1067"/>
      <c r="F55" s="1068"/>
      <c r="G55" s="1069"/>
      <c r="H55" s="1067"/>
      <c r="I55" s="1068"/>
      <c r="J55" s="1069"/>
      <c r="K55" s="1067"/>
      <c r="L55" s="1068"/>
      <c r="M55" s="1069"/>
      <c r="N55" s="1067"/>
      <c r="O55" s="1069"/>
      <c r="P55" s="1067"/>
      <c r="Q55" s="1068"/>
      <c r="R55" s="1068"/>
      <c r="S55" s="1069"/>
      <c r="T55" s="1050"/>
      <c r="U55" s="1051"/>
      <c r="V55" s="1052"/>
      <c r="W55" s="207"/>
      <c r="X55" s="156"/>
      <c r="Y55" s="156"/>
      <c r="Z55" s="156"/>
      <c r="AL55" s="123"/>
      <c r="AM55" s="123"/>
      <c r="AN55" s="123"/>
      <c r="AO55" s="123"/>
      <c r="AP55" s="123"/>
      <c r="AQ55" s="123"/>
      <c r="AR55" s="123"/>
      <c r="AS55" s="123"/>
      <c r="AT55" s="123"/>
    </row>
    <row r="56" spans="1:56" ht="15" customHeight="1" thickBot="1">
      <c r="A56" s="977"/>
      <c r="B56" s="881"/>
      <c r="C56" s="886"/>
      <c r="D56" s="1003"/>
      <c r="E56" s="1089">
        <f>YEAR(EDATE(R48,-3))</f>
        <v>2025</v>
      </c>
      <c r="F56" s="1090"/>
      <c r="G56" s="1091"/>
      <c r="H56" s="1089">
        <f>$E$56</f>
        <v>2025</v>
      </c>
      <c r="I56" s="1090"/>
      <c r="J56" s="1091"/>
      <c r="K56" s="1089">
        <f>$E$56</f>
        <v>2025</v>
      </c>
      <c r="L56" s="1090"/>
      <c r="M56" s="1091"/>
      <c r="N56" s="1089">
        <f>$E$56</f>
        <v>2025</v>
      </c>
      <c r="O56" s="1091"/>
      <c r="P56" s="1089">
        <f>$E$56</f>
        <v>2025</v>
      </c>
      <c r="Q56" s="1090"/>
      <c r="R56" s="1090"/>
      <c r="S56" s="1091"/>
      <c r="T56" s="1053"/>
      <c r="U56" s="1054"/>
      <c r="V56" s="1055"/>
      <c r="W56" s="207"/>
      <c r="X56" s="156"/>
      <c r="Y56" s="156"/>
      <c r="Z56" s="156"/>
      <c r="AL56" s="167"/>
      <c r="AM56" s="167"/>
      <c r="AN56" s="167"/>
      <c r="AO56" s="167"/>
      <c r="AP56" s="167"/>
      <c r="AQ56" s="167"/>
      <c r="AR56" s="167"/>
      <c r="AS56" s="372"/>
      <c r="AT56" s="372"/>
      <c r="AY56"/>
      <c r="AZ56"/>
      <c r="BA56"/>
      <c r="BB56"/>
      <c r="BC56"/>
      <c r="BD56" s="375"/>
    </row>
    <row r="57" spans="1:56" ht="15" customHeight="1" thickTop="1">
      <c r="A57" s="1037" t="str">
        <f>IF(A33="","",A33)</f>
        <v>○</v>
      </c>
      <c r="B57" s="142"/>
      <c r="C57" s="306" t="str">
        <f>IF(C34="","",C34)</f>
        <v>〇×　▲□</v>
      </c>
      <c r="D57" s="149"/>
      <c r="E57" s="890"/>
      <c r="F57" s="891"/>
      <c r="G57" s="892"/>
      <c r="H57" s="890"/>
      <c r="I57" s="891"/>
      <c r="J57" s="892"/>
      <c r="K57" s="890">
        <v>60</v>
      </c>
      <c r="L57" s="891"/>
      <c r="M57" s="892"/>
      <c r="N57" s="890"/>
      <c r="O57" s="892"/>
      <c r="P57" s="890"/>
      <c r="Q57" s="891"/>
      <c r="R57" s="891"/>
      <c r="S57" s="892"/>
      <c r="T57" s="1029" t="str">
        <f>IF($E$50=$C$104,IF(A57=$C$82,"",IF(E57&lt;$E$81,IF(H57&lt;$H$81,IF(K57&lt;$K$81,IF(N57&lt;$N$81,IF(P57&lt;$P$81,"×","○"),"○"),"○"),"○"),"○")),IF(A57=$C$82,"",IF(E57&lt;$E$82,"×","○")))</f>
        <v>○</v>
      </c>
      <c r="U57" s="1030"/>
      <c r="V57" s="1031"/>
      <c r="W57" s="208"/>
      <c r="X57" s="155"/>
      <c r="Y57" s="1157" t="s">
        <v>356</v>
      </c>
      <c r="Z57" s="1158"/>
      <c r="AA57" s="1158"/>
      <c r="AB57" s="1158"/>
      <c r="AC57" s="1158"/>
      <c r="AD57" s="1158"/>
      <c r="AE57" s="1158"/>
      <c r="AF57" s="1158"/>
      <c r="AG57" s="1158"/>
      <c r="AH57" s="1158"/>
      <c r="AI57" s="1158"/>
      <c r="AJ57" s="1158"/>
      <c r="AK57" s="1158"/>
      <c r="AL57" s="1158"/>
      <c r="AM57" s="1158"/>
      <c r="AN57" s="1158"/>
      <c r="AO57" s="1158"/>
      <c r="AP57" s="1158"/>
      <c r="AQ57" s="1158"/>
      <c r="AR57" s="1158"/>
      <c r="AS57" s="1158"/>
      <c r="AT57" s="1159"/>
      <c r="AX57" s="4"/>
      <c r="AY57"/>
      <c r="AZ57"/>
      <c r="BA57"/>
      <c r="BB57"/>
      <c r="BC57" s="4"/>
      <c r="BD57" s="4"/>
    </row>
    <row r="58" spans="1:56" ht="15" customHeight="1">
      <c r="A58" s="1038"/>
      <c r="B58" s="132" t="s">
        <v>295</v>
      </c>
      <c r="C58" s="311">
        <f>IF(C35="","",C35)</f>
        <v>27456</v>
      </c>
      <c r="D58" s="139" t="s">
        <v>287</v>
      </c>
      <c r="E58" s="914"/>
      <c r="F58" s="922"/>
      <c r="G58" s="915"/>
      <c r="H58" s="914"/>
      <c r="I58" s="922"/>
      <c r="J58" s="915"/>
      <c r="K58" s="914"/>
      <c r="L58" s="922"/>
      <c r="M58" s="915"/>
      <c r="N58" s="914"/>
      <c r="O58" s="915"/>
      <c r="P58" s="914"/>
      <c r="Q58" s="922"/>
      <c r="R58" s="922"/>
      <c r="S58" s="915"/>
      <c r="T58" s="1032"/>
      <c r="U58" s="1033"/>
      <c r="V58" s="1034"/>
      <c r="W58" s="208"/>
      <c r="X58" s="155"/>
      <c r="Y58" s="349" t="s">
        <v>355</v>
      </c>
      <c r="Z58" s="359"/>
      <c r="AA58" s="1035" t="s">
        <v>375</v>
      </c>
      <c r="AB58" s="1035"/>
      <c r="AC58" s="1035"/>
      <c r="AD58" s="1035"/>
      <c r="AE58" s="1035"/>
      <c r="AF58" s="1035"/>
      <c r="AG58" s="1035"/>
      <c r="AH58" s="1035"/>
      <c r="AI58" s="1035"/>
      <c r="AJ58" s="1035"/>
      <c r="AK58" s="1035"/>
      <c r="AL58" s="1035"/>
      <c r="AM58" s="1035"/>
      <c r="AN58" s="1035"/>
      <c r="AO58" s="1035"/>
      <c r="AP58" s="1035"/>
      <c r="AQ58" s="1035"/>
      <c r="AR58" s="1035"/>
      <c r="AS58" s="1035"/>
      <c r="AT58" s="1036"/>
      <c r="AX58"/>
      <c r="AY58"/>
      <c r="AZ58"/>
      <c r="BA58"/>
      <c r="BB58"/>
      <c r="BC58" s="4"/>
      <c r="BD58" s="4"/>
    </row>
    <row r="59" spans="1:56" ht="15" customHeight="1">
      <c r="A59" s="1037" t="str">
        <f>IF(A37="","",A37)</f>
        <v/>
      </c>
      <c r="B59" s="142"/>
      <c r="C59" s="306" t="str">
        <f>IF(C38="","",C38)</f>
        <v>□★　〇▽</v>
      </c>
      <c r="D59" s="149"/>
      <c r="E59" s="890">
        <v>10</v>
      </c>
      <c r="F59" s="891"/>
      <c r="G59" s="892"/>
      <c r="H59" s="890"/>
      <c r="I59" s="891"/>
      <c r="J59" s="892"/>
      <c r="K59" s="890"/>
      <c r="L59" s="891"/>
      <c r="M59" s="892"/>
      <c r="N59" s="890"/>
      <c r="O59" s="892"/>
      <c r="P59" s="890"/>
      <c r="Q59" s="891"/>
      <c r="R59" s="891"/>
      <c r="S59" s="892"/>
      <c r="T59" s="1029" t="str">
        <f>IF($E$50=$C$104,IF(A59=$C$82,"",IF(E59&lt;$E$81,IF(H59&lt;$H$81,IF(K59&lt;$K$81,IF(N59&lt;$N$81,IF(P59&lt;$P$81,"×","○"),"○"),"○"),"○"),"○")),IF(A59=$C$82,"",IF(E59&lt;$E$82,"×","○")))</f>
        <v>×</v>
      </c>
      <c r="U59" s="1030"/>
      <c r="V59" s="1031"/>
      <c r="W59" s="208"/>
      <c r="X59" s="155"/>
      <c r="Y59" s="349"/>
      <c r="Z59" s="359"/>
      <c r="AA59" s="1035" t="s">
        <v>386</v>
      </c>
      <c r="AB59" s="1035"/>
      <c r="AC59" s="1035"/>
      <c r="AD59" s="1035"/>
      <c r="AE59" s="1035"/>
      <c r="AF59" s="1035"/>
      <c r="AG59" s="1035"/>
      <c r="AH59" s="1035"/>
      <c r="AI59" s="1035"/>
      <c r="AJ59" s="1035"/>
      <c r="AK59" s="1035"/>
      <c r="AL59" s="1035"/>
      <c r="AM59" s="1035"/>
      <c r="AN59" s="1035"/>
      <c r="AO59" s="1035"/>
      <c r="AP59" s="1035"/>
      <c r="AQ59" s="1035"/>
      <c r="AR59" s="1035"/>
      <c r="AS59" s="1035"/>
      <c r="AT59" s="1036"/>
      <c r="AX59"/>
      <c r="AY59"/>
      <c r="AZ59"/>
      <c r="BA59"/>
      <c r="BB59"/>
      <c r="BC59" s="4"/>
      <c r="BD59" s="4"/>
    </row>
    <row r="60" spans="1:56" ht="15" customHeight="1">
      <c r="A60" s="1038"/>
      <c r="B60" s="132" t="s">
        <v>295</v>
      </c>
      <c r="C60" s="311">
        <f>IF(C39="","",C39)</f>
        <v>27154</v>
      </c>
      <c r="D60" s="139" t="s">
        <v>287</v>
      </c>
      <c r="E60" s="914"/>
      <c r="F60" s="922"/>
      <c r="G60" s="915"/>
      <c r="H60" s="914"/>
      <c r="I60" s="922"/>
      <c r="J60" s="915"/>
      <c r="K60" s="914"/>
      <c r="L60" s="922"/>
      <c r="M60" s="915"/>
      <c r="N60" s="914"/>
      <c r="O60" s="915"/>
      <c r="P60" s="914"/>
      <c r="Q60" s="922"/>
      <c r="R60" s="922"/>
      <c r="S60" s="915"/>
      <c r="T60" s="1032"/>
      <c r="U60" s="1033"/>
      <c r="V60" s="1034"/>
      <c r="W60" s="208"/>
      <c r="X60" s="155"/>
      <c r="Y60" s="350"/>
      <c r="Z60" s="389"/>
      <c r="AA60" s="1035" t="s">
        <v>841</v>
      </c>
      <c r="AB60" s="1035"/>
      <c r="AC60" s="1035"/>
      <c r="AD60" s="1035"/>
      <c r="AE60" s="1035"/>
      <c r="AF60" s="1035"/>
      <c r="AG60" s="1035"/>
      <c r="AH60" s="1035"/>
      <c r="AI60" s="1035"/>
      <c r="AJ60" s="1035"/>
      <c r="AK60" s="1035"/>
      <c r="AL60" s="1035"/>
      <c r="AM60" s="1035"/>
      <c r="AN60" s="1035"/>
      <c r="AO60" s="1035"/>
      <c r="AP60" s="1035"/>
      <c r="AQ60" s="1035"/>
      <c r="AR60" s="1035"/>
      <c r="AS60" s="1035"/>
      <c r="AT60" s="1036"/>
      <c r="AX60"/>
      <c r="AY60"/>
      <c r="AZ60"/>
      <c r="BA60"/>
      <c r="BB60"/>
      <c r="BC60" s="4"/>
      <c r="BD60" s="4"/>
    </row>
    <row r="61" spans="1:56" ht="15" customHeight="1">
      <c r="A61" s="1037" t="str">
        <f>IF(A41="","",A41)</f>
        <v/>
      </c>
      <c r="B61" s="142"/>
      <c r="C61" s="306" t="str">
        <f>IF(C42="","",C42)</f>
        <v/>
      </c>
      <c r="D61" s="149"/>
      <c r="E61" s="890"/>
      <c r="F61" s="891"/>
      <c r="G61" s="892"/>
      <c r="H61" s="890"/>
      <c r="I61" s="891"/>
      <c r="J61" s="892"/>
      <c r="K61" s="890"/>
      <c r="L61" s="891"/>
      <c r="M61" s="892"/>
      <c r="N61" s="890"/>
      <c r="O61" s="892"/>
      <c r="P61" s="890"/>
      <c r="Q61" s="891"/>
      <c r="R61" s="891"/>
      <c r="S61" s="892"/>
      <c r="T61" s="1029" t="str">
        <f>IF($E$50=$C$104,IF(A61=$C$82,"",IF(E61&lt;$E$81,IF(H61&lt;$H$81,IF(K61&lt;$K$81,IF(N61&lt;$N$81,IF(P61&lt;$P$81,"×","○"),"○"),"○"),"○"),"○")),IF(A61=$C$82,"",IF(E61&lt;$E$82,"×","○")))</f>
        <v>×</v>
      </c>
      <c r="U61" s="1030"/>
      <c r="V61" s="1031"/>
      <c r="W61" s="208"/>
      <c r="X61" s="155"/>
      <c r="Y61" s="350" t="s">
        <v>354</v>
      </c>
      <c r="Z61" s="389"/>
      <c r="AA61" s="1027" t="s">
        <v>357</v>
      </c>
      <c r="AB61" s="1027"/>
      <c r="AC61" s="1027"/>
      <c r="AD61" s="1027"/>
      <c r="AE61" s="1027"/>
      <c r="AF61" s="1027"/>
      <c r="AG61" s="1027"/>
      <c r="AH61" s="1027"/>
      <c r="AI61" s="1027"/>
      <c r="AJ61" s="1027"/>
      <c r="AK61" s="1027"/>
      <c r="AL61" s="1027"/>
      <c r="AM61" s="1027"/>
      <c r="AN61" s="1027"/>
      <c r="AO61" s="1027"/>
      <c r="AP61" s="1027"/>
      <c r="AQ61" s="1027"/>
      <c r="AR61" s="1027"/>
      <c r="AS61" s="1027"/>
      <c r="AT61" s="1028"/>
      <c r="AX61"/>
      <c r="AY61"/>
      <c r="AZ61"/>
      <c r="BA61"/>
      <c r="BB61"/>
      <c r="BC61" s="4"/>
      <c r="BD61" s="4"/>
    </row>
    <row r="62" spans="1:56" ht="15" customHeight="1">
      <c r="A62" s="1038"/>
      <c r="B62" s="150" t="s">
        <v>295</v>
      </c>
      <c r="C62" s="314" t="str">
        <f>IF(C43="","",C43)</f>
        <v/>
      </c>
      <c r="D62" s="130" t="s">
        <v>287</v>
      </c>
      <c r="E62" s="914"/>
      <c r="F62" s="922"/>
      <c r="G62" s="915"/>
      <c r="H62" s="914"/>
      <c r="I62" s="922"/>
      <c r="J62" s="915"/>
      <c r="K62" s="914"/>
      <c r="L62" s="922"/>
      <c r="M62" s="915"/>
      <c r="N62" s="914"/>
      <c r="O62" s="915"/>
      <c r="P62" s="914"/>
      <c r="Q62" s="922"/>
      <c r="R62" s="922"/>
      <c r="S62" s="915"/>
      <c r="T62" s="1032"/>
      <c r="U62" s="1033"/>
      <c r="V62" s="1034"/>
      <c r="W62" s="208"/>
      <c r="X62" s="155"/>
      <c r="Y62" s="350"/>
      <c r="Z62" s="389"/>
      <c r="AA62" s="1027" t="s">
        <v>447</v>
      </c>
      <c r="AB62" s="1027"/>
      <c r="AC62" s="1027"/>
      <c r="AD62" s="1027"/>
      <c r="AE62" s="1027"/>
      <c r="AF62" s="1027"/>
      <c r="AG62" s="1027"/>
      <c r="AH62" s="1027"/>
      <c r="AI62" s="1027"/>
      <c r="AJ62" s="1027"/>
      <c r="AK62" s="1027"/>
      <c r="AL62" s="1027"/>
      <c r="AM62" s="1027"/>
      <c r="AN62" s="1027"/>
      <c r="AO62" s="1027"/>
      <c r="AP62" s="1027"/>
      <c r="AQ62" s="1027"/>
      <c r="AR62" s="1027"/>
      <c r="AS62" s="1027"/>
      <c r="AT62" s="1028"/>
      <c r="AY62"/>
      <c r="AZ62"/>
      <c r="BA62"/>
      <c r="BB62"/>
      <c r="BC62" s="4"/>
      <c r="BD62" s="4"/>
    </row>
    <row r="63" spans="1:56" ht="15" customHeight="1">
      <c r="A63" s="926" t="s">
        <v>358</v>
      </c>
      <c r="B63" s="926"/>
      <c r="C63" s="926"/>
      <c r="D63" s="926"/>
      <c r="E63" s="926"/>
      <c r="F63" s="926"/>
      <c r="G63" s="926"/>
      <c r="H63" s="926"/>
      <c r="I63" s="926"/>
      <c r="J63" s="926"/>
      <c r="K63" s="926"/>
      <c r="L63" s="926"/>
      <c r="M63" s="926"/>
      <c r="N63" s="926"/>
      <c r="O63" s="926"/>
      <c r="P63" s="926"/>
      <c r="Q63" s="926"/>
      <c r="R63" s="926"/>
      <c r="S63" s="926"/>
      <c r="T63" s="926"/>
      <c r="U63" s="926"/>
      <c r="V63" s="926"/>
      <c r="W63" s="926"/>
      <c r="Y63" s="350" t="s">
        <v>353</v>
      </c>
      <c r="Z63" s="389"/>
      <c r="AA63" s="1027" t="s">
        <v>849</v>
      </c>
      <c r="AB63" s="1027"/>
      <c r="AC63" s="1027"/>
      <c r="AD63" s="1027"/>
      <c r="AE63" s="1027"/>
      <c r="AF63" s="1027"/>
      <c r="AG63" s="1027"/>
      <c r="AH63" s="1027"/>
      <c r="AI63" s="1027"/>
      <c r="AJ63" s="1027"/>
      <c r="AK63" s="1027"/>
      <c r="AL63" s="1027"/>
      <c r="AM63" s="1027"/>
      <c r="AN63" s="1027"/>
      <c r="AO63" s="1027"/>
      <c r="AP63" s="1027"/>
      <c r="AQ63" s="1027"/>
      <c r="AR63" s="1027"/>
      <c r="AS63" s="1027"/>
      <c r="AT63" s="1028"/>
      <c r="AY63"/>
      <c r="AZ63" s="4"/>
      <c r="BA63"/>
      <c r="BB63"/>
      <c r="BC63" s="4"/>
      <c r="BD63" s="4"/>
    </row>
    <row r="64" spans="1:56" ht="15" customHeight="1">
      <c r="A64" s="926" t="s">
        <v>359</v>
      </c>
      <c r="B64" s="926"/>
      <c r="C64" s="926"/>
      <c r="D64" s="926"/>
      <c r="E64" s="926"/>
      <c r="F64" s="926"/>
      <c r="G64" s="926"/>
      <c r="H64" s="926"/>
      <c r="I64" s="926"/>
      <c r="J64" s="926"/>
      <c r="K64" s="926"/>
      <c r="L64" s="926"/>
      <c r="M64" s="926"/>
      <c r="N64" s="926"/>
      <c r="O64" s="926"/>
      <c r="P64" s="926"/>
      <c r="Q64" s="926"/>
      <c r="R64" s="926"/>
      <c r="S64" s="926"/>
      <c r="T64" s="926"/>
      <c r="U64" s="926"/>
      <c r="V64" s="926"/>
      <c r="W64" s="926"/>
      <c r="Y64" s="350"/>
      <c r="Z64" s="389"/>
      <c r="AA64" s="1027" t="s">
        <v>850</v>
      </c>
      <c r="AB64" s="1027"/>
      <c r="AC64" s="1027"/>
      <c r="AD64" s="1027"/>
      <c r="AE64" s="1027"/>
      <c r="AF64" s="1027"/>
      <c r="AG64" s="1027"/>
      <c r="AH64" s="1027"/>
      <c r="AI64" s="1027"/>
      <c r="AJ64" s="1027"/>
      <c r="AK64" s="1027"/>
      <c r="AL64" s="1027"/>
      <c r="AM64" s="1027"/>
      <c r="AN64" s="1027"/>
      <c r="AO64" s="1027"/>
      <c r="AP64" s="1027"/>
      <c r="AQ64" s="1027"/>
      <c r="AR64" s="1027"/>
      <c r="AS64" s="1027"/>
      <c r="AT64" s="1028"/>
      <c r="AY64"/>
      <c r="AZ64" s="4"/>
      <c r="BA64"/>
      <c r="BB64"/>
      <c r="BC64" s="4"/>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50" t="s">
        <v>794</v>
      </c>
      <c r="Z65" s="389"/>
      <c r="AA65" s="1027" t="s">
        <v>851</v>
      </c>
      <c r="AB65" s="1027"/>
      <c r="AC65" s="1027"/>
      <c r="AD65" s="1027"/>
      <c r="AE65" s="1027"/>
      <c r="AF65" s="1027"/>
      <c r="AG65" s="1027"/>
      <c r="AH65" s="1027"/>
      <c r="AI65" s="1027"/>
      <c r="AJ65" s="1027"/>
      <c r="AK65" s="1027"/>
      <c r="AL65" s="1027"/>
      <c r="AM65" s="1027"/>
      <c r="AN65" s="1027"/>
      <c r="AO65" s="1027"/>
      <c r="AP65" s="1027"/>
      <c r="AQ65" s="1027"/>
      <c r="AR65" s="1027"/>
      <c r="AS65" s="1027"/>
      <c r="AT65" s="1028"/>
      <c r="AY65"/>
      <c r="AZ65" s="4"/>
      <c r="BA65"/>
      <c r="BB65"/>
      <c r="BC65" s="4"/>
      <c r="BD65" s="4"/>
    </row>
    <row r="66" spans="1:56" ht="15" customHeight="1" thickBot="1">
      <c r="A66" s="346"/>
      <c r="B66" s="348"/>
      <c r="C66" s="348"/>
      <c r="D66" s="348"/>
      <c r="E66" s="348"/>
      <c r="F66" s="348"/>
      <c r="G66" s="348"/>
      <c r="H66" s="348"/>
      <c r="I66" s="348"/>
      <c r="J66" s="348"/>
      <c r="K66" s="348"/>
      <c r="L66" s="348"/>
      <c r="M66" s="348"/>
      <c r="N66" s="348"/>
      <c r="O66" s="347"/>
      <c r="P66" s="347"/>
      <c r="Q66" s="347"/>
      <c r="R66" s="347"/>
      <c r="S66" s="347"/>
      <c r="T66" s="347"/>
      <c r="U66" s="347"/>
      <c r="V66" s="347"/>
      <c r="W66" s="347"/>
      <c r="X66" s="347"/>
      <c r="Y66" s="351"/>
      <c r="Z66" s="392"/>
      <c r="AA66" s="1045" t="s">
        <v>788</v>
      </c>
      <c r="AB66" s="1045"/>
      <c r="AC66" s="1045"/>
      <c r="AD66" s="1045"/>
      <c r="AE66" s="1045"/>
      <c r="AF66" s="1045"/>
      <c r="AG66" s="1045"/>
      <c r="AH66" s="1045"/>
      <c r="AI66" s="1045"/>
      <c r="AJ66" s="1045"/>
      <c r="AK66" s="1045"/>
      <c r="AL66" s="1045"/>
      <c r="AM66" s="1045"/>
      <c r="AN66" s="1045"/>
      <c r="AO66" s="1045"/>
      <c r="AP66" s="1045"/>
      <c r="AQ66" s="1045"/>
      <c r="AR66" s="1045"/>
      <c r="AS66" s="1045"/>
      <c r="AT66" s="1046"/>
      <c r="AY66"/>
      <c r="AZ66" s="4"/>
      <c r="BA66"/>
      <c r="BB66"/>
      <c r="BC66" s="4"/>
      <c r="BD66" s="4"/>
    </row>
    <row r="67" spans="1:56" ht="15" customHeight="1" thickTop="1">
      <c r="AY67"/>
      <c r="AZ67" s="4"/>
      <c r="BA67"/>
      <c r="BB67"/>
      <c r="BC67" s="4"/>
      <c r="BD67" s="4"/>
    </row>
    <row r="68" spans="1:56" ht="15" customHeight="1">
      <c r="A68" s="192"/>
      <c r="B68" s="192"/>
      <c r="C68" s="192"/>
      <c r="D68" s="192"/>
      <c r="E68" s="192"/>
      <c r="F68" s="192"/>
      <c r="G68" s="192"/>
      <c r="H68" s="192"/>
      <c r="I68" s="192"/>
      <c r="J68" s="192"/>
      <c r="K68" s="192"/>
      <c r="L68" s="192"/>
      <c r="M68" s="192"/>
      <c r="N68" s="192"/>
      <c r="O68" s="192"/>
      <c r="P68" s="192"/>
      <c r="Q68" s="192"/>
      <c r="R68" s="192"/>
      <c r="S68" s="192"/>
      <c r="T68" s="192"/>
      <c r="U68" s="192"/>
      <c r="V68" s="192"/>
      <c r="W68" s="192"/>
      <c r="X68" s="192"/>
      <c r="AY68"/>
      <c r="AZ68" s="4"/>
      <c r="BA68"/>
      <c r="BB68"/>
      <c r="BC68" s="4"/>
      <c r="BD68" s="4"/>
    </row>
    <row r="69" spans="1:56" ht="12.6" customHeight="1">
      <c r="A69" s="192"/>
      <c r="B69" s="192"/>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B70" s="192"/>
      <c r="C70" s="192"/>
      <c r="D70" s="192"/>
      <c r="E70" s="192"/>
      <c r="F70" s="192"/>
      <c r="G70" s="192"/>
      <c r="H70" s="192"/>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192"/>
      <c r="B71" s="192"/>
      <c r="C71" s="192"/>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A73" s="4" t="s">
        <v>329</v>
      </c>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B74" s="4" t="s">
        <v>313</v>
      </c>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650</v>
      </c>
      <c r="P75" s="4"/>
      <c r="Q75" s="4"/>
      <c r="R75" s="4"/>
      <c r="S75" s="5" t="s">
        <v>446</v>
      </c>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C76" s="4" t="s">
        <v>653</v>
      </c>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C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t="s">
        <v>350</v>
      </c>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4"/>
      <c r="AB79" s="1044"/>
      <c r="AC79" s="4"/>
      <c r="AD79" s="4"/>
      <c r="AE79" s="4"/>
      <c r="AF79" s="4"/>
      <c r="AG79" s="4"/>
      <c r="AH79" s="4"/>
      <c r="AI79" s="4"/>
      <c r="AJ79" s="4"/>
      <c r="AK79" s="4"/>
      <c r="AL79" s="4"/>
      <c r="AM79" s="4"/>
      <c r="AN79" s="4"/>
      <c r="AO79" s="4"/>
      <c r="AP79" s="4"/>
      <c r="AQ79" s="4"/>
      <c r="AR79" s="4"/>
      <c r="AS79" s="4"/>
      <c r="AT79" s="4"/>
    </row>
    <row r="80" spans="1:56" ht="13.5" customHeight="1">
      <c r="A80"/>
      <c r="B80" t="s">
        <v>322</v>
      </c>
      <c r="C80"/>
      <c r="E80" s="1041" t="s">
        <v>324</v>
      </c>
      <c r="F80" s="1043"/>
      <c r="G80" s="341"/>
      <c r="H80" s="1041" t="s">
        <v>325</v>
      </c>
      <c r="I80" s="1042"/>
      <c r="J80" s="1043"/>
      <c r="K80" s="1041" t="s">
        <v>381</v>
      </c>
      <c r="L80" s="1042"/>
      <c r="M80" s="1043"/>
      <c r="N80" s="1041" t="s">
        <v>326</v>
      </c>
      <c r="O80" s="1043"/>
      <c r="P80" s="1041" t="s">
        <v>327</v>
      </c>
      <c r="Q80" s="1042"/>
      <c r="R80" s="1042"/>
      <c r="S80" s="1043"/>
      <c r="T80" s="156"/>
      <c r="AC80" s="887"/>
      <c r="AD80" s="887"/>
      <c r="AE80" s="887"/>
      <c r="AF80" s="123"/>
    </row>
    <row r="81" spans="1:56" ht="13.5" customHeight="1">
      <c r="A81"/>
      <c r="B81"/>
      <c r="C81" t="s">
        <v>321</v>
      </c>
      <c r="E81" s="1039">
        <v>20</v>
      </c>
      <c r="F81" s="1040"/>
      <c r="G81" s="342"/>
      <c r="H81" s="1041">
        <v>40</v>
      </c>
      <c r="I81" s="1042"/>
      <c r="J81" s="1043"/>
      <c r="K81" s="1041">
        <v>60</v>
      </c>
      <c r="L81" s="1042"/>
      <c r="M81" s="1043"/>
      <c r="N81" s="1041">
        <v>80</v>
      </c>
      <c r="O81" s="1043"/>
      <c r="P81" s="1041">
        <v>100</v>
      </c>
      <c r="Q81" s="1042"/>
      <c r="R81" s="1042"/>
      <c r="S81" s="1043"/>
      <c r="T81" s="212" t="s">
        <v>549</v>
      </c>
      <c r="AA81" s="124"/>
      <c r="AC81" s="887"/>
      <c r="AD81" s="887"/>
      <c r="AE81" s="887"/>
      <c r="AF81" s="123"/>
    </row>
    <row r="82" spans="1:56" ht="13.5" customHeight="1">
      <c r="A82"/>
      <c r="B82"/>
      <c r="C82" t="s">
        <v>371</v>
      </c>
      <c r="E82" s="1039">
        <v>50</v>
      </c>
      <c r="F82" s="1040"/>
      <c r="G82" s="123"/>
      <c r="H82" s="4" t="s">
        <v>550</v>
      </c>
      <c r="AA82" s="887"/>
      <c r="AB82" s="887"/>
      <c r="AC82" s="887"/>
      <c r="AD82" s="887"/>
      <c r="AE82" s="887"/>
      <c r="AF82" s="123"/>
      <c r="AY82" s="5"/>
    </row>
    <row r="83" spans="1:56" ht="13.5" customHeight="1">
      <c r="A83"/>
      <c r="B83"/>
      <c r="C83" t="s">
        <v>7</v>
      </c>
      <c r="AA83" s="123"/>
      <c r="AB83" s="123"/>
      <c r="AC83" s="123"/>
      <c r="AD83" s="123"/>
      <c r="AE83" s="123"/>
      <c r="AF83" s="123"/>
      <c r="AY83" s="5"/>
    </row>
    <row r="84" spans="1:56" ht="13.5" customHeight="1">
      <c r="A84"/>
      <c r="B84"/>
      <c r="C84"/>
      <c r="AA84" s="887"/>
      <c r="AB84" s="887"/>
      <c r="AC84" s="887"/>
      <c r="AD84" s="887"/>
      <c r="AE84" s="887"/>
      <c r="AF84" s="123"/>
      <c r="AY84" s="5"/>
    </row>
    <row r="85" spans="1:56" ht="13.5" customHeight="1">
      <c r="B85" s="4" t="s">
        <v>663</v>
      </c>
      <c r="AY85" s="5"/>
    </row>
    <row r="86" spans="1:56" ht="13.5" customHeight="1">
      <c r="C86" s="5" t="s">
        <v>764</v>
      </c>
      <c r="D86" s="4" t="s">
        <v>7</v>
      </c>
      <c r="AY86" s="5"/>
    </row>
    <row r="87" spans="1:56" ht="13.5" customHeight="1">
      <c r="C87" s="5" t="s">
        <v>764</v>
      </c>
      <c r="D87" s="4" t="s">
        <v>7</v>
      </c>
      <c r="AY87" s="5"/>
    </row>
    <row r="88" spans="1:56" ht="13.5" customHeight="1">
      <c r="A88"/>
      <c r="B88" t="s">
        <v>4</v>
      </c>
      <c r="C88"/>
      <c r="AA88" s="887"/>
      <c r="AB88" s="887"/>
      <c r="AC88" s="887"/>
      <c r="AD88" s="887"/>
      <c r="AE88" s="887"/>
      <c r="AF88" s="123"/>
      <c r="AY88" s="5"/>
    </row>
    <row r="89" spans="1:56" ht="13.5" customHeight="1">
      <c r="A89"/>
      <c r="B89"/>
      <c r="C89" t="s">
        <v>6</v>
      </c>
      <c r="AY89" s="5"/>
    </row>
    <row r="90" spans="1:56" ht="13.5" customHeight="1">
      <c r="A90"/>
      <c r="B90"/>
      <c r="C90" t="s">
        <v>288</v>
      </c>
      <c r="AY90" s="5"/>
      <c r="AZ90" t="s">
        <v>700</v>
      </c>
      <c r="BA90" t="s">
        <v>702</v>
      </c>
      <c r="BB90" t="s">
        <v>703</v>
      </c>
      <c r="BC90" t="s">
        <v>704</v>
      </c>
      <c r="BD90" t="s">
        <v>705</v>
      </c>
    </row>
    <row r="91" spans="1:56" ht="13.5" customHeight="1">
      <c r="A91"/>
      <c r="B91" t="s">
        <v>285</v>
      </c>
      <c r="C91"/>
      <c r="AY91" s="5"/>
      <c r="AZ91" t="s">
        <v>701</v>
      </c>
      <c r="BA91" t="s">
        <v>678</v>
      </c>
      <c r="BB91" t="s">
        <v>678</v>
      </c>
      <c r="BC91" t="s">
        <v>678</v>
      </c>
      <c r="BD91" s="4" t="s">
        <v>691</v>
      </c>
    </row>
    <row r="92" spans="1:56" ht="13.5" customHeight="1">
      <c r="A92"/>
      <c r="B92"/>
      <c r="C92" s="377" t="s">
        <v>647</v>
      </c>
      <c r="D92" s="4" t="s">
        <v>700</v>
      </c>
      <c r="AY92" s="5"/>
      <c r="AZ92" t="s">
        <v>679</v>
      </c>
      <c r="BA92" t="s">
        <v>679</v>
      </c>
      <c r="BB92" t="s">
        <v>679</v>
      </c>
      <c r="BC92" t="s">
        <v>679</v>
      </c>
      <c r="BD92" s="4" t="s">
        <v>692</v>
      </c>
    </row>
    <row r="93" spans="1:56" ht="13.5" customHeight="1">
      <c r="A93"/>
      <c r="B93"/>
      <c r="C93" t="s">
        <v>289</v>
      </c>
      <c r="D93" s="4" t="s">
        <v>702</v>
      </c>
      <c r="AY93" s="5"/>
      <c r="AZ93" t="s">
        <v>680</v>
      </c>
      <c r="BA93" t="s">
        <v>680</v>
      </c>
      <c r="BB93" t="s">
        <v>680</v>
      </c>
      <c r="BC93" t="s">
        <v>693</v>
      </c>
      <c r="BD93" s="4" t="s">
        <v>695</v>
      </c>
    </row>
    <row r="94" spans="1:56" ht="13.5" customHeight="1">
      <c r="A94"/>
      <c r="B94"/>
      <c r="C94" t="s">
        <v>291</v>
      </c>
      <c r="D94" s="4" t="s">
        <v>703</v>
      </c>
      <c r="AY94" s="5"/>
      <c r="AZ94" t="s">
        <v>681</v>
      </c>
      <c r="BA94" t="s">
        <v>681</v>
      </c>
      <c r="BB94" t="s">
        <v>681</v>
      </c>
      <c r="BC94" t="s">
        <v>694</v>
      </c>
      <c r="BD94" s="4" t="s">
        <v>696</v>
      </c>
    </row>
    <row r="95" spans="1:56" ht="13.5" customHeight="1">
      <c r="A95"/>
      <c r="B95"/>
      <c r="C95" t="s">
        <v>292</v>
      </c>
      <c r="D95" s="4" t="s">
        <v>704</v>
      </c>
      <c r="AY95" s="5"/>
      <c r="AZ95" t="s">
        <v>682</v>
      </c>
      <c r="BA95" t="s">
        <v>682</v>
      </c>
      <c r="BB95" t="s">
        <v>682</v>
      </c>
      <c r="BC95" t="s">
        <v>688</v>
      </c>
      <c r="BD95" s="4" t="s">
        <v>697</v>
      </c>
    </row>
    <row r="96" spans="1:56" ht="13.5" customHeight="1">
      <c r="A96"/>
      <c r="B96"/>
      <c r="C96" t="s">
        <v>290</v>
      </c>
      <c r="D96" s="4" t="s">
        <v>705</v>
      </c>
      <c r="AY96" s="5"/>
      <c r="AZ96" t="s">
        <v>683</v>
      </c>
      <c r="BA96" t="s">
        <v>685</v>
      </c>
      <c r="BB96" t="s">
        <v>683</v>
      </c>
      <c r="BC96" t="s">
        <v>689</v>
      </c>
      <c r="BD96" s="4" t="s">
        <v>698</v>
      </c>
    </row>
    <row r="97" spans="1:56" ht="13.5" customHeight="1">
      <c r="A97"/>
      <c r="B97"/>
      <c r="C97" s="148"/>
      <c r="AY97" s="5"/>
      <c r="AZ97" t="s">
        <v>684</v>
      </c>
      <c r="BA97" s="4"/>
      <c r="BB97" t="s">
        <v>684</v>
      </c>
      <c r="BC97" t="s">
        <v>690</v>
      </c>
      <c r="BD97" s="4" t="s">
        <v>699</v>
      </c>
    </row>
    <row r="98" spans="1:56" ht="13.5" customHeight="1">
      <c r="A98"/>
      <c r="B98" t="s">
        <v>5</v>
      </c>
      <c r="C98"/>
      <c r="AY98" s="5"/>
      <c r="AZ98" t="s">
        <v>707</v>
      </c>
      <c r="BA98" s="4"/>
      <c r="BB98" t="s">
        <v>862</v>
      </c>
      <c r="BC98"/>
      <c r="BD98" s="4" t="s">
        <v>863</v>
      </c>
    </row>
    <row r="99" spans="1:56" ht="13.5" customHeight="1">
      <c r="A99"/>
      <c r="B99"/>
      <c r="C99" t="s">
        <v>581</v>
      </c>
      <c r="AY99" s="5"/>
      <c r="AZ99" t="s">
        <v>685</v>
      </c>
      <c r="BA99" s="4"/>
      <c r="BB99" t="s">
        <v>685</v>
      </c>
      <c r="BC99"/>
      <c r="BD99" s="4" t="s">
        <v>863</v>
      </c>
    </row>
    <row r="100" spans="1:56" ht="13.5" customHeight="1">
      <c r="A100"/>
      <c r="B100"/>
      <c r="C100" t="s">
        <v>313</v>
      </c>
      <c r="AY100" s="5"/>
      <c r="AZ100" t="s">
        <v>686</v>
      </c>
      <c r="BA100" s="4"/>
      <c r="BB100" t="s">
        <v>686</v>
      </c>
      <c r="BC100"/>
      <c r="BD100" s="4"/>
    </row>
    <row r="101" spans="1:56" ht="13.5" customHeight="1">
      <c r="A101"/>
      <c r="B101"/>
      <c r="C101" t="s">
        <v>677</v>
      </c>
      <c r="AY101" s="5"/>
      <c r="AZ101" t="s">
        <v>687</v>
      </c>
      <c r="BA101" s="4"/>
      <c r="BB101" t="s">
        <v>687</v>
      </c>
      <c r="BC101"/>
      <c r="BD101" s="4"/>
    </row>
    <row r="102" spans="1:56" ht="13.5" customHeight="1">
      <c r="A102"/>
      <c r="B102"/>
      <c r="C102" s="148"/>
      <c r="AY102" s="5"/>
      <c r="AZ102" t="s">
        <v>706</v>
      </c>
      <c r="BA102" s="4"/>
      <c r="BB102" t="s">
        <v>864</v>
      </c>
      <c r="BC102"/>
      <c r="BD102" s="4"/>
    </row>
    <row r="103" spans="1:56" ht="13.5" customHeight="1">
      <c r="B103" s="4" t="s">
        <v>391</v>
      </c>
      <c r="AY103" s="5"/>
    </row>
    <row r="104" spans="1:56" ht="13.5" customHeight="1">
      <c r="C104" s="4" t="s">
        <v>392</v>
      </c>
      <c r="AY104" s="5"/>
    </row>
    <row r="105" spans="1:56" ht="13.5" customHeight="1">
      <c r="C105" s="4" t="s">
        <v>393</v>
      </c>
      <c r="D105" s="4"/>
      <c r="E105" s="4"/>
      <c r="AY105" s="5"/>
    </row>
    <row r="106" spans="1:56" ht="13.5" customHeight="1">
      <c r="AY106" s="5"/>
    </row>
    <row r="107" spans="1:56" ht="13.5" customHeight="1">
      <c r="B107" s="4" t="s">
        <v>510</v>
      </c>
      <c r="AY107" s="5"/>
    </row>
    <row r="108" spans="1:56" ht="13.5" customHeight="1">
      <c r="C108" s="5" t="s">
        <v>272</v>
      </c>
      <c r="E108" s="4" t="s">
        <v>272</v>
      </c>
      <c r="AY108" s="5"/>
    </row>
    <row r="109" spans="1:56" ht="13.5" customHeight="1">
      <c r="C109" s="5" t="s">
        <v>608</v>
      </c>
      <c r="E109" s="4" t="s">
        <v>296</v>
      </c>
      <c r="AY109" s="5"/>
    </row>
    <row r="110" spans="1:56" ht="13.5" customHeight="1">
      <c r="E110" s="4" t="s">
        <v>573</v>
      </c>
      <c r="AY110" s="5"/>
    </row>
    <row r="111" spans="1:56" ht="13.5" customHeight="1">
      <c r="AY111" s="5"/>
    </row>
    <row r="112" spans="1:56" ht="13.5" customHeight="1">
      <c r="B112" s="4" t="s">
        <v>648</v>
      </c>
      <c r="AY112" s="5"/>
    </row>
    <row r="113" spans="2:51" ht="13.5" customHeight="1">
      <c r="C113" s="5" t="s">
        <v>654</v>
      </c>
      <c r="AY113" s="5"/>
    </row>
    <row r="114" spans="2:51" ht="13.5" customHeight="1">
      <c r="C114" s="5" t="s">
        <v>655</v>
      </c>
      <c r="AY114" s="5"/>
    </row>
    <row r="115" spans="2:51" ht="13.5" customHeight="1">
      <c r="AY115" s="5"/>
    </row>
    <row r="116" spans="2:51" ht="13.5" customHeight="1">
      <c r="B116" s="4" t="s">
        <v>637</v>
      </c>
      <c r="AY116" s="5"/>
    </row>
    <row r="117" spans="2:51" ht="13.5" customHeight="1">
      <c r="C117" s="4" t="s">
        <v>857</v>
      </c>
      <c r="AY117" s="5"/>
    </row>
    <row r="118" spans="2:51" ht="13.5" customHeight="1">
      <c r="C118" s="4" t="s">
        <v>568</v>
      </c>
      <c r="AY118" s="5"/>
    </row>
    <row r="119" spans="2:51" ht="13.5" customHeight="1">
      <c r="C119" s="4" t="s">
        <v>570</v>
      </c>
      <c r="AY119" s="5"/>
    </row>
    <row r="120" spans="2:51" ht="13.5" customHeight="1">
      <c r="C120" s="4" t="s">
        <v>569</v>
      </c>
      <c r="AY120" s="5"/>
    </row>
    <row r="121" spans="2:51" ht="13.5" customHeight="1">
      <c r="AY121" s="5"/>
    </row>
    <row r="122" spans="2:51" ht="13.5" customHeight="1">
      <c r="B122" s="345" t="s">
        <v>662</v>
      </c>
      <c r="AY122" s="5"/>
    </row>
    <row r="123" spans="2:51" ht="13.5" customHeight="1">
      <c r="C123" s="5" t="s">
        <v>321</v>
      </c>
      <c r="AY123" s="5"/>
    </row>
    <row r="124" spans="2:51" ht="13.5" customHeight="1">
      <c r="C124" s="5" t="s">
        <v>7</v>
      </c>
      <c r="AY124" s="5"/>
    </row>
    <row r="125" spans="2:51" ht="13.5" customHeight="1">
      <c r="AY125" s="5"/>
    </row>
    <row r="126" spans="2:51" ht="13.5" customHeight="1">
      <c r="B126" s="345" t="s">
        <v>244</v>
      </c>
      <c r="AY126" s="5"/>
    </row>
    <row r="127" spans="2:51" ht="13.5" customHeight="1">
      <c r="C127" s="4" t="s">
        <v>664</v>
      </c>
      <c r="AY127" s="5"/>
    </row>
    <row r="128" spans="2:51" ht="13.5" customHeight="1">
      <c r="AY128" s="5"/>
    </row>
    <row r="129" spans="2:51" ht="13.5" customHeight="1">
      <c r="AY129" s="5"/>
    </row>
    <row r="130" spans="2:51" ht="13.5" customHeight="1">
      <c r="B130" s="4" t="s">
        <v>322</v>
      </c>
      <c r="C130" s="4"/>
      <c r="AY130" s="5"/>
    </row>
    <row r="131" spans="2:51" ht="13.5" customHeight="1">
      <c r="C131" s="5" t="s">
        <v>57</v>
      </c>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320">
    <mergeCell ref="AA79:AB79"/>
    <mergeCell ref="E80:F80"/>
    <mergeCell ref="H80:J80"/>
    <mergeCell ref="K80:M80"/>
    <mergeCell ref="N80:O80"/>
    <mergeCell ref="P80:S80"/>
    <mergeCell ref="AC80:AE80"/>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 ref="D55:D56"/>
    <mergeCell ref="E56:G56"/>
    <mergeCell ref="H56:J56"/>
    <mergeCell ref="K56:M56"/>
    <mergeCell ref="AA62:AT62"/>
    <mergeCell ref="A63:W63"/>
    <mergeCell ref="AA63:AT63"/>
    <mergeCell ref="A64:W64"/>
    <mergeCell ref="AA60:AT60"/>
    <mergeCell ref="A61:A62"/>
    <mergeCell ref="E61:G62"/>
    <mergeCell ref="H61:J62"/>
    <mergeCell ref="K61:M62"/>
    <mergeCell ref="N61:O62"/>
    <mergeCell ref="P61:S62"/>
    <mergeCell ref="T61:V62"/>
    <mergeCell ref="AA61:AT61"/>
    <mergeCell ref="AA58:AT58"/>
    <mergeCell ref="AA59:AT59"/>
    <mergeCell ref="Y57:AT57"/>
    <mergeCell ref="AA64:AT64"/>
    <mergeCell ref="AI53:AJ54"/>
    <mergeCell ref="E54:G55"/>
    <mergeCell ref="H54:J55"/>
    <mergeCell ref="K54:M55"/>
    <mergeCell ref="N54:O55"/>
    <mergeCell ref="P54:S55"/>
    <mergeCell ref="T57:V58"/>
    <mergeCell ref="A59:A60"/>
    <mergeCell ref="E59:G60"/>
    <mergeCell ref="H59:J60"/>
    <mergeCell ref="K59:M60"/>
    <mergeCell ref="N59:O60"/>
    <mergeCell ref="P59:S60"/>
    <mergeCell ref="T59:V60"/>
    <mergeCell ref="N56:O56"/>
    <mergeCell ref="P56:S56"/>
    <mergeCell ref="A57:A58"/>
    <mergeCell ref="E57:G58"/>
    <mergeCell ref="H57:J58"/>
    <mergeCell ref="K57:M58"/>
    <mergeCell ref="N57:O58"/>
    <mergeCell ref="P57:S58"/>
    <mergeCell ref="B55:B56"/>
    <mergeCell ref="C55:C56"/>
    <mergeCell ref="BE45:BE46"/>
    <mergeCell ref="BF45:BF46"/>
    <mergeCell ref="Y46:AB54"/>
    <mergeCell ref="AC46:AH47"/>
    <mergeCell ref="AI46:AJ47"/>
    <mergeCell ref="A47:K48"/>
    <mergeCell ref="L48:P48"/>
    <mergeCell ref="R48:V48"/>
    <mergeCell ref="AC48:AH48"/>
    <mergeCell ref="AI48:AJ48"/>
    <mergeCell ref="AC49:AH50"/>
    <mergeCell ref="AI49:AJ50"/>
    <mergeCell ref="A50:A56"/>
    <mergeCell ref="E50:V51"/>
    <mergeCell ref="AC51:AH52"/>
    <mergeCell ref="AI51:AJ52"/>
    <mergeCell ref="C52:C53"/>
    <mergeCell ref="E52:G53"/>
    <mergeCell ref="H52:J53"/>
    <mergeCell ref="K52:M53"/>
    <mergeCell ref="N52:O53"/>
    <mergeCell ref="P52:S53"/>
    <mergeCell ref="T52:V56"/>
    <mergeCell ref="AC53:AH54"/>
    <mergeCell ref="AP43:AR44"/>
    <mergeCell ref="AS43:AT44"/>
    <mergeCell ref="AV43:AV44"/>
    <mergeCell ref="F44:J44"/>
    <mergeCell ref="L44:U44"/>
    <mergeCell ref="X44:AA44"/>
    <mergeCell ref="AB44:AC44"/>
    <mergeCell ref="AE44:AF44"/>
    <mergeCell ref="AG44:AO44"/>
    <mergeCell ref="AP41:AR42"/>
    <mergeCell ref="AS41:AT42"/>
    <mergeCell ref="AV41:AV42"/>
    <mergeCell ref="F42:J42"/>
    <mergeCell ref="L42:U42"/>
    <mergeCell ref="X42:AA42"/>
    <mergeCell ref="AB42:AC42"/>
    <mergeCell ref="AE42:AF42"/>
    <mergeCell ref="A41:A44"/>
    <mergeCell ref="E41:E42"/>
    <mergeCell ref="F41:J41"/>
    <mergeCell ref="L41:U41"/>
    <mergeCell ref="X41:AA41"/>
    <mergeCell ref="AB41:AF41"/>
    <mergeCell ref="AG42:AO42"/>
    <mergeCell ref="E43:E44"/>
    <mergeCell ref="F43:J43"/>
    <mergeCell ref="L43:U43"/>
    <mergeCell ref="X43:AA43"/>
    <mergeCell ref="AB43:AF43"/>
    <mergeCell ref="AG43:AK43"/>
    <mergeCell ref="AL43:AO43"/>
    <mergeCell ref="AG41:AK41"/>
    <mergeCell ref="AL41:AO41"/>
    <mergeCell ref="AP39:AR40"/>
    <mergeCell ref="AS39:AT40"/>
    <mergeCell ref="L35:U35"/>
    <mergeCell ref="X35:AA35"/>
    <mergeCell ref="AB35:AF35"/>
    <mergeCell ref="AG35:AK35"/>
    <mergeCell ref="AV39:AV40"/>
    <mergeCell ref="AG37:AK37"/>
    <mergeCell ref="AL37:AO37"/>
    <mergeCell ref="AP37:AR38"/>
    <mergeCell ref="AS37:AT38"/>
    <mergeCell ref="L38:U38"/>
    <mergeCell ref="X38:AA38"/>
    <mergeCell ref="AB38:AC38"/>
    <mergeCell ref="AE38:AF38"/>
    <mergeCell ref="AG38:AO38"/>
    <mergeCell ref="L40:U40"/>
    <mergeCell ref="X40:AA40"/>
    <mergeCell ref="AB40:AC40"/>
    <mergeCell ref="AE40:AF40"/>
    <mergeCell ref="AG40:AO40"/>
    <mergeCell ref="AB39:AF39"/>
    <mergeCell ref="AG39:AK39"/>
    <mergeCell ref="AL39:AO39"/>
    <mergeCell ref="A37:A40"/>
    <mergeCell ref="E37:E38"/>
    <mergeCell ref="F37:J37"/>
    <mergeCell ref="L37:U37"/>
    <mergeCell ref="X37:AA37"/>
    <mergeCell ref="AB37:AF37"/>
    <mergeCell ref="E39:E40"/>
    <mergeCell ref="F39:J39"/>
    <mergeCell ref="L39:U39"/>
    <mergeCell ref="X39:AA39"/>
    <mergeCell ref="F38:J38"/>
    <mergeCell ref="F40:J40"/>
    <mergeCell ref="F34:J34"/>
    <mergeCell ref="L34:U34"/>
    <mergeCell ref="X34:AA34"/>
    <mergeCell ref="AB34:AC34"/>
    <mergeCell ref="AE34:AF34"/>
    <mergeCell ref="AG34:AO34"/>
    <mergeCell ref="AL35:AO35"/>
    <mergeCell ref="A26:A27"/>
    <mergeCell ref="E26:E27"/>
    <mergeCell ref="AG31:AK31"/>
    <mergeCell ref="AL31:AO31"/>
    <mergeCell ref="A33:A36"/>
    <mergeCell ref="E33:E34"/>
    <mergeCell ref="F33:J33"/>
    <mergeCell ref="E35:E36"/>
    <mergeCell ref="F35:J35"/>
    <mergeCell ref="A29:E29"/>
    <mergeCell ref="H29:P29"/>
    <mergeCell ref="Q29:T29"/>
    <mergeCell ref="A31:A32"/>
    <mergeCell ref="E31:E32"/>
    <mergeCell ref="F31:J32"/>
    <mergeCell ref="F36:J36"/>
    <mergeCell ref="L36:U36"/>
    <mergeCell ref="AP31:AR32"/>
    <mergeCell ref="AS31:AT32"/>
    <mergeCell ref="AV31:AV38"/>
    <mergeCell ref="AY31:BD31"/>
    <mergeCell ref="AL33:AO33"/>
    <mergeCell ref="AP33:AR34"/>
    <mergeCell ref="AS33:AT34"/>
    <mergeCell ref="AZ33:BD34"/>
    <mergeCell ref="L32:U32"/>
    <mergeCell ref="AG32:AO32"/>
    <mergeCell ref="AY32:BD32"/>
    <mergeCell ref="L33:U33"/>
    <mergeCell ref="X33:AA33"/>
    <mergeCell ref="AB33:AF33"/>
    <mergeCell ref="AG33:AK33"/>
    <mergeCell ref="L31:U31"/>
    <mergeCell ref="W31:AA32"/>
    <mergeCell ref="AB31:AF32"/>
    <mergeCell ref="AP35:AR36"/>
    <mergeCell ref="AS35:AT36"/>
    <mergeCell ref="X36:AA36"/>
    <mergeCell ref="AB36:AC36"/>
    <mergeCell ref="AE36:AF36"/>
    <mergeCell ref="AG36:AO36"/>
    <mergeCell ref="AR24:AT25"/>
    <mergeCell ref="F25:J25"/>
    <mergeCell ref="X25:AA25"/>
    <mergeCell ref="AB25:AC25"/>
    <mergeCell ref="AE25:AF25"/>
    <mergeCell ref="AG25:AJ25"/>
    <mergeCell ref="AK25:AN25"/>
    <mergeCell ref="AO25:AQ25"/>
    <mergeCell ref="AG26:AJ26"/>
    <mergeCell ref="AK26:AN26"/>
    <mergeCell ref="AO26:AQ26"/>
    <mergeCell ref="AR26:AT27"/>
    <mergeCell ref="F27:J27"/>
    <mergeCell ref="X27:AA27"/>
    <mergeCell ref="AB27:AC27"/>
    <mergeCell ref="AE27:AF27"/>
    <mergeCell ref="AG27:AJ27"/>
    <mergeCell ref="AK27:AN27"/>
    <mergeCell ref="F26:J26"/>
    <mergeCell ref="L26:U27"/>
    <mergeCell ref="X26:AA26"/>
    <mergeCell ref="AB26:AF26"/>
    <mergeCell ref="AO27:AQ27"/>
    <mergeCell ref="A24:A25"/>
    <mergeCell ref="E24:E25"/>
    <mergeCell ref="F24:J24"/>
    <mergeCell ref="L24:U25"/>
    <mergeCell ref="X24:AA24"/>
    <mergeCell ref="AB24:AF24"/>
    <mergeCell ref="AG24:AJ24"/>
    <mergeCell ref="AK24:AN24"/>
    <mergeCell ref="AO24:AQ24"/>
    <mergeCell ref="AB22:AF22"/>
    <mergeCell ref="AG22:AJ22"/>
    <mergeCell ref="AK22:AN22"/>
    <mergeCell ref="AO22:AQ22"/>
    <mergeCell ref="AR22:AT23"/>
    <mergeCell ref="F23:J23"/>
    <mergeCell ref="X23:AA23"/>
    <mergeCell ref="AB23:AC23"/>
    <mergeCell ref="AE23:AF23"/>
    <mergeCell ref="AG23:AJ23"/>
    <mergeCell ref="AK23:AN23"/>
    <mergeCell ref="AO23:AQ23"/>
    <mergeCell ref="E22:E23"/>
    <mergeCell ref="F22:J22"/>
    <mergeCell ref="L22:U23"/>
    <mergeCell ref="X22:AA22"/>
    <mergeCell ref="A20:A21"/>
    <mergeCell ref="E20:E21"/>
    <mergeCell ref="F20:J21"/>
    <mergeCell ref="L20:U21"/>
    <mergeCell ref="W20:AA21"/>
    <mergeCell ref="AW12:AW13"/>
    <mergeCell ref="A13:A14"/>
    <mergeCell ref="G13:O14"/>
    <mergeCell ref="Y13:Y14"/>
    <mergeCell ref="AA13:AE13"/>
    <mergeCell ref="AG13:AS14"/>
    <mergeCell ref="AA14:AE14"/>
    <mergeCell ref="AG20:AQ20"/>
    <mergeCell ref="AR20:AT21"/>
    <mergeCell ref="AG21:AJ21"/>
    <mergeCell ref="AK21:AN21"/>
    <mergeCell ref="AO21:AQ21"/>
    <mergeCell ref="AB20:AF21"/>
    <mergeCell ref="AW8:AW9"/>
    <mergeCell ref="A9:A10"/>
    <mergeCell ref="G9:O10"/>
    <mergeCell ref="R9:U10"/>
    <mergeCell ref="Y9:Y10"/>
    <mergeCell ref="AA9:AE9"/>
    <mergeCell ref="AG9:AS10"/>
    <mergeCell ref="AA10:AE10"/>
    <mergeCell ref="AV10:AV11"/>
    <mergeCell ref="AW10:AW11"/>
    <mergeCell ref="A11:A12"/>
    <mergeCell ref="G11:O12"/>
    <mergeCell ref="R11:U12"/>
    <mergeCell ref="Y11:Y12"/>
    <mergeCell ref="AA11:AE11"/>
    <mergeCell ref="AG11:AS12"/>
    <mergeCell ref="AA12:AE12"/>
    <mergeCell ref="AV12:AV13"/>
    <mergeCell ref="A7:A8"/>
    <mergeCell ref="G7:O7"/>
    <mergeCell ref="Y7:Y8"/>
    <mergeCell ref="AA7:AE7"/>
    <mergeCell ref="AG7:AS7"/>
    <mergeCell ref="G8:O8"/>
    <mergeCell ref="AA65:AT65"/>
    <mergeCell ref="AA66:AT66"/>
    <mergeCell ref="AA8:AE8"/>
    <mergeCell ref="AG8:AS8"/>
    <mergeCell ref="AV8:AV9"/>
    <mergeCell ref="AN1:AT1"/>
    <mergeCell ref="A2:AT2"/>
    <mergeCell ref="G3:R3"/>
    <mergeCell ref="AG3:AJ3"/>
    <mergeCell ref="AL3:AT3"/>
    <mergeCell ref="G4:R4"/>
    <mergeCell ref="AG4:AJ4"/>
    <mergeCell ref="AL4:AT4"/>
    <mergeCell ref="A5:F5"/>
    <mergeCell ref="Q5:W5"/>
    <mergeCell ref="X5:AK6"/>
    <mergeCell ref="A16:B16"/>
    <mergeCell ref="H16:N16"/>
    <mergeCell ref="U16:AT16"/>
    <mergeCell ref="A17:G18"/>
    <mergeCell ref="H17:T18"/>
    <mergeCell ref="U17:W18"/>
    <mergeCell ref="X17:AT18"/>
    <mergeCell ref="A22:A23"/>
  </mergeCells>
  <phoneticPr fontId="2"/>
  <conditionalFormatting sqref="A22:E27">
    <cfRule type="expression" dxfId="31" priority="20">
      <formula>IF($R$11=$C$76,OR(IF($A9=0,OFFSET($A9,-1,0),$A9)=$C$83,IF($A9=0,OFFSET($A9,-1,0),$A9)=$C$82),IF($Y9=0,OFFSET($Y9,-1,0),$Y9)=$C$124)</formula>
    </cfRule>
  </conditionalFormatting>
  <conditionalFormatting sqref="A33:E36">
    <cfRule type="expression" dxfId="30" priority="17">
      <formula>IF($R$11=$C$76,OR($A$9=$C$83,$A$9=$C$82),$Y$9=$C$124)</formula>
    </cfRule>
  </conditionalFormatting>
  <conditionalFormatting sqref="A37:E40">
    <cfRule type="expression" dxfId="29" priority="18">
      <formula>IF($R$11=$C$76,OR($A$11=$C$83,$A$11=$C$82),$Y$11=$C$124)</formula>
    </cfRule>
  </conditionalFormatting>
  <conditionalFormatting sqref="A41:E41 B42:E44">
    <cfRule type="expression" dxfId="28" priority="19">
      <formula>IF($R$11=$C$76,OR($A$13=$C$83,$A$13=$C$82),$Y$13=$C$124)</formula>
    </cfRule>
  </conditionalFormatting>
  <conditionalFormatting sqref="A57:V62">
    <cfRule type="expression" dxfId="27" priority="21">
      <formula>IF($R$11=$C$76,OR(IF($A9=0,OFFSET($A9,-1,0),$A9)=$C$83,IF($A9=0,OFFSET($A9,-1,0),$A9)=$C$82),IF($Y9=0,OFFSET($Y9,-1,0),$Y9)=$C$124)</formula>
    </cfRule>
  </conditionalFormatting>
  <conditionalFormatting sqref="A22:AT27">
    <cfRule type="expression" dxfId="26" priority="24">
      <formula>$A$17=""</formula>
    </cfRule>
  </conditionalFormatting>
  <conditionalFormatting sqref="B10:C10">
    <cfRule type="expression" dxfId="25" priority="2">
      <formula>IF($A$9=0,OFFSET($A$9,-1,0),$A$9)=$C$82</formula>
    </cfRule>
  </conditionalFormatting>
  <conditionalFormatting sqref="B12:C12">
    <cfRule type="expression" dxfId="24" priority="4">
      <formula>IF($A$11=0,OFFSET($A$11,-1,0),$A$11)=$C$82</formula>
    </cfRule>
  </conditionalFormatting>
  <conditionalFormatting sqref="B14:C14">
    <cfRule type="expression" dxfId="23" priority="6">
      <formula>IF($A$13=0,OFFSET($A$13,-1,0),$A$13)=$C$82</formula>
    </cfRule>
  </conditionalFormatting>
  <conditionalFormatting sqref="B9:O14">
    <cfRule type="expression" dxfId="22" priority="1">
      <formula>IF($A9=0,OFFSET($A9,-1,0),$A9)=$C$83</formula>
    </cfRule>
  </conditionalFormatting>
  <conditionalFormatting sqref="D9:O10">
    <cfRule type="expression" dxfId="21" priority="3">
      <formula>IF($A$9=0,OFFSET($A$9,-1,0),$A$9)=$C$82</formula>
    </cfRule>
  </conditionalFormatting>
  <conditionalFormatting sqref="D11:O12">
    <cfRule type="expression" dxfId="20" priority="5">
      <formula>IF($A$11=0,OFFSET($A$11,-1,0),$A$11)=$C$82</formula>
    </cfRule>
  </conditionalFormatting>
  <conditionalFormatting sqref="D13:O14">
    <cfRule type="expression" dxfId="19" priority="7">
      <formula>IF($A$13=0,OFFSET($A$13,-1,0),$A$13)=$C$82</formula>
    </cfRule>
  </conditionalFormatting>
  <conditionalFormatting sqref="F23 F25 F27 F34 F36 F38 F40 F42 F44">
    <cfRule type="expression" dxfId="18" priority="14">
      <formula>OR($F22=$E$108,$F22=$E$109,$F22="")</formula>
    </cfRule>
  </conditionalFormatting>
  <conditionalFormatting sqref="F22:AB22 AG22:AT27 F23:AE23 F24:AB24 F25:AE25 F26:AB26 F27:AE27">
    <cfRule type="expression" dxfId="17" priority="16">
      <formula>IF($E22=0,OFFSET($E22,-1,0),$E22)=$D$86</formula>
    </cfRule>
  </conditionalFormatting>
  <conditionalFormatting sqref="F33:AB33 AL33:AT33 AG33:AG44 F34:AE34 AP34:AT34 F35:AB35 AL35:AT35 F36:AE36 AP36:AT36 F37:AB37 AL37:AT37 F38:AE38 AP38:AT38 F39:AB39 AL39:AT39 F40:AE40 AP40:AT40 F41:AB41 AL41:AT41 F42:AE42 AP42:AT42 F43:AB43 AL43:AT43 F44:AE44 AP44:AT44">
    <cfRule type="expression" dxfId="16" priority="15">
      <formula>IF($E33=0,OFFSET($E33,-1,0),$E33)=$D$86</formula>
    </cfRule>
  </conditionalFormatting>
  <conditionalFormatting sqref="X5 R9:U12">
    <cfRule type="expression" dxfId="15" priority="13">
      <formula>OR($AW$8="×",$AW$10="×",$AW$12="×",AND($AW$8="",$AW$10="",$AW$12=""))</formula>
    </cfRule>
  </conditionalFormatting>
  <conditionalFormatting sqref="X7:AS14">
    <cfRule type="expression" dxfId="13" priority="23">
      <formula>$R$11=$C$76</formula>
    </cfRule>
  </conditionalFormatting>
  <conditionalFormatting sqref="Z10:Z14">
    <cfRule type="expression" dxfId="12" priority="9">
      <formula>IF($X10=0,OFFSET($X10,-1,0),$X10)=$C$124</formula>
    </cfRule>
  </conditionalFormatting>
  <conditionalFormatting sqref="Z9:AS14">
    <cfRule type="expression" dxfId="11" priority="22">
      <formula>IF($Y9=0,OFFSET($Y9,-1,0),$Y9)=$C$124</formula>
    </cfRule>
  </conditionalFormatting>
  <conditionalFormatting sqref="AD23 AD25 AD27 AD34 AD36 AD38 AD40 AD42 AD44">
    <cfRule type="expression" dxfId="10" priority="12">
      <formula>OR($AB22=$C$89,$AB22="")</formula>
    </cfRule>
  </conditionalFormatting>
  <conditionalFormatting sqref="AG13">
    <cfRule type="expression" dxfId="9" priority="8">
      <formula>IF($X13=0,OFFSET($X13,-1,0),$X13)=$C$124</formula>
    </cfRule>
  </conditionalFormatting>
  <conditionalFormatting sqref="AG34 AG36 AG38 AG40 AG42 AG44">
    <cfRule type="expression" dxfId="8" priority="11">
      <formula>OR($AL33=$C$99,$AL33=$C$100,$AL33="")</formula>
    </cfRule>
  </conditionalFormatting>
  <dataValidations count="18">
    <dataValidation type="list" allowBlank="1" showInputMessage="1" showErrorMessage="1" sqref="E35:E36 E39:E40 E43:E44" xr:uid="{2165080C-1CD0-469B-A243-C2D5F1E421A9}">
      <formula1>$C$87:$D$87</formula1>
    </dataValidation>
    <dataValidation type="list" allowBlank="1" showInputMessage="1" showErrorMessage="1" sqref="X17 X9:X14 Y9:Z9 Y13 Y11" xr:uid="{2288F22A-C2DC-4D51-B9DC-1A5F86FD905F}">
      <formula1>$C$123:$C$124</formula1>
    </dataValidation>
    <dataValidation type="list" showInputMessage="1" showErrorMessage="1" sqref="A9:A14" xr:uid="{FC781CCB-49F3-43D8-B702-3683F66F1CC4}">
      <formula1>$C$81:$C$84</formula1>
    </dataValidation>
    <dataValidation type="list" allowBlank="1" showInputMessage="1" showErrorMessage="1" sqref="AL33 AL43 AL41 AL39 AL37 AL35" xr:uid="{63CC64A2-10FB-4034-99FD-69DBC1F4E117}">
      <formula1>$C$99:$C$102</formula1>
    </dataValidation>
    <dataValidation type="list" allowBlank="1" showInputMessage="1" showErrorMessage="1" sqref="A22:A27" xr:uid="{CF2CEBAF-4D89-424A-83D4-08E231256C21}">
      <formula1>$C$131:$C$132</formula1>
    </dataValidation>
    <dataValidation type="list" allowBlank="1" showInputMessage="1" showErrorMessage="1" sqref="AR22:AT27" xr:uid="{8EEADE0E-3EE7-4EA5-A870-8D3C7045424B}">
      <formula1>$C$127:$C$128</formula1>
    </dataValidation>
    <dataValidation type="list" allowBlank="1" showInputMessage="1" showErrorMessage="1" sqref="G13 G11 G9 AG9 AG11 AG13" xr:uid="{60D472FD-C3A8-4F11-AC67-DAD8672EB1DD}">
      <formula1>$C$117:$C$120</formula1>
    </dataValidation>
    <dataValidation type="list" allowBlank="1" showInputMessage="1" showErrorMessage="1" sqref="E13 E9 E11" xr:uid="{5494351A-687B-45FC-8DEB-146477AC85AA}">
      <formula1>$C$113:$C$115</formula1>
    </dataValidation>
    <dataValidation type="date" allowBlank="1" showInputMessage="1" showErrorMessage="1" sqref="C10 C12 AA10 C14 AA12 AA14" xr:uid="{1A949C21-20B6-4B64-B731-8C3ABA4E6498}">
      <formula1>1</formula1>
      <formula2>2958190</formula2>
    </dataValidation>
    <dataValidation type="list" allowBlank="1" showInputMessage="1" showErrorMessage="1" sqref="AB43 AB22 AB24 AB39 AB33 AB35 AB37 AB41 AB26" xr:uid="{4115AB6C-16B7-41E2-9A5F-39CDF2F7E7AE}">
      <formula1>$C$89:$C$90</formula1>
    </dataValidation>
    <dataValidation type="list" allowBlank="1" showInputMessage="1" showErrorMessage="1" sqref="AG43 AG41 AG37 AG39 AG33 AG35" xr:uid="{FD7BF5EF-4ADB-44D7-B60E-0243B32C2B84}">
      <formula1>工種</formula1>
    </dataValidation>
    <dataValidation type="list" allowBlank="1" showInputMessage="1" showErrorMessage="1" sqref="R11:U12" xr:uid="{5A4F3880-7D46-4411-BABD-705F233EA428}">
      <formula1>$C$75:$C$76</formula1>
    </dataValidation>
    <dataValidation type="list" allowBlank="1" showInputMessage="1" showErrorMessage="1" sqref="E22:E27 E41 E33:E34 E37:E38" xr:uid="{A55BEB04-B49F-41E4-8C14-AF31E50776D2}">
      <formula1>$C$86:$D$86</formula1>
    </dataValidation>
    <dataValidation type="list" allowBlank="1" showInputMessage="1" showErrorMessage="1" sqref="E50" xr:uid="{1BAEFDC1-C071-438B-8EF5-E23F21BB19C8}">
      <formula1>$C$104:$C$105</formula1>
    </dataValidation>
    <dataValidation type="list" allowBlank="1" showInputMessage="1" showErrorMessage="1" sqref="F22:J22 F24:J24 F26:J26" xr:uid="{A8759C72-E9B0-417C-BBA4-B61C65B54243}">
      <formula1>$C$108:$C$109</formula1>
    </dataValidation>
    <dataValidation type="list" allowBlank="1" showInputMessage="1" showErrorMessage="1" sqref="F33:J33 F35:J35 F37:J37 F39:J39 F41:J41 F43:J43" xr:uid="{EFB1106A-01D8-4D1B-A360-483C63A61143}">
      <formula1>$E$108:$E$110</formula1>
    </dataValidation>
    <dataValidation type="list" allowBlank="1" showInputMessage="1" showErrorMessage="1" sqref="AX50" xr:uid="{44FACCED-3C48-48F0-B303-5C68BAF25785}">
      <formula1>INDIRECT(INDEX($C$92:$D$96,MATCH($AG33,工種,0),2))</formula1>
    </dataValidation>
    <dataValidation type="list" allowBlank="1" showInputMessage="1" showErrorMessage="1" sqref="AG40:AO40 AG44:AO44 AG42:AO42 AG38:AO38 AG36:AO36 AG34:AO34" xr:uid="{2E1DA5AD-162C-4BDE-A5DE-F86CB0849260}">
      <formula1>INDIRECT(INDEX($C$92:$D$96,MATCH($AG33,工種,0),2))</formula1>
    </dataValidation>
  </dataValidations>
  <pageMargins left="0.7" right="0.7" top="0.75" bottom="0.75" header="0.3" footer="0.3"/>
  <pageSetup paperSize="9" scale="59"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10" id="{E334434A-8232-43C3-B87E-5EEB0B8849AE}">
            <xm:f>様式３!$A$5=""</xm:f>
            <x14:dxf>
              <font>
                <color theme="1"/>
              </font>
              <fill>
                <patternFill>
                  <bgColor theme="6" tint="0.79998168889431442"/>
                </patternFill>
              </fill>
            </x14:dxf>
          </x14:cfRule>
          <xm:sqref>X17 AG21:AQ21</xm:sqref>
        </x14:conditionalFormatting>
      </x14:conditionalFormatting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9DE2B-EEEC-4C31-BA71-3A3F1C81D50F}">
  <sheetPr codeName="Sheet23">
    <tabColor rgb="FF00FFFF"/>
    <pageSetUpPr fitToPage="1"/>
  </sheetPr>
  <dimension ref="A1:BS209"/>
  <sheetViews>
    <sheetView showGridLines="0" workbookViewId="0">
      <selection activeCell="A2" sqref="A2:AT2"/>
    </sheetView>
  </sheetViews>
  <sheetFormatPr defaultColWidth="9" defaultRowHeight="13.5"/>
  <cols>
    <col min="1" max="1" width="5.125" style="5" customWidth="1"/>
    <col min="2" max="2" width="2.125" style="5" customWidth="1"/>
    <col min="3" max="3" width="12.625" style="5" customWidth="1"/>
    <col min="4" max="4" width="2.125" style="5" customWidth="1"/>
    <col min="5" max="5" width="5.125" style="5" customWidth="1"/>
    <col min="6" max="6" width="2.125" style="5" customWidth="1"/>
    <col min="7" max="7" width="3.625" style="5" customWidth="1"/>
    <col min="8" max="8" width="6.625" style="5" customWidth="1"/>
    <col min="9" max="11" width="2.125" style="5" customWidth="1"/>
    <col min="12" max="12" width="6.625" style="5" customWidth="1"/>
    <col min="13" max="13" width="2.125" style="5" customWidth="1"/>
    <col min="14" max="14" width="8.125" style="5" customWidth="1"/>
    <col min="15" max="16" width="3.625" style="5" customWidth="1"/>
    <col min="17" max="17" width="2.125" style="5" customWidth="1"/>
    <col min="18" max="18" width="3.625" style="5" customWidth="1"/>
    <col min="19" max="19" width="2.125" style="5" customWidth="1"/>
    <col min="20" max="20" width="3.625" style="5" customWidth="1"/>
    <col min="21" max="21" width="6.625" style="5" customWidth="1"/>
    <col min="22" max="22" width="2.125" style="5" customWidth="1"/>
    <col min="23" max="23" width="3.625" style="5" customWidth="1"/>
    <col min="24" max="24" width="2.125" style="5" customWidth="1"/>
    <col min="25" max="26" width="5.125" style="5" customWidth="1"/>
    <col min="27" max="27" width="3.625" style="5" customWidth="1"/>
    <col min="28" max="28" width="6.625" style="5" customWidth="1"/>
    <col min="29" max="30" width="3.625" style="5" customWidth="1"/>
    <col min="31" max="31" width="7" style="5" customWidth="1"/>
    <col min="32" max="32" width="4.5" style="5" customWidth="1"/>
    <col min="33" max="37" width="3.625" style="5" customWidth="1"/>
    <col min="38" max="38" width="5.125" style="5" customWidth="1"/>
    <col min="39" max="39" width="6.625" style="5" customWidth="1"/>
    <col min="40" max="40" width="3.625" style="5" customWidth="1"/>
    <col min="41" max="41" width="5.125" style="5" customWidth="1"/>
    <col min="42" max="42" width="8.125" style="5" customWidth="1"/>
    <col min="43" max="44" width="3.625" style="5" customWidth="1"/>
    <col min="45" max="45" width="5.625" style="5" customWidth="1"/>
    <col min="46" max="48" width="9" style="5" customWidth="1"/>
    <col min="49" max="49" width="17.125" style="5" customWidth="1"/>
    <col min="50" max="50" width="9" style="5" customWidth="1"/>
    <col min="51" max="51" width="9" style="167" customWidth="1"/>
    <col min="52" max="59" width="9" style="5" customWidth="1"/>
    <col min="60" max="60" width="9" style="5"/>
    <col min="61" max="61" width="12.625" style="5" bestFit="1" customWidth="1"/>
    <col min="62" max="62" width="19.125" style="5" bestFit="1" customWidth="1"/>
    <col min="63" max="16384" width="9" style="5"/>
  </cols>
  <sheetData>
    <row r="1" spans="1:51" ht="15" customHeight="1">
      <c r="AL1" s="205"/>
      <c r="AM1" s="205"/>
      <c r="AN1" s="1123" t="s">
        <v>377</v>
      </c>
      <c r="AO1" s="1124"/>
      <c r="AP1" s="1124"/>
      <c r="AQ1" s="1124"/>
      <c r="AR1" s="1124"/>
      <c r="AS1" s="1124"/>
      <c r="AT1" s="1125"/>
    </row>
    <row r="2" spans="1:51" ht="21" customHeight="1">
      <c r="A2" s="986" t="s">
        <v>660</v>
      </c>
      <c r="B2" s="986"/>
      <c r="C2" s="986"/>
      <c r="D2" s="986"/>
      <c r="E2" s="986"/>
      <c r="F2" s="986"/>
      <c r="G2" s="986"/>
      <c r="H2" s="986"/>
      <c r="I2" s="986"/>
      <c r="J2" s="986"/>
      <c r="K2" s="986"/>
      <c r="L2" s="986"/>
      <c r="M2" s="986"/>
      <c r="N2" s="986"/>
      <c r="O2" s="986"/>
      <c r="P2" s="986"/>
      <c r="Q2" s="986"/>
      <c r="R2" s="986"/>
      <c r="S2" s="986"/>
      <c r="T2" s="986"/>
      <c r="U2" s="986"/>
      <c r="V2" s="986"/>
      <c r="W2" s="986"/>
      <c r="X2" s="986"/>
      <c r="Y2" s="986"/>
      <c r="Z2" s="986"/>
      <c r="AA2" s="986"/>
      <c r="AB2" s="986"/>
      <c r="AC2" s="986"/>
      <c r="AD2" s="986"/>
      <c r="AE2" s="986"/>
      <c r="AF2" s="986"/>
      <c r="AG2" s="986"/>
      <c r="AH2" s="986"/>
      <c r="AI2" s="986"/>
      <c r="AJ2" s="986"/>
      <c r="AK2" s="986"/>
      <c r="AL2" s="986"/>
      <c r="AM2" s="986"/>
      <c r="AN2" s="986"/>
      <c r="AO2" s="986"/>
      <c r="AP2" s="986"/>
      <c r="AQ2" s="986"/>
      <c r="AR2" s="986"/>
      <c r="AS2" s="986"/>
      <c r="AT2" s="986"/>
    </row>
    <row r="3" spans="1:51" ht="15" customHeight="1">
      <c r="G3" s="1127"/>
      <c r="H3" s="1127"/>
      <c r="I3" s="1127"/>
      <c r="J3" s="1127"/>
      <c r="K3" s="1127"/>
      <c r="L3" s="1127"/>
      <c r="M3" s="1127"/>
      <c r="N3" s="1127"/>
      <c r="O3" s="1127"/>
      <c r="P3" s="1127"/>
      <c r="Q3" s="1127"/>
      <c r="R3" s="1127"/>
      <c r="AG3" s="989" t="s">
        <v>316</v>
      </c>
      <c r="AH3" s="989"/>
      <c r="AI3" s="989"/>
      <c r="AJ3" s="989"/>
      <c r="AK3" s="123" t="s">
        <v>297</v>
      </c>
      <c r="AL3" s="987" t="str">
        <f>+例＿様式2!J5</f>
        <v>○○○○○建設</v>
      </c>
      <c r="AM3" s="987"/>
      <c r="AN3" s="987"/>
      <c r="AO3" s="987"/>
      <c r="AP3" s="987"/>
      <c r="AQ3" s="987"/>
      <c r="AR3" s="987"/>
      <c r="AS3" s="987"/>
      <c r="AT3" s="987"/>
    </row>
    <row r="4" spans="1:51" ht="15" customHeight="1">
      <c r="G4" s="1127"/>
      <c r="H4" s="1127"/>
      <c r="I4" s="1127"/>
      <c r="J4" s="1127"/>
      <c r="K4" s="1127"/>
      <c r="L4" s="1127"/>
      <c r="M4" s="1127"/>
      <c r="N4" s="1127"/>
      <c r="O4" s="1127"/>
      <c r="P4" s="1127"/>
      <c r="Q4" s="1127"/>
      <c r="R4" s="1127"/>
      <c r="AG4" s="989" t="s">
        <v>317</v>
      </c>
      <c r="AH4" s="989"/>
      <c r="AI4" s="989"/>
      <c r="AJ4" s="989"/>
      <c r="AK4" s="123" t="s">
        <v>297</v>
      </c>
      <c r="AL4" s="988" t="str">
        <f>+例＿様式2!C5</f>
        <v>県道○○線　○○○○○○○○○工事</v>
      </c>
      <c r="AM4" s="988"/>
      <c r="AN4" s="988"/>
      <c r="AO4" s="988"/>
      <c r="AP4" s="988"/>
      <c r="AQ4" s="988"/>
      <c r="AR4" s="988"/>
      <c r="AS4" s="988"/>
      <c r="AT4" s="988"/>
      <c r="AY4" s="5"/>
    </row>
    <row r="5" spans="1:51" ht="21" customHeight="1">
      <c r="A5" s="1126" t="s">
        <v>652</v>
      </c>
      <c r="B5" s="1126"/>
      <c r="C5" s="1126"/>
      <c r="D5" s="1126"/>
      <c r="E5" s="1126"/>
      <c r="F5" s="1126"/>
      <c r="O5" s="145"/>
      <c r="P5" s="145"/>
      <c r="Q5" s="145"/>
      <c r="R5" s="145"/>
      <c r="S5" s="145"/>
      <c r="T5" s="145"/>
      <c r="U5" s="145"/>
      <c r="V5" s="145"/>
      <c r="W5" s="145"/>
      <c r="X5" s="391"/>
      <c r="Y5" s="391"/>
      <c r="Z5" s="391"/>
      <c r="AA5" s="391"/>
      <c r="AB5" s="391"/>
      <c r="AC5" s="391"/>
      <c r="AD5" s="391"/>
      <c r="AE5" s="391"/>
      <c r="AF5" s="391"/>
      <c r="AG5" s="391"/>
      <c r="AH5" s="391"/>
      <c r="AI5" s="391"/>
      <c r="AJ5" s="391"/>
      <c r="AK5" s="391"/>
      <c r="AL5" s="391"/>
      <c r="AM5" s="390"/>
      <c r="AN5" s="390"/>
      <c r="AO5" s="390"/>
      <c r="AP5" s="390"/>
      <c r="AQ5" s="390"/>
      <c r="AR5" s="390"/>
      <c r="AS5" s="390"/>
      <c r="AT5" s="390"/>
    </row>
    <row r="6" spans="1:51" ht="3" customHeight="1">
      <c r="A6" s="129"/>
      <c r="B6" s="145"/>
      <c r="C6" s="145"/>
      <c r="D6" s="145"/>
      <c r="E6" s="145"/>
      <c r="F6" s="145"/>
      <c r="G6" s="145"/>
      <c r="H6" s="145"/>
      <c r="I6" s="145"/>
      <c r="J6" s="145"/>
      <c r="K6" s="138"/>
      <c r="L6" s="138"/>
      <c r="M6" s="138"/>
      <c r="N6" s="138"/>
      <c r="O6" s="138"/>
      <c r="P6" s="138"/>
      <c r="Q6" s="138"/>
      <c r="R6" s="138"/>
      <c r="S6" s="138"/>
      <c r="T6" s="138"/>
      <c r="U6" s="147"/>
      <c r="V6" s="138"/>
      <c r="W6" s="138"/>
      <c r="X6" s="391"/>
      <c r="Y6" s="391"/>
      <c r="Z6" s="391"/>
      <c r="AA6" s="391"/>
      <c r="AB6" s="391"/>
      <c r="AC6" s="391"/>
      <c r="AD6" s="391"/>
      <c r="AE6" s="391"/>
      <c r="AF6" s="391"/>
      <c r="AG6" s="391"/>
      <c r="AH6" s="391"/>
      <c r="AI6" s="391"/>
      <c r="AJ6" s="391"/>
      <c r="AK6" s="391"/>
      <c r="AL6" s="391"/>
    </row>
    <row r="7" spans="1:51" ht="15" customHeight="1">
      <c r="A7" s="976" t="s">
        <v>649</v>
      </c>
      <c r="B7" s="151"/>
      <c r="C7" s="316" t="s">
        <v>336</v>
      </c>
      <c r="D7" s="316" t="s">
        <v>295</v>
      </c>
      <c r="E7" s="316" t="s">
        <v>648</v>
      </c>
      <c r="F7" s="153" t="s">
        <v>287</v>
      </c>
      <c r="G7" s="1131" t="s">
        <v>657</v>
      </c>
      <c r="H7" s="1132"/>
      <c r="I7" s="1132"/>
      <c r="J7" s="1132"/>
      <c r="K7" s="1132"/>
      <c r="L7" s="1132"/>
      <c r="M7" s="1132"/>
      <c r="N7" s="1132"/>
      <c r="O7" s="1133"/>
      <c r="Z7" s="123"/>
      <c r="AA7" s="167"/>
      <c r="AB7" s="167"/>
      <c r="AC7" s="167"/>
      <c r="AD7" s="167"/>
      <c r="AE7" s="167"/>
      <c r="AF7" s="131"/>
      <c r="AT7" s="366"/>
      <c r="AV7" s="4"/>
    </row>
    <row r="8" spans="1:51" ht="15" customHeight="1">
      <c r="A8" s="977"/>
      <c r="B8" s="141" t="s">
        <v>295</v>
      </c>
      <c r="C8" s="317" t="s">
        <v>320</v>
      </c>
      <c r="D8" s="317" t="s">
        <v>297</v>
      </c>
      <c r="E8" s="317" t="s">
        <v>528</v>
      </c>
      <c r="F8" s="166" t="s">
        <v>287</v>
      </c>
      <c r="G8" s="1134" t="s">
        <v>757</v>
      </c>
      <c r="H8" s="1135"/>
      <c r="I8" s="1135"/>
      <c r="J8" s="1135"/>
      <c r="K8" s="1135"/>
      <c r="L8" s="1135"/>
      <c r="M8" s="1135"/>
      <c r="N8" s="1135"/>
      <c r="O8" s="1136"/>
      <c r="U8" s="4"/>
      <c r="Z8" s="123"/>
      <c r="AA8" s="167"/>
      <c r="AB8" s="167"/>
      <c r="AC8" s="167"/>
      <c r="AD8" s="167"/>
      <c r="AE8" s="167"/>
      <c r="AF8" s="131"/>
      <c r="AT8" s="366"/>
      <c r="AV8" s="887"/>
      <c r="AW8" s="887"/>
    </row>
    <row r="9" spans="1:51" ht="15" customHeight="1">
      <c r="A9" s="1037" t="str">
        <f>例＿様式４!A9</f>
        <v>○</v>
      </c>
      <c r="B9" s="151"/>
      <c r="C9" s="405" t="str">
        <f>IF($A9="該当なし","",IF(LEN(TRIM(例＿様式４!C9))=0,"",例＿様式４!C9))</f>
        <v>●●　〇〇</v>
      </c>
      <c r="D9" s="316"/>
      <c r="E9" s="405" t="str">
        <f>IF($A9="該当なし","",IF(LEN(TRIM(例＿様式４!E9))=0,"",例＿様式４!E9))</f>
        <v>男性</v>
      </c>
      <c r="F9" s="153"/>
      <c r="G9" s="1180" t="str">
        <f>IF(A9="該当なし","",IF(LEN(TRIM(例＿様式４!G9))=0,"",例＿様式４!G9))</f>
        <v>有：１級施工管理技士</v>
      </c>
      <c r="H9" s="1181"/>
      <c r="I9" s="1181"/>
      <c r="J9" s="1181"/>
      <c r="K9" s="1181"/>
      <c r="L9" s="1181"/>
      <c r="M9" s="1181"/>
      <c r="N9" s="1181"/>
      <c r="O9" s="1182"/>
      <c r="Z9" s="123"/>
      <c r="AA9" s="167"/>
      <c r="AB9" s="167"/>
      <c r="AC9" s="167"/>
      <c r="AD9" s="167"/>
      <c r="AE9" s="167"/>
      <c r="AF9" s="123"/>
      <c r="AG9" s="167"/>
      <c r="AH9" s="167"/>
      <c r="AI9" s="167"/>
      <c r="AJ9" s="167"/>
      <c r="AK9" s="167"/>
      <c r="AL9" s="167"/>
      <c r="AM9" s="167"/>
      <c r="AN9" s="167"/>
      <c r="AO9" s="167"/>
      <c r="AP9" s="167"/>
      <c r="AQ9" s="167"/>
      <c r="AR9" s="167"/>
      <c r="AS9" s="167"/>
      <c r="AT9" s="357"/>
      <c r="AV9" s="887"/>
      <c r="AW9" s="887"/>
    </row>
    <row r="10" spans="1:51" ht="15" customHeight="1">
      <c r="A10" s="1038"/>
      <c r="B10" s="141" t="s">
        <v>295</v>
      </c>
      <c r="C10" s="353">
        <f>IF($A9="該当なし","",IF(LEN(TRIM(例＿様式４!C10))=0,"",例＿様式４!C10))</f>
        <v>35828</v>
      </c>
      <c r="D10" s="317" t="s">
        <v>297</v>
      </c>
      <c r="E10" s="402">
        <f>IF($A9="該当なし","",IF(LEN(TRIM(例＿様式４!E10))=0,"",例＿様式４!E10))</f>
        <v>27</v>
      </c>
      <c r="F10" s="166" t="s">
        <v>287</v>
      </c>
      <c r="G10" s="1183"/>
      <c r="H10" s="1184"/>
      <c r="I10" s="1184"/>
      <c r="J10" s="1184"/>
      <c r="K10" s="1184"/>
      <c r="L10" s="1184"/>
      <c r="M10" s="1184"/>
      <c r="N10" s="1184"/>
      <c r="O10" s="1185"/>
      <c r="Z10" s="167"/>
      <c r="AA10" s="410"/>
      <c r="AB10" s="410"/>
      <c r="AC10" s="410"/>
      <c r="AD10" s="410"/>
      <c r="AE10" s="410"/>
      <c r="AF10" s="123"/>
      <c r="AG10" s="167"/>
      <c r="AH10" s="167"/>
      <c r="AI10" s="167"/>
      <c r="AJ10" s="167"/>
      <c r="AK10" s="167"/>
      <c r="AL10" s="167"/>
      <c r="AM10" s="167"/>
      <c r="AN10" s="167"/>
      <c r="AO10" s="167"/>
      <c r="AP10" s="167"/>
      <c r="AQ10" s="167"/>
      <c r="AR10" s="167"/>
      <c r="AS10" s="167"/>
      <c r="AT10" s="357"/>
      <c r="AV10" s="887"/>
      <c r="AW10" s="887"/>
    </row>
    <row r="11" spans="1:51" ht="15" customHeight="1">
      <c r="A11" s="1037" t="str">
        <f>例＿様式４!A11</f>
        <v>○</v>
      </c>
      <c r="B11" s="151"/>
      <c r="C11" s="405" t="str">
        <f>IF($A11="該当なし","",IF(LEN(TRIM(例＿様式４!C11))=0,"",例＿様式４!C11))</f>
        <v>△△　▲▲</v>
      </c>
      <c r="D11" s="316"/>
      <c r="E11" s="405" t="str">
        <f>IF($A11="該当なし","",IF(LEN(TRIM(例＿様式４!E11))=0,"",例＿様式４!E11))</f>
        <v>女性</v>
      </c>
      <c r="F11" s="153"/>
      <c r="G11" s="1180" t="str">
        <f>IF(A11="該当なし","",IF(LEN(TRIM(例＿様式４!G11))=0,"",例＿様式４!G11))</f>
        <v>有：２級施工管理技士</v>
      </c>
      <c r="H11" s="1181"/>
      <c r="I11" s="1181"/>
      <c r="J11" s="1181"/>
      <c r="K11" s="1181"/>
      <c r="L11" s="1181"/>
      <c r="M11" s="1181"/>
      <c r="N11" s="1181"/>
      <c r="O11" s="1182"/>
      <c r="AA11" s="167"/>
      <c r="AB11" s="167"/>
      <c r="AC11" s="167"/>
      <c r="AD11" s="167"/>
      <c r="AE11" s="167"/>
      <c r="AF11" s="123"/>
      <c r="AG11" s="167"/>
      <c r="AH11" s="167"/>
      <c r="AI11" s="167"/>
      <c r="AJ11" s="167"/>
      <c r="AK11" s="167"/>
      <c r="AL11" s="167"/>
      <c r="AM11" s="167"/>
      <c r="AN11" s="167"/>
      <c r="AO11" s="167"/>
      <c r="AP11" s="167"/>
      <c r="AQ11" s="167"/>
      <c r="AR11" s="167"/>
      <c r="AS11" s="167"/>
      <c r="AT11" s="357"/>
      <c r="AV11" s="887"/>
      <c r="AW11" s="887"/>
    </row>
    <row r="12" spans="1:51" ht="15" customHeight="1">
      <c r="A12" s="1038"/>
      <c r="B12" s="141" t="s">
        <v>295</v>
      </c>
      <c r="C12" s="353">
        <f>IF($A11="該当なし","",IF(LEN(TRIM(例＿様式４!C12))=0,"",例＿様式４!C12))</f>
        <v>31841</v>
      </c>
      <c r="D12" s="317" t="s">
        <v>297</v>
      </c>
      <c r="E12" s="402">
        <f>IF($A11="該当なし","",IF(LEN(TRIM(例＿様式４!E12))=0,"",例＿様式４!E12))</f>
        <v>38</v>
      </c>
      <c r="F12" s="166" t="s">
        <v>287</v>
      </c>
      <c r="G12" s="1183"/>
      <c r="H12" s="1184"/>
      <c r="I12" s="1184"/>
      <c r="J12" s="1184"/>
      <c r="K12" s="1184"/>
      <c r="L12" s="1184"/>
      <c r="M12" s="1184"/>
      <c r="N12" s="1184"/>
      <c r="O12" s="1185"/>
      <c r="Z12" s="167"/>
      <c r="AA12" s="410"/>
      <c r="AB12" s="410"/>
      <c r="AC12" s="410"/>
      <c r="AD12" s="410"/>
      <c r="AE12" s="410"/>
      <c r="AF12" s="123"/>
      <c r="AG12" s="167"/>
      <c r="AH12" s="167"/>
      <c r="AI12" s="167"/>
      <c r="AJ12" s="167"/>
      <c r="AK12" s="167"/>
      <c r="AL12" s="167"/>
      <c r="AM12" s="167"/>
      <c r="AN12" s="167"/>
      <c r="AO12" s="167"/>
      <c r="AP12" s="167"/>
      <c r="AQ12" s="167"/>
      <c r="AR12" s="167"/>
      <c r="AS12" s="167"/>
      <c r="AT12" s="357"/>
      <c r="AV12" s="887"/>
      <c r="AW12" s="887"/>
    </row>
    <row r="13" spans="1:51" ht="15" customHeight="1">
      <c r="A13" s="1037" t="str">
        <f>例＿様式４!A13</f>
        <v>工場製作</v>
      </c>
      <c r="B13" s="151"/>
      <c r="C13" s="405" t="str">
        <f>IF($A13="該当なし","",IF(LEN(TRIM(例＿様式４!C13))=0,"",例＿様式４!C13))</f>
        <v>□□　□□</v>
      </c>
      <c r="D13" s="316"/>
      <c r="E13" s="405" t="str">
        <f>IF($A13="該当なし","",IF(LEN(TRIM(例＿様式４!E13))=0,"",例＿様式４!E13))</f>
        <v/>
      </c>
      <c r="F13" s="153"/>
      <c r="G13" s="1180" t="str">
        <f>IF(A13="該当なし","",IF(LEN(TRIM(例＿様式４!G13))=0,"",例＿様式４!G13))</f>
        <v/>
      </c>
      <c r="H13" s="1181"/>
      <c r="I13" s="1181"/>
      <c r="J13" s="1181"/>
      <c r="K13" s="1181"/>
      <c r="L13" s="1181"/>
      <c r="M13" s="1181"/>
      <c r="N13" s="1181"/>
      <c r="O13" s="1182"/>
      <c r="AA13" s="167"/>
      <c r="AB13" s="167"/>
      <c r="AC13" s="167"/>
      <c r="AD13" s="167"/>
      <c r="AE13" s="167"/>
      <c r="AF13" s="123"/>
      <c r="AG13" s="167"/>
      <c r="AH13" s="167"/>
      <c r="AI13" s="167"/>
      <c r="AJ13" s="167"/>
      <c r="AK13" s="167"/>
      <c r="AL13" s="167"/>
      <c r="AM13" s="167"/>
      <c r="AN13" s="167"/>
      <c r="AO13" s="167"/>
      <c r="AP13" s="167"/>
      <c r="AQ13" s="167"/>
      <c r="AR13" s="167"/>
      <c r="AS13" s="167"/>
      <c r="AT13" s="357"/>
      <c r="AV13" s="887"/>
      <c r="AW13" s="887"/>
    </row>
    <row r="14" spans="1:51" ht="15" customHeight="1">
      <c r="A14" s="1038"/>
      <c r="B14" s="141" t="s">
        <v>295</v>
      </c>
      <c r="C14" s="354" t="str">
        <f>IF($A13="該当なし","",IF(LEN(TRIM(例＿様式４!C14))=0,"",例＿様式４!C14))</f>
        <v/>
      </c>
      <c r="D14" s="317" t="s">
        <v>297</v>
      </c>
      <c r="E14" s="403" t="str">
        <f>IF($A13="該当なし","",IF(LEN(TRIM(例＿様式４!E14))=0,"",例＿様式４!E14))</f>
        <v/>
      </c>
      <c r="F14" s="166" t="s">
        <v>287</v>
      </c>
      <c r="G14" s="1183"/>
      <c r="H14" s="1184"/>
      <c r="I14" s="1184"/>
      <c r="J14" s="1184"/>
      <c r="K14" s="1184"/>
      <c r="L14" s="1184"/>
      <c r="M14" s="1184"/>
      <c r="N14" s="1184"/>
      <c r="O14" s="1185"/>
      <c r="Z14" s="167"/>
      <c r="AA14" s="410"/>
      <c r="AB14" s="410"/>
      <c r="AC14" s="410"/>
      <c r="AD14" s="410"/>
      <c r="AE14" s="410"/>
      <c r="AF14" s="123"/>
      <c r="AG14" s="167"/>
      <c r="AH14" s="167"/>
      <c r="AI14" s="167"/>
      <c r="AJ14" s="167"/>
      <c r="AK14" s="167"/>
      <c r="AL14" s="167"/>
      <c r="AM14" s="167"/>
      <c r="AN14" s="167"/>
      <c r="AO14" s="167"/>
      <c r="AP14" s="167"/>
      <c r="AQ14" s="167"/>
      <c r="AR14" s="167"/>
      <c r="AS14" s="167"/>
      <c r="AT14" s="357"/>
    </row>
    <row r="15" spans="1:51" ht="3" customHeight="1">
      <c r="A15" s="129"/>
      <c r="B15" s="129"/>
      <c r="C15" s="129"/>
      <c r="D15" s="129"/>
      <c r="E15" s="129"/>
      <c r="F15" s="129"/>
      <c r="G15" s="129"/>
      <c r="H15" s="129"/>
      <c r="I15" s="129"/>
      <c r="J15" s="129"/>
      <c r="P15" s="124"/>
    </row>
    <row r="16" spans="1:51" ht="18" customHeight="1">
      <c r="A16" s="393"/>
      <c r="B16" s="393"/>
      <c r="H16" s="138"/>
      <c r="I16" s="138"/>
      <c r="J16" s="138"/>
      <c r="K16" s="138"/>
      <c r="L16" s="138"/>
      <c r="M16" s="138"/>
      <c r="N16" s="138"/>
      <c r="U16" s="394"/>
      <c r="V16" s="394"/>
      <c r="W16" s="394"/>
      <c r="X16" s="394"/>
      <c r="Y16" s="394"/>
      <c r="Z16" s="394"/>
      <c r="AA16" s="394"/>
      <c r="AB16" s="394"/>
      <c r="AC16" s="394"/>
      <c r="AD16" s="394"/>
      <c r="AE16" s="394"/>
      <c r="AF16" s="394"/>
      <c r="AG16" s="394"/>
      <c r="AH16" s="394"/>
      <c r="AI16" s="394"/>
      <c r="AJ16" s="394"/>
      <c r="AK16" s="394"/>
      <c r="AL16" s="394"/>
      <c r="AM16" s="395"/>
      <c r="AN16" s="394"/>
      <c r="AO16" s="394"/>
      <c r="AP16" s="394"/>
      <c r="AQ16" s="394"/>
      <c r="AR16" s="394"/>
      <c r="AS16" s="394"/>
      <c r="AT16" s="394"/>
    </row>
    <row r="17" spans="1:66" ht="15" customHeight="1">
      <c r="A17" s="1208" t="s">
        <v>744</v>
      </c>
      <c r="B17" s="1208"/>
      <c r="C17" s="1208"/>
      <c r="D17" s="1208"/>
      <c r="E17" s="1208"/>
      <c r="F17" s="1208"/>
      <c r="G17" s="145"/>
      <c r="H17" s="998" t="str">
        <f>"対象期間："&amp;TEXT(IF(AND(MONTH(例＿様式４!R48)&gt;=1,MONTH(例＿様式４!R48)&lt;=3),EOMONTH(例＿様式４!R48,-9*12),EOMONTH(例＿様式４!R48,-8*12)),"[$-ja-JP-x-gannen]ggge")&amp;"年度～入札参加申込期限日"</f>
        <v>対象期間：平成29年度～入札参加申込期限日</v>
      </c>
      <c r="I17" s="998"/>
      <c r="J17" s="998"/>
      <c r="K17" s="998"/>
      <c r="L17" s="998"/>
      <c r="M17" s="998"/>
      <c r="N17" s="998"/>
      <c r="O17" s="998"/>
      <c r="P17" s="998"/>
      <c r="Q17" s="998"/>
      <c r="R17" s="998"/>
      <c r="S17" s="998"/>
      <c r="T17" s="998"/>
      <c r="U17" s="1211" t="s">
        <v>765</v>
      </c>
      <c r="V17" s="1211"/>
      <c r="W17" s="1211"/>
      <c r="X17" s="1211"/>
      <c r="Y17" s="1211"/>
      <c r="Z17" s="1211"/>
      <c r="AA17" s="1211"/>
      <c r="AB17" s="1211"/>
      <c r="AC17" s="1211"/>
      <c r="AD17" s="1211"/>
      <c r="AE17" s="1211"/>
      <c r="AF17" s="1211"/>
      <c r="AG17" s="1211"/>
      <c r="AH17" s="1211"/>
      <c r="AI17" s="395"/>
      <c r="AJ17" s="395"/>
      <c r="AK17" s="395"/>
      <c r="AL17" s="395"/>
      <c r="AN17" s="395"/>
      <c r="AO17" s="395"/>
      <c r="AP17" s="395"/>
      <c r="AQ17" s="395"/>
      <c r="AR17" s="395"/>
      <c r="AS17" s="395"/>
      <c r="AT17" s="395"/>
    </row>
    <row r="18" spans="1:66" ht="12" customHeight="1">
      <c r="A18" s="976" t="s">
        <v>322</v>
      </c>
      <c r="B18" s="887" t="s">
        <v>336</v>
      </c>
      <c r="C18" s="887"/>
      <c r="D18" s="887"/>
      <c r="E18" s="859" t="s">
        <v>745</v>
      </c>
      <c r="F18" s="860"/>
      <c r="G18" s="859" t="s">
        <v>665</v>
      </c>
      <c r="H18" s="860"/>
      <c r="I18" s="859" t="s">
        <v>661</v>
      </c>
      <c r="J18" s="863"/>
      <c r="K18" s="863"/>
      <c r="L18" s="863"/>
      <c r="M18" s="863"/>
      <c r="N18" s="863"/>
      <c r="O18" s="863"/>
      <c r="P18" s="863"/>
      <c r="Q18" s="863"/>
      <c r="R18" s="863"/>
      <c r="S18" s="863"/>
      <c r="T18" s="863"/>
      <c r="U18" s="863"/>
      <c r="V18" s="863"/>
      <c r="W18" s="863"/>
      <c r="X18" s="863"/>
      <c r="Y18" s="863"/>
      <c r="Z18" s="863"/>
      <c r="AA18" s="863"/>
      <c r="AB18" s="863"/>
      <c r="AC18" s="863"/>
      <c r="AD18" s="863"/>
      <c r="AE18" s="863"/>
      <c r="AF18" s="863"/>
      <c r="AG18" s="863"/>
      <c r="AH18" s="860"/>
      <c r="AS18" s="395"/>
      <c r="AT18" s="395"/>
      <c r="AV18" s="960" t="s">
        <v>743</v>
      </c>
      <c r="AW18" s="960" t="s">
        <v>331</v>
      </c>
      <c r="AX18" s="960" t="s">
        <v>672</v>
      </c>
      <c r="AY18" s="960" t="s">
        <v>674</v>
      </c>
      <c r="AZ18" s="960" t="s">
        <v>675</v>
      </c>
    </row>
    <row r="19" spans="1:66" ht="3" customHeight="1">
      <c r="A19" s="1081"/>
      <c r="B19" s="887"/>
      <c r="C19" s="887"/>
      <c r="D19" s="887"/>
      <c r="E19" s="1210"/>
      <c r="F19" s="1170"/>
      <c r="G19" s="1210"/>
      <c r="H19" s="1170"/>
      <c r="I19" s="861"/>
      <c r="J19" s="864"/>
      <c r="K19" s="864"/>
      <c r="L19" s="864"/>
      <c r="M19" s="864"/>
      <c r="N19" s="864"/>
      <c r="O19" s="864"/>
      <c r="P19" s="864"/>
      <c r="Q19" s="864"/>
      <c r="R19" s="864"/>
      <c r="S19" s="864"/>
      <c r="T19" s="864"/>
      <c r="U19" s="864"/>
      <c r="V19" s="864"/>
      <c r="W19" s="864"/>
      <c r="X19" s="864"/>
      <c r="Y19" s="864"/>
      <c r="Z19" s="864"/>
      <c r="AA19" s="864"/>
      <c r="AB19" s="864"/>
      <c r="AC19" s="864"/>
      <c r="AD19" s="864"/>
      <c r="AE19" s="864"/>
      <c r="AF19" s="864"/>
      <c r="AG19" s="864"/>
      <c r="AH19" s="862"/>
      <c r="AP19" s="356"/>
      <c r="AV19" s="960"/>
      <c r="AW19" s="960"/>
      <c r="AX19" s="960"/>
      <c r="AY19" s="960"/>
      <c r="AZ19" s="960"/>
    </row>
    <row r="20" spans="1:66" ht="15" customHeight="1">
      <c r="A20" s="977"/>
      <c r="B20" s="140" t="s">
        <v>333</v>
      </c>
      <c r="C20" s="140" t="s">
        <v>320</v>
      </c>
      <c r="D20" s="140" t="s">
        <v>334</v>
      </c>
      <c r="E20" s="861"/>
      <c r="F20" s="862"/>
      <c r="G20" s="861"/>
      <c r="H20" s="862"/>
      <c r="I20" s="1118" t="s">
        <v>738</v>
      </c>
      <c r="J20" s="1118"/>
      <c r="K20" s="1118"/>
      <c r="L20" s="1118"/>
      <c r="M20" s="1118"/>
      <c r="N20" s="1040"/>
      <c r="O20" s="1039" t="s">
        <v>739</v>
      </c>
      <c r="P20" s="1118"/>
      <c r="Q20" s="1118"/>
      <c r="R20" s="1118"/>
      <c r="S20" s="1118"/>
      <c r="T20" s="1118"/>
      <c r="U20" s="1118"/>
      <c r="V20" s="1118"/>
      <c r="W20" s="1118"/>
      <c r="X20" s="1118"/>
      <c r="Y20" s="1118"/>
      <c r="Z20" s="1118"/>
      <c r="AA20" s="1118"/>
      <c r="AB20" s="1118"/>
      <c r="AC20" s="1118"/>
      <c r="AD20" s="1040"/>
      <c r="AE20" s="960" t="s">
        <v>758</v>
      </c>
      <c r="AF20" s="960"/>
      <c r="AG20" s="960"/>
      <c r="AH20" s="960"/>
      <c r="AL20" s="188"/>
      <c r="AM20" s="212"/>
      <c r="AN20" s="212"/>
      <c r="AO20" s="212"/>
      <c r="AS20" s="356"/>
      <c r="AT20" s="356"/>
      <c r="AV20" s="960"/>
      <c r="AW20" s="960"/>
      <c r="AX20" s="960"/>
      <c r="AY20" s="960"/>
      <c r="AZ20" s="960"/>
    </row>
    <row r="21" spans="1:66" ht="15" customHeight="1">
      <c r="A21" s="1037" t="str">
        <f>IF(+AV21="○","○","")</f>
        <v/>
      </c>
      <c r="B21" s="132"/>
      <c r="C21" s="303" t="str">
        <f>IF(C9="","",IF(OR(A9=例＿様式４!$C$82,A9=例＿様式４!$C$83),"",C9))</f>
        <v>●●　〇〇</v>
      </c>
      <c r="D21" s="139"/>
      <c r="E21" s="1180" t="str">
        <f>IF(OR(A9="工場製作",A9="該当なし"),"",IF(E10&lt;40,"若手",IF(E9="女性","女性","×")))</f>
        <v>若手</v>
      </c>
      <c r="F21" s="1182"/>
      <c r="G21" s="918" t="s">
        <v>23</v>
      </c>
      <c r="H21" s="919"/>
      <c r="I21" s="1200" t="s">
        <v>719</v>
      </c>
      <c r="J21" s="1201"/>
      <c r="K21" s="1201"/>
      <c r="L21" s="1201"/>
      <c r="M21" s="1201"/>
      <c r="N21" s="1202"/>
      <c r="O21" s="890" t="s">
        <v>716</v>
      </c>
      <c r="P21" s="891"/>
      <c r="Q21" s="891"/>
      <c r="R21" s="891"/>
      <c r="S21" s="891"/>
      <c r="T21" s="892"/>
      <c r="U21" s="963" t="str">
        <f>IF(OR(I21=$BI$32,I21=$BK$32,O21=$BM$33,O21=$BM$35,O21=$BM$36,O21=$BM$37,O21=$BM$38,O21=$BM$39,O21=$BM$43,),$BQ$54,"")</f>
        <v>※記載不要</v>
      </c>
      <c r="V21" s="963"/>
      <c r="W21" s="963"/>
      <c r="X21" s="963"/>
      <c r="Y21" s="963"/>
      <c r="Z21" s="963"/>
      <c r="AA21" s="963"/>
      <c r="AB21" s="963"/>
      <c r="AC21" s="963"/>
      <c r="AD21" s="963"/>
      <c r="AE21" s="1213" t="s">
        <v>834</v>
      </c>
      <c r="AF21" s="1215">
        <v>30</v>
      </c>
      <c r="AG21" s="1217" t="s">
        <v>624</v>
      </c>
      <c r="AH21" s="1218"/>
      <c r="AL21" s="154"/>
      <c r="AM21" s="154"/>
      <c r="AN21" s="154"/>
      <c r="AO21" s="154"/>
      <c r="AP21" s="357"/>
      <c r="AQ21" s="357"/>
      <c r="AR21" s="357"/>
      <c r="AS21" s="356"/>
      <c r="AT21" s="356"/>
      <c r="AV21" s="976" t="str">
        <f>IF(AZ21=$AZ$27,"○","")</f>
        <v/>
      </c>
      <c r="AW21" s="1206" t="str">
        <f>IF(OR(A9="○",A9="工場製作"),C9,"")</f>
        <v>●●　〇〇</v>
      </c>
      <c r="AX21" s="976" t="str">
        <f>IF(OR(A9="工場製作",A9="該当なし",A9=""),"-",IF(OR(E9="女性",E10&lt;40),"○","×"))</f>
        <v>○</v>
      </c>
      <c r="AY21" s="976" t="str">
        <f>IF(OR(A9="工場製作",A9="該当なし",A9=""),"-",IF(G21="あり","○","×"))</f>
        <v>○</v>
      </c>
      <c r="AZ21" s="976">
        <f>IF(A9="工場製作","対象外",IF(OR(A9="該当なし",A9=""),"",COUNTIF(AX21:AY22,"○")*0.5))</f>
        <v>1</v>
      </c>
    </row>
    <row r="22" spans="1:66" ht="15" customHeight="1">
      <c r="A22" s="1038"/>
      <c r="B22" s="150" t="s">
        <v>295</v>
      </c>
      <c r="C22" s="311">
        <f>IF(C10="","",IF(OR(A9=例＿様式４!$C$82,A9=例＿様式４!$C$83),"",C10))</f>
        <v>35828</v>
      </c>
      <c r="D22" s="130" t="s">
        <v>287</v>
      </c>
      <c r="E22" s="1183"/>
      <c r="F22" s="1185"/>
      <c r="G22" s="920"/>
      <c r="H22" s="921"/>
      <c r="I22" s="1203"/>
      <c r="J22" s="1204"/>
      <c r="K22" s="1204"/>
      <c r="L22" s="1204"/>
      <c r="M22" s="1204"/>
      <c r="N22" s="1205"/>
      <c r="O22" s="914"/>
      <c r="P22" s="922"/>
      <c r="Q22" s="922"/>
      <c r="R22" s="922"/>
      <c r="S22" s="922"/>
      <c r="T22" s="915"/>
      <c r="U22" s="963"/>
      <c r="V22" s="963"/>
      <c r="W22" s="963"/>
      <c r="X22" s="963"/>
      <c r="Y22" s="963"/>
      <c r="Z22" s="963"/>
      <c r="AA22" s="963"/>
      <c r="AB22" s="963"/>
      <c r="AC22" s="963"/>
      <c r="AD22" s="963"/>
      <c r="AE22" s="1214"/>
      <c r="AF22" s="1216"/>
      <c r="AG22" s="1219"/>
      <c r="AH22" s="1220"/>
      <c r="AL22" s="154"/>
      <c r="AM22" s="154"/>
      <c r="AN22" s="154"/>
      <c r="AO22" s="154"/>
      <c r="AP22" s="357"/>
      <c r="AQ22" s="357"/>
      <c r="AR22" s="357"/>
      <c r="AS22" s="397"/>
      <c r="AT22" s="397"/>
      <c r="AV22" s="977"/>
      <c r="AW22" s="1207"/>
      <c r="AX22" s="977"/>
      <c r="AY22" s="977"/>
      <c r="AZ22" s="977"/>
    </row>
    <row r="23" spans="1:66" ht="15" customHeight="1">
      <c r="A23" s="1037" t="str">
        <f>IF(A21="○","",+AV23)</f>
        <v>○</v>
      </c>
      <c r="B23" s="132"/>
      <c r="C23" s="306" t="str">
        <f>IF(C11="","",IF(OR(A11=例＿様式４!$C$82,A11=例＿様式４!$C$83),"",C11))</f>
        <v>△△　▲▲</v>
      </c>
      <c r="D23" s="139"/>
      <c r="E23" s="1180" t="str">
        <f>IF(OR(A11="工場製作",A11="該当なし"),"",IF(E12&lt;40,"若手",IF(E11="女性","女性","×")))</f>
        <v>若手</v>
      </c>
      <c r="F23" s="1182"/>
      <c r="G23" s="918" t="s">
        <v>25</v>
      </c>
      <c r="H23" s="919"/>
      <c r="I23" s="1200"/>
      <c r="J23" s="1201"/>
      <c r="K23" s="1201"/>
      <c r="L23" s="1201"/>
      <c r="M23" s="1201"/>
      <c r="N23" s="1202"/>
      <c r="O23" s="890"/>
      <c r="P23" s="891"/>
      <c r="Q23" s="891"/>
      <c r="R23" s="891"/>
      <c r="S23" s="891"/>
      <c r="T23" s="892"/>
      <c r="U23" s="963" t="str">
        <f>IF(OR(I23=$BI$32,I23=$BK$32,O23=$BM$33,O23=$BM$35,O23=$BM$36,O23=$BM$37,O23=$BM$38,O23=$BM$39,O23=$BM$43,),$BQ$54,"")</f>
        <v/>
      </c>
      <c r="V23" s="963"/>
      <c r="W23" s="963"/>
      <c r="X23" s="963"/>
      <c r="Y23" s="963"/>
      <c r="Z23" s="963"/>
      <c r="AA23" s="963"/>
      <c r="AB23" s="963"/>
      <c r="AC23" s="963"/>
      <c r="AD23" s="963"/>
      <c r="AE23" s="1213"/>
      <c r="AF23" s="1215"/>
      <c r="AG23" s="1217" t="s">
        <v>624</v>
      </c>
      <c r="AH23" s="1218"/>
      <c r="AJ23" s="859" t="s">
        <v>709</v>
      </c>
      <c r="AK23" s="863"/>
      <c r="AL23" s="863"/>
      <c r="AM23" s="860"/>
      <c r="AN23" s="859" t="s">
        <v>673</v>
      </c>
      <c r="AO23" s="863"/>
      <c r="AP23" s="860"/>
      <c r="AQ23" s="290"/>
      <c r="AS23" s="397"/>
      <c r="AT23" s="397"/>
      <c r="AV23" s="976" t="str">
        <f>IF(AZ23=$AZ$27,"○","")</f>
        <v>○</v>
      </c>
      <c r="AW23" s="1206" t="str">
        <f>IF(OR(A11="○",A11="工場製作"),C11,"")</f>
        <v>△△　▲▲</v>
      </c>
      <c r="AX23" s="976" t="str">
        <f>IF(OR(A11="工場製作",A11="該当なし",A11=""),"-",IF(OR(E11="女性",E12&lt;40),"○","×"))</f>
        <v>○</v>
      </c>
      <c r="AY23" s="976" t="str">
        <f>IF(OR(A11="工場製作",A11="該当なし",A11=""),"-",IF(G23="あり","○","×"))</f>
        <v>×</v>
      </c>
      <c r="AZ23" s="976">
        <f>IF(A11="工場製作","対象外",IF(OR(A11="該当なし",A11=""),"",COUNTIF(AX23:AY24,"○")*0.5))</f>
        <v>0.5</v>
      </c>
    </row>
    <row r="24" spans="1:66" ht="15" customHeight="1">
      <c r="A24" s="1038"/>
      <c r="B24" s="150" t="s">
        <v>295</v>
      </c>
      <c r="C24" s="314">
        <f>IF(C12="","",IF(OR(A11=例＿様式４!$C$82,A11=例＿様式４!$C$83),"",C12))</f>
        <v>31841</v>
      </c>
      <c r="D24" s="130" t="s">
        <v>287</v>
      </c>
      <c r="E24" s="1183"/>
      <c r="F24" s="1185"/>
      <c r="G24" s="920"/>
      <c r="H24" s="921"/>
      <c r="I24" s="1203"/>
      <c r="J24" s="1204"/>
      <c r="K24" s="1204"/>
      <c r="L24" s="1204"/>
      <c r="M24" s="1204"/>
      <c r="N24" s="1205"/>
      <c r="O24" s="914"/>
      <c r="P24" s="922"/>
      <c r="Q24" s="922"/>
      <c r="R24" s="922"/>
      <c r="S24" s="922"/>
      <c r="T24" s="915"/>
      <c r="U24" s="963"/>
      <c r="V24" s="963"/>
      <c r="W24" s="963"/>
      <c r="X24" s="963"/>
      <c r="Y24" s="963"/>
      <c r="Z24" s="963"/>
      <c r="AA24" s="963"/>
      <c r="AB24" s="963"/>
      <c r="AC24" s="963"/>
      <c r="AD24" s="963"/>
      <c r="AE24" s="1214"/>
      <c r="AF24" s="1216"/>
      <c r="AG24" s="1219"/>
      <c r="AH24" s="1220"/>
      <c r="AJ24" s="861"/>
      <c r="AK24" s="864"/>
      <c r="AL24" s="864"/>
      <c r="AM24" s="862"/>
      <c r="AN24" s="861"/>
      <c r="AO24" s="864"/>
      <c r="AP24" s="862"/>
      <c r="AQ24" s="290"/>
      <c r="AS24" s="397"/>
      <c r="AT24" s="397"/>
      <c r="AV24" s="977"/>
      <c r="AW24" s="1207"/>
      <c r="AX24" s="977"/>
      <c r="AY24" s="977"/>
      <c r="AZ24" s="977"/>
    </row>
    <row r="25" spans="1:66" ht="15" customHeight="1">
      <c r="A25" s="1037" t="str">
        <f>IF(A21="○","",IF(A23="○","",+AV25))</f>
        <v/>
      </c>
      <c r="B25" s="132"/>
      <c r="C25" s="303" t="str">
        <f>IF(C13="","",IF(OR(A13=例＿様式４!$C$82,A13=例＿様式４!$C$83),"",C13))</f>
        <v/>
      </c>
      <c r="D25" s="139"/>
      <c r="E25" s="1180" t="str">
        <f>IF(OR(A13="工場製作",A13="該当なし"),"",IF(E14&lt;40,"若手",IF(E13="女性","女性","×")))</f>
        <v/>
      </c>
      <c r="F25" s="1182"/>
      <c r="G25" s="918" t="s">
        <v>25</v>
      </c>
      <c r="H25" s="919"/>
      <c r="I25" s="1200"/>
      <c r="J25" s="1201"/>
      <c r="K25" s="1201"/>
      <c r="L25" s="1201"/>
      <c r="M25" s="1201"/>
      <c r="N25" s="1202"/>
      <c r="O25" s="890"/>
      <c r="P25" s="891"/>
      <c r="Q25" s="891"/>
      <c r="R25" s="891"/>
      <c r="S25" s="891"/>
      <c r="T25" s="892"/>
      <c r="U25" s="963" t="str">
        <f>IF(OR(I25=$BI$32,I25=$BK$32,O25=$BM$33,O25=$BM$35,O25=$BM$36,O25=$BM$37,O25=$BM$38,O25=$BM$39,O25=$BM$43,),$BQ$54,"")</f>
        <v/>
      </c>
      <c r="V25" s="963"/>
      <c r="W25" s="963"/>
      <c r="X25" s="963"/>
      <c r="Y25" s="963"/>
      <c r="Z25" s="963"/>
      <c r="AA25" s="963"/>
      <c r="AB25" s="963"/>
      <c r="AC25" s="963"/>
      <c r="AD25" s="963"/>
      <c r="AE25" s="1213"/>
      <c r="AF25" s="1215"/>
      <c r="AG25" s="1217" t="s">
        <v>624</v>
      </c>
      <c r="AH25" s="1218"/>
      <c r="AJ25" s="1180" t="str">
        <f>IF(A21="○",$AX$21,IF(A23=$C$68,$AX$23,IF(A25=$C$68,$AX$25,"")))</f>
        <v>○</v>
      </c>
      <c r="AK25" s="1181"/>
      <c r="AL25" s="1181"/>
      <c r="AM25" s="1182"/>
      <c r="AN25" s="1180" t="str">
        <f>IF(A21=$C$68,$AY$21,IF(A23=$C$68,$AY$23,IF(A25=$C$68,$AY$25,"")))</f>
        <v>×</v>
      </c>
      <c r="AO25" s="1181"/>
      <c r="AP25" s="1182"/>
      <c r="AQ25" s="290"/>
      <c r="AS25" s="397"/>
      <c r="AT25" s="397"/>
      <c r="AV25" s="976" t="str">
        <f>IF(AZ25=$AZ$27,"○","")</f>
        <v/>
      </c>
      <c r="AW25" s="1206" t="str">
        <f>IF(OR(A13="○",A13="工場製作"),C13,"")</f>
        <v>□□　□□</v>
      </c>
      <c r="AX25" s="976" t="str">
        <f>IF(OR(A13="工場製作",A13="該当なし",A13=""),"-",IF(OR(E13="女性",E14&lt;40),"○","×"))</f>
        <v>-</v>
      </c>
      <c r="AY25" s="976" t="str">
        <f>IF(OR(A13="工場製作",A13="該当なし",A13=""),"-",IF(G25="あり","○","×"))</f>
        <v>-</v>
      </c>
      <c r="AZ25" s="976" t="str">
        <f>IF(A13="工場製作","対象外",IF(OR(A13="該当なし",A13=""),"",COUNTIF(AX25:AY26,"○")*0.5))</f>
        <v>対象外</v>
      </c>
    </row>
    <row r="26" spans="1:66" ht="15" customHeight="1">
      <c r="A26" s="1038"/>
      <c r="B26" s="150" t="s">
        <v>295</v>
      </c>
      <c r="C26" s="314" t="str">
        <f>IF(C14="","",IF(OR(A13=例＿様式４!$C$82,A13=例＿様式４!$C$83),"",C14))</f>
        <v/>
      </c>
      <c r="D26" s="130" t="s">
        <v>287</v>
      </c>
      <c r="E26" s="1183"/>
      <c r="F26" s="1185"/>
      <c r="G26" s="920"/>
      <c r="H26" s="921"/>
      <c r="I26" s="1203"/>
      <c r="J26" s="1204"/>
      <c r="K26" s="1204"/>
      <c r="L26" s="1204"/>
      <c r="M26" s="1204"/>
      <c r="N26" s="1205"/>
      <c r="O26" s="914"/>
      <c r="P26" s="922"/>
      <c r="Q26" s="922"/>
      <c r="R26" s="922"/>
      <c r="S26" s="922"/>
      <c r="T26" s="915"/>
      <c r="U26" s="963"/>
      <c r="V26" s="963"/>
      <c r="W26" s="963"/>
      <c r="X26" s="963"/>
      <c r="Y26" s="963"/>
      <c r="Z26" s="963"/>
      <c r="AA26" s="963"/>
      <c r="AB26" s="963"/>
      <c r="AC26" s="963"/>
      <c r="AD26" s="963"/>
      <c r="AE26" s="1214"/>
      <c r="AF26" s="1216"/>
      <c r="AG26" s="1219"/>
      <c r="AH26" s="1220"/>
      <c r="AJ26" s="1183"/>
      <c r="AK26" s="1184"/>
      <c r="AL26" s="1184"/>
      <c r="AM26" s="1185"/>
      <c r="AN26" s="1183"/>
      <c r="AO26" s="1184"/>
      <c r="AP26" s="1185"/>
      <c r="AQ26" s="290"/>
      <c r="AS26" s="397"/>
      <c r="AT26" s="397"/>
      <c r="AV26" s="977"/>
      <c r="AW26" s="1207"/>
      <c r="AX26" s="977"/>
      <c r="AY26" s="977"/>
      <c r="AZ26" s="977"/>
    </row>
    <row r="27" spans="1:66" ht="15" customHeight="1">
      <c r="A27" s="188"/>
      <c r="B27" s="131"/>
      <c r="C27" s="398"/>
      <c r="D27" s="131"/>
      <c r="E27" s="188"/>
      <c r="F27" s="154"/>
      <c r="G27" s="154"/>
      <c r="H27" s="154"/>
      <c r="I27" s="154"/>
      <c r="J27" s="154"/>
      <c r="K27" s="131"/>
      <c r="L27" s="154"/>
      <c r="M27" s="154"/>
      <c r="N27" s="154"/>
      <c r="O27" s="154"/>
      <c r="P27" s="154"/>
      <c r="Q27" s="154"/>
      <c r="R27" s="154"/>
      <c r="S27" s="154"/>
      <c r="T27" s="154"/>
      <c r="U27" s="154"/>
      <c r="V27" s="396"/>
      <c r="W27" s="131"/>
      <c r="X27" s="321"/>
      <c r="Y27" s="321"/>
      <c r="Z27" s="321"/>
      <c r="AA27" s="321"/>
      <c r="AB27" s="167"/>
      <c r="AC27" s="167"/>
      <c r="AD27" s="154"/>
      <c r="AE27" s="167"/>
      <c r="AF27" s="167"/>
      <c r="AG27" s="154"/>
      <c r="AH27" s="154"/>
      <c r="AI27" s="154"/>
      <c r="AJ27" s="154"/>
      <c r="AK27" s="154"/>
      <c r="AL27" s="154"/>
      <c r="AM27" s="154"/>
      <c r="AN27" s="154"/>
      <c r="AO27" s="154"/>
      <c r="AP27" s="154"/>
      <c r="AQ27" s="154"/>
      <c r="AR27" s="397"/>
      <c r="AS27" s="397"/>
      <c r="AT27" s="397"/>
      <c r="AY27" s="960" t="s">
        <v>676</v>
      </c>
      <c r="AZ27" s="960">
        <f>MIN(AZ21,AZ23,AZ25)</f>
        <v>0.5</v>
      </c>
    </row>
    <row r="28" spans="1:66" ht="10.35" customHeight="1">
      <c r="W28" s="123"/>
      <c r="X28" s="123"/>
      <c r="Y28" s="123"/>
      <c r="Z28" s="123"/>
      <c r="AY28" s="960"/>
      <c r="AZ28" s="960"/>
    </row>
    <row r="29" spans="1:66" ht="21" customHeight="1">
      <c r="A29" s="200"/>
      <c r="B29" s="200"/>
      <c r="C29" s="200"/>
      <c r="D29" s="200"/>
      <c r="E29" s="200"/>
      <c r="F29" s="200"/>
      <c r="G29" s="200"/>
      <c r="H29" s="395"/>
      <c r="I29" s="395"/>
      <c r="J29" s="395"/>
      <c r="K29" s="395"/>
      <c r="L29" s="395"/>
      <c r="M29" s="395"/>
      <c r="N29" s="395"/>
      <c r="O29" s="395"/>
      <c r="P29" s="395"/>
      <c r="Q29" s="399"/>
      <c r="R29" s="399"/>
      <c r="S29" s="399"/>
      <c r="T29" s="399"/>
      <c r="U29" s="146"/>
      <c r="W29" s="138"/>
      <c r="X29" s="138"/>
      <c r="Y29" s="138"/>
      <c r="Z29" s="138"/>
      <c r="AA29" s="138"/>
      <c r="AB29" s="138"/>
      <c r="AC29" s="138"/>
      <c r="AD29" s="138"/>
      <c r="AE29" s="138"/>
      <c r="AF29" s="138"/>
      <c r="AG29" s="138"/>
      <c r="AH29" s="138"/>
      <c r="AI29" s="138"/>
      <c r="AJ29" s="138"/>
      <c r="AK29" s="138"/>
      <c r="AL29" s="138"/>
    </row>
    <row r="30" spans="1:66" ht="3" customHeight="1" thickBot="1">
      <c r="A30" s="128"/>
      <c r="B30" s="128"/>
      <c r="C30" s="128"/>
      <c r="D30" s="128"/>
      <c r="E30" s="128"/>
      <c r="F30" s="128"/>
      <c r="G30" s="128"/>
      <c r="H30" s="128"/>
      <c r="I30" s="128"/>
      <c r="J30" s="128"/>
    </row>
    <row r="31" spans="1:66" ht="15" customHeight="1" thickTop="1">
      <c r="B31" s="123"/>
      <c r="C31" s="123"/>
      <c r="D31" s="123"/>
      <c r="K31" s="123"/>
      <c r="U31" s="1157" t="s">
        <v>356</v>
      </c>
      <c r="V31" s="1158"/>
      <c r="W31" s="1158"/>
      <c r="X31" s="198"/>
      <c r="Y31" s="198"/>
      <c r="Z31" s="198"/>
      <c r="AA31" s="198"/>
      <c r="AB31" s="198"/>
      <c r="AC31" s="198"/>
      <c r="AD31" s="198"/>
      <c r="AE31" s="198"/>
      <c r="AF31" s="198"/>
      <c r="AG31" s="198"/>
      <c r="AH31" s="198"/>
      <c r="AI31" s="198"/>
      <c r="AJ31" s="198"/>
      <c r="AK31" s="198"/>
      <c r="AL31" s="198"/>
      <c r="AM31" s="198"/>
      <c r="AN31" s="198"/>
      <c r="AO31" s="198"/>
      <c r="AP31" s="199"/>
      <c r="AV31" s="1115" t="s">
        <v>743</v>
      </c>
      <c r="AW31" s="143" t="s">
        <v>331</v>
      </c>
      <c r="AX31" s="143" t="s">
        <v>332</v>
      </c>
      <c r="AY31" s="859" t="s">
        <v>343</v>
      </c>
      <c r="AZ31" s="863"/>
      <c r="BA31" s="863"/>
      <c r="BB31" s="863"/>
      <c r="BC31" s="863"/>
      <c r="BD31" s="860"/>
      <c r="BE31" s="143" t="s">
        <v>330</v>
      </c>
      <c r="BF31" s="159" t="s">
        <v>342</v>
      </c>
    </row>
    <row r="32" spans="1:66" ht="15" customHeight="1">
      <c r="B32" s="123"/>
      <c r="C32" s="123"/>
      <c r="D32" s="123"/>
      <c r="K32" s="123"/>
      <c r="L32" s="356"/>
      <c r="M32" s="356"/>
      <c r="N32" s="356"/>
      <c r="O32" s="356"/>
      <c r="P32" s="356"/>
      <c r="Q32" s="356"/>
      <c r="R32" s="356"/>
      <c r="S32" s="356"/>
      <c r="T32" s="356"/>
      <c r="U32" s="416" t="s">
        <v>355</v>
      </c>
      <c r="V32" s="359"/>
      <c r="W32" s="1035" t="s">
        <v>789</v>
      </c>
      <c r="X32" s="1035"/>
      <c r="Y32" s="1035"/>
      <c r="Z32" s="1035"/>
      <c r="AA32" s="1035"/>
      <c r="AB32" s="1035"/>
      <c r="AC32" s="1035"/>
      <c r="AD32" s="1035"/>
      <c r="AE32" s="1035"/>
      <c r="AF32" s="1035"/>
      <c r="AG32" s="1035"/>
      <c r="AH32" s="1035"/>
      <c r="AI32" s="1035"/>
      <c r="AJ32" s="1035"/>
      <c r="AK32" s="1035"/>
      <c r="AL32" s="1035"/>
      <c r="AM32" s="1035"/>
      <c r="AN32" s="1035"/>
      <c r="AO32" s="1035"/>
      <c r="AP32" s="1036"/>
      <c r="AV32" s="1116"/>
      <c r="AW32" s="164"/>
      <c r="AX32" s="164"/>
      <c r="AY32" s="1101"/>
      <c r="AZ32" s="1062"/>
      <c r="BA32" s="1062"/>
      <c r="BB32" s="1062"/>
      <c r="BC32" s="1062"/>
      <c r="BD32" s="1063"/>
      <c r="BE32" s="158"/>
      <c r="BF32" s="164"/>
      <c r="BI32" s="52" t="s">
        <v>720</v>
      </c>
      <c r="BJ32" s="52" t="s">
        <v>741</v>
      </c>
      <c r="BK32" s="52" t="s">
        <v>711</v>
      </c>
      <c r="BL32" s="376" t="s">
        <v>742</v>
      </c>
      <c r="BM32" s="52" t="s">
        <v>710</v>
      </c>
      <c r="BN32" s="376" t="s">
        <v>737</v>
      </c>
    </row>
    <row r="33" spans="1:71" ht="15" customHeight="1">
      <c r="A33" s="188"/>
      <c r="B33" s="131"/>
      <c r="C33" s="302"/>
      <c r="D33" s="131"/>
      <c r="E33" s="188"/>
      <c r="F33" s="154"/>
      <c r="G33" s="154"/>
      <c r="H33" s="154"/>
      <c r="I33" s="154"/>
      <c r="J33" s="154"/>
      <c r="K33" s="131"/>
      <c r="L33" s="154"/>
      <c r="M33" s="154"/>
      <c r="N33" s="154"/>
      <c r="O33" s="154"/>
      <c r="P33" s="154"/>
      <c r="Q33" s="154"/>
      <c r="R33" s="154"/>
      <c r="S33" s="154"/>
      <c r="T33" s="154"/>
      <c r="U33" s="349"/>
      <c r="V33" s="359"/>
      <c r="W33" s="1035" t="s">
        <v>790</v>
      </c>
      <c r="X33" s="1035"/>
      <c r="Y33" s="1035"/>
      <c r="Z33" s="1035"/>
      <c r="AA33" s="1035"/>
      <c r="AB33" s="1035"/>
      <c r="AC33" s="1035"/>
      <c r="AD33" s="1035"/>
      <c r="AE33" s="1035"/>
      <c r="AF33" s="1035"/>
      <c r="AG33" s="1035"/>
      <c r="AH33" s="1035"/>
      <c r="AI33" s="1035"/>
      <c r="AJ33" s="1035"/>
      <c r="AK33" s="1035"/>
      <c r="AL33" s="1035"/>
      <c r="AM33" s="1035"/>
      <c r="AN33" s="1035"/>
      <c r="AO33" s="1035"/>
      <c r="AP33" s="1036"/>
      <c r="AQ33" s="321"/>
      <c r="AR33" s="321"/>
      <c r="AS33" s="154"/>
      <c r="AT33" s="154"/>
      <c r="AV33" s="1116"/>
      <c r="AW33" s="164"/>
      <c r="AX33" s="164"/>
      <c r="AY33" s="185"/>
      <c r="AZ33" s="859" t="s">
        <v>667</v>
      </c>
      <c r="BA33" s="863"/>
      <c r="BB33" s="863"/>
      <c r="BC33" s="863"/>
      <c r="BD33" s="860"/>
      <c r="BE33" s="158"/>
      <c r="BF33" s="164"/>
      <c r="BI33" s="52" t="s">
        <v>680</v>
      </c>
      <c r="BJ33" s="376" t="s">
        <v>740</v>
      </c>
      <c r="BK33" s="52" t="s">
        <v>717</v>
      </c>
      <c r="BL33" s="376" t="s">
        <v>740</v>
      </c>
      <c r="BM33" s="52" t="s">
        <v>718</v>
      </c>
      <c r="BN33" s="379" t="s">
        <v>718</v>
      </c>
    </row>
    <row r="34" spans="1:71" ht="15" customHeight="1">
      <c r="A34" s="188"/>
      <c r="B34" s="131"/>
      <c r="C34" s="302"/>
      <c r="D34" s="131"/>
      <c r="E34" s="188"/>
      <c r="F34" s="154"/>
      <c r="G34" s="154"/>
      <c r="H34" s="154"/>
      <c r="I34" s="154"/>
      <c r="J34" s="154"/>
      <c r="K34" s="131"/>
      <c r="L34" s="154"/>
      <c r="M34" s="154"/>
      <c r="N34" s="154"/>
      <c r="O34" s="154"/>
      <c r="P34" s="154"/>
      <c r="Q34" s="154"/>
      <c r="R34" s="154"/>
      <c r="S34" s="154"/>
      <c r="T34" s="154"/>
      <c r="U34" s="350"/>
      <c r="V34" s="389"/>
      <c r="W34" s="1035" t="s">
        <v>791</v>
      </c>
      <c r="X34" s="1035"/>
      <c r="Y34" s="1035"/>
      <c r="Z34" s="1035"/>
      <c r="AA34" s="1035"/>
      <c r="AB34" s="1035"/>
      <c r="AC34" s="1035"/>
      <c r="AD34" s="1035"/>
      <c r="AE34" s="1035"/>
      <c r="AF34" s="1035"/>
      <c r="AG34" s="1035"/>
      <c r="AH34" s="1035"/>
      <c r="AI34" s="1035"/>
      <c r="AJ34" s="1035"/>
      <c r="AK34" s="1035"/>
      <c r="AL34" s="1035"/>
      <c r="AM34" s="1035"/>
      <c r="AN34" s="1035"/>
      <c r="AO34" s="1035"/>
      <c r="AP34" s="1036"/>
      <c r="AQ34" s="321"/>
      <c r="AR34" s="321"/>
      <c r="AS34" s="154"/>
      <c r="AT34" s="154"/>
      <c r="AV34" s="1116"/>
      <c r="AW34" s="164"/>
      <c r="AX34" s="158"/>
      <c r="AY34" s="184"/>
      <c r="AZ34" s="1120"/>
      <c r="BA34" s="1121"/>
      <c r="BB34" s="1121"/>
      <c r="BC34" s="1121"/>
      <c r="BD34" s="1122"/>
      <c r="BE34" s="186"/>
      <c r="BF34" s="164"/>
      <c r="BI34" s="52" t="s">
        <v>712</v>
      </c>
      <c r="BJ34" s="376" t="s">
        <v>740</v>
      </c>
      <c r="BK34" s="52"/>
      <c r="BL34" s="376"/>
      <c r="BM34" s="52" t="s">
        <v>721</v>
      </c>
      <c r="BN34" s="52" t="s">
        <v>721</v>
      </c>
    </row>
    <row r="35" spans="1:71" ht="15" customHeight="1">
      <c r="A35" s="188"/>
      <c r="B35" s="131"/>
      <c r="C35" s="358"/>
      <c r="D35" s="131"/>
      <c r="E35" s="188"/>
      <c r="F35" s="154"/>
      <c r="G35" s="154"/>
      <c r="H35" s="154"/>
      <c r="I35" s="154"/>
      <c r="J35" s="154"/>
      <c r="K35" s="131"/>
      <c r="L35" s="154"/>
      <c r="M35" s="154"/>
      <c r="N35" s="154"/>
      <c r="O35" s="154"/>
      <c r="P35" s="154"/>
      <c r="Q35" s="154"/>
      <c r="R35" s="154"/>
      <c r="S35" s="154"/>
      <c r="T35" s="154"/>
      <c r="U35" s="350" t="s">
        <v>354</v>
      </c>
      <c r="V35" s="389"/>
      <c r="W35" s="1027" t="s">
        <v>837</v>
      </c>
      <c r="X35" s="1027"/>
      <c r="Y35" s="1027"/>
      <c r="Z35" s="1027"/>
      <c r="AA35" s="1027"/>
      <c r="AB35" s="1027"/>
      <c r="AC35" s="1027"/>
      <c r="AD35" s="1027"/>
      <c r="AE35" s="1027"/>
      <c r="AF35" s="1027"/>
      <c r="AG35" s="1027"/>
      <c r="AH35" s="1027"/>
      <c r="AI35" s="1027"/>
      <c r="AJ35" s="1027"/>
      <c r="AK35" s="1027"/>
      <c r="AL35" s="1027"/>
      <c r="AM35" s="1027"/>
      <c r="AN35" s="1027"/>
      <c r="AO35" s="1027"/>
      <c r="AP35" s="1028"/>
      <c r="AQ35" s="321"/>
      <c r="AR35" s="321"/>
      <c r="AS35" s="154"/>
      <c r="AT35" s="154"/>
      <c r="AV35" s="1116"/>
      <c r="AW35" s="164"/>
      <c r="AX35" s="158" t="s">
        <v>526</v>
      </c>
      <c r="AY35" s="184" t="s">
        <v>339</v>
      </c>
      <c r="AZ35" s="368">
        <v>2</v>
      </c>
      <c r="BA35" s="369">
        <v>1.5</v>
      </c>
      <c r="BB35" s="369">
        <v>1</v>
      </c>
      <c r="BC35" s="370">
        <v>0.5</v>
      </c>
      <c r="BD35" s="371">
        <v>0</v>
      </c>
      <c r="BE35" s="186" t="s">
        <v>345</v>
      </c>
      <c r="BF35" s="158" t="s">
        <v>344</v>
      </c>
      <c r="BI35" s="52" t="s">
        <v>693</v>
      </c>
      <c r="BJ35" s="376" t="s">
        <v>740</v>
      </c>
      <c r="BK35" s="52"/>
      <c r="BL35" s="376"/>
      <c r="BM35" s="379" t="s">
        <v>726</v>
      </c>
      <c r="BN35" s="379" t="s">
        <v>726</v>
      </c>
    </row>
    <row r="36" spans="1:71" ht="15" customHeight="1">
      <c r="A36" s="188"/>
      <c r="B36" s="131"/>
      <c r="C36" s="302"/>
      <c r="D36" s="131"/>
      <c r="E36" s="188"/>
      <c r="F36" s="154"/>
      <c r="G36" s="154"/>
      <c r="H36" s="154"/>
      <c r="I36" s="154"/>
      <c r="J36" s="154"/>
      <c r="K36" s="131"/>
      <c r="L36" s="154"/>
      <c r="M36" s="154"/>
      <c r="N36" s="154"/>
      <c r="O36" s="154"/>
      <c r="P36" s="154"/>
      <c r="Q36" s="154"/>
      <c r="R36" s="154"/>
      <c r="S36" s="154"/>
      <c r="T36" s="154"/>
      <c r="U36" s="350" t="s">
        <v>353</v>
      </c>
      <c r="V36" s="389"/>
      <c r="W36" s="1027" t="s">
        <v>792</v>
      </c>
      <c r="X36" s="1027"/>
      <c r="Y36" s="1027"/>
      <c r="Z36" s="1027"/>
      <c r="AA36" s="1027"/>
      <c r="AB36" s="1027"/>
      <c r="AC36" s="1027"/>
      <c r="AD36" s="1027"/>
      <c r="AE36" s="1027"/>
      <c r="AF36" s="1027"/>
      <c r="AG36" s="1027"/>
      <c r="AH36" s="1027"/>
      <c r="AI36" s="1027"/>
      <c r="AJ36" s="1027"/>
      <c r="AK36" s="1027"/>
      <c r="AL36" s="1027"/>
      <c r="AM36" s="1027"/>
      <c r="AN36" s="1027"/>
      <c r="AO36" s="1027"/>
      <c r="AP36" s="1028"/>
      <c r="AQ36" s="321"/>
      <c r="AR36" s="321"/>
      <c r="AS36" s="154"/>
      <c r="AT36" s="154"/>
      <c r="AV36" s="1116"/>
      <c r="AW36" s="164"/>
      <c r="AX36" s="164"/>
      <c r="AY36" s="182"/>
      <c r="AZ36" s="180"/>
      <c r="BA36" s="170"/>
      <c r="BB36" s="170"/>
      <c r="BC36" s="181"/>
      <c r="BD36" s="291"/>
      <c r="BE36" s="158"/>
      <c r="BF36" s="158"/>
      <c r="BI36" s="52" t="s">
        <v>713</v>
      </c>
      <c r="BJ36" s="376" t="s">
        <v>740</v>
      </c>
      <c r="BK36" s="52"/>
      <c r="BL36" s="376"/>
      <c r="BM36" s="379" t="s">
        <v>732</v>
      </c>
      <c r="BN36" s="379" t="s">
        <v>726</v>
      </c>
    </row>
    <row r="37" spans="1:71" ht="15" customHeight="1">
      <c r="A37" s="188"/>
      <c r="B37" s="131"/>
      <c r="C37" s="302"/>
      <c r="D37" s="131"/>
      <c r="E37" s="188"/>
      <c r="F37" s="154"/>
      <c r="G37" s="154"/>
      <c r="H37" s="154"/>
      <c r="I37" s="154"/>
      <c r="J37" s="154"/>
      <c r="K37" s="131"/>
      <c r="L37" s="154"/>
      <c r="M37" s="154"/>
      <c r="N37" s="154"/>
      <c r="O37" s="154"/>
      <c r="P37" s="154"/>
      <c r="Q37" s="154"/>
      <c r="R37" s="154"/>
      <c r="S37" s="154"/>
      <c r="T37" s="154"/>
      <c r="U37" s="350"/>
      <c r="V37" s="389"/>
      <c r="W37" s="1027" t="s">
        <v>793</v>
      </c>
      <c r="X37" s="1027"/>
      <c r="Y37" s="1027"/>
      <c r="Z37" s="1027"/>
      <c r="AA37" s="1027"/>
      <c r="AB37" s="1027"/>
      <c r="AC37" s="1027"/>
      <c r="AD37" s="1027"/>
      <c r="AE37" s="1027"/>
      <c r="AF37" s="1027"/>
      <c r="AG37" s="1027"/>
      <c r="AH37" s="1027"/>
      <c r="AI37" s="1027"/>
      <c r="AJ37" s="1027"/>
      <c r="AK37" s="1027"/>
      <c r="AL37" s="1027"/>
      <c r="AM37" s="1027"/>
      <c r="AN37" s="1027"/>
      <c r="AO37" s="1027"/>
      <c r="AP37" s="1028"/>
      <c r="AQ37" s="321"/>
      <c r="AR37" s="321"/>
      <c r="AS37" s="154"/>
      <c r="AT37" s="154"/>
      <c r="AV37" s="1116"/>
      <c r="AW37" s="164"/>
      <c r="AX37" s="164"/>
      <c r="AY37" s="182" t="s">
        <v>338</v>
      </c>
      <c r="AZ37" s="180"/>
      <c r="BA37" s="170">
        <v>85</v>
      </c>
      <c r="BB37" s="170">
        <v>80</v>
      </c>
      <c r="BC37" s="181">
        <v>75</v>
      </c>
      <c r="BD37" s="291">
        <v>70</v>
      </c>
      <c r="BE37" s="158"/>
      <c r="BF37" s="164"/>
      <c r="BI37" s="52" t="s">
        <v>714</v>
      </c>
      <c r="BJ37" s="376" t="s">
        <v>740</v>
      </c>
      <c r="BK37" s="52"/>
      <c r="BL37" s="376"/>
      <c r="BM37" s="379" t="s">
        <v>722</v>
      </c>
      <c r="BN37" s="379" t="s">
        <v>722</v>
      </c>
      <c r="BP37" s="4"/>
      <c r="BQ37" s="4"/>
      <c r="BR37" s="4"/>
      <c r="BS37" s="4"/>
    </row>
    <row r="38" spans="1:71" ht="15" customHeight="1">
      <c r="A38" s="188"/>
      <c r="B38" s="131"/>
      <c r="C38" s="302"/>
      <c r="D38" s="131"/>
      <c r="E38" s="188"/>
      <c r="F38" s="154"/>
      <c r="G38" s="154"/>
      <c r="H38" s="154"/>
      <c r="I38" s="154"/>
      <c r="J38" s="154"/>
      <c r="K38" s="131"/>
      <c r="L38" s="154"/>
      <c r="M38" s="154"/>
      <c r="N38" s="154"/>
      <c r="O38" s="154"/>
      <c r="P38" s="154"/>
      <c r="Q38" s="154"/>
      <c r="R38" s="154"/>
      <c r="S38" s="154"/>
      <c r="T38" s="154"/>
      <c r="U38" s="350" t="s">
        <v>794</v>
      </c>
      <c r="V38" s="389"/>
      <c r="W38" s="1027" t="s">
        <v>835</v>
      </c>
      <c r="X38" s="1027"/>
      <c r="Y38" s="1027"/>
      <c r="Z38" s="1027"/>
      <c r="AA38" s="1027"/>
      <c r="AB38" s="1027"/>
      <c r="AC38" s="1027"/>
      <c r="AD38" s="1027"/>
      <c r="AE38" s="1027"/>
      <c r="AF38" s="1027"/>
      <c r="AG38" s="1027"/>
      <c r="AH38" s="1027"/>
      <c r="AI38" s="1027"/>
      <c r="AJ38" s="1027"/>
      <c r="AK38" s="1027"/>
      <c r="AL38" s="1027"/>
      <c r="AM38" s="1027"/>
      <c r="AN38" s="1027"/>
      <c r="AO38" s="1027"/>
      <c r="AP38" s="1028"/>
      <c r="AQ38" s="321"/>
      <c r="AR38" s="321"/>
      <c r="AS38" s="154"/>
      <c r="AT38" s="154"/>
      <c r="AV38" s="1117"/>
      <c r="AW38" s="160"/>
      <c r="AX38" s="160"/>
      <c r="AY38" s="183" t="s">
        <v>337</v>
      </c>
      <c r="AZ38" s="177">
        <v>85</v>
      </c>
      <c r="BA38" s="178">
        <v>80</v>
      </c>
      <c r="BB38" s="178">
        <v>75</v>
      </c>
      <c r="BC38" s="179">
        <v>70</v>
      </c>
      <c r="BD38" s="190">
        <v>0</v>
      </c>
      <c r="BE38" s="144"/>
      <c r="BF38" s="160"/>
      <c r="BI38" s="52" t="s">
        <v>715</v>
      </c>
      <c r="BJ38" s="376" t="s">
        <v>740</v>
      </c>
      <c r="BK38" s="52"/>
      <c r="BL38" s="376"/>
      <c r="BM38" s="379" t="s">
        <v>723</v>
      </c>
      <c r="BN38" s="379" t="s">
        <v>723</v>
      </c>
      <c r="BP38" s="4"/>
      <c r="BQ38" s="4"/>
      <c r="BR38" s="4"/>
      <c r="BS38" s="4"/>
    </row>
    <row r="39" spans="1:71" ht="15" customHeight="1">
      <c r="A39" s="188"/>
      <c r="B39" s="131"/>
      <c r="C39" s="358"/>
      <c r="D39" s="131"/>
      <c r="E39" s="188"/>
      <c r="F39" s="154"/>
      <c r="G39" s="154"/>
      <c r="H39" s="154"/>
      <c r="I39" s="154"/>
      <c r="J39" s="154"/>
      <c r="K39" s="131"/>
      <c r="L39" s="154"/>
      <c r="M39" s="154"/>
      <c r="N39" s="154"/>
      <c r="O39" s="154"/>
      <c r="P39" s="154"/>
      <c r="Q39" s="154"/>
      <c r="R39" s="154"/>
      <c r="S39" s="154"/>
      <c r="T39" s="154"/>
      <c r="U39" s="350"/>
      <c r="V39" s="389"/>
      <c r="W39" s="1027" t="s">
        <v>795</v>
      </c>
      <c r="X39" s="1027"/>
      <c r="Y39" s="1027"/>
      <c r="Z39" s="1027"/>
      <c r="AA39" s="1027"/>
      <c r="AB39" s="1027"/>
      <c r="AC39" s="1027"/>
      <c r="AD39" s="1027"/>
      <c r="AE39" s="1027"/>
      <c r="AF39" s="1027"/>
      <c r="AG39" s="1027"/>
      <c r="AH39" s="1027"/>
      <c r="AI39" s="1027"/>
      <c r="AJ39" s="1027"/>
      <c r="AK39" s="1027"/>
      <c r="AL39" s="1027"/>
      <c r="AM39" s="1027"/>
      <c r="AN39" s="1027"/>
      <c r="AO39" s="1027"/>
      <c r="AP39" s="1028"/>
      <c r="AQ39" s="321"/>
      <c r="AR39" s="321"/>
      <c r="AS39" s="154"/>
      <c r="AT39" s="154"/>
      <c r="AV39" s="976" t="str">
        <f>IF(BF40=$BF$45,"○","-")</f>
        <v>-</v>
      </c>
      <c r="AW39" s="406"/>
      <c r="AX39" s="278"/>
      <c r="AY39" s="168" t="s">
        <v>340</v>
      </c>
      <c r="AZ39" s="373">
        <f>COUNTIFS(AS33:AS36,"&gt;=85")</f>
        <v>0</v>
      </c>
      <c r="BA39" s="171">
        <f>COUNTIFS(AS33:AS36,"&gt;=80",AS33:AS36,"&lt;85")</f>
        <v>0</v>
      </c>
      <c r="BB39" s="171">
        <f>COUNTIFS(AS33:AS36,"&gt;=75",AS33:AS36,"&lt;80")</f>
        <v>0</v>
      </c>
      <c r="BC39" s="172">
        <f>COUNTIFS(AS33:AS36,"&gt;=70",AS33:AS36,"&lt;75")</f>
        <v>0</v>
      </c>
      <c r="BD39" s="172">
        <f>COUNTIFS(AS33:AS36,"&gt;=0",AS33:AS36,"&lt;70")</f>
        <v>0</v>
      </c>
      <c r="BE39" s="278"/>
      <c r="BF39" s="143"/>
      <c r="BI39" s="52" t="s">
        <v>716</v>
      </c>
      <c r="BJ39" s="376" t="s">
        <v>740</v>
      </c>
      <c r="BK39" s="379"/>
      <c r="BL39" s="376"/>
      <c r="BM39" s="379" t="s">
        <v>731</v>
      </c>
      <c r="BN39" s="379" t="s">
        <v>723</v>
      </c>
      <c r="BP39" s="4"/>
      <c r="BQ39" s="4"/>
      <c r="BR39" s="4"/>
      <c r="BS39" s="4"/>
    </row>
    <row r="40" spans="1:71" ht="15" customHeight="1">
      <c r="A40" s="188"/>
      <c r="B40" s="131"/>
      <c r="C40" s="302"/>
      <c r="D40" s="131"/>
      <c r="E40" s="188"/>
      <c r="F40" s="154"/>
      <c r="G40" s="154"/>
      <c r="H40" s="154"/>
      <c r="I40" s="154"/>
      <c r="J40" s="154"/>
      <c r="K40" s="131"/>
      <c r="L40" s="154"/>
      <c r="M40" s="154"/>
      <c r="N40" s="154"/>
      <c r="O40" s="154"/>
      <c r="P40" s="154"/>
      <c r="Q40" s="154"/>
      <c r="R40" s="154"/>
      <c r="S40" s="154"/>
      <c r="T40" s="154"/>
      <c r="U40" s="350" t="s">
        <v>836</v>
      </c>
      <c r="V40" s="389"/>
      <c r="W40" s="1027" t="s">
        <v>838</v>
      </c>
      <c r="X40" s="1027"/>
      <c r="Y40" s="1027"/>
      <c r="Z40" s="1027"/>
      <c r="AA40" s="1027"/>
      <c r="AB40" s="1027"/>
      <c r="AC40" s="1027"/>
      <c r="AD40" s="1027"/>
      <c r="AE40" s="1027"/>
      <c r="AF40" s="1027"/>
      <c r="AG40" s="1027"/>
      <c r="AH40" s="1027"/>
      <c r="AI40" s="1027"/>
      <c r="AJ40" s="1027"/>
      <c r="AK40" s="1027"/>
      <c r="AL40" s="1027"/>
      <c r="AM40" s="1027"/>
      <c r="AN40" s="1027"/>
      <c r="AO40" s="1027"/>
      <c r="AP40" s="1028"/>
      <c r="AQ40" s="321"/>
      <c r="AR40" s="321"/>
      <c r="AS40" s="154"/>
      <c r="AT40" s="154"/>
      <c r="AV40" s="977"/>
      <c r="AW40" s="183" t="str">
        <f>C21</f>
        <v>●●　〇〇</v>
      </c>
      <c r="AX40" s="279">
        <f>IF(AG22="",0,2)</f>
        <v>0</v>
      </c>
      <c r="AY40" s="169" t="s">
        <v>341</v>
      </c>
      <c r="AZ40" s="173">
        <f t="shared" ref="AZ40:BC40" si="0">AZ$35*AZ39</f>
        <v>0</v>
      </c>
      <c r="BA40" s="174">
        <f t="shared" si="0"/>
        <v>0</v>
      </c>
      <c r="BB40" s="174">
        <f t="shared" si="0"/>
        <v>0</v>
      </c>
      <c r="BC40" s="175">
        <f t="shared" si="0"/>
        <v>0</v>
      </c>
      <c r="BD40" s="175">
        <f>BD$35*BD39</f>
        <v>0</v>
      </c>
      <c r="BE40" s="279">
        <f>IF(T57="○",3,0)</f>
        <v>0</v>
      </c>
      <c r="BF40" s="206" t="str">
        <f>IF(C22="","-",IF(A22=$C$82,"-",SUM(AX40,AZ40,BA40,BB40,BC40,BD40,BE40)))</f>
        <v>-</v>
      </c>
      <c r="BI40" s="52"/>
      <c r="BJ40" s="376"/>
      <c r="BK40" s="379"/>
      <c r="BL40" s="376"/>
      <c r="BM40" s="379" t="s">
        <v>727</v>
      </c>
      <c r="BN40" s="379" t="s">
        <v>727</v>
      </c>
    </row>
    <row r="41" spans="1:71" ht="15" customHeight="1">
      <c r="A41" s="188"/>
      <c r="B41" s="131"/>
      <c r="C41" s="302"/>
      <c r="D41" s="131"/>
      <c r="E41" s="188"/>
      <c r="F41" s="154"/>
      <c r="G41" s="154"/>
      <c r="H41" s="154"/>
      <c r="I41" s="154"/>
      <c r="J41" s="154"/>
      <c r="K41" s="131"/>
      <c r="L41" s="154"/>
      <c r="M41" s="154"/>
      <c r="N41" s="154"/>
      <c r="O41" s="154"/>
      <c r="P41" s="154"/>
      <c r="Q41" s="154"/>
      <c r="R41" s="154"/>
      <c r="S41" s="154"/>
      <c r="T41" s="154"/>
      <c r="U41" s="350"/>
      <c r="V41" s="389"/>
      <c r="W41" s="1178" t="s">
        <v>839</v>
      </c>
      <c r="X41" s="1178"/>
      <c r="Y41" s="1178"/>
      <c r="Z41" s="1178"/>
      <c r="AA41" s="1178"/>
      <c r="AB41" s="1178"/>
      <c r="AC41" s="1178"/>
      <c r="AD41" s="1178"/>
      <c r="AE41" s="1178"/>
      <c r="AF41" s="1178"/>
      <c r="AG41" s="1178"/>
      <c r="AH41" s="1178"/>
      <c r="AI41" s="1178"/>
      <c r="AJ41" s="1178"/>
      <c r="AK41" s="1178"/>
      <c r="AL41" s="1178"/>
      <c r="AM41" s="1178"/>
      <c r="AN41" s="1178"/>
      <c r="AO41" s="1178"/>
      <c r="AP41" s="1179"/>
      <c r="AQ41" s="321"/>
      <c r="AR41" s="321"/>
      <c r="AS41" s="154"/>
      <c r="AT41" s="154"/>
      <c r="AV41" s="976" t="str">
        <f>IF(BF42=$BF$45,"○","-")</f>
        <v>-</v>
      </c>
      <c r="AW41" s="406"/>
      <c r="AX41" s="278"/>
      <c r="AY41" s="168" t="s">
        <v>340</v>
      </c>
      <c r="AZ41" s="176">
        <f>COUNTIFS(AS37:AS40,"&gt;=85")</f>
        <v>0</v>
      </c>
      <c r="BA41" s="171">
        <f>COUNTIFS(AS37:AS40,"&gt;=80",AS37:AS40,"&lt;85")</f>
        <v>0</v>
      </c>
      <c r="BB41" s="171">
        <f>COUNTIFS(AS37:AS40,"&gt;=75",AS37:AS40,"&lt;80")</f>
        <v>0</v>
      </c>
      <c r="BC41" s="172">
        <f>COUNTIFS(AS37:AS40,"&gt;=70",AS37:AS40,"&lt;75")</f>
        <v>0</v>
      </c>
      <c r="BD41" s="172">
        <f>COUNTIFS(AS37:AS40,"&gt;=0",AS37:AS40,"&lt;70")</f>
        <v>0</v>
      </c>
      <c r="BE41" s="278"/>
      <c r="BF41" s="143"/>
      <c r="BI41" s="52"/>
      <c r="BJ41" s="376"/>
      <c r="BK41" s="379"/>
      <c r="BL41" s="376"/>
      <c r="BM41" s="376" t="s">
        <v>724</v>
      </c>
      <c r="BN41" s="379" t="s">
        <v>724</v>
      </c>
    </row>
    <row r="42" spans="1:71" ht="15" customHeight="1" thickBot="1">
      <c r="A42" s="188"/>
      <c r="B42" s="131"/>
      <c r="C42" s="302"/>
      <c r="D42" s="131"/>
      <c r="E42" s="188"/>
      <c r="F42" s="154"/>
      <c r="G42" s="154"/>
      <c r="H42" s="154"/>
      <c r="I42" s="154"/>
      <c r="J42" s="154"/>
      <c r="K42" s="131"/>
      <c r="L42" s="154"/>
      <c r="M42" s="154"/>
      <c r="N42" s="154"/>
      <c r="O42" s="154"/>
      <c r="P42" s="154"/>
      <c r="Q42" s="154"/>
      <c r="R42" s="154"/>
      <c r="S42" s="154"/>
      <c r="T42" s="154"/>
      <c r="U42" s="351" t="s">
        <v>840</v>
      </c>
      <c r="V42" s="392"/>
      <c r="W42" s="1045" t="s">
        <v>842</v>
      </c>
      <c r="X42" s="1045"/>
      <c r="Y42" s="1045"/>
      <c r="Z42" s="1045"/>
      <c r="AA42" s="1045"/>
      <c r="AB42" s="1045"/>
      <c r="AC42" s="1045"/>
      <c r="AD42" s="1045"/>
      <c r="AE42" s="1045"/>
      <c r="AF42" s="1045"/>
      <c r="AG42" s="1045"/>
      <c r="AH42" s="1045"/>
      <c r="AI42" s="1045"/>
      <c r="AJ42" s="1045"/>
      <c r="AK42" s="1045"/>
      <c r="AL42" s="1045"/>
      <c r="AM42" s="1045"/>
      <c r="AN42" s="1045"/>
      <c r="AO42" s="1045"/>
      <c r="AP42" s="1046"/>
      <c r="AQ42" s="321"/>
      <c r="AR42" s="321"/>
      <c r="AS42" s="154"/>
      <c r="AT42" s="154"/>
      <c r="AV42" s="977"/>
      <c r="AW42" s="183" t="str">
        <f>C23</f>
        <v>△△　▲▲</v>
      </c>
      <c r="AX42" s="279">
        <f>IF(AG24="",0,2)</f>
        <v>0</v>
      </c>
      <c r="AY42" s="169" t="s">
        <v>341</v>
      </c>
      <c r="AZ42" s="173">
        <f t="shared" ref="AZ42:BC42" si="1">AZ$35*AZ41</f>
        <v>0</v>
      </c>
      <c r="BA42" s="174">
        <f t="shared" si="1"/>
        <v>0</v>
      </c>
      <c r="BB42" s="174">
        <f t="shared" si="1"/>
        <v>0</v>
      </c>
      <c r="BC42" s="175">
        <f t="shared" si="1"/>
        <v>0</v>
      </c>
      <c r="BD42" s="175">
        <f>BD$35*BD41</f>
        <v>0</v>
      </c>
      <c r="BE42" s="279">
        <f>IF(T59="○",3,0)</f>
        <v>0</v>
      </c>
      <c r="BF42" s="206" t="str">
        <f>IF(C24="","-",IF(A24=$C$82,"-",SUM(AX42,AZ42,BA42,BB42,BC42,BD42,BE42)))</f>
        <v>-</v>
      </c>
      <c r="BI42" s="52"/>
      <c r="BJ42" s="376"/>
      <c r="BK42" s="379"/>
      <c r="BL42" s="376"/>
      <c r="BM42" s="376" t="s">
        <v>736</v>
      </c>
      <c r="BN42" s="379" t="s">
        <v>724</v>
      </c>
    </row>
    <row r="43" spans="1:71" ht="15" customHeight="1" thickTop="1">
      <c r="A43" s="188"/>
      <c r="B43" s="131"/>
      <c r="C43" s="358"/>
      <c r="D43" s="131"/>
      <c r="E43" s="188"/>
      <c r="F43" s="154"/>
      <c r="G43" s="154"/>
      <c r="H43" s="154"/>
      <c r="I43" s="154"/>
      <c r="J43" s="154"/>
      <c r="K43" s="131"/>
      <c r="L43" s="154"/>
      <c r="M43" s="154"/>
      <c r="N43" s="154"/>
      <c r="O43" s="154"/>
      <c r="P43" s="154"/>
      <c r="Q43" s="154"/>
      <c r="R43" s="154"/>
      <c r="S43" s="154"/>
      <c r="T43" s="154"/>
      <c r="U43" s="389"/>
      <c r="V43" s="389"/>
      <c r="W43" s="1178" t="s">
        <v>2</v>
      </c>
      <c r="X43" s="1178"/>
      <c r="Y43" s="1178"/>
      <c r="Z43" s="1178"/>
      <c r="AA43" s="1178"/>
      <c r="AB43" s="1178"/>
      <c r="AC43" s="1178"/>
      <c r="AD43" s="1178"/>
      <c r="AE43" s="1178"/>
      <c r="AF43" s="1178"/>
      <c r="AG43" s="1178"/>
      <c r="AH43" s="1178"/>
      <c r="AI43" s="1178"/>
      <c r="AJ43" s="1178"/>
      <c r="AK43" s="1178"/>
      <c r="AL43" s="1178"/>
      <c r="AM43" s="1178"/>
      <c r="AN43" s="1178"/>
      <c r="AO43" s="1178"/>
      <c r="AP43" s="1178"/>
      <c r="AQ43" s="321"/>
      <c r="AR43" s="321"/>
      <c r="AS43" s="154"/>
      <c r="AT43" s="154"/>
      <c r="AV43" s="976" t="str">
        <f>IF(BF44=$BF$45,"○","-")</f>
        <v>-</v>
      </c>
      <c r="AW43" s="406"/>
      <c r="AX43" s="278"/>
      <c r="AY43" s="168" t="s">
        <v>340</v>
      </c>
      <c r="AZ43" s="176">
        <f>COUNTIFS(AS41:AS44,"&gt;=85")</f>
        <v>0</v>
      </c>
      <c r="BA43" s="171">
        <f>COUNTIFS(AS41:AS44,"&gt;=80",AS41:AS44,"&lt;85")</f>
        <v>0</v>
      </c>
      <c r="BB43" s="171">
        <f>COUNTIFS(AS41:AS44,"&gt;=75",AS41:AS44,"&lt;80")</f>
        <v>0</v>
      </c>
      <c r="BC43" s="172">
        <f>COUNTIFS(AS41:AS44,"&gt;=70",AS41:AS44,"&lt;75")</f>
        <v>0</v>
      </c>
      <c r="BD43" s="172">
        <f>COUNTIFS(AS41:AS44,"&gt;=0",AS41:AS44,"&lt;70")</f>
        <v>0</v>
      </c>
      <c r="BE43" s="278"/>
      <c r="BF43" s="143"/>
      <c r="BI43" s="52"/>
      <c r="BJ43" s="376"/>
      <c r="BK43" s="379"/>
      <c r="BL43" s="376"/>
      <c r="BM43" s="379" t="s">
        <v>725</v>
      </c>
      <c r="BN43" s="379" t="s">
        <v>725</v>
      </c>
    </row>
    <row r="44" spans="1:71" ht="15" customHeight="1">
      <c r="A44" s="188"/>
      <c r="B44" s="131"/>
      <c r="C44" s="302"/>
      <c r="D44" s="131"/>
      <c r="E44" s="188"/>
      <c r="F44" s="154"/>
      <c r="G44" s="154"/>
      <c r="H44" s="154"/>
      <c r="I44" s="154"/>
      <c r="J44" s="154"/>
      <c r="K44" s="131"/>
      <c r="L44" s="154"/>
      <c r="M44" s="154"/>
      <c r="N44" s="154"/>
      <c r="O44" s="154"/>
      <c r="P44" s="154"/>
      <c r="Q44" s="154"/>
      <c r="R44" s="154"/>
      <c r="S44" s="154"/>
      <c r="T44" s="154"/>
      <c r="U44" s="154"/>
      <c r="V44" s="131"/>
      <c r="W44" s="131"/>
      <c r="X44" s="321"/>
      <c r="Y44" s="321"/>
      <c r="Z44" s="321"/>
      <c r="AA44" s="321"/>
      <c r="AB44" s="167"/>
      <c r="AC44" s="167"/>
      <c r="AD44" s="154"/>
      <c r="AE44" s="167"/>
      <c r="AF44" s="167"/>
      <c r="AG44" s="154"/>
      <c r="AH44" s="154"/>
      <c r="AI44" s="154"/>
      <c r="AJ44" s="154"/>
      <c r="AK44" s="154"/>
      <c r="AL44" s="154"/>
      <c r="AM44" s="154"/>
      <c r="AN44" s="154"/>
      <c r="AO44" s="154"/>
      <c r="AP44" s="321"/>
      <c r="AQ44" s="321"/>
      <c r="AR44" s="321"/>
      <c r="AS44" s="154"/>
      <c r="AT44" s="154"/>
      <c r="AV44" s="977"/>
      <c r="AW44" s="408" t="str">
        <f>C26</f>
        <v/>
      </c>
      <c r="AX44" s="279">
        <f>IF(AG26="",0,2)</f>
        <v>0</v>
      </c>
      <c r="AY44" s="169" t="s">
        <v>341</v>
      </c>
      <c r="AZ44" s="173">
        <f t="shared" ref="AZ44:BC44" si="2">AZ$35*AZ43</f>
        <v>0</v>
      </c>
      <c r="BA44" s="174">
        <f t="shared" si="2"/>
        <v>0</v>
      </c>
      <c r="BB44" s="174">
        <f t="shared" si="2"/>
        <v>0</v>
      </c>
      <c r="BC44" s="175">
        <f t="shared" si="2"/>
        <v>0</v>
      </c>
      <c r="BD44" s="175">
        <f>BD$35*BD43</f>
        <v>0</v>
      </c>
      <c r="BE44" s="279">
        <f>IF(T61="○",3,0)</f>
        <v>0</v>
      </c>
      <c r="BF44" s="206" t="str">
        <f>IF(C26="","-",IF(A26=$C$82,"-",SUM(AX44,AZ44,BA44,BB44,BC44,BD44,BE44)))</f>
        <v>-</v>
      </c>
      <c r="BI44" s="52"/>
      <c r="BJ44" s="379"/>
      <c r="BK44" s="52"/>
      <c r="BL44" s="52"/>
      <c r="BM44" s="52" t="s">
        <v>680</v>
      </c>
      <c r="BN44" s="376" t="s">
        <v>740</v>
      </c>
    </row>
    <row r="45" spans="1:71" ht="15" customHeight="1">
      <c r="BE45" s="960" t="s">
        <v>374</v>
      </c>
      <c r="BF45" s="1072">
        <f>MIN(BF40,BF42,BF44)</f>
        <v>0</v>
      </c>
      <c r="BM45" s="52" t="s">
        <v>712</v>
      </c>
      <c r="BN45" s="376" t="s">
        <v>740</v>
      </c>
    </row>
    <row r="46" spans="1:71" ht="15" customHeight="1">
      <c r="AI46" s="362"/>
      <c r="AJ46" s="362"/>
      <c r="AS46" s="362"/>
      <c r="AT46" s="362"/>
      <c r="BE46" s="960"/>
      <c r="BF46" s="1072"/>
      <c r="BM46" s="52" t="s">
        <v>693</v>
      </c>
      <c r="BN46" s="376" t="s">
        <v>740</v>
      </c>
    </row>
    <row r="47" spans="1:71" ht="15" customHeight="1">
      <c r="A47" s="200"/>
      <c r="B47" s="200"/>
      <c r="C47" s="200"/>
      <c r="D47" s="200"/>
      <c r="E47" s="200"/>
      <c r="F47" s="200"/>
      <c r="G47" s="200"/>
      <c r="H47" s="200"/>
      <c r="I47" s="200"/>
      <c r="J47" s="200"/>
      <c r="K47" s="200"/>
      <c r="AI47" s="362"/>
      <c r="AJ47" s="362"/>
      <c r="AS47" s="362"/>
      <c r="AT47" s="362"/>
      <c r="BM47" s="52" t="s">
        <v>713</v>
      </c>
      <c r="BN47" s="376" t="s">
        <v>740</v>
      </c>
    </row>
    <row r="48" spans="1:71" ht="15" customHeight="1">
      <c r="A48" s="200"/>
      <c r="B48" s="200"/>
      <c r="C48" s="200"/>
      <c r="D48" s="200"/>
      <c r="E48" s="200"/>
      <c r="F48" s="200"/>
      <c r="G48" s="200"/>
      <c r="H48" s="200"/>
      <c r="I48" s="200"/>
      <c r="J48" s="200"/>
      <c r="K48" s="200"/>
      <c r="L48" s="4"/>
      <c r="M48" s="4"/>
      <c r="N48" s="4"/>
      <c r="O48" s="4"/>
      <c r="P48" s="4"/>
      <c r="Q48" s="251"/>
      <c r="R48" s="381"/>
      <c r="S48" s="381"/>
      <c r="T48" s="381"/>
      <c r="U48" s="381"/>
      <c r="V48" s="381"/>
      <c r="W48" s="138"/>
      <c r="X48" s="138"/>
      <c r="AC48" s="138"/>
      <c r="AD48" s="138"/>
      <c r="AE48" s="138"/>
      <c r="AF48" s="138"/>
      <c r="AG48" s="138"/>
      <c r="AH48" s="138"/>
      <c r="AI48" s="362"/>
      <c r="AJ48" s="362"/>
      <c r="AS48" s="362"/>
      <c r="AT48" s="362"/>
      <c r="BM48" s="52" t="s">
        <v>714</v>
      </c>
      <c r="BN48" s="376" t="s">
        <v>740</v>
      </c>
    </row>
    <row r="49" spans="1:69" ht="15" customHeight="1">
      <c r="A49" s="128"/>
      <c r="B49" s="128"/>
      <c r="C49" s="200"/>
      <c r="D49" s="128"/>
      <c r="E49" s="128"/>
      <c r="F49" s="128"/>
      <c r="G49" s="128"/>
      <c r="H49" s="128"/>
      <c r="I49" s="128"/>
      <c r="J49" s="128"/>
      <c r="AI49" s="362"/>
      <c r="AJ49" s="362"/>
      <c r="AS49" s="362"/>
      <c r="AT49" s="362"/>
      <c r="BM49" s="52" t="s">
        <v>715</v>
      </c>
      <c r="BN49" s="376" t="s">
        <v>740</v>
      </c>
    </row>
    <row r="50" spans="1:69" ht="15" customHeight="1">
      <c r="B50" s="128"/>
      <c r="C50" s="200"/>
      <c r="D50" s="128"/>
      <c r="E50" s="365"/>
      <c r="F50" s="365"/>
      <c r="G50" s="365"/>
      <c r="H50" s="365"/>
      <c r="I50" s="365"/>
      <c r="J50" s="365"/>
      <c r="K50" s="365"/>
      <c r="L50" s="365"/>
      <c r="M50" s="365"/>
      <c r="N50" s="365"/>
      <c r="O50" s="365"/>
      <c r="P50" s="365"/>
      <c r="Q50" s="365"/>
      <c r="R50" s="365"/>
      <c r="S50" s="365"/>
      <c r="T50" s="365"/>
      <c r="U50" s="365"/>
      <c r="V50" s="365"/>
      <c r="W50" s="154"/>
      <c r="AI50" s="362"/>
      <c r="AJ50" s="362"/>
      <c r="AS50" s="362"/>
      <c r="AT50" s="362"/>
      <c r="BM50" s="52" t="s">
        <v>716</v>
      </c>
      <c r="BN50" s="376" t="s">
        <v>740</v>
      </c>
    </row>
    <row r="51" spans="1:69" ht="15" customHeight="1">
      <c r="B51" s="131"/>
      <c r="C51" s="200"/>
      <c r="D51" s="131"/>
      <c r="E51" s="365"/>
      <c r="F51" s="365"/>
      <c r="G51" s="365"/>
      <c r="H51" s="365"/>
      <c r="I51" s="365"/>
      <c r="J51" s="365"/>
      <c r="K51" s="365"/>
      <c r="L51" s="365"/>
      <c r="M51" s="365"/>
      <c r="N51" s="365"/>
      <c r="O51" s="365"/>
      <c r="P51" s="365"/>
      <c r="Q51" s="365"/>
      <c r="R51" s="365"/>
      <c r="S51" s="365"/>
      <c r="T51" s="365"/>
      <c r="U51" s="365"/>
      <c r="V51" s="365"/>
      <c r="W51" s="154"/>
      <c r="X51" s="155"/>
      <c r="AI51" s="362"/>
      <c r="AJ51" s="362"/>
      <c r="AS51" s="362"/>
      <c r="AT51" s="362"/>
      <c r="BM51" s="52" t="s">
        <v>717</v>
      </c>
      <c r="BN51" s="376" t="s">
        <v>740</v>
      </c>
    </row>
    <row r="52" spans="1:69" ht="15" customHeight="1">
      <c r="B52" s="131"/>
      <c r="C52" s="400"/>
      <c r="D52" s="131"/>
      <c r="E52" s="401"/>
      <c r="F52" s="401"/>
      <c r="G52" s="401"/>
      <c r="H52" s="157"/>
      <c r="I52" s="157"/>
      <c r="J52" s="157"/>
      <c r="K52" s="157"/>
      <c r="L52" s="157"/>
      <c r="M52" s="157"/>
      <c r="N52" s="157"/>
      <c r="O52" s="157"/>
      <c r="P52" s="157"/>
      <c r="Q52" s="157"/>
      <c r="R52" s="157"/>
      <c r="S52" s="157"/>
      <c r="T52" s="157"/>
      <c r="U52" s="157"/>
      <c r="V52" s="157"/>
      <c r="W52" s="157"/>
      <c r="X52" s="155"/>
      <c r="AI52" s="362"/>
      <c r="AJ52" s="362"/>
      <c r="AS52" s="362"/>
      <c r="AT52" s="362"/>
    </row>
    <row r="53" spans="1:69" ht="15" customHeight="1">
      <c r="B53" s="131"/>
      <c r="C53" s="400"/>
      <c r="D53" s="131"/>
      <c r="E53" s="401"/>
      <c r="F53" s="401"/>
      <c r="G53" s="401"/>
      <c r="H53" s="157"/>
      <c r="I53" s="157"/>
      <c r="J53" s="157"/>
      <c r="K53" s="157"/>
      <c r="L53" s="157"/>
      <c r="M53" s="157"/>
      <c r="N53" s="157"/>
      <c r="O53" s="157"/>
      <c r="P53" s="157"/>
      <c r="Q53" s="157"/>
      <c r="R53" s="157"/>
      <c r="S53" s="157"/>
      <c r="T53" s="157"/>
      <c r="U53" s="157"/>
      <c r="V53" s="157"/>
      <c r="W53" s="157"/>
      <c r="X53" s="156"/>
      <c r="AI53" s="362"/>
      <c r="AJ53" s="362"/>
      <c r="AL53" s="123"/>
      <c r="AM53" s="123"/>
      <c r="AN53" s="123"/>
      <c r="AO53" s="123"/>
      <c r="AP53" s="123"/>
      <c r="AQ53" s="123"/>
      <c r="AR53" s="123"/>
      <c r="AS53" s="123"/>
      <c r="AT53" s="123"/>
      <c r="BI53" s="52" t="s">
        <v>718</v>
      </c>
      <c r="BJ53" s="52" t="s">
        <v>721</v>
      </c>
      <c r="BK53" s="379" t="s">
        <v>726</v>
      </c>
      <c r="BL53" s="379" t="s">
        <v>722</v>
      </c>
      <c r="BM53" s="379" t="s">
        <v>723</v>
      </c>
      <c r="BN53" s="379" t="s">
        <v>727</v>
      </c>
      <c r="BO53" s="376" t="s">
        <v>724</v>
      </c>
      <c r="BP53" s="379" t="s">
        <v>725</v>
      </c>
      <c r="BQ53" s="376" t="s">
        <v>740</v>
      </c>
    </row>
    <row r="54" spans="1:69" ht="15" customHeight="1">
      <c r="B54" s="131"/>
      <c r="C54" s="161"/>
      <c r="D54" s="131"/>
      <c r="E54" s="363"/>
      <c r="F54" s="363"/>
      <c r="G54" s="363"/>
      <c r="H54" s="363"/>
      <c r="I54" s="363"/>
      <c r="J54" s="363"/>
      <c r="K54" s="363"/>
      <c r="L54" s="363"/>
      <c r="M54" s="363"/>
      <c r="N54" s="363"/>
      <c r="O54" s="363"/>
      <c r="P54" s="363"/>
      <c r="Q54" s="363"/>
      <c r="R54" s="363"/>
      <c r="S54" s="363"/>
      <c r="T54" s="157"/>
      <c r="U54" s="157"/>
      <c r="V54" s="157"/>
      <c r="W54" s="157"/>
      <c r="X54" s="156"/>
      <c r="AI54" s="362"/>
      <c r="AJ54" s="362"/>
      <c r="AL54" s="123"/>
      <c r="AM54" s="123"/>
      <c r="AN54" s="123"/>
      <c r="AO54" s="123"/>
      <c r="AP54" s="123"/>
      <c r="AQ54" s="123"/>
      <c r="AR54" s="123"/>
      <c r="AS54" s="123"/>
      <c r="AT54" s="123"/>
      <c r="BI54" s="52" t="s">
        <v>574</v>
      </c>
      <c r="BJ54" s="379" t="s">
        <v>729</v>
      </c>
      <c r="BK54" s="52" t="s">
        <v>574</v>
      </c>
      <c r="BL54" s="52" t="s">
        <v>574</v>
      </c>
      <c r="BM54" s="52" t="s">
        <v>574</v>
      </c>
      <c r="BN54" s="379" t="s">
        <v>733</v>
      </c>
      <c r="BO54" s="379" t="s">
        <v>734</v>
      </c>
      <c r="BP54" s="52" t="s">
        <v>574</v>
      </c>
      <c r="BQ54" s="52" t="s">
        <v>574</v>
      </c>
    </row>
    <row r="55" spans="1:69" ht="15" customHeight="1">
      <c r="B55" s="167"/>
      <c r="C55" s="167"/>
      <c r="D55" s="167"/>
      <c r="E55" s="363"/>
      <c r="F55" s="363"/>
      <c r="G55" s="363"/>
      <c r="H55" s="363"/>
      <c r="I55" s="363"/>
      <c r="J55" s="363"/>
      <c r="K55" s="363"/>
      <c r="L55" s="363"/>
      <c r="M55" s="363"/>
      <c r="N55" s="363"/>
      <c r="O55" s="363"/>
      <c r="P55" s="363"/>
      <c r="Q55" s="363"/>
      <c r="R55" s="363"/>
      <c r="S55" s="363"/>
      <c r="T55" s="157"/>
      <c r="U55" s="157"/>
      <c r="V55" s="157"/>
      <c r="W55" s="157"/>
      <c r="X55" s="156"/>
      <c r="Y55" s="156"/>
      <c r="Z55" s="156"/>
      <c r="AL55" s="123"/>
      <c r="AM55" s="123"/>
      <c r="AN55" s="123"/>
      <c r="AO55" s="123"/>
      <c r="AP55" s="123"/>
      <c r="AQ55" s="123"/>
      <c r="AR55" s="123"/>
      <c r="AS55" s="123"/>
      <c r="AT55" s="123"/>
      <c r="BI55" s="52"/>
      <c r="BJ55" s="379" t="s">
        <v>730</v>
      </c>
      <c r="BK55" s="379"/>
      <c r="BL55" s="379"/>
      <c r="BM55" s="379"/>
      <c r="BN55" s="379"/>
      <c r="BO55" s="379" t="s">
        <v>734</v>
      </c>
      <c r="BP55" s="379"/>
      <c r="BQ55" s="379"/>
    </row>
    <row r="56" spans="1:69" ht="15" customHeight="1">
      <c r="B56" s="167"/>
      <c r="C56" s="167"/>
      <c r="D56" s="167"/>
      <c r="E56" s="364"/>
      <c r="F56" s="364"/>
      <c r="G56" s="364"/>
      <c r="H56" s="364"/>
      <c r="I56" s="364"/>
      <c r="J56" s="364"/>
      <c r="K56" s="364"/>
      <c r="L56" s="364"/>
      <c r="M56" s="364"/>
      <c r="N56" s="364"/>
      <c r="O56" s="364"/>
      <c r="P56" s="364"/>
      <c r="Q56" s="364"/>
      <c r="R56" s="364"/>
      <c r="S56" s="364"/>
      <c r="T56" s="157"/>
      <c r="U56" s="157"/>
      <c r="V56" s="157"/>
      <c r="W56" s="157"/>
      <c r="X56" s="156"/>
      <c r="Y56" s="156"/>
      <c r="Z56" s="156"/>
      <c r="AL56" s="167"/>
      <c r="AM56" s="167"/>
      <c r="AN56" s="167"/>
      <c r="AO56" s="167"/>
      <c r="AP56" s="167"/>
      <c r="AQ56" s="167"/>
      <c r="AR56" s="167"/>
      <c r="AS56" s="372"/>
      <c r="AT56" s="372"/>
      <c r="AY56" t="s">
        <v>700</v>
      </c>
      <c r="AZ56" t="s">
        <v>702</v>
      </c>
      <c r="BA56" t="s">
        <v>703</v>
      </c>
      <c r="BB56" t="s">
        <v>704</v>
      </c>
      <c r="BC56" t="s">
        <v>705</v>
      </c>
      <c r="BD56" s="375"/>
      <c r="BI56" s="52"/>
      <c r="BJ56" s="379"/>
      <c r="BK56" s="379"/>
      <c r="BL56" s="379"/>
      <c r="BM56" s="379"/>
      <c r="BN56" s="379"/>
      <c r="BO56" s="379" t="s">
        <v>735</v>
      </c>
      <c r="BP56" s="379"/>
      <c r="BQ56" s="379"/>
    </row>
    <row r="57" spans="1:69" ht="15" customHeight="1">
      <c r="A57" s="188"/>
      <c r="B57" s="131"/>
      <c r="C57" s="302"/>
      <c r="D57" s="131"/>
      <c r="E57" s="154"/>
      <c r="F57" s="154"/>
      <c r="G57" s="154"/>
      <c r="H57" s="154"/>
      <c r="I57" s="154"/>
      <c r="J57" s="154"/>
      <c r="K57" s="154"/>
      <c r="L57" s="154"/>
      <c r="M57" s="154"/>
      <c r="N57" s="154"/>
      <c r="O57" s="154"/>
      <c r="P57" s="154"/>
      <c r="Q57" s="154"/>
      <c r="R57" s="154"/>
      <c r="S57" s="154"/>
      <c r="T57" s="154"/>
      <c r="U57" s="154"/>
      <c r="V57" s="154"/>
      <c r="W57" s="154"/>
      <c r="X57" s="155"/>
      <c r="Y57" s="155"/>
      <c r="Z57" s="155"/>
      <c r="AL57" s="167"/>
      <c r="AM57" s="167"/>
      <c r="AN57" s="167"/>
      <c r="AO57" s="167"/>
      <c r="AP57" s="167"/>
      <c r="AQ57" s="167"/>
      <c r="AR57" s="167"/>
      <c r="AS57" s="372"/>
      <c r="AT57" s="372"/>
      <c r="AX57" s="4"/>
      <c r="AY57" t="s">
        <v>701</v>
      </c>
      <c r="AZ57" t="s">
        <v>678</v>
      </c>
      <c r="BA57" t="s">
        <v>678</v>
      </c>
      <c r="BB57" t="s">
        <v>678</v>
      </c>
      <c r="BC57" s="4" t="s">
        <v>691</v>
      </c>
      <c r="BD57" s="4"/>
      <c r="BI57" s="379"/>
      <c r="BJ57" s="376"/>
      <c r="BK57" s="376"/>
      <c r="BL57" s="379"/>
      <c r="BM57" s="379"/>
      <c r="BN57" s="379"/>
      <c r="BO57" s="379"/>
      <c r="BP57" s="379"/>
      <c r="BQ57" s="376"/>
    </row>
    <row r="58" spans="1:69" ht="15" customHeight="1">
      <c r="A58" s="188"/>
      <c r="B58" s="131"/>
      <c r="C58" s="358"/>
      <c r="D58" s="131"/>
      <c r="E58" s="154"/>
      <c r="F58" s="154"/>
      <c r="G58" s="154"/>
      <c r="H58" s="154"/>
      <c r="I58" s="154"/>
      <c r="J58" s="154"/>
      <c r="K58" s="154"/>
      <c r="L58" s="154"/>
      <c r="M58" s="154"/>
      <c r="N58" s="154"/>
      <c r="O58" s="154"/>
      <c r="P58" s="154"/>
      <c r="Q58" s="154"/>
      <c r="R58" s="154"/>
      <c r="S58" s="154"/>
      <c r="T58" s="154"/>
      <c r="U58" s="154"/>
      <c r="V58" s="154"/>
      <c r="W58" s="154"/>
      <c r="X58" s="155"/>
      <c r="Y58" s="155"/>
      <c r="Z58" s="155"/>
      <c r="AA58" s="154"/>
      <c r="AH58" s="123"/>
      <c r="AI58" s="157"/>
      <c r="AJ58" s="157"/>
      <c r="AK58" s="157"/>
      <c r="AX58"/>
      <c r="AY58" t="s">
        <v>679</v>
      </c>
      <c r="AZ58" t="s">
        <v>679</v>
      </c>
      <c r="BA58" t="s">
        <v>679</v>
      </c>
      <c r="BB58" t="s">
        <v>679</v>
      </c>
      <c r="BC58" s="4" t="s">
        <v>692</v>
      </c>
      <c r="BD58" s="4"/>
    </row>
    <row r="59" spans="1:69" ht="15" customHeight="1">
      <c r="A59" s="188"/>
      <c r="B59" s="131"/>
      <c r="C59" s="302"/>
      <c r="D59" s="131"/>
      <c r="E59" s="154"/>
      <c r="F59" s="154"/>
      <c r="G59" s="154"/>
      <c r="H59" s="154"/>
      <c r="I59" s="154"/>
      <c r="J59" s="154"/>
      <c r="K59" s="154"/>
      <c r="L59" s="154"/>
      <c r="M59" s="154"/>
      <c r="N59" s="154"/>
      <c r="O59" s="154"/>
      <c r="P59" s="154"/>
      <c r="Q59" s="154"/>
      <c r="R59" s="154"/>
      <c r="S59" s="154"/>
      <c r="T59" s="154"/>
      <c r="U59" s="154"/>
      <c r="V59" s="154"/>
      <c r="W59" s="154"/>
      <c r="X59" s="155"/>
      <c r="Y59" s="361"/>
      <c r="Z59" s="361"/>
      <c r="AA59" s="361"/>
      <c r="AB59" s="192"/>
      <c r="AC59" s="192"/>
      <c r="AD59" s="192"/>
      <c r="AE59" s="192"/>
      <c r="AF59" s="192"/>
      <c r="AG59" s="192"/>
      <c r="AH59" s="192"/>
      <c r="AI59" s="192"/>
      <c r="AJ59" s="192"/>
      <c r="AK59" s="192"/>
      <c r="AL59" s="192"/>
      <c r="AM59" s="192"/>
      <c r="AN59" s="192"/>
      <c r="AO59" s="192"/>
      <c r="AP59" s="192"/>
      <c r="AQ59" s="192"/>
      <c r="AR59" s="192"/>
      <c r="AS59" s="192"/>
      <c r="AT59" s="192"/>
      <c r="AX59"/>
      <c r="AY59" t="s">
        <v>680</v>
      </c>
      <c r="AZ59" t="s">
        <v>680</v>
      </c>
      <c r="BA59" t="s">
        <v>680</v>
      </c>
      <c r="BB59" t="s">
        <v>693</v>
      </c>
      <c r="BC59" s="4" t="s">
        <v>695</v>
      </c>
      <c r="BD59" s="4"/>
    </row>
    <row r="60" spans="1:69" ht="15" customHeight="1">
      <c r="A60" s="188"/>
      <c r="B60" s="131"/>
      <c r="C60" s="358"/>
      <c r="D60" s="131"/>
      <c r="E60" s="154"/>
      <c r="F60" s="154"/>
      <c r="G60" s="154"/>
      <c r="H60" s="154"/>
      <c r="I60" s="154"/>
      <c r="J60" s="154"/>
      <c r="K60" s="154"/>
      <c r="L60" s="154"/>
      <c r="M60" s="154"/>
      <c r="N60" s="154"/>
      <c r="O60" s="154"/>
      <c r="P60" s="154"/>
      <c r="Q60" s="154"/>
      <c r="R60" s="154"/>
      <c r="S60" s="154"/>
      <c r="T60" s="154"/>
      <c r="U60" s="154"/>
      <c r="V60" s="154"/>
      <c r="W60" s="154"/>
      <c r="X60" s="155"/>
      <c r="Y60" s="359"/>
      <c r="Z60" s="359"/>
      <c r="AA60" s="389"/>
      <c r="AB60" s="389"/>
      <c r="AC60" s="389"/>
      <c r="AD60" s="389"/>
      <c r="AE60" s="389"/>
      <c r="AF60" s="389"/>
      <c r="AG60" s="389"/>
      <c r="AH60" s="389"/>
      <c r="AI60" s="389"/>
      <c r="AJ60" s="389"/>
      <c r="AK60" s="389"/>
      <c r="AL60" s="389"/>
      <c r="AM60" s="389"/>
      <c r="AN60" s="389"/>
      <c r="AO60" s="389"/>
      <c r="AP60" s="389"/>
      <c r="AQ60" s="389"/>
      <c r="AR60" s="389"/>
      <c r="AS60" s="389"/>
      <c r="AT60" s="389"/>
      <c r="AX60"/>
      <c r="AY60" t="s">
        <v>681</v>
      </c>
      <c r="AZ60" t="s">
        <v>681</v>
      </c>
      <c r="BA60" t="s">
        <v>681</v>
      </c>
      <c r="BB60" t="s">
        <v>694</v>
      </c>
      <c r="BC60" s="4" t="s">
        <v>696</v>
      </c>
      <c r="BD60" s="4"/>
    </row>
    <row r="61" spans="1:69" ht="15" customHeight="1">
      <c r="A61" s="188"/>
      <c r="B61" s="131"/>
      <c r="C61" s="302"/>
      <c r="D61" s="131"/>
      <c r="E61" s="154"/>
      <c r="F61" s="154"/>
      <c r="G61" s="154"/>
      <c r="H61" s="154"/>
      <c r="I61" s="154"/>
      <c r="J61" s="154"/>
      <c r="K61" s="154"/>
      <c r="L61" s="154"/>
      <c r="M61" s="154"/>
      <c r="N61" s="154"/>
      <c r="O61" s="154"/>
      <c r="P61" s="154"/>
      <c r="Q61" s="154"/>
      <c r="R61" s="154"/>
      <c r="S61" s="154"/>
      <c r="T61" s="154"/>
      <c r="U61" s="154"/>
      <c r="V61" s="154"/>
      <c r="W61" s="154"/>
      <c r="X61" s="155"/>
      <c r="Y61" s="359"/>
      <c r="Z61" s="359"/>
      <c r="AA61" s="389"/>
      <c r="AB61" s="389"/>
      <c r="AC61" s="389"/>
      <c r="AD61" s="389"/>
      <c r="AE61" s="389"/>
      <c r="AF61" s="389"/>
      <c r="AG61" s="389"/>
      <c r="AH61" s="389"/>
      <c r="AI61" s="389"/>
      <c r="AJ61" s="389"/>
      <c r="AK61" s="389"/>
      <c r="AL61" s="389"/>
      <c r="AM61" s="389"/>
      <c r="AN61" s="389"/>
      <c r="AO61" s="389"/>
      <c r="AP61" s="389"/>
      <c r="AQ61" s="389"/>
      <c r="AR61" s="389"/>
      <c r="AS61" s="389"/>
      <c r="AT61" s="389"/>
      <c r="AX61"/>
      <c r="AY61" t="s">
        <v>682</v>
      </c>
      <c r="AZ61" t="s">
        <v>682</v>
      </c>
      <c r="BA61" t="s">
        <v>682</v>
      </c>
      <c r="BB61" t="s">
        <v>688</v>
      </c>
      <c r="BC61" s="4" t="s">
        <v>697</v>
      </c>
      <c r="BD61" s="4"/>
    </row>
    <row r="62" spans="1:69" ht="15" customHeight="1">
      <c r="A62" s="188"/>
      <c r="B62" s="131"/>
      <c r="C62" s="358"/>
      <c r="D62" s="131"/>
      <c r="E62" s="154"/>
      <c r="F62" s="154"/>
      <c r="G62" s="154"/>
      <c r="H62" s="154"/>
      <c r="I62" s="154"/>
      <c r="J62" s="154"/>
      <c r="K62" s="154"/>
      <c r="L62" s="154"/>
      <c r="M62" s="154"/>
      <c r="N62" s="154"/>
      <c r="O62" s="154"/>
      <c r="P62" s="154"/>
      <c r="Q62" s="154"/>
      <c r="R62" s="154"/>
      <c r="S62" s="154"/>
      <c r="T62" s="154"/>
      <c r="U62" s="154"/>
      <c r="V62" s="154"/>
      <c r="W62" s="154"/>
      <c r="X62" s="155"/>
      <c r="Y62" s="389"/>
      <c r="Z62" s="389"/>
      <c r="AA62" s="389"/>
      <c r="AB62" s="389"/>
      <c r="AC62" s="389"/>
      <c r="AD62" s="389"/>
      <c r="AE62" s="389"/>
      <c r="AF62" s="389"/>
      <c r="AG62" s="389"/>
      <c r="AH62" s="389"/>
      <c r="AI62" s="389"/>
      <c r="AJ62" s="389"/>
      <c r="AK62" s="389"/>
      <c r="AL62" s="389"/>
      <c r="AM62" s="389"/>
      <c r="AN62" s="389"/>
      <c r="AO62" s="389"/>
      <c r="AP62" s="389"/>
      <c r="AQ62" s="389"/>
      <c r="AR62" s="389"/>
      <c r="AS62" s="389"/>
      <c r="AT62" s="389"/>
      <c r="AY62" t="s">
        <v>683</v>
      </c>
      <c r="AZ62" t="s">
        <v>685</v>
      </c>
      <c r="BA62" t="s">
        <v>683</v>
      </c>
      <c r="BB62" t="s">
        <v>689</v>
      </c>
      <c r="BC62" s="4" t="s">
        <v>698</v>
      </c>
      <c r="BD62" s="4"/>
    </row>
    <row r="63" spans="1:69" ht="15" customHeight="1">
      <c r="Y63" s="389"/>
      <c r="Z63" s="389"/>
      <c r="AA63" s="360"/>
      <c r="AB63" s="360"/>
      <c r="AC63" s="360"/>
      <c r="AD63" s="360"/>
      <c r="AE63" s="360"/>
      <c r="AF63" s="360"/>
      <c r="AG63" s="360"/>
      <c r="AH63" s="360"/>
      <c r="AI63" s="360"/>
      <c r="AJ63" s="360"/>
      <c r="AK63" s="360"/>
      <c r="AL63" s="360"/>
      <c r="AM63" s="360"/>
      <c r="AN63" s="360"/>
      <c r="AO63" s="360"/>
      <c r="AP63" s="360"/>
      <c r="AQ63" s="360"/>
      <c r="AR63" s="360"/>
      <c r="AS63" s="360"/>
      <c r="AT63" s="360"/>
      <c r="AY63" t="s">
        <v>684</v>
      </c>
      <c r="AZ63" s="4"/>
      <c r="BA63" t="s">
        <v>684</v>
      </c>
      <c r="BB63" t="s">
        <v>690</v>
      </c>
      <c r="BC63" s="4" t="s">
        <v>699</v>
      </c>
      <c r="BD63" s="4"/>
    </row>
    <row r="64" spans="1:69" ht="15" customHeight="1">
      <c r="Y64" s="389"/>
      <c r="Z64" s="389"/>
      <c r="AA64" s="360"/>
      <c r="AB64" s="360"/>
      <c r="AC64" s="360"/>
      <c r="AD64" s="360"/>
      <c r="AE64" s="360"/>
      <c r="AF64" s="360"/>
      <c r="AG64" s="360"/>
      <c r="AH64" s="360"/>
      <c r="AI64" s="360"/>
      <c r="AJ64" s="360"/>
      <c r="AK64" s="360"/>
      <c r="AL64" s="360"/>
      <c r="AM64" s="360"/>
      <c r="AN64" s="360"/>
      <c r="AO64" s="360"/>
      <c r="AP64" s="360"/>
      <c r="AQ64" s="360"/>
      <c r="AR64" s="360"/>
      <c r="AS64" s="360"/>
      <c r="AT64" s="360"/>
      <c r="AY64" t="s">
        <v>707</v>
      </c>
      <c r="AZ64" s="4"/>
      <c r="BA64" t="s">
        <v>862</v>
      </c>
      <c r="BB64"/>
      <c r="BC64" s="4" t="s">
        <v>863</v>
      </c>
      <c r="BD64" s="4"/>
    </row>
    <row r="65" spans="1:56" ht="15" customHeight="1">
      <c r="A65" s="192"/>
      <c r="B65" s="192"/>
      <c r="C65" s="192"/>
      <c r="D65" s="192"/>
      <c r="E65" s="192"/>
      <c r="F65" s="192"/>
      <c r="G65" s="192"/>
      <c r="H65" s="192"/>
      <c r="I65" s="192"/>
      <c r="J65" s="192"/>
      <c r="K65" s="192"/>
      <c r="L65" s="192"/>
      <c r="M65" s="192"/>
      <c r="N65" s="318"/>
      <c r="O65" s="192"/>
      <c r="P65" s="192"/>
      <c r="Q65" s="192"/>
      <c r="R65" s="192"/>
      <c r="S65" s="192"/>
      <c r="T65" s="192"/>
      <c r="U65" s="192"/>
      <c r="V65" s="192"/>
      <c r="W65" s="192"/>
      <c r="X65" s="192"/>
      <c r="Y65" s="389"/>
      <c r="Z65" s="389"/>
      <c r="AA65" s="360"/>
      <c r="AB65" s="360"/>
      <c r="AC65" s="360"/>
      <c r="AD65" s="360"/>
      <c r="AE65" s="360"/>
      <c r="AF65" s="360"/>
      <c r="AG65" s="360"/>
      <c r="AH65" s="360"/>
      <c r="AI65" s="360"/>
      <c r="AJ65" s="360"/>
      <c r="AK65" s="360"/>
      <c r="AL65" s="360"/>
      <c r="AM65" s="360"/>
      <c r="AN65" s="360"/>
      <c r="AO65" s="360"/>
      <c r="AP65" s="360"/>
      <c r="AQ65" s="360"/>
      <c r="AR65" s="360"/>
      <c r="AS65" s="360"/>
      <c r="AT65" s="360"/>
      <c r="AY65" t="s">
        <v>685</v>
      </c>
      <c r="AZ65" s="4"/>
      <c r="BA65" t="s">
        <v>685</v>
      </c>
      <c r="BB65"/>
      <c r="BC65" s="4" t="s">
        <v>863</v>
      </c>
      <c r="BD65" s="4"/>
    </row>
    <row r="66" spans="1:56" ht="15" customHeight="1">
      <c r="A66" s="192"/>
      <c r="B66" s="367" t="s">
        <v>322</v>
      </c>
      <c r="C66" s="192"/>
      <c r="D66" s="192"/>
      <c r="E66" s="192"/>
      <c r="F66" s="192"/>
      <c r="G66" s="192"/>
      <c r="H66" s="192"/>
      <c r="I66" s="348"/>
      <c r="J66" s="348"/>
      <c r="K66" s="348"/>
      <c r="L66" s="348"/>
      <c r="M66" s="348"/>
      <c r="N66" s="348"/>
      <c r="O66" s="347"/>
      <c r="P66" s="347"/>
      <c r="Q66" s="347"/>
      <c r="R66" s="347"/>
      <c r="S66" s="347"/>
      <c r="T66" s="347"/>
      <c r="U66" s="347"/>
      <c r="V66" s="347"/>
      <c r="W66" s="347"/>
      <c r="X66" s="347"/>
      <c r="Y66" s="347"/>
      <c r="Z66" s="347"/>
      <c r="AA66" s="347"/>
      <c r="AB66" s="347"/>
      <c r="AC66" s="347"/>
      <c r="AD66" s="347"/>
      <c r="AE66" s="347"/>
      <c r="AF66" s="347"/>
      <c r="AG66" s="347"/>
      <c r="AH66" s="347"/>
      <c r="AI66" s="347"/>
      <c r="AJ66" s="347"/>
      <c r="AK66" s="347"/>
      <c r="AL66" s="347"/>
      <c r="AM66" s="347"/>
      <c r="AN66" s="347"/>
      <c r="AO66" s="347"/>
      <c r="AP66" s="347"/>
      <c r="AQ66" s="347"/>
      <c r="AR66" s="347"/>
      <c r="AS66" s="347"/>
      <c r="AT66" s="347"/>
      <c r="AY66" t="s">
        <v>686</v>
      </c>
      <c r="AZ66" s="4"/>
      <c r="BA66" t="s">
        <v>686</v>
      </c>
      <c r="BB66"/>
      <c r="BC66" s="4"/>
      <c r="BD66" s="4"/>
    </row>
    <row r="67" spans="1:56" ht="15" customHeight="1">
      <c r="A67" s="192"/>
      <c r="B67" s="192"/>
      <c r="D67" s="192"/>
      <c r="E67" s="192"/>
      <c r="F67" s="192"/>
      <c r="G67" s="192"/>
      <c r="H67" s="192"/>
      <c r="AY67" t="s">
        <v>687</v>
      </c>
      <c r="AZ67" s="4"/>
      <c r="BA67" t="s">
        <v>687</v>
      </c>
      <c r="BB67"/>
      <c r="BC67" s="4"/>
      <c r="BD67" s="4"/>
    </row>
    <row r="68" spans="1:56" ht="15" customHeight="1">
      <c r="B68" s="192"/>
      <c r="C68" s="192" t="s">
        <v>321</v>
      </c>
      <c r="D68" s="192"/>
      <c r="E68" s="192"/>
      <c r="F68" s="192"/>
      <c r="G68" s="192"/>
      <c r="H68" s="192"/>
      <c r="I68" s="192"/>
      <c r="J68" s="192"/>
      <c r="K68" s="192"/>
      <c r="L68" s="192"/>
      <c r="M68" s="192"/>
      <c r="N68" s="192"/>
      <c r="O68" s="192"/>
      <c r="P68" s="192"/>
      <c r="Q68" s="192"/>
      <c r="R68" s="192"/>
      <c r="S68" s="192"/>
      <c r="T68" s="192"/>
      <c r="U68" s="192"/>
      <c r="V68" s="192"/>
      <c r="W68" s="192"/>
      <c r="X68" s="192"/>
      <c r="AY68" t="s">
        <v>706</v>
      </c>
      <c r="AZ68" s="4"/>
      <c r="BA68" t="s">
        <v>864</v>
      </c>
      <c r="BB68"/>
      <c r="BC68" s="4"/>
      <c r="BD68" s="4"/>
    </row>
    <row r="69" spans="1:56" ht="15" customHeight="1">
      <c r="A69" s="192"/>
      <c r="B69" s="194" t="s">
        <v>665</v>
      </c>
      <c r="C69" s="192"/>
      <c r="D69" s="192"/>
      <c r="E69" s="192"/>
      <c r="F69" s="192"/>
      <c r="G69" s="192"/>
      <c r="H69" s="192"/>
      <c r="I69" s="192"/>
      <c r="J69" s="192"/>
      <c r="K69" s="192"/>
      <c r="L69" s="192"/>
      <c r="M69" s="192"/>
      <c r="N69" s="192"/>
      <c r="O69" s="192"/>
      <c r="P69" s="192"/>
      <c r="Q69" s="192"/>
      <c r="R69" s="192"/>
      <c r="S69" s="192"/>
      <c r="T69" s="192"/>
      <c r="U69" s="192"/>
      <c r="V69" s="192"/>
      <c r="W69" s="192"/>
      <c r="X69" s="192"/>
      <c r="Y69" s="192"/>
      <c r="Z69" s="192"/>
      <c r="AA69" s="194"/>
      <c r="AB69" s="194"/>
      <c r="AC69" s="194"/>
      <c r="AD69" s="194"/>
      <c r="AE69" s="194"/>
      <c r="AF69" s="194"/>
      <c r="AG69" s="194"/>
      <c r="AH69" s="194"/>
      <c r="AI69" s="194"/>
      <c r="AJ69" s="194"/>
      <c r="AK69" s="194"/>
      <c r="AL69" s="194"/>
      <c r="AM69" s="194"/>
      <c r="AN69" s="192"/>
      <c r="AO69" s="192"/>
      <c r="AP69" s="192"/>
      <c r="AQ69" s="192"/>
      <c r="AR69" s="192"/>
      <c r="AS69" s="192"/>
      <c r="AT69" s="192"/>
      <c r="AY69" s="4"/>
      <c r="AZ69" s="4"/>
      <c r="BA69" s="4"/>
      <c r="BB69" s="4"/>
      <c r="BC69" s="4"/>
      <c r="BD69" s="4"/>
    </row>
    <row r="70" spans="1:56" ht="15" customHeight="1">
      <c r="C70" s="5" t="s">
        <v>24</v>
      </c>
      <c r="I70" s="192"/>
      <c r="J70" s="192"/>
      <c r="K70" s="192"/>
      <c r="L70" s="192"/>
      <c r="M70" s="192"/>
      <c r="N70" s="319"/>
      <c r="O70" s="192"/>
      <c r="P70" s="192"/>
      <c r="Q70" s="192"/>
      <c r="R70" s="192"/>
      <c r="S70" s="194"/>
      <c r="T70" s="194"/>
      <c r="U70" s="194"/>
      <c r="V70" s="194"/>
      <c r="W70" s="194"/>
      <c r="X70" s="194"/>
      <c r="Y70" s="194"/>
      <c r="Z70" s="194"/>
      <c r="AA70" s="192"/>
      <c r="AB70" s="192"/>
      <c r="AC70" s="192"/>
      <c r="AD70" s="192"/>
      <c r="AE70" s="192"/>
      <c r="AF70" s="192"/>
      <c r="AG70" s="192"/>
      <c r="AH70" s="192"/>
      <c r="AI70" s="192"/>
      <c r="AJ70" s="192"/>
      <c r="AK70" s="192"/>
      <c r="AL70" s="192"/>
      <c r="AM70" s="192"/>
      <c r="AN70" s="192"/>
      <c r="AO70" s="192"/>
      <c r="AP70" s="192"/>
      <c r="AQ70" s="192"/>
      <c r="AR70" s="192"/>
      <c r="AS70" s="192"/>
      <c r="AT70" s="192"/>
      <c r="AY70" s="377"/>
      <c r="AZ70" s="4"/>
      <c r="BA70" s="4"/>
      <c r="BB70" s="4"/>
      <c r="BC70" s="4"/>
      <c r="BD70" s="4"/>
    </row>
    <row r="71" spans="1:56" ht="15" customHeight="1">
      <c r="A71" s="4"/>
      <c r="C71" s="5" t="s">
        <v>35</v>
      </c>
      <c r="I71" s="192"/>
      <c r="J71" s="192"/>
      <c r="K71" s="192"/>
      <c r="L71" s="192"/>
      <c r="M71" s="192"/>
      <c r="N71" s="192"/>
      <c r="O71" s="192"/>
      <c r="P71" s="192"/>
      <c r="Q71" s="192"/>
      <c r="R71" s="192"/>
      <c r="S71" s="192"/>
      <c r="T71" s="192"/>
      <c r="U71" s="192"/>
      <c r="V71" s="192"/>
      <c r="W71" s="192"/>
      <c r="X71" s="192"/>
      <c r="Y71" s="192"/>
      <c r="Z71" s="192"/>
      <c r="AA71" s="192"/>
      <c r="AB71" s="192"/>
      <c r="AC71" s="192"/>
      <c r="AD71" s="192"/>
      <c r="AE71" s="192"/>
      <c r="AF71" s="192"/>
      <c r="AG71" s="192"/>
      <c r="AH71" s="192"/>
      <c r="AI71" s="192"/>
      <c r="AJ71" s="192"/>
      <c r="AK71" s="192"/>
      <c r="AL71" s="192"/>
      <c r="AM71" s="192"/>
      <c r="AN71" s="192"/>
      <c r="AO71" s="192"/>
      <c r="AP71" s="192"/>
      <c r="AQ71" s="192"/>
      <c r="AR71" s="192"/>
      <c r="AS71" s="192"/>
      <c r="AT71" s="192"/>
      <c r="AY71"/>
      <c r="AZ71" s="4"/>
      <c r="BA71" s="4"/>
      <c r="BB71" s="4"/>
      <c r="BC71" s="4"/>
      <c r="BD71" s="4"/>
    </row>
    <row r="72" spans="1:56">
      <c r="B72" s="4"/>
      <c r="S72" s="4"/>
      <c r="T72" s="4"/>
      <c r="U72" s="4"/>
      <c r="V72" s="4"/>
      <c r="W72" s="4"/>
      <c r="X72" s="4"/>
      <c r="Y72" s="4"/>
      <c r="Z72" s="4"/>
      <c r="AA72" s="4"/>
      <c r="AB72" s="4"/>
      <c r="AC72" s="4"/>
      <c r="AD72" s="4"/>
      <c r="AE72" s="4"/>
      <c r="AF72" s="4"/>
      <c r="AG72" s="4"/>
      <c r="AH72" s="4"/>
      <c r="AI72" s="4"/>
      <c r="AJ72" s="4"/>
      <c r="AK72" s="4"/>
      <c r="AL72" s="4"/>
      <c r="AM72" s="4"/>
      <c r="AY72"/>
      <c r="AZ72" s="4"/>
      <c r="BA72" s="4"/>
      <c r="BB72" s="4"/>
      <c r="BC72" s="4"/>
      <c r="BD72" s="4"/>
    </row>
    <row r="73" spans="1:56" ht="13.5" customHeight="1">
      <c r="B73" s="194" t="s">
        <v>738</v>
      </c>
      <c r="C73" s="4"/>
      <c r="S73" s="4"/>
      <c r="T73" s="4"/>
      <c r="U73" s="4"/>
      <c r="V73" s="4"/>
      <c r="W73" s="4"/>
      <c r="X73" s="4"/>
      <c r="Y73" s="4"/>
      <c r="Z73" s="4"/>
      <c r="AA73" s="4"/>
      <c r="AB73" s="4"/>
      <c r="AC73" s="4"/>
      <c r="AD73" s="4"/>
      <c r="AE73" s="4"/>
      <c r="AF73" s="4"/>
      <c r="AG73" s="4"/>
      <c r="AH73" s="4"/>
      <c r="AI73" s="4"/>
      <c r="AJ73" s="4"/>
      <c r="AK73" s="4"/>
      <c r="AL73" s="4"/>
      <c r="AM73" s="4"/>
      <c r="AY73"/>
      <c r="AZ73" s="4"/>
      <c r="BA73" s="4"/>
      <c r="BB73" s="4"/>
      <c r="BC73" s="4"/>
      <c r="BD73" s="4"/>
    </row>
    <row r="74" spans="1:56" ht="13.5" customHeight="1">
      <c r="C74" s="4" t="s">
        <v>719</v>
      </c>
      <c r="D74" s="4" t="s">
        <v>728</v>
      </c>
      <c r="E74" s="4"/>
      <c r="S74" s="4"/>
      <c r="T74" s="4"/>
      <c r="U74" s="4"/>
      <c r="V74" s="4"/>
      <c r="W74" s="4"/>
      <c r="X74" s="4"/>
      <c r="Y74" s="4"/>
      <c r="Z74" s="4"/>
      <c r="AA74" s="4"/>
      <c r="AB74" s="4"/>
      <c r="AC74" s="4"/>
      <c r="AD74" s="4"/>
      <c r="AE74" s="4"/>
      <c r="AF74" s="4"/>
      <c r="AG74" s="4"/>
      <c r="AH74" s="4"/>
      <c r="AI74" s="4"/>
      <c r="AJ74" s="4"/>
      <c r="AK74" s="4"/>
      <c r="AL74" s="4"/>
      <c r="AM74" s="4"/>
      <c r="AY74"/>
      <c r="AZ74" s="4"/>
      <c r="BA74" s="4"/>
      <c r="BB74" s="4"/>
      <c r="BC74" s="4"/>
      <c r="BD74" s="4"/>
    </row>
    <row r="75" spans="1:56" ht="13.5" customHeight="1">
      <c r="C75" s="4" t="s">
        <v>711</v>
      </c>
      <c r="D75" s="4" t="s">
        <v>711</v>
      </c>
      <c r="E75" s="4"/>
      <c r="P75" s="4"/>
      <c r="Q75" s="4"/>
      <c r="R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Y75" s="4"/>
      <c r="AZ75" s="4"/>
      <c r="BA75" s="4"/>
      <c r="BB75" s="4"/>
      <c r="BC75" s="4"/>
      <c r="BD75" s="4"/>
    </row>
    <row r="76" spans="1:56" ht="13.5" customHeight="1">
      <c r="B76" s="4"/>
      <c r="C76" s="4" t="s">
        <v>710</v>
      </c>
      <c r="D76" t="s">
        <v>710</v>
      </c>
      <c r="E76"/>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Y76" s="4"/>
      <c r="AZ76" s="4"/>
      <c r="BA76" s="4"/>
      <c r="BB76" s="4"/>
      <c r="BC76" s="4"/>
      <c r="BD76" s="4"/>
    </row>
    <row r="77" spans="1:56" ht="13.5" customHeight="1">
      <c r="A77" s="50"/>
      <c r="B77" s="378"/>
      <c r="C77" s="5" t="s">
        <v>769</v>
      </c>
      <c r="D77" t="s">
        <v>710</v>
      </c>
      <c r="E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row>
    <row r="78" spans="1:56" ht="13.5" customHeight="1">
      <c r="B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row>
    <row r="79" spans="1:56" ht="13.5" customHeight="1">
      <c r="A79" s="50"/>
      <c r="B79"/>
      <c r="C79"/>
      <c r="E79" s="4"/>
      <c r="P79" s="4"/>
      <c r="Q79" s="4"/>
      <c r="R79" s="4"/>
      <c r="S79" s="4"/>
      <c r="T79" s="4"/>
      <c r="U79" s="4"/>
      <c r="V79" s="4"/>
      <c r="W79" s="4"/>
      <c r="X79" s="4"/>
      <c r="Y79" s="4"/>
      <c r="Z79" s="4"/>
      <c r="AA79" s="1044"/>
      <c r="AB79" s="1044"/>
      <c r="AC79" s="4"/>
      <c r="AD79" s="4"/>
      <c r="AE79" s="4"/>
      <c r="AF79" s="4"/>
      <c r="AG79" s="4"/>
      <c r="AH79" s="4"/>
      <c r="AI79" s="4"/>
      <c r="AJ79" s="4"/>
      <c r="AK79" s="4"/>
      <c r="AL79" s="4"/>
      <c r="AM79" s="4"/>
      <c r="AN79" s="4"/>
      <c r="AO79" s="4"/>
      <c r="AP79" s="4"/>
      <c r="AQ79" s="4"/>
      <c r="AR79" s="4"/>
      <c r="AS79" s="4"/>
      <c r="AT79" s="4"/>
    </row>
    <row r="80" spans="1:56" ht="13.5" customHeight="1">
      <c r="A80"/>
      <c r="B80"/>
      <c r="C80"/>
      <c r="E80" s="1041"/>
      <c r="F80" s="1043"/>
      <c r="G80" s="341"/>
      <c r="H80" s="1041"/>
      <c r="I80" s="1042"/>
      <c r="J80" s="1043"/>
      <c r="K80" s="1041"/>
      <c r="L80" s="1042"/>
      <c r="M80" s="1043"/>
      <c r="N80" s="1041"/>
      <c r="O80" s="1043"/>
      <c r="P80" s="1041"/>
      <c r="Q80" s="1042"/>
      <c r="R80" s="1042"/>
      <c r="S80" s="1043"/>
      <c r="T80" s="156"/>
      <c r="AC80" s="887"/>
      <c r="AD80" s="887"/>
      <c r="AE80" s="887"/>
      <c r="AF80" s="123"/>
    </row>
    <row r="81" spans="1:51" ht="13.5" customHeight="1">
      <c r="A81"/>
      <c r="B81"/>
      <c r="C81"/>
      <c r="E81" s="1039"/>
      <c r="F81" s="1040"/>
      <c r="G81" s="342"/>
      <c r="H81" s="1041"/>
      <c r="I81" s="1042"/>
      <c r="J81" s="1043"/>
      <c r="K81" s="1041"/>
      <c r="L81" s="1042"/>
      <c r="M81" s="1043"/>
      <c r="N81" s="1041"/>
      <c r="O81" s="1043"/>
      <c r="P81" s="1041"/>
      <c r="Q81" s="1042"/>
      <c r="R81" s="1042"/>
      <c r="S81" s="1043"/>
      <c r="T81" s="212"/>
      <c r="AA81" s="124"/>
      <c r="AC81" s="887"/>
      <c r="AD81" s="887"/>
      <c r="AE81" s="887"/>
      <c r="AF81" s="123"/>
    </row>
    <row r="82" spans="1:51" ht="13.5" customHeight="1">
      <c r="A82"/>
      <c r="B82"/>
      <c r="C82"/>
      <c r="E82" s="1039"/>
      <c r="F82" s="1040"/>
      <c r="G82" s="123"/>
      <c r="H82" s="4"/>
      <c r="AA82" s="887"/>
      <c r="AB82" s="887"/>
      <c r="AC82" s="887"/>
      <c r="AD82" s="887"/>
      <c r="AE82" s="887"/>
      <c r="AF82" s="123"/>
      <c r="AY82" s="5"/>
    </row>
    <row r="83" spans="1:51" ht="13.5" customHeight="1">
      <c r="A83"/>
      <c r="B83"/>
      <c r="C83"/>
      <c r="AA83" s="123"/>
      <c r="AB83" s="123"/>
      <c r="AC83" s="123"/>
      <c r="AD83" s="123"/>
      <c r="AE83" s="123"/>
      <c r="AF83" s="123"/>
      <c r="AY83" s="5"/>
    </row>
    <row r="84" spans="1:51" ht="13.5" customHeight="1">
      <c r="A84"/>
      <c r="B84" s="194" t="s">
        <v>746</v>
      </c>
      <c r="C84" s="192"/>
      <c r="AA84" s="887"/>
      <c r="AB84" s="887"/>
      <c r="AC84" s="887"/>
      <c r="AD84" s="887"/>
      <c r="AE84" s="887"/>
      <c r="AF84" s="123"/>
      <c r="AY84" s="5"/>
    </row>
    <row r="85" spans="1:51" ht="13.5" customHeight="1">
      <c r="C85" s="417" t="s">
        <v>834</v>
      </c>
      <c r="AY85" s="5"/>
    </row>
    <row r="86" spans="1:51" ht="13.5" customHeight="1">
      <c r="C86" s="417" t="s">
        <v>623</v>
      </c>
      <c r="D86" s="4"/>
      <c r="AY86" s="5"/>
    </row>
    <row r="87" spans="1:51" ht="13.5" customHeight="1">
      <c r="D87" s="4"/>
      <c r="AY87" s="5"/>
    </row>
    <row r="88" spans="1:51" ht="13.5" customHeight="1">
      <c r="A88"/>
      <c r="B88"/>
      <c r="C88"/>
      <c r="AA88" s="887"/>
      <c r="AB88" s="887"/>
      <c r="AC88" s="887"/>
      <c r="AD88" s="887"/>
      <c r="AE88" s="887"/>
      <c r="AF88" s="123"/>
      <c r="AY88" s="5"/>
    </row>
    <row r="89" spans="1:51" ht="13.5" customHeight="1">
      <c r="A89"/>
      <c r="B89"/>
      <c r="C89"/>
      <c r="AY89" s="5"/>
    </row>
    <row r="90" spans="1:51" ht="13.5" customHeight="1">
      <c r="A90"/>
      <c r="B90"/>
      <c r="C90"/>
      <c r="AY90" s="5"/>
    </row>
    <row r="91" spans="1:51" ht="13.5" customHeight="1">
      <c r="A91"/>
      <c r="B91"/>
      <c r="C91"/>
      <c r="AY91" s="5"/>
    </row>
    <row r="92" spans="1:51" ht="13.5" customHeight="1">
      <c r="A92"/>
      <c r="B92"/>
      <c r="C92" s="377"/>
      <c r="D92" s="4"/>
      <c r="AY92" s="5"/>
    </row>
    <row r="93" spans="1:51" ht="13.5" customHeight="1">
      <c r="A93"/>
      <c r="B93"/>
      <c r="C93"/>
      <c r="D93" s="4"/>
      <c r="AY93" s="5"/>
    </row>
    <row r="94" spans="1:51" ht="13.5" customHeight="1">
      <c r="A94"/>
      <c r="B94"/>
      <c r="C94"/>
      <c r="D94" s="4"/>
      <c r="AY94" s="5"/>
    </row>
    <row r="95" spans="1:51" ht="13.5" customHeight="1">
      <c r="A95"/>
      <c r="B95"/>
      <c r="C95"/>
      <c r="D95" s="4"/>
      <c r="AY95" s="5"/>
    </row>
    <row r="96" spans="1:51" ht="13.5" customHeight="1">
      <c r="A96"/>
      <c r="B96"/>
      <c r="C96"/>
      <c r="D96" s="4"/>
      <c r="AY96" s="5"/>
    </row>
    <row r="97" spans="1:51" ht="13.5" customHeight="1">
      <c r="A97"/>
      <c r="B97"/>
      <c r="C97" s="148"/>
      <c r="AY97" s="5"/>
    </row>
    <row r="98" spans="1:51" ht="13.5" customHeight="1">
      <c r="A98"/>
      <c r="B98"/>
      <c r="C98"/>
      <c r="AY98" s="5"/>
    </row>
    <row r="99" spans="1:51" ht="13.5" customHeight="1">
      <c r="A99"/>
      <c r="B99"/>
      <c r="C99"/>
      <c r="AY99" s="5"/>
    </row>
    <row r="100" spans="1:51" ht="13.5" customHeight="1">
      <c r="A100"/>
      <c r="B100"/>
      <c r="C100"/>
      <c r="AY100" s="5"/>
    </row>
    <row r="101" spans="1:51" ht="13.5" customHeight="1">
      <c r="A101"/>
      <c r="B101"/>
      <c r="C101"/>
      <c r="AY101" s="5"/>
    </row>
    <row r="102" spans="1:51" ht="13.5" customHeight="1">
      <c r="A102"/>
      <c r="B102"/>
      <c r="C102" s="148"/>
      <c r="AY102" s="5"/>
    </row>
    <row r="103" spans="1:51" ht="13.5" customHeight="1">
      <c r="B103" s="4"/>
      <c r="AY103" s="5"/>
    </row>
    <row r="104" spans="1:51" ht="13.5" customHeight="1">
      <c r="C104" s="4"/>
      <c r="AY104" s="5"/>
    </row>
    <row r="105" spans="1:51" ht="13.5" customHeight="1">
      <c r="C105" s="4"/>
      <c r="D105" s="4"/>
      <c r="E105" s="4"/>
      <c r="AY105" s="5"/>
    </row>
    <row r="106" spans="1:51" ht="13.5" customHeight="1">
      <c r="AY106" s="5"/>
    </row>
    <row r="107" spans="1:51" ht="13.5" customHeight="1">
      <c r="B107" s="4"/>
      <c r="AY107" s="5"/>
    </row>
    <row r="108" spans="1:51" ht="13.5" customHeight="1">
      <c r="E108" s="4"/>
      <c r="AY108" s="5"/>
    </row>
    <row r="109" spans="1:51" ht="13.5" customHeight="1">
      <c r="E109" s="4"/>
      <c r="AY109" s="5"/>
    </row>
    <row r="110" spans="1:51" ht="13.5" customHeight="1">
      <c r="E110" s="4"/>
      <c r="AY110" s="5"/>
    </row>
    <row r="111" spans="1:51" ht="13.5" customHeight="1">
      <c r="AY111" s="5"/>
    </row>
    <row r="112" spans="1:51" ht="13.5" customHeight="1">
      <c r="B112" s="4"/>
      <c r="AY112" s="5"/>
    </row>
    <row r="113" spans="2:51" ht="13.5" customHeight="1">
      <c r="AY113" s="5"/>
    </row>
    <row r="114" spans="2:51" ht="13.5" customHeight="1">
      <c r="AY114" s="5"/>
    </row>
    <row r="115" spans="2:51" ht="13.5" customHeight="1">
      <c r="AY115" s="5"/>
    </row>
    <row r="116" spans="2:51" ht="13.5" customHeight="1">
      <c r="B116" s="4"/>
      <c r="AY116" s="5"/>
    </row>
    <row r="117" spans="2:51" ht="13.5" customHeight="1">
      <c r="C117" s="4"/>
      <c r="AY117" s="5"/>
    </row>
    <row r="118" spans="2:51" ht="13.5" customHeight="1">
      <c r="C118" s="4"/>
      <c r="AY118" s="5"/>
    </row>
    <row r="119" spans="2:51" ht="13.5" customHeight="1">
      <c r="C119" s="4"/>
      <c r="AY119" s="5"/>
    </row>
    <row r="120" spans="2:51" ht="13.5" customHeight="1">
      <c r="C120" s="4"/>
      <c r="AY120" s="5"/>
    </row>
    <row r="121" spans="2:51" ht="13.5" customHeight="1">
      <c r="AY121" s="5"/>
    </row>
    <row r="122" spans="2:51" ht="13.5" customHeight="1">
      <c r="B122" s="345"/>
      <c r="AY122" s="5"/>
    </row>
    <row r="123" spans="2:51" ht="13.5" customHeight="1">
      <c r="AY123" s="5"/>
    </row>
    <row r="124" spans="2:51" ht="13.5" customHeight="1">
      <c r="AY124" s="5"/>
    </row>
    <row r="125" spans="2:51" ht="13.5" customHeight="1">
      <c r="AY125" s="5"/>
    </row>
    <row r="126" spans="2:51" ht="13.5" customHeight="1">
      <c r="B126" s="345"/>
      <c r="AY126" s="5"/>
    </row>
    <row r="127" spans="2:51" ht="13.5" customHeight="1">
      <c r="C127" s="4"/>
      <c r="AY127" s="5"/>
    </row>
    <row r="128" spans="2:51" ht="13.5" customHeight="1">
      <c r="AY128" s="5"/>
    </row>
    <row r="129" spans="2:51" ht="13.5" customHeight="1">
      <c r="AY129" s="5"/>
    </row>
    <row r="130" spans="2:51" ht="13.5" customHeight="1">
      <c r="B130" s="4"/>
      <c r="C130" s="4"/>
      <c r="AY130" s="5"/>
    </row>
    <row r="131" spans="2:51" ht="13.5" customHeight="1">
      <c r="AY131" s="5"/>
    </row>
    <row r="132" spans="2:51" ht="13.5" customHeight="1">
      <c r="AY132" s="5"/>
    </row>
    <row r="133" spans="2:51" ht="13.5" customHeight="1">
      <c r="AY133" s="5"/>
    </row>
    <row r="134" spans="2:51" ht="13.5" customHeight="1">
      <c r="AY134" s="5"/>
    </row>
    <row r="135" spans="2:51" ht="13.5" customHeight="1">
      <c r="AY135" s="5"/>
    </row>
    <row r="136" spans="2:51" ht="13.5" customHeight="1">
      <c r="AY136" s="5"/>
    </row>
    <row r="137" spans="2:51" ht="13.5" customHeight="1">
      <c r="AY137" s="5"/>
    </row>
    <row r="138" spans="2:51" ht="13.5" customHeight="1">
      <c r="AY138" s="5"/>
    </row>
    <row r="139" spans="2:51" ht="13.5" customHeight="1">
      <c r="AY139" s="5"/>
    </row>
    <row r="140" spans="2:51" ht="13.5" customHeight="1">
      <c r="AY140" s="5"/>
    </row>
    <row r="141" spans="2:51" ht="13.5" customHeight="1">
      <c r="AY141" s="5"/>
    </row>
    <row r="142" spans="2:51" ht="13.5" customHeight="1">
      <c r="AY142" s="5"/>
    </row>
    <row r="143" spans="2:51" ht="13.5" customHeight="1">
      <c r="AY143" s="5"/>
    </row>
    <row r="144" spans="2:51" ht="13.5" customHeight="1">
      <c r="AY144" s="5"/>
    </row>
    <row r="145" spans="51:51" ht="13.5" customHeight="1">
      <c r="AY145" s="5"/>
    </row>
    <row r="146" spans="51:51" ht="13.5" customHeight="1">
      <c r="AY146" s="5"/>
    </row>
    <row r="147" spans="51:51" ht="13.5" customHeight="1">
      <c r="AY147" s="5"/>
    </row>
    <row r="148" spans="51:51" ht="13.5" customHeight="1">
      <c r="AY148" s="5"/>
    </row>
    <row r="149" spans="51:51" ht="13.5" customHeight="1">
      <c r="AY149" s="5"/>
    </row>
    <row r="150" spans="51:51" ht="13.5" customHeight="1">
      <c r="AY150" s="5"/>
    </row>
    <row r="151" spans="51:51" ht="13.5" customHeight="1">
      <c r="AY151" s="5"/>
    </row>
    <row r="152" spans="51:51" ht="13.5" customHeight="1">
      <c r="AY152" s="5"/>
    </row>
    <row r="153" spans="51:51" ht="13.5" customHeight="1">
      <c r="AY153" s="5"/>
    </row>
    <row r="154" spans="51:51" ht="13.5" customHeight="1">
      <c r="AY154" s="5"/>
    </row>
    <row r="155" spans="51:51" ht="13.5" customHeight="1">
      <c r="AY155" s="5"/>
    </row>
    <row r="156" spans="51:51" ht="13.5" customHeight="1">
      <c r="AY156" s="5"/>
    </row>
    <row r="157" spans="51:51" ht="13.5" customHeight="1">
      <c r="AY157" s="5"/>
    </row>
    <row r="158" spans="51:51" ht="13.5" customHeight="1">
      <c r="AY158" s="5"/>
    </row>
    <row r="159" spans="51:51" ht="13.5" customHeight="1">
      <c r="AY159" s="5"/>
    </row>
    <row r="160" spans="51:51" ht="13.5" customHeight="1">
      <c r="AY160" s="5"/>
    </row>
    <row r="161" spans="51:51" ht="13.5" customHeight="1">
      <c r="AY161" s="5"/>
    </row>
    <row r="162" spans="51:51" ht="13.5" customHeight="1">
      <c r="AY162" s="5"/>
    </row>
    <row r="163" spans="51:51" ht="13.5" customHeight="1">
      <c r="AY163" s="5"/>
    </row>
    <row r="164" spans="51:51" ht="13.5" customHeight="1">
      <c r="AY164" s="5"/>
    </row>
    <row r="165" spans="51:51" ht="13.5" customHeight="1">
      <c r="AY165" s="5"/>
    </row>
    <row r="166" spans="51:51" ht="13.5" customHeight="1">
      <c r="AY166" s="5"/>
    </row>
    <row r="167" spans="51:51" ht="13.5" customHeight="1">
      <c r="AY167" s="5"/>
    </row>
    <row r="168" spans="51:51" ht="13.5" customHeight="1">
      <c r="AY168" s="5"/>
    </row>
    <row r="169" spans="51:51" ht="13.5" customHeight="1">
      <c r="AY169" s="5"/>
    </row>
    <row r="170" spans="51:51" ht="13.5" customHeight="1">
      <c r="AY170" s="5"/>
    </row>
    <row r="171" spans="51:51" ht="13.5" customHeight="1">
      <c r="AY171" s="5"/>
    </row>
    <row r="172" spans="51:51" ht="13.5" customHeight="1">
      <c r="AY172" s="5"/>
    </row>
    <row r="173" spans="51:51" ht="13.5" customHeight="1">
      <c r="AY173" s="5"/>
    </row>
    <row r="174" spans="51:51" ht="13.5" customHeight="1">
      <c r="AY174" s="5"/>
    </row>
    <row r="175" spans="51:51" ht="13.5" customHeight="1">
      <c r="AY175" s="5"/>
    </row>
    <row r="176" spans="51:51" ht="13.5" customHeight="1">
      <c r="AY176" s="5"/>
    </row>
    <row r="177" spans="51:51" ht="13.5" customHeight="1">
      <c r="AY177" s="5"/>
    </row>
    <row r="178" spans="51:51" ht="13.5" customHeight="1">
      <c r="AY178" s="5"/>
    </row>
    <row r="179" spans="51:51" ht="13.5" customHeight="1">
      <c r="AY179" s="5"/>
    </row>
    <row r="180" spans="51:51" ht="13.5" customHeight="1">
      <c r="AY180" s="5"/>
    </row>
    <row r="181" spans="51:51" ht="13.5" customHeight="1">
      <c r="AY181" s="5"/>
    </row>
    <row r="182" spans="51:51" ht="13.5" customHeight="1">
      <c r="AY182" s="5"/>
    </row>
    <row r="183" spans="51:51" ht="13.5" customHeight="1">
      <c r="AY183" s="5"/>
    </row>
    <row r="184" spans="51:51" ht="13.5" customHeight="1">
      <c r="AY184" s="5"/>
    </row>
    <row r="185" spans="51:51" ht="13.5" customHeight="1">
      <c r="AY185" s="5"/>
    </row>
    <row r="186" spans="51:51" ht="13.5" customHeight="1">
      <c r="AY186" s="5"/>
    </row>
    <row r="187" spans="51:51" ht="13.5" customHeight="1">
      <c r="AY187" s="5"/>
    </row>
    <row r="188" spans="51:51" ht="13.5" customHeight="1">
      <c r="AY188" s="5"/>
    </row>
    <row r="189" spans="51:51" ht="13.5" customHeight="1">
      <c r="AY189" s="5"/>
    </row>
    <row r="190" spans="51:51" ht="13.5" customHeight="1">
      <c r="AY190" s="5"/>
    </row>
    <row r="191" spans="51:51" ht="13.5" customHeight="1">
      <c r="AY191" s="5"/>
    </row>
    <row r="192" spans="51:51" ht="13.5" customHeight="1">
      <c r="AY192" s="5"/>
    </row>
    <row r="193" spans="51:51" ht="13.5" customHeight="1">
      <c r="AY193" s="5"/>
    </row>
    <row r="194" spans="51:51" ht="13.5" customHeight="1">
      <c r="AY194" s="5"/>
    </row>
    <row r="195" spans="51:51" ht="13.5" customHeight="1">
      <c r="AY195" s="5"/>
    </row>
    <row r="196" spans="51:51" ht="13.5" customHeight="1">
      <c r="AY196" s="5"/>
    </row>
    <row r="197" spans="51:51" ht="13.5" customHeight="1">
      <c r="AY197" s="5"/>
    </row>
    <row r="198" spans="51:51" ht="13.5" customHeight="1">
      <c r="AY198" s="5"/>
    </row>
    <row r="199" spans="51:51" ht="13.5" customHeight="1">
      <c r="AY199" s="5"/>
    </row>
    <row r="200" spans="51:51" ht="13.5" customHeight="1">
      <c r="AY200" s="5"/>
    </row>
    <row r="201" spans="51:51" ht="13.5" customHeight="1">
      <c r="AY201" s="5"/>
    </row>
    <row r="202" spans="51:51" ht="13.5" customHeight="1">
      <c r="AY202" s="5"/>
    </row>
    <row r="203" spans="51:51" ht="13.5" customHeight="1">
      <c r="AY203" s="5"/>
    </row>
    <row r="204" spans="51:51" ht="13.5" customHeight="1">
      <c r="AY204" s="5"/>
    </row>
    <row r="205" spans="51:51" ht="13.5" customHeight="1">
      <c r="AY205" s="5"/>
    </row>
    <row r="206" spans="51:51" ht="13.5" customHeight="1">
      <c r="AY206" s="5"/>
    </row>
    <row r="207" spans="51:51" ht="13.5" customHeight="1">
      <c r="AY207" s="5"/>
    </row>
    <row r="208" spans="51:51" ht="13.5" customHeight="1">
      <c r="AY208" s="5"/>
    </row>
    <row r="209" spans="51:51" ht="13.5" customHeight="1">
      <c r="AY209" s="5"/>
    </row>
  </sheetData>
  <mergeCells count="130">
    <mergeCell ref="AN1:AT1"/>
    <mergeCell ref="A2:AT2"/>
    <mergeCell ref="G3:R3"/>
    <mergeCell ref="AG3:AJ3"/>
    <mergeCell ref="AL3:AT3"/>
    <mergeCell ref="G4:R4"/>
    <mergeCell ref="AG4:AJ4"/>
    <mergeCell ref="AL4:AT4"/>
    <mergeCell ref="A11:A12"/>
    <mergeCell ref="G11:O12"/>
    <mergeCell ref="AV12:AV13"/>
    <mergeCell ref="AW12:AW13"/>
    <mergeCell ref="A13:A14"/>
    <mergeCell ref="G13:O14"/>
    <mergeCell ref="A5:F5"/>
    <mergeCell ref="A7:A8"/>
    <mergeCell ref="G7:O7"/>
    <mergeCell ref="G8:O8"/>
    <mergeCell ref="AV8:AV9"/>
    <mergeCell ref="AW8:AW9"/>
    <mergeCell ref="A9:A10"/>
    <mergeCell ref="G9:O10"/>
    <mergeCell ref="AV10:AV11"/>
    <mergeCell ref="AW10:AW11"/>
    <mergeCell ref="AV18:AV20"/>
    <mergeCell ref="AW18:AW20"/>
    <mergeCell ref="AX18:AX20"/>
    <mergeCell ref="AY18:AY20"/>
    <mergeCell ref="AZ18:AZ20"/>
    <mergeCell ref="I20:N20"/>
    <mergeCell ref="O20:AD20"/>
    <mergeCell ref="AE20:AH20"/>
    <mergeCell ref="A17:F17"/>
    <mergeCell ref="H17:T17"/>
    <mergeCell ref="U17:AH17"/>
    <mergeCell ref="A18:A20"/>
    <mergeCell ref="B18:D19"/>
    <mergeCell ref="E18:F20"/>
    <mergeCell ref="G18:H20"/>
    <mergeCell ref="I18:AH19"/>
    <mergeCell ref="AY21:AY22"/>
    <mergeCell ref="AZ21:AZ22"/>
    <mergeCell ref="A23:A24"/>
    <mergeCell ref="E23:F24"/>
    <mergeCell ref="G23:H24"/>
    <mergeCell ref="I23:N24"/>
    <mergeCell ref="O23:T24"/>
    <mergeCell ref="U23:AD24"/>
    <mergeCell ref="AE23:AE24"/>
    <mergeCell ref="AF23:AF24"/>
    <mergeCell ref="AE21:AE22"/>
    <mergeCell ref="AF21:AF22"/>
    <mergeCell ref="AG21:AH22"/>
    <mergeCell ref="AV21:AV22"/>
    <mergeCell ref="AW21:AW22"/>
    <mergeCell ref="AX21:AX22"/>
    <mergeCell ref="A21:A22"/>
    <mergeCell ref="E21:F22"/>
    <mergeCell ref="G21:H22"/>
    <mergeCell ref="I21:N22"/>
    <mergeCell ref="O21:T22"/>
    <mergeCell ref="U21:AD22"/>
    <mergeCell ref="AY23:AY24"/>
    <mergeCell ref="AZ23:AZ24"/>
    <mergeCell ref="A25:A26"/>
    <mergeCell ref="E25:F26"/>
    <mergeCell ref="G25:H26"/>
    <mergeCell ref="I25:N26"/>
    <mergeCell ref="O25:T26"/>
    <mergeCell ref="U25:AD26"/>
    <mergeCell ref="AE25:AE26"/>
    <mergeCell ref="AF25:AF26"/>
    <mergeCell ref="AG23:AH24"/>
    <mergeCell ref="AJ23:AM24"/>
    <mergeCell ref="AN23:AP24"/>
    <mergeCell ref="AV23:AV24"/>
    <mergeCell ref="AW23:AW24"/>
    <mergeCell ref="AX23:AX24"/>
    <mergeCell ref="AZ33:BD34"/>
    <mergeCell ref="W34:AP34"/>
    <mergeCell ref="W35:AP35"/>
    <mergeCell ref="W36:AP36"/>
    <mergeCell ref="W37:AP37"/>
    <mergeCell ref="W38:AP38"/>
    <mergeCell ref="AY25:AY26"/>
    <mergeCell ref="AZ25:AZ26"/>
    <mergeCell ref="AY27:AY28"/>
    <mergeCell ref="AZ27:AZ28"/>
    <mergeCell ref="U31:W31"/>
    <mergeCell ref="AV31:AV38"/>
    <mergeCell ref="AY31:BD31"/>
    <mergeCell ref="W32:AP32"/>
    <mergeCell ref="AY32:BD32"/>
    <mergeCell ref="W33:AP33"/>
    <mergeCell ref="AG25:AH26"/>
    <mergeCell ref="AJ25:AM26"/>
    <mergeCell ref="AN25:AP26"/>
    <mergeCell ref="AV25:AV26"/>
    <mergeCell ref="AW25:AW26"/>
    <mergeCell ref="AX25:AX26"/>
    <mergeCell ref="BF45:BF46"/>
    <mergeCell ref="AA79:AB79"/>
    <mergeCell ref="E80:F80"/>
    <mergeCell ref="H80:J80"/>
    <mergeCell ref="K80:M80"/>
    <mergeCell ref="N80:O80"/>
    <mergeCell ref="P80:S80"/>
    <mergeCell ref="AC80:AE80"/>
    <mergeCell ref="W39:AP39"/>
    <mergeCell ref="AV39:AV40"/>
    <mergeCell ref="W40:AP40"/>
    <mergeCell ref="AV41:AV42"/>
    <mergeCell ref="AV43:AV44"/>
    <mergeCell ref="BE45:BE46"/>
    <mergeCell ref="W41:AP41"/>
    <mergeCell ref="W42:AP42"/>
    <mergeCell ref="W43:AP43"/>
    <mergeCell ref="E82:F82"/>
    <mergeCell ref="AA82:AB82"/>
    <mergeCell ref="AC82:AE82"/>
    <mergeCell ref="AA84:AB84"/>
    <mergeCell ref="AC84:AE84"/>
    <mergeCell ref="AA88:AB88"/>
    <mergeCell ref="AC88:AE88"/>
    <mergeCell ref="E81:F81"/>
    <mergeCell ref="H81:J81"/>
    <mergeCell ref="K81:M81"/>
    <mergeCell ref="N81:O81"/>
    <mergeCell ref="P81:S81"/>
    <mergeCell ref="AC81:AE81"/>
  </mergeCells>
  <phoneticPr fontId="2"/>
  <conditionalFormatting sqref="A21:AG21 A22:AD26 AE23:AG23 AE25:AG25">
    <cfRule type="expression" dxfId="7" priority="5">
      <formula>OR(IF($A9=0,OFFSET($A9,-1,0),$A9)="工場製作",IF($A9=0,OFFSET($A9,-1,0),$A9)="該当なし")</formula>
    </cfRule>
  </conditionalFormatting>
  <conditionalFormatting sqref="I21:AG21 I22:AD26 AE23:AG23 AE25:AG25">
    <cfRule type="expression" dxfId="3" priority="1">
      <formula>$G21="なし"</formula>
    </cfRule>
  </conditionalFormatting>
  <dataValidations count="10">
    <dataValidation type="list" allowBlank="1" showInputMessage="1" showErrorMessage="1" sqref="AE21:AE26" xr:uid="{DA4EF0DF-4E43-440E-917F-8D57F9D4AA0C}">
      <formula1>$C$85:$C$86</formula1>
    </dataValidation>
    <dataValidation type="list" allowBlank="1" showInputMessage="1" showErrorMessage="1" sqref="U21:AD26" xr:uid="{6A65DBC5-51E5-478A-A522-7538C409F1BD}">
      <formula1>INDIRECT(INDEX($BM$33:$BN$51,MATCH($O21,$BM$33:$BM$51,0),2))</formula1>
    </dataValidation>
    <dataValidation type="list" allowBlank="1" showInputMessage="1" showErrorMessage="1" prompt="（空白）を選択した場合は、当該項目は「非表示」となります。" sqref="G17" xr:uid="{5D97A978-50DC-48DA-A626-924E6D620926}">
      <formula1>$B$76:$D$76</formula1>
    </dataValidation>
    <dataValidation type="list" allowBlank="1" showInputMessage="1" showErrorMessage="1" sqref="I21:N26" xr:uid="{E8055E70-FD52-4F70-9730-0E41144B6766}">
      <formula1>$C$74:$C$78</formula1>
    </dataValidation>
    <dataValidation type="list" allowBlank="1" showInputMessage="1" showErrorMessage="1" sqref="G21 G23 G25" xr:uid="{5EE5B519-4EBB-4F38-B10B-E4565E7D5DD8}">
      <formula1>$C$70:$C$71</formula1>
    </dataValidation>
    <dataValidation type="list" allowBlank="1" showInputMessage="1" showErrorMessage="1" sqref="O21:T26" xr:uid="{676A23CD-8F69-427F-B4CF-E02E322239A5}">
      <formula1>INDIRECT(INDEX($C$74:$D$77,MATCH($I21,$C$74:$C$77,0),2))</formula1>
    </dataValidation>
    <dataValidation type="list" allowBlank="1" showInputMessage="1" showErrorMessage="1" sqref="E50" xr:uid="{B2189BC4-648D-4CE2-8C14-DEC597FE3ABE}">
      <formula1>$C$104:$C$105</formula1>
    </dataValidation>
    <dataValidation type="list" allowBlank="1" showInputMessage="1" showErrorMessage="1" sqref="AT22:AT27 AS22:AS26" xr:uid="{9B7A0DB0-FDAF-465D-9E8D-80884DEE4009}">
      <formula1>$C$127:$C$128</formula1>
    </dataValidation>
    <dataValidation type="list" allowBlank="1" showInputMessage="1" showErrorMessage="1" sqref="AX50" xr:uid="{662D61BE-B8A6-4B38-9B77-13AF0093BAC2}">
      <formula1>INDIRECT(INDEX($C$92:$D$96,MATCH($AG33,工種,0),2))</formula1>
    </dataValidation>
    <dataValidation type="list" allowBlank="1" showInputMessage="1" showErrorMessage="1" sqref="X9:X14" xr:uid="{BBB5F414-6F17-4434-BC6C-C52225BC5669}">
      <formula1>$C$123:$C$124</formula1>
    </dataValidation>
  </dataValidations>
  <pageMargins left="0.7" right="0.7" top="0.75" bottom="0.75" header="0.3" footer="0.3"/>
  <pageSetup paperSize="9" scale="65" orientation="landscape"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 id="{CE3B659C-44F1-43B3-A2D5-441088D40F57}">
            <xm:f>IF($A9=0,OFFSET($A9,-1,0),$A9)=様式４!$C$83</xm:f>
            <x14:dxf>
              <font>
                <color theme="0"/>
              </font>
              <fill>
                <patternFill>
                  <bgColor theme="0"/>
                </patternFill>
              </fill>
            </x14:dxf>
          </x14:cfRule>
          <xm:sqref>C9:C14</xm:sqref>
        </x14:conditionalFormatting>
        <x14:conditionalFormatting xmlns:xm="http://schemas.microsoft.com/office/excel/2006/main">
          <x14:cfRule type="expression" priority="3" id="{EF165491-C642-437F-89BD-0A5E493CB075}">
            <xm:f>IF($A9=0,OFFSET($A9,-1,0),$A9)=様式４!$C$83</xm:f>
            <x14:dxf>
              <font>
                <color theme="0"/>
              </font>
              <fill>
                <patternFill>
                  <bgColor theme="0"/>
                </patternFill>
              </fill>
            </x14:dxf>
          </x14:cfRule>
          <xm:sqref>E9:E14</xm:sqref>
        </x14:conditionalFormatting>
        <x14:conditionalFormatting xmlns:xm="http://schemas.microsoft.com/office/excel/2006/main">
          <x14:cfRule type="expression" priority="2" id="{25ED3531-880F-44B2-ACD8-51A30B745362}">
            <xm:f>IF($A9=0,OFFSET($A9,-1,0),$A9)=様式４!$C$83</xm:f>
            <x14:dxf>
              <font>
                <color theme="0"/>
              </font>
              <fill>
                <patternFill>
                  <bgColor theme="0"/>
                </patternFill>
              </fill>
            </x14:dxf>
          </x14:cfRule>
          <xm:sqref>G9:O14</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DEFA5-420E-42AC-95A9-DBE74426D653}">
  <sheetPr codeName="Sheet25">
    <tabColor rgb="FF00FFFF"/>
    <pageSetUpPr fitToPage="1"/>
  </sheetPr>
  <dimension ref="A1:L32"/>
  <sheetViews>
    <sheetView workbookViewId="0"/>
  </sheetViews>
  <sheetFormatPr defaultColWidth="15" defaultRowHeight="13.5"/>
  <cols>
    <col min="1" max="1" width="8.125" style="6" customWidth="1"/>
    <col min="2" max="2" width="18.625" style="6" customWidth="1"/>
    <col min="3" max="3" width="20" style="6" customWidth="1"/>
    <col min="4" max="4" width="33.625" style="6" customWidth="1"/>
    <col min="5" max="5" width="15.625" style="6" customWidth="1"/>
    <col min="6" max="6" width="3.625" style="6" customWidth="1"/>
    <col min="7" max="7" width="14.5" style="6" customWidth="1"/>
    <col min="8" max="8" width="20.625" style="6" customWidth="1"/>
    <col min="9" max="9" width="11" style="6" customWidth="1"/>
    <col min="10" max="10" width="0.875" style="6" customWidth="1"/>
    <col min="11" max="11" width="5.875" style="6" customWidth="1"/>
    <col min="12" max="12" width="48.5" style="6" customWidth="1"/>
    <col min="13" max="16384" width="15" style="6"/>
  </cols>
  <sheetData>
    <row r="1" spans="1:12" ht="15" customHeight="1">
      <c r="G1" s="209"/>
      <c r="H1" s="1236" t="s">
        <v>383</v>
      </c>
      <c r="I1" s="1236"/>
    </row>
    <row r="2" spans="1:12" ht="21.75" customHeight="1">
      <c r="A2" s="1237" t="s">
        <v>208</v>
      </c>
      <c r="B2" s="1237"/>
      <c r="C2" s="1237"/>
      <c r="D2" s="1237"/>
      <c r="E2" s="1237"/>
      <c r="F2" s="1237"/>
      <c r="G2" s="1237"/>
      <c r="H2" s="1237"/>
      <c r="I2" s="1237"/>
      <c r="J2" s="1237"/>
    </row>
    <row r="3" spans="1:12" ht="5.25" customHeight="1">
      <c r="A3" s="38"/>
      <c r="B3" s="38"/>
      <c r="C3" s="38"/>
      <c r="D3" s="38"/>
      <c r="E3" s="38"/>
      <c r="F3" s="38"/>
      <c r="G3" s="38"/>
      <c r="H3" s="38"/>
    </row>
    <row r="4" spans="1:12" ht="16.5" customHeight="1">
      <c r="A4" s="1359" t="s">
        <v>382</v>
      </c>
      <c r="B4" s="1359"/>
      <c r="C4" s="1359"/>
      <c r="E4" s="6" t="s">
        <v>62</v>
      </c>
      <c r="F4" s="1247">
        <f>様式３!Y3</f>
        <v>0</v>
      </c>
      <c r="G4" s="1247"/>
      <c r="H4" s="1247"/>
      <c r="I4" s="1247"/>
    </row>
    <row r="5" spans="1:12" ht="16.5" customHeight="1">
      <c r="E5" s="6" t="s">
        <v>61</v>
      </c>
      <c r="F5" s="1248" t="str">
        <f>様式３!Y4</f>
        <v>（都）塚口長尾線（昆陽南）　街路整備工事（その４）</v>
      </c>
      <c r="G5" s="1248"/>
      <c r="H5" s="1248"/>
      <c r="I5" s="1248"/>
    </row>
    <row r="6" spans="1:12" ht="6" customHeight="1">
      <c r="A6" s="39"/>
      <c r="B6" s="39"/>
      <c r="G6" s="41"/>
    </row>
    <row r="7" spans="1:12" ht="17.25" customHeight="1">
      <c r="A7" s="4" t="s">
        <v>209</v>
      </c>
      <c r="B7" s="4"/>
      <c r="E7" s="40"/>
      <c r="F7" s="40"/>
      <c r="G7" s="51"/>
      <c r="H7" s="51"/>
      <c r="I7" s="51"/>
    </row>
    <row r="8" spans="1:12" ht="18" customHeight="1">
      <c r="A8" s="1239" t="s">
        <v>52</v>
      </c>
      <c r="B8" s="1240" t="s">
        <v>284</v>
      </c>
      <c r="C8" s="1241"/>
      <c r="D8" s="1249" t="s">
        <v>317</v>
      </c>
      <c r="E8" s="1249"/>
      <c r="F8" s="1240" t="s">
        <v>645</v>
      </c>
      <c r="G8" s="1244"/>
      <c r="H8" s="1239" t="s">
        <v>8</v>
      </c>
      <c r="I8" s="42" t="s">
        <v>210</v>
      </c>
      <c r="J8" s="43"/>
    </row>
    <row r="9" spans="1:12" ht="18" customHeight="1">
      <c r="A9" s="1239"/>
      <c r="B9" s="1242"/>
      <c r="C9" s="1243"/>
      <c r="D9" s="1250"/>
      <c r="E9" s="1250"/>
      <c r="F9" s="1245"/>
      <c r="G9" s="1246"/>
      <c r="H9" s="1239"/>
      <c r="I9" s="44" t="s">
        <v>211</v>
      </c>
      <c r="J9" s="43"/>
    </row>
    <row r="10" spans="1:12" ht="15" customHeight="1">
      <c r="A10" s="1224" t="s">
        <v>365</v>
      </c>
      <c r="B10" s="1226" t="s">
        <v>590</v>
      </c>
      <c r="C10" s="1227"/>
      <c r="D10" s="1226" t="s">
        <v>455</v>
      </c>
      <c r="E10" s="1227"/>
      <c r="F10" s="1230" t="s">
        <v>286</v>
      </c>
      <c r="G10" s="1356" t="s">
        <v>642</v>
      </c>
      <c r="H10" s="1358" t="s">
        <v>642</v>
      </c>
      <c r="I10" s="1224">
        <v>1</v>
      </c>
      <c r="J10" s="1235"/>
      <c r="K10" s="887"/>
      <c r="L10" s="1234"/>
    </row>
    <row r="11" spans="1:12" ht="15" customHeight="1">
      <c r="A11" s="1224"/>
      <c r="B11" s="1228"/>
      <c r="C11" s="1229"/>
      <c r="D11" s="1228"/>
      <c r="E11" s="1229"/>
      <c r="F11" s="1231"/>
      <c r="G11" s="1357"/>
      <c r="H11" s="1358"/>
      <c r="I11" s="1224"/>
      <c r="J11" s="1235"/>
      <c r="K11" s="887"/>
      <c r="L11" s="1234"/>
    </row>
    <row r="12" spans="1:12" ht="15" customHeight="1">
      <c r="A12" s="1224" t="s">
        <v>7</v>
      </c>
      <c r="B12" s="1348"/>
      <c r="C12" s="1349"/>
      <c r="D12" s="1348"/>
      <c r="E12" s="1349"/>
      <c r="F12" s="1230" t="s">
        <v>286</v>
      </c>
      <c r="G12" s="1352"/>
      <c r="H12" s="1354"/>
      <c r="I12" s="1355"/>
      <c r="J12" s="1235"/>
    </row>
    <row r="13" spans="1:12" ht="15" customHeight="1">
      <c r="A13" s="1224"/>
      <c r="B13" s="1350"/>
      <c r="C13" s="1351"/>
      <c r="D13" s="1350"/>
      <c r="E13" s="1351"/>
      <c r="F13" s="1231"/>
      <c r="G13" s="1353"/>
      <c r="H13" s="1354"/>
      <c r="I13" s="1355"/>
      <c r="J13" s="1235"/>
    </row>
    <row r="14" spans="1:12" ht="15" customHeight="1">
      <c r="A14" s="1224" t="s">
        <v>7</v>
      </c>
      <c r="B14" s="1348"/>
      <c r="C14" s="1349"/>
      <c r="D14" s="1348"/>
      <c r="E14" s="1349"/>
      <c r="F14" s="1230" t="s">
        <v>286</v>
      </c>
      <c r="G14" s="1352"/>
      <c r="H14" s="1354"/>
      <c r="I14" s="1355"/>
      <c r="J14" s="45"/>
    </row>
    <row r="15" spans="1:12" ht="15" customHeight="1">
      <c r="A15" s="1224"/>
      <c r="B15" s="1350"/>
      <c r="C15" s="1351"/>
      <c r="D15" s="1350"/>
      <c r="E15" s="1351"/>
      <c r="F15" s="1231"/>
      <c r="G15" s="1353"/>
      <c r="H15" s="1354"/>
      <c r="I15" s="1355"/>
      <c r="J15" s="45"/>
    </row>
    <row r="16" spans="1:12" ht="4.5" customHeight="1">
      <c r="A16" s="39"/>
      <c r="B16" s="39"/>
      <c r="C16" s="46"/>
      <c r="D16" s="46"/>
      <c r="E16" s="40"/>
      <c r="F16" s="40"/>
      <c r="G16" s="46"/>
      <c r="H16" s="45"/>
      <c r="I16" s="45"/>
      <c r="J16" s="45"/>
    </row>
    <row r="17" spans="1:10" ht="7.5" customHeight="1" thickBot="1">
      <c r="A17" s="45"/>
      <c r="B17" s="45"/>
      <c r="C17" s="46"/>
      <c r="D17" s="46"/>
      <c r="E17" s="47"/>
      <c r="F17" s="47"/>
      <c r="G17" s="46"/>
      <c r="H17" s="45"/>
      <c r="I17" s="45"/>
      <c r="J17" s="45"/>
    </row>
    <row r="18" spans="1:10" ht="30" customHeight="1" thickBot="1">
      <c r="A18" s="45"/>
      <c r="B18" s="45"/>
      <c r="C18" s="46"/>
      <c r="D18" s="46"/>
      <c r="E18" s="47"/>
      <c r="F18" s="47"/>
      <c r="G18" s="46"/>
      <c r="H18" s="79" t="s">
        <v>212</v>
      </c>
      <c r="I18" s="80" t="s">
        <v>213</v>
      </c>
      <c r="J18" s="45"/>
    </row>
    <row r="19" spans="1:10" ht="25.35" customHeight="1" thickTop="1">
      <c r="A19" s="45"/>
      <c r="B19" s="45"/>
      <c r="C19" s="46"/>
      <c r="D19" s="46"/>
      <c r="E19" s="47"/>
      <c r="F19" s="47"/>
      <c r="G19" s="46"/>
      <c r="H19" s="81" t="s">
        <v>214</v>
      </c>
      <c r="I19" s="307" t="str">
        <f>IF(SUM(I10:I15)=0,"○","")</f>
        <v/>
      </c>
      <c r="J19" s="45"/>
    </row>
    <row r="20" spans="1:10" ht="25.35" customHeight="1">
      <c r="A20" s="45"/>
      <c r="B20" s="45"/>
      <c r="C20" s="46"/>
      <c r="D20" s="46"/>
      <c r="E20" s="47"/>
      <c r="F20" s="47"/>
      <c r="G20" s="46"/>
      <c r="H20" s="82" t="s">
        <v>611</v>
      </c>
      <c r="I20" s="308" t="str">
        <f>IF(SUM(I10:I15)=1,"○","")</f>
        <v>○</v>
      </c>
      <c r="J20" s="45"/>
    </row>
    <row r="21" spans="1:10" ht="25.35" customHeight="1">
      <c r="A21" s="45"/>
      <c r="B21" s="45"/>
      <c r="C21" s="46"/>
      <c r="D21" s="46"/>
      <c r="E21" s="47"/>
      <c r="F21" s="47"/>
      <c r="G21" s="46"/>
      <c r="H21" s="82" t="s">
        <v>612</v>
      </c>
      <c r="I21" s="308" t="str">
        <f>IF(SUM(I10:I15)=2,"○","")</f>
        <v/>
      </c>
      <c r="J21" s="45"/>
    </row>
    <row r="22" spans="1:10" ht="25.35" customHeight="1" thickBot="1">
      <c r="A22" s="45"/>
      <c r="B22" s="45"/>
      <c r="C22" s="46"/>
      <c r="D22" s="46"/>
      <c r="E22" s="47"/>
      <c r="F22" s="47"/>
      <c r="G22" s="46"/>
      <c r="H22" s="83" t="s">
        <v>613</v>
      </c>
      <c r="I22" s="309" t="str">
        <f>IF(SUM(I10:I15)&gt;=3,"○","")</f>
        <v/>
      </c>
      <c r="J22" s="45"/>
    </row>
    <row r="23" spans="1:10" ht="14.25" thickBot="1">
      <c r="A23" s="45"/>
      <c r="B23" s="45"/>
      <c r="C23" s="46"/>
      <c r="D23" s="46"/>
      <c r="E23" s="47"/>
      <c r="F23" s="47"/>
      <c r="G23" s="46"/>
      <c r="H23" s="45"/>
      <c r="I23" s="45"/>
      <c r="J23" s="45"/>
    </row>
    <row r="24" spans="1:10" ht="13.5" customHeight="1" thickTop="1">
      <c r="A24" s="1222" t="s">
        <v>433</v>
      </c>
      <c r="B24" s="1223"/>
      <c r="C24" s="238"/>
      <c r="D24" s="238"/>
      <c r="E24" s="238"/>
      <c r="F24" s="238"/>
      <c r="G24" s="238"/>
      <c r="H24" s="238"/>
      <c r="I24" s="239"/>
    </row>
    <row r="25" spans="1:10" s="1" customFormat="1" ht="13.5" customHeight="1">
      <c r="A25" s="240" t="s">
        <v>425</v>
      </c>
      <c r="B25" s="1221" t="s">
        <v>444</v>
      </c>
      <c r="C25" s="1221"/>
      <c r="D25" s="1221"/>
      <c r="E25" s="1221"/>
      <c r="F25" s="1221"/>
      <c r="G25" s="1221"/>
      <c r="H25" s="1221"/>
      <c r="I25" s="245"/>
    </row>
    <row r="26" spans="1:10" s="1" customFormat="1">
      <c r="A26" s="240" t="s">
        <v>423</v>
      </c>
      <c r="B26" s="241" t="s">
        <v>465</v>
      </c>
      <c r="C26" s="242"/>
      <c r="D26" s="242"/>
      <c r="E26" s="242"/>
      <c r="F26" s="242"/>
      <c r="G26" s="242"/>
      <c r="H26" s="242"/>
      <c r="I26" s="243"/>
    </row>
    <row r="27" spans="1:10" s="7" customFormat="1" ht="14.25" customHeight="1">
      <c r="A27" s="240" t="s">
        <v>427</v>
      </c>
      <c r="B27" s="655" t="s">
        <v>643</v>
      </c>
      <c r="C27" s="655"/>
      <c r="D27" s="655"/>
      <c r="E27" s="655"/>
      <c r="F27" s="655"/>
      <c r="G27" s="655"/>
      <c r="H27" s="655"/>
      <c r="I27" s="196"/>
      <c r="J27" s="48"/>
    </row>
    <row r="28" spans="1:10" s="7" customFormat="1" ht="14.25" customHeight="1">
      <c r="A28" s="240" t="s">
        <v>429</v>
      </c>
      <c r="B28" s="655" t="s">
        <v>435</v>
      </c>
      <c r="C28" s="655"/>
      <c r="D28" s="655"/>
      <c r="E28" s="655"/>
      <c r="F28" s="655"/>
      <c r="G28" s="655"/>
      <c r="H28" s="655"/>
      <c r="I28" s="196"/>
      <c r="J28" s="49"/>
    </row>
    <row r="29" spans="1:10" s="7" customFormat="1" ht="14.25" customHeight="1">
      <c r="A29" s="240"/>
      <c r="B29" s="655" t="s">
        <v>644</v>
      </c>
      <c r="C29" s="655"/>
      <c r="D29" s="655"/>
      <c r="E29" s="655"/>
      <c r="F29" s="655"/>
      <c r="G29" s="655"/>
      <c r="H29" s="655"/>
      <c r="I29" s="196"/>
      <c r="J29" s="49"/>
    </row>
    <row r="30" spans="1:10" ht="13.5" customHeight="1">
      <c r="A30" s="240" t="s">
        <v>432</v>
      </c>
      <c r="B30" s="655" t="s">
        <v>456</v>
      </c>
      <c r="C30" s="655"/>
      <c r="D30" s="655"/>
      <c r="E30" s="655"/>
      <c r="F30" s="655"/>
      <c r="G30" s="655"/>
      <c r="H30" s="655"/>
      <c r="I30" s="196"/>
    </row>
    <row r="31" spans="1:10" ht="13.5" customHeight="1" thickBot="1">
      <c r="A31" s="244" t="s">
        <v>464</v>
      </c>
      <c r="B31" s="644" t="s">
        <v>457</v>
      </c>
      <c r="C31" s="644"/>
      <c r="D31" s="644"/>
      <c r="E31" s="644"/>
      <c r="F31" s="644"/>
      <c r="G31" s="644"/>
      <c r="H31" s="644"/>
      <c r="I31" s="213"/>
    </row>
    <row r="32" spans="1:10" ht="14.25" thickTop="1">
      <c r="A32" s="211"/>
      <c r="B32" s="211"/>
      <c r="C32" s="211"/>
      <c r="D32" s="211"/>
      <c r="E32" s="211"/>
      <c r="F32" s="211"/>
      <c r="G32" s="211"/>
      <c r="H32" s="211"/>
      <c r="I32" s="211"/>
    </row>
  </sheetData>
  <mergeCells count="42">
    <mergeCell ref="B27:H27"/>
    <mergeCell ref="A24:B24"/>
    <mergeCell ref="G14:G15"/>
    <mergeCell ref="H14:H15"/>
    <mergeCell ref="I14:I15"/>
    <mergeCell ref="B25:H25"/>
    <mergeCell ref="L10:L11"/>
    <mergeCell ref="A14:A15"/>
    <mergeCell ref="B14:C15"/>
    <mergeCell ref="D14:E15"/>
    <mergeCell ref="F14:F15"/>
    <mergeCell ref="A12:A13"/>
    <mergeCell ref="J12:J13"/>
    <mergeCell ref="A10:A11"/>
    <mergeCell ref="J10:J11"/>
    <mergeCell ref="K10:K11"/>
    <mergeCell ref="A8:A9"/>
    <mergeCell ref="B8:C9"/>
    <mergeCell ref="D8:E9"/>
    <mergeCell ref="F8:G9"/>
    <mergeCell ref="H8:H9"/>
    <mergeCell ref="A4:C4"/>
    <mergeCell ref="H1:I1"/>
    <mergeCell ref="A2:J2"/>
    <mergeCell ref="F4:I4"/>
    <mergeCell ref="F5:I5"/>
    <mergeCell ref="B28:H28"/>
    <mergeCell ref="B29:H29"/>
    <mergeCell ref="B30:H30"/>
    <mergeCell ref="B31:H31"/>
    <mergeCell ref="I10:I11"/>
    <mergeCell ref="B12:C13"/>
    <mergeCell ref="D12:E13"/>
    <mergeCell ref="F12:F13"/>
    <mergeCell ref="G12:G13"/>
    <mergeCell ref="H12:H13"/>
    <mergeCell ref="I12:I13"/>
    <mergeCell ref="B10:C11"/>
    <mergeCell ref="D10:E11"/>
    <mergeCell ref="F10:F11"/>
    <mergeCell ref="G10:G11"/>
    <mergeCell ref="H10:H11"/>
  </mergeCells>
  <phoneticPr fontId="2"/>
  <dataValidations count="4">
    <dataValidation type="list" allowBlank="1" showInputMessage="1" showErrorMessage="1" sqref="A14:A15" xr:uid="{262DB0DE-31BE-4DCB-8AC0-89592ACA4B9E}">
      <formula1>$A$39:$B$39</formula1>
    </dataValidation>
    <dataValidation type="list" allowBlank="1" showInputMessage="1" showErrorMessage="1" sqref="A12:A13" xr:uid="{ACB9C3D1-C17C-4EE5-B1D4-ABF74C68C7CA}">
      <formula1>$A$38:$B$38</formula1>
    </dataValidation>
    <dataValidation type="list" allowBlank="1" showInputMessage="1" showErrorMessage="1" sqref="A10:A11" xr:uid="{70A488FD-0101-4F11-94DB-B7E80AFF6B6E}">
      <formula1>$A$37:$B$37</formula1>
    </dataValidation>
    <dataValidation allowBlank="1" showInputMessage="1" showErrorMessage="1" prompt="該当する項目を選択してください。" sqref="I10:I15" xr:uid="{3C711CFC-06F9-4BC5-8EE2-630404EAFA65}"/>
  </dataValidations>
  <pageMargins left="0.7" right="0.7" top="0.75" bottom="0.75" header="0.3" footer="0.3"/>
  <pageSetup paperSize="9" scale="91"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7E8BE-7A3B-458B-9534-6A8F7D226A4F}">
  <sheetPr codeName="Sheet26">
    <tabColor rgb="FF00FFFF"/>
    <pageSetUpPr fitToPage="1"/>
  </sheetPr>
  <dimension ref="A1:L81"/>
  <sheetViews>
    <sheetView workbookViewId="0"/>
  </sheetViews>
  <sheetFormatPr defaultColWidth="9" defaultRowHeight="13.5"/>
  <cols>
    <col min="1" max="1" width="6.625" style="4" customWidth="1"/>
    <col min="2" max="2" width="21.625" style="4" customWidth="1"/>
    <col min="3" max="4" width="15.625" style="4" customWidth="1"/>
    <col min="5" max="5" width="6.625" style="4" customWidth="1"/>
    <col min="6" max="6" width="9.625" style="4" customWidth="1"/>
    <col min="7" max="7" width="6.625" style="4" customWidth="1"/>
    <col min="8" max="8" width="3.625" style="4" customWidth="1"/>
    <col min="9" max="11" width="6.625" style="4" customWidth="1"/>
    <col min="12" max="12" width="27.625" style="4" customWidth="1"/>
    <col min="13" max="52" width="3.625" style="4" customWidth="1"/>
    <col min="53" max="16384" width="9" style="4"/>
  </cols>
  <sheetData>
    <row r="1" spans="1:12" ht="15" customHeight="1">
      <c r="L1" s="250" t="s">
        <v>478</v>
      </c>
    </row>
    <row r="2" spans="1:12" ht="21" customHeight="1">
      <c r="A2" s="1362" t="s">
        <v>410</v>
      </c>
      <c r="B2" s="1362"/>
      <c r="C2" s="1362"/>
      <c r="D2" s="1362"/>
      <c r="E2" s="1362"/>
      <c r="F2" s="1362"/>
      <c r="G2" s="1362"/>
      <c r="H2" s="1362"/>
      <c r="I2" s="1362"/>
      <c r="J2" s="1362"/>
      <c r="K2" s="1362"/>
      <c r="L2" s="1362"/>
    </row>
    <row r="3" spans="1:12" ht="15" customHeight="1">
      <c r="F3" s="1363" t="s">
        <v>275</v>
      </c>
      <c r="G3" s="1363"/>
      <c r="H3" s="134" t="s">
        <v>297</v>
      </c>
      <c r="I3" s="1364" t="s">
        <v>531</v>
      </c>
      <c r="J3" s="1364"/>
      <c r="K3" s="1364"/>
      <c r="L3" s="1364"/>
    </row>
    <row r="4" spans="1:12" ht="15" customHeight="1">
      <c r="F4" s="1363" t="s">
        <v>13</v>
      </c>
      <c r="G4" s="1363"/>
      <c r="H4" s="134" t="s">
        <v>297</v>
      </c>
      <c r="I4" s="1364" t="s">
        <v>532</v>
      </c>
      <c r="J4" s="1364"/>
      <c r="K4" s="1364"/>
      <c r="L4" s="1364"/>
    </row>
    <row r="5" spans="1:12" ht="6" customHeight="1">
      <c r="F5" s="254"/>
      <c r="G5" s="254"/>
      <c r="H5" s="134"/>
    </row>
    <row r="6" spans="1:12" ht="15" customHeight="1">
      <c r="A6" s="1360" t="s">
        <v>483</v>
      </c>
      <c r="B6" s="1360"/>
      <c r="C6" s="1360"/>
      <c r="D6" s="1360"/>
      <c r="E6" s="1361" t="s">
        <v>479</v>
      </c>
      <c r="F6" s="1361"/>
      <c r="G6" s="1361"/>
      <c r="H6" s="1361"/>
      <c r="I6" s="1361"/>
    </row>
    <row r="7" spans="1:12" ht="15" customHeight="1">
      <c r="A7" s="1360" t="s">
        <v>236</v>
      </c>
      <c r="B7" s="1360"/>
      <c r="C7" s="1360"/>
      <c r="D7" s="1361" t="s">
        <v>535</v>
      </c>
      <c r="E7" s="1361"/>
      <c r="F7" s="1361"/>
      <c r="G7" s="1361"/>
      <c r="H7" s="1361"/>
      <c r="I7" s="1361"/>
    </row>
    <row r="8" spans="1:12" ht="15" customHeight="1">
      <c r="A8" s="1367" t="s">
        <v>482</v>
      </c>
      <c r="B8" s="1368"/>
      <c r="C8" s="258" t="s">
        <v>237</v>
      </c>
      <c r="D8" s="1373" t="s">
        <v>536</v>
      </c>
      <c r="E8" s="1373"/>
      <c r="F8" s="1373"/>
      <c r="G8" s="1373"/>
      <c r="H8" s="1373"/>
      <c r="I8" s="1373"/>
      <c r="K8" s="134"/>
    </row>
    <row r="9" spans="1:12" ht="15" customHeight="1">
      <c r="A9" s="1369"/>
      <c r="B9" s="1370"/>
      <c r="C9" s="259" t="s">
        <v>238</v>
      </c>
      <c r="D9" s="1374" t="s">
        <v>537</v>
      </c>
      <c r="E9" s="1374"/>
      <c r="F9" s="1374"/>
      <c r="G9" s="1374"/>
      <c r="H9" s="1374"/>
      <c r="I9" s="1374"/>
      <c r="K9" s="134"/>
    </row>
    <row r="10" spans="1:12" ht="15" customHeight="1">
      <c r="A10" s="1371"/>
      <c r="B10" s="1372"/>
      <c r="C10" s="260" t="s">
        <v>239</v>
      </c>
      <c r="D10" s="1375" t="s">
        <v>538</v>
      </c>
      <c r="E10" s="1375"/>
      <c r="F10" s="1375"/>
      <c r="G10" s="1375"/>
      <c r="H10" s="1375"/>
      <c r="I10" s="1375"/>
      <c r="K10" s="134"/>
    </row>
    <row r="11" spans="1:12" ht="30" customHeight="1">
      <c r="A11" s="1360" t="s">
        <v>240</v>
      </c>
      <c r="B11" s="1360"/>
      <c r="C11" s="1376" t="s">
        <v>539</v>
      </c>
      <c r="D11" s="1376"/>
      <c r="E11" s="1376"/>
      <c r="F11" s="1376"/>
      <c r="G11" s="1376"/>
      <c r="H11" s="1376"/>
      <c r="I11" s="1376"/>
      <c r="J11" s="5"/>
      <c r="K11" s="5"/>
    </row>
    <row r="12" spans="1:12" ht="15" customHeight="1">
      <c r="A12" s="1360" t="s">
        <v>494</v>
      </c>
      <c r="B12" s="1360"/>
      <c r="C12" s="1360"/>
      <c r="D12" s="1360"/>
      <c r="E12" s="1360"/>
      <c r="F12" s="1361" t="s">
        <v>481</v>
      </c>
      <c r="G12" s="1361"/>
      <c r="H12" s="1361"/>
      <c r="I12" s="1361"/>
      <c r="J12" s="4" t="s">
        <v>484</v>
      </c>
    </row>
    <row r="13" spans="1:12" ht="15" customHeight="1">
      <c r="A13" s="1377" t="s">
        <v>486</v>
      </c>
      <c r="B13" s="1377"/>
      <c r="C13" s="1377"/>
      <c r="D13" s="1377"/>
      <c r="E13" s="1377"/>
      <c r="F13" s="1377"/>
      <c r="G13" s="1377"/>
      <c r="H13" s="1377"/>
      <c r="I13" s="1377"/>
      <c r="J13" s="1377"/>
      <c r="K13" s="1377"/>
      <c r="L13" s="1377"/>
    </row>
    <row r="14" spans="1:12" ht="15" customHeight="1">
      <c r="A14" s="1365" t="s">
        <v>241</v>
      </c>
      <c r="B14" s="1366"/>
      <c r="C14" s="1366" t="s">
        <v>242</v>
      </c>
      <c r="D14" s="1366"/>
      <c r="E14" s="1366" t="s">
        <v>477</v>
      </c>
      <c r="F14" s="1366"/>
      <c r="G14" s="1366"/>
      <c r="H14" s="1366"/>
      <c r="I14" s="1366"/>
      <c r="J14" s="1366"/>
      <c r="K14" s="252" t="s">
        <v>243</v>
      </c>
      <c r="L14" s="253" t="s">
        <v>244</v>
      </c>
    </row>
    <row r="15" spans="1:12" ht="15" customHeight="1">
      <c r="A15" s="1378" t="s">
        <v>540</v>
      </c>
      <c r="B15" s="1379"/>
      <c r="C15" s="1379" t="s">
        <v>543</v>
      </c>
      <c r="D15" s="1379"/>
      <c r="E15" s="1379" t="s">
        <v>546</v>
      </c>
      <c r="F15" s="1379"/>
      <c r="G15" s="1379"/>
      <c r="H15" s="1379"/>
      <c r="I15" s="1379"/>
      <c r="J15" s="1379"/>
      <c r="K15" s="286">
        <v>2</v>
      </c>
      <c r="L15" s="255"/>
    </row>
    <row r="16" spans="1:12" ht="15" customHeight="1">
      <c r="A16" s="1380" t="s">
        <v>541</v>
      </c>
      <c r="B16" s="1381"/>
      <c r="C16" s="1381" t="s">
        <v>544</v>
      </c>
      <c r="D16" s="1381"/>
      <c r="E16" s="1381" t="s">
        <v>547</v>
      </c>
      <c r="F16" s="1381"/>
      <c r="G16" s="1381"/>
      <c r="H16" s="1381"/>
      <c r="I16" s="1381"/>
      <c r="J16" s="1381"/>
      <c r="K16" s="285">
        <v>1</v>
      </c>
      <c r="L16" s="256"/>
    </row>
    <row r="17" spans="1:12" ht="15" customHeight="1">
      <c r="A17" s="1380" t="s">
        <v>542</v>
      </c>
      <c r="B17" s="1381"/>
      <c r="C17" s="1381" t="s">
        <v>545</v>
      </c>
      <c r="D17" s="1381"/>
      <c r="E17" s="1381" t="s">
        <v>547</v>
      </c>
      <c r="F17" s="1381"/>
      <c r="G17" s="1381"/>
      <c r="H17" s="1381"/>
      <c r="I17" s="1381"/>
      <c r="J17" s="1381"/>
      <c r="K17" s="285">
        <v>1</v>
      </c>
      <c r="L17" s="256"/>
    </row>
    <row r="18" spans="1:12" ht="15" customHeight="1">
      <c r="A18" s="1380"/>
      <c r="B18" s="1381"/>
      <c r="C18" s="1381"/>
      <c r="D18" s="1381"/>
      <c r="E18" s="1381"/>
      <c r="F18" s="1381"/>
      <c r="G18" s="1381"/>
      <c r="H18" s="1381"/>
      <c r="I18" s="1381"/>
      <c r="J18" s="1381"/>
      <c r="K18" s="285"/>
      <c r="L18" s="256"/>
    </row>
    <row r="19" spans="1:12" ht="15" customHeight="1">
      <c r="A19" s="1384"/>
      <c r="B19" s="1385"/>
      <c r="C19" s="1385"/>
      <c r="D19" s="1385"/>
      <c r="E19" s="1385"/>
      <c r="F19" s="1385"/>
      <c r="G19" s="1385"/>
      <c r="H19" s="1385"/>
      <c r="I19" s="1385"/>
      <c r="J19" s="1385"/>
      <c r="K19" s="287"/>
      <c r="L19" s="257"/>
    </row>
    <row r="20" spans="1:12" ht="15" customHeight="1" thickBot="1"/>
    <row r="21" spans="1:12" ht="15" customHeight="1" thickTop="1">
      <c r="A21" s="220" t="s">
        <v>356</v>
      </c>
      <c r="B21" s="232"/>
      <c r="C21" s="232"/>
      <c r="D21" s="232"/>
      <c r="E21" s="232"/>
      <c r="F21" s="232"/>
      <c r="G21" s="232"/>
      <c r="H21" s="232"/>
      <c r="I21" s="232"/>
      <c r="J21" s="232"/>
      <c r="K21" s="232"/>
      <c r="L21" s="262"/>
    </row>
    <row r="22" spans="1:12" ht="15" customHeight="1">
      <c r="A22" s="263" t="s">
        <v>425</v>
      </c>
      <c r="B22" s="1382" t="s">
        <v>499</v>
      </c>
      <c r="C22" s="1382"/>
      <c r="D22" s="1382"/>
      <c r="E22" s="1382"/>
      <c r="F22" s="1382"/>
      <c r="G22" s="1382"/>
      <c r="H22" s="1382"/>
      <c r="I22" s="1382"/>
      <c r="J22" s="1382"/>
      <c r="K22" s="1382"/>
      <c r="L22" s="1383"/>
    </row>
    <row r="23" spans="1:12" ht="15" customHeight="1">
      <c r="A23" s="263"/>
      <c r="B23" s="1382" t="s">
        <v>527</v>
      </c>
      <c r="C23" s="1382"/>
      <c r="D23" s="1382"/>
      <c r="E23" s="1382"/>
      <c r="F23" s="1382"/>
      <c r="G23" s="1382"/>
      <c r="H23" s="1382"/>
      <c r="I23" s="1382"/>
      <c r="J23" s="1382"/>
      <c r="K23" s="1382"/>
      <c r="L23" s="1383"/>
    </row>
    <row r="24" spans="1:12" ht="15" customHeight="1">
      <c r="A24" s="264" t="s">
        <v>423</v>
      </c>
      <c r="B24" s="1382" t="s">
        <v>436</v>
      </c>
      <c r="C24" s="1382"/>
      <c r="D24" s="1382"/>
      <c r="E24" s="1382"/>
      <c r="F24" s="1382"/>
      <c r="G24" s="1382"/>
      <c r="H24" s="1382"/>
      <c r="I24" s="1382"/>
      <c r="J24" s="1382"/>
      <c r="K24" s="1382"/>
      <c r="L24" s="1383"/>
    </row>
    <row r="25" spans="1:12" ht="15" customHeight="1">
      <c r="A25" s="263" t="s">
        <v>427</v>
      </c>
      <c r="B25" s="655" t="s">
        <v>437</v>
      </c>
      <c r="C25" s="655"/>
      <c r="D25" s="655"/>
      <c r="E25" s="655"/>
      <c r="F25" s="655"/>
      <c r="G25" s="655"/>
      <c r="H25" s="655"/>
      <c r="I25" s="655"/>
      <c r="J25" s="655"/>
      <c r="K25" s="655"/>
      <c r="L25" s="656"/>
    </row>
    <row r="26" spans="1:12" ht="15" customHeight="1">
      <c r="A26" s="263" t="s">
        <v>429</v>
      </c>
      <c r="B26" s="1382" t="s">
        <v>485</v>
      </c>
      <c r="C26" s="1382"/>
      <c r="D26" s="1382"/>
      <c r="E26" s="1382"/>
      <c r="F26" s="1382"/>
      <c r="G26" s="1382"/>
      <c r="H26" s="1382"/>
      <c r="I26" s="1382"/>
      <c r="J26" s="1382"/>
      <c r="K26" s="1382"/>
      <c r="L26" s="1383"/>
    </row>
    <row r="27" spans="1:12" ht="15" customHeight="1">
      <c r="A27" s="263"/>
      <c r="B27" s="1382" t="s">
        <v>480</v>
      </c>
      <c r="C27" s="1382"/>
      <c r="D27" s="1382"/>
      <c r="E27" s="1382"/>
      <c r="F27" s="1382"/>
      <c r="G27" s="1382"/>
      <c r="H27" s="1382"/>
      <c r="I27" s="1382"/>
      <c r="J27" s="1382"/>
      <c r="K27" s="1382"/>
      <c r="L27" s="1383"/>
    </row>
    <row r="28" spans="1:12" ht="15" customHeight="1">
      <c r="A28" s="263" t="s">
        <v>432</v>
      </c>
      <c r="B28" s="1382" t="s">
        <v>490</v>
      </c>
      <c r="C28" s="1382"/>
      <c r="D28" s="1382"/>
      <c r="E28" s="1382"/>
      <c r="F28" s="1382"/>
      <c r="G28" s="1382"/>
      <c r="H28" s="1382"/>
      <c r="I28" s="1382"/>
      <c r="J28" s="1382"/>
      <c r="K28" s="1382"/>
      <c r="L28" s="1383"/>
    </row>
    <row r="29" spans="1:12" ht="15" customHeight="1">
      <c r="A29" s="263"/>
      <c r="B29" s="1382" t="s">
        <v>489</v>
      </c>
      <c r="C29" s="1382"/>
      <c r="D29" s="1382"/>
      <c r="E29" s="1382"/>
      <c r="F29" s="1382"/>
      <c r="G29" s="1382"/>
      <c r="H29" s="1382"/>
      <c r="I29" s="1382"/>
      <c r="J29" s="1382"/>
      <c r="K29" s="1382"/>
      <c r="L29" s="1383"/>
    </row>
    <row r="30" spans="1:12" ht="15" customHeight="1">
      <c r="A30" s="263"/>
      <c r="B30" s="1382" t="s">
        <v>491</v>
      </c>
      <c r="C30" s="1382"/>
      <c r="D30" s="1382"/>
      <c r="E30" s="1382"/>
      <c r="F30" s="1382"/>
      <c r="G30" s="1382"/>
      <c r="H30" s="1382"/>
      <c r="I30" s="1382"/>
      <c r="J30" s="1382"/>
      <c r="K30" s="1382"/>
      <c r="L30" s="1383"/>
    </row>
    <row r="31" spans="1:12" ht="15" customHeight="1">
      <c r="A31" s="263"/>
      <c r="B31" s="1382" t="s">
        <v>492</v>
      </c>
      <c r="C31" s="1382"/>
      <c r="D31" s="1382"/>
      <c r="E31" s="1382"/>
      <c r="F31" s="1382"/>
      <c r="G31" s="1382"/>
      <c r="H31" s="1382"/>
      <c r="I31" s="1382"/>
      <c r="J31" s="1382"/>
      <c r="K31" s="1382"/>
      <c r="L31" s="1383"/>
    </row>
    <row r="32" spans="1:12" s="194" customFormat="1" ht="15" customHeight="1">
      <c r="A32" s="263" t="s">
        <v>495</v>
      </c>
      <c r="B32" s="1382" t="s">
        <v>496</v>
      </c>
      <c r="C32" s="1382"/>
      <c r="D32" s="1382"/>
      <c r="E32" s="1382"/>
      <c r="F32" s="1382"/>
      <c r="G32" s="1382"/>
      <c r="H32" s="1382"/>
      <c r="I32" s="1382"/>
      <c r="J32" s="1382"/>
      <c r="K32" s="1382"/>
      <c r="L32" s="1383"/>
    </row>
    <row r="33" spans="1:12" s="194" customFormat="1" ht="15" customHeight="1">
      <c r="A33" s="263"/>
      <c r="B33" s="1382" t="s">
        <v>497</v>
      </c>
      <c r="C33" s="1382"/>
      <c r="D33" s="1382"/>
      <c r="E33" s="1382"/>
      <c r="F33" s="1382"/>
      <c r="G33" s="1382"/>
      <c r="H33" s="1382"/>
      <c r="I33" s="1382"/>
      <c r="J33" s="1382"/>
      <c r="K33" s="1382"/>
      <c r="L33" s="1383"/>
    </row>
    <row r="34" spans="1:12" s="194" customFormat="1" ht="15" customHeight="1">
      <c r="A34" s="263"/>
      <c r="B34" s="1382" t="s">
        <v>498</v>
      </c>
      <c r="C34" s="1382"/>
      <c r="D34" s="1382"/>
      <c r="E34" s="1382"/>
      <c r="F34" s="1382"/>
      <c r="G34" s="1382"/>
      <c r="H34" s="1382"/>
      <c r="I34" s="1382"/>
      <c r="J34" s="1382"/>
      <c r="K34" s="1382"/>
      <c r="L34" s="1383"/>
    </row>
    <row r="35" spans="1:12" s="194" customFormat="1" ht="15" customHeight="1" thickBot="1">
      <c r="A35" s="265" t="s">
        <v>434</v>
      </c>
      <c r="B35" s="1387" t="s">
        <v>488</v>
      </c>
      <c r="C35" s="1387"/>
      <c r="D35" s="1387"/>
      <c r="E35" s="1387"/>
      <c r="F35" s="1387"/>
      <c r="G35" s="1387"/>
      <c r="H35" s="1387"/>
      <c r="I35" s="1387"/>
      <c r="J35" s="1387"/>
      <c r="K35" s="1387"/>
      <c r="L35" s="1388"/>
    </row>
    <row r="36" spans="1:12" ht="15" customHeight="1" thickTop="1"/>
    <row r="37" spans="1:12" ht="30" customHeight="1">
      <c r="A37" s="1386" t="s">
        <v>246</v>
      </c>
      <c r="B37" s="1386"/>
    </row>
    <row r="38" spans="1:12" ht="15" customHeight="1"/>
    <row r="39" spans="1:12" ht="15" customHeight="1">
      <c r="A39" s="1382" t="s">
        <v>251</v>
      </c>
      <c r="B39" s="1382"/>
      <c r="C39" s="1382"/>
      <c r="D39" s="1382"/>
      <c r="E39" s="1382"/>
      <c r="F39" s="1382"/>
      <c r="G39" s="1382"/>
      <c r="H39" s="1382"/>
      <c r="I39" s="1382"/>
      <c r="J39" s="1382"/>
      <c r="K39" s="1382"/>
      <c r="L39" s="1382"/>
    </row>
    <row r="40" spans="1:12" ht="45" customHeight="1">
      <c r="A40" s="655" t="s">
        <v>252</v>
      </c>
      <c r="B40" s="655"/>
      <c r="C40" s="655"/>
      <c r="D40" s="655"/>
      <c r="E40" s="655"/>
      <c r="F40" s="655"/>
      <c r="G40" s="655"/>
      <c r="H40" s="655"/>
      <c r="I40" s="655"/>
      <c r="J40" s="655"/>
      <c r="K40" s="655"/>
      <c r="L40" s="655"/>
    </row>
    <row r="41" spans="1:12" ht="15" customHeight="1">
      <c r="A41" s="194"/>
      <c r="B41" s="194"/>
      <c r="C41" s="194"/>
      <c r="D41" s="194"/>
      <c r="E41" s="194"/>
      <c r="F41" s="194"/>
      <c r="G41" s="194"/>
      <c r="H41" s="194"/>
      <c r="I41" s="194"/>
    </row>
    <row r="42" spans="1:12" ht="15" customHeight="1">
      <c r="A42" s="1382" t="s">
        <v>253</v>
      </c>
      <c r="B42" s="1382"/>
      <c r="C42" s="1382"/>
      <c r="D42" s="1382"/>
      <c r="E42" s="1382"/>
      <c r="F42" s="1382"/>
      <c r="G42" s="1382"/>
      <c r="H42" s="1382"/>
      <c r="I42" s="1382"/>
      <c r="J42" s="1382"/>
      <c r="K42" s="1382"/>
      <c r="L42" s="1382"/>
    </row>
    <row r="43" spans="1:12" ht="30" customHeight="1">
      <c r="A43" s="1389" t="s">
        <v>254</v>
      </c>
      <c r="B43" s="1389"/>
      <c r="C43" s="1389"/>
      <c r="D43" s="1389"/>
      <c r="E43" s="1389"/>
      <c r="F43" s="1389"/>
      <c r="G43" s="1389"/>
      <c r="H43" s="1389"/>
      <c r="I43" s="1389"/>
      <c r="J43" s="1389"/>
      <c r="K43" s="1389"/>
      <c r="L43" s="1389"/>
    </row>
    <row r="44" spans="1:12" ht="15" customHeight="1">
      <c r="A44" s="261"/>
      <c r="B44" s="261"/>
      <c r="C44" s="261"/>
      <c r="D44" s="261"/>
      <c r="E44" s="261"/>
      <c r="F44" s="261"/>
      <c r="G44" s="261"/>
      <c r="H44" s="261"/>
      <c r="I44" s="261"/>
    </row>
    <row r="45" spans="1:12" ht="15" customHeight="1">
      <c r="A45" s="1390" t="s">
        <v>245</v>
      </c>
      <c r="B45" s="1390"/>
      <c r="C45" s="1390"/>
      <c r="D45" s="1390"/>
      <c r="E45" s="1390"/>
      <c r="F45" s="1391" t="s">
        <v>255</v>
      </c>
      <c r="G45" s="1391"/>
      <c r="H45" s="1391"/>
      <c r="I45" s="1391"/>
      <c r="J45" s="1391"/>
      <c r="K45" s="1391"/>
      <c r="L45" s="1391"/>
    </row>
    <row r="46" spans="1:12" ht="60" customHeight="1">
      <c r="A46" s="1392" t="s">
        <v>256</v>
      </c>
      <c r="B46" s="1392"/>
      <c r="C46" s="1392"/>
      <c r="D46" s="1392"/>
      <c r="E46" s="1392"/>
      <c r="F46" s="1392" t="s">
        <v>257</v>
      </c>
      <c r="G46" s="1392"/>
      <c r="H46" s="1392"/>
      <c r="I46" s="1392"/>
      <c r="J46" s="1392"/>
      <c r="K46" s="1392"/>
      <c r="L46" s="1392"/>
    </row>
    <row r="47" spans="1:12" ht="45" customHeight="1">
      <c r="A47" s="1392" t="s">
        <v>258</v>
      </c>
      <c r="B47" s="1392"/>
      <c r="C47" s="1392"/>
      <c r="D47" s="1392"/>
      <c r="E47" s="1392"/>
      <c r="F47" s="1392" t="s">
        <v>259</v>
      </c>
      <c r="G47" s="1392"/>
      <c r="H47" s="1392"/>
      <c r="I47" s="1392"/>
      <c r="J47" s="1392"/>
      <c r="K47" s="1392"/>
      <c r="L47" s="1392"/>
    </row>
    <row r="48" spans="1:12" ht="45" customHeight="1">
      <c r="A48" s="1392" t="s">
        <v>260</v>
      </c>
      <c r="B48" s="1392"/>
      <c r="C48" s="1392"/>
      <c r="D48" s="1392"/>
      <c r="E48" s="1392"/>
      <c r="F48" s="1392" t="s">
        <v>261</v>
      </c>
      <c r="G48" s="1392"/>
      <c r="H48" s="1392"/>
      <c r="I48" s="1392"/>
      <c r="J48" s="1392"/>
      <c r="K48" s="1392"/>
      <c r="L48" s="1392"/>
    </row>
    <row r="49" spans="1:12" ht="30" customHeight="1">
      <c r="A49" s="1392" t="s">
        <v>262</v>
      </c>
      <c r="B49" s="1392"/>
      <c r="C49" s="1392"/>
      <c r="D49" s="1392"/>
      <c r="E49" s="1392"/>
      <c r="F49" s="1392" t="s">
        <v>263</v>
      </c>
      <c r="G49" s="1392"/>
      <c r="H49" s="1392"/>
      <c r="I49" s="1392"/>
      <c r="J49" s="1392"/>
      <c r="K49" s="1392"/>
      <c r="L49" s="1392"/>
    </row>
    <row r="50" spans="1:12" ht="30" customHeight="1">
      <c r="A50" s="1393" t="s">
        <v>264</v>
      </c>
      <c r="B50" s="1393"/>
      <c r="C50" s="1393"/>
      <c r="D50" s="1393"/>
      <c r="E50" s="1393"/>
      <c r="F50" s="1393"/>
      <c r="G50" s="1393"/>
      <c r="H50" s="1393"/>
      <c r="I50" s="1393"/>
      <c r="J50" s="1393"/>
      <c r="K50" s="1393"/>
      <c r="L50" s="1393"/>
    </row>
    <row r="51" spans="1:12" ht="15" customHeight="1"/>
    <row r="52" spans="1:12" ht="15" customHeight="1"/>
    <row r="53" spans="1:12" ht="15" customHeight="1"/>
    <row r="54" spans="1:12" ht="15" customHeight="1"/>
    <row r="55" spans="1:12" ht="15" customHeight="1"/>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sheetData>
  <mergeCells count="66">
    <mergeCell ref="A49:E49"/>
    <mergeCell ref="F49:L49"/>
    <mergeCell ref="A50:L50"/>
    <mergeCell ref="A46:E46"/>
    <mergeCell ref="F46:L46"/>
    <mergeCell ref="A47:E47"/>
    <mergeCell ref="F47:L47"/>
    <mergeCell ref="A48:E48"/>
    <mergeCell ref="F48:L48"/>
    <mergeCell ref="A39:L39"/>
    <mergeCell ref="A40:L40"/>
    <mergeCell ref="A42:L42"/>
    <mergeCell ref="A43:L43"/>
    <mergeCell ref="A45:E45"/>
    <mergeCell ref="F45:L45"/>
    <mergeCell ref="A37:B37"/>
    <mergeCell ref="B25:L25"/>
    <mergeCell ref="B26:L26"/>
    <mergeCell ref="B27:L27"/>
    <mergeCell ref="B28:L28"/>
    <mergeCell ref="B29:L29"/>
    <mergeCell ref="B30:L30"/>
    <mergeCell ref="B31:L31"/>
    <mergeCell ref="B32:L32"/>
    <mergeCell ref="B33:L33"/>
    <mergeCell ref="B34:L34"/>
    <mergeCell ref="B35:L35"/>
    <mergeCell ref="B24:L24"/>
    <mergeCell ref="A17:B17"/>
    <mergeCell ref="C17:D17"/>
    <mergeCell ref="E17:J17"/>
    <mergeCell ref="A18:B18"/>
    <mergeCell ref="C18:D18"/>
    <mergeCell ref="E18:J18"/>
    <mergeCell ref="A19:B19"/>
    <mergeCell ref="C19:D19"/>
    <mergeCell ref="E19:J19"/>
    <mergeCell ref="B22:L22"/>
    <mergeCell ref="B23:L23"/>
    <mergeCell ref="A15:B15"/>
    <mergeCell ref="C15:D15"/>
    <mergeCell ref="E15:J15"/>
    <mergeCell ref="A16:B16"/>
    <mergeCell ref="C16:D16"/>
    <mergeCell ref="E16:J16"/>
    <mergeCell ref="A14:B14"/>
    <mergeCell ref="C14:D14"/>
    <mergeCell ref="E14:J14"/>
    <mergeCell ref="A7:C7"/>
    <mergeCell ref="D7:I7"/>
    <mergeCell ref="A8:B10"/>
    <mergeCell ref="D8:I8"/>
    <mergeCell ref="D9:I9"/>
    <mergeCell ref="D10:I10"/>
    <mergeCell ref="A11:B11"/>
    <mergeCell ref="C11:I11"/>
    <mergeCell ref="A12:E12"/>
    <mergeCell ref="F12:I12"/>
    <mergeCell ref="A13:L13"/>
    <mergeCell ref="A6:D6"/>
    <mergeCell ref="E6:I6"/>
    <mergeCell ref="A2:L2"/>
    <mergeCell ref="F3:G3"/>
    <mergeCell ref="I3:L3"/>
    <mergeCell ref="F4:G4"/>
    <mergeCell ref="I4:L4"/>
  </mergeCells>
  <phoneticPr fontId="2"/>
  <conditionalFormatting sqref="A15:L19">
    <cfRule type="expression" dxfId="2" priority="542">
      <formula>$F$12=#REF!</formula>
    </cfRule>
    <cfRule type="expression" dxfId="1" priority="543">
      <formula>$E$6=#REF!</formula>
    </cfRule>
  </conditionalFormatting>
  <conditionalFormatting sqref="D7:I10 C11:I11 F12:I12">
    <cfRule type="expression" dxfId="0" priority="539">
      <formula>$E$6=#REF!</formula>
    </cfRule>
  </conditionalFormatting>
  <pageMargins left="0.7" right="0.7" top="0.75" bottom="0.4" header="0.3" footer="0.3"/>
  <pageSetup paperSize="9" fitToHeight="0" orientation="landscape" r:id="rId1"/>
  <rowBreaks count="1" manualBreakCount="1">
    <brk id="36"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035F83222AC5940978805B8CC7606DA" ma:contentTypeVersion="" ma:contentTypeDescription="新しいドキュメントを作成します。" ma:contentTypeScope="" ma:versionID="f75d0ce01cba0a24265438788a782cf7">
  <xsd:schema xmlns:xsd="http://www.w3.org/2001/XMLSchema" xmlns:xs="http://www.w3.org/2001/XMLSchema" xmlns:p="http://schemas.microsoft.com/office/2006/metadata/properties" targetNamespace="http://schemas.microsoft.com/office/2006/metadata/properties" ma:root="true" ma:fieldsID="80d68df1d8f8eef02213e82636871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75EDC1-8427-4EB4-B83E-6A09FEA39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BEFAB69-EC19-4C4F-97E8-8414237D2A90}">
  <ds:schemaRefs>
    <ds:schemaRef ds:uri="http://schemas.microsoft.com/sharepoint/v3/contenttype/forms"/>
  </ds:schemaRefs>
</ds:datastoreItem>
</file>

<file path=customXml/itemProps3.xml><?xml version="1.0" encoding="utf-8"?>
<ds:datastoreItem xmlns:ds="http://schemas.openxmlformats.org/officeDocument/2006/customXml" ds:itemID="{997B3051-12E5-45EC-B453-F275938B601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73</vt:i4>
      </vt:variant>
    </vt:vector>
  </HeadingPairs>
  <TitlesOfParts>
    <vt:vector size="90" baseType="lpstr">
      <vt:lpstr>チェック用</vt:lpstr>
      <vt:lpstr>様式１（表紙）</vt:lpstr>
      <vt:lpstr>様式2（case①）</vt:lpstr>
      <vt:lpstr>様式３</vt:lpstr>
      <vt:lpstr>様式４</vt:lpstr>
      <vt:lpstr>様式5</vt:lpstr>
      <vt:lpstr>様式６</vt:lpstr>
      <vt:lpstr>【参考】誓約書（引渡し完了日）</vt:lpstr>
      <vt:lpstr>【参考】誓約書（CCUS）</vt:lpstr>
      <vt:lpstr>≪記載例≫</vt:lpstr>
      <vt:lpstr>例＿様式１</vt:lpstr>
      <vt:lpstr>例＿様式2</vt:lpstr>
      <vt:lpstr>例＿様式３ </vt:lpstr>
      <vt:lpstr>例＿様式４</vt:lpstr>
      <vt:lpstr>例＿様式5</vt:lpstr>
      <vt:lpstr>例＿様式６</vt:lpstr>
      <vt:lpstr>例＿様式７</vt:lpstr>
      <vt:lpstr>様式5!PC橋梁_上部_工事</vt:lpstr>
      <vt:lpstr>例＿様式４!PC橋梁_上部_工事</vt:lpstr>
      <vt:lpstr>例＿様式5!PC橋梁_上部_工事</vt:lpstr>
      <vt:lpstr>PC橋梁_上部_工事</vt:lpstr>
      <vt:lpstr>'【参考】誓約書（CCUS）'!Print_Area</vt:lpstr>
      <vt:lpstr>'【参考】誓約書（引渡し完了日）'!Print_Area</vt:lpstr>
      <vt:lpstr>'様式１（表紙）'!Print_Area</vt:lpstr>
      <vt:lpstr>'様式2（case①）'!Print_Area</vt:lpstr>
      <vt:lpstr>様式３!Print_Area</vt:lpstr>
      <vt:lpstr>様式４!Print_Area</vt:lpstr>
      <vt:lpstr>様式5!Print_Area</vt:lpstr>
      <vt:lpstr>様式６!Print_Area</vt:lpstr>
      <vt:lpstr>例＿様式１!Print_Area</vt:lpstr>
      <vt:lpstr>例＿様式2!Print_Area</vt:lpstr>
      <vt:lpstr>'例＿様式３ '!Print_Area</vt:lpstr>
      <vt:lpstr>例＿様式４!Print_Area</vt:lpstr>
      <vt:lpstr>例＿様式5!Print_Area</vt:lpstr>
      <vt:lpstr>例＿様式６!Print_Area</vt:lpstr>
      <vt:lpstr>例＿様式７!Print_Area</vt:lpstr>
      <vt:lpstr>例＿様式5!衛生工学</vt:lpstr>
      <vt:lpstr>衛生工学</vt:lpstr>
      <vt:lpstr>例＿様式5!機械</vt:lpstr>
      <vt:lpstr>機械</vt:lpstr>
      <vt:lpstr>例＿様式5!技術士</vt:lpstr>
      <vt:lpstr>技術士</vt:lpstr>
      <vt:lpstr>例＿様式5!技術士部門名前</vt:lpstr>
      <vt:lpstr>技術士部門名前</vt:lpstr>
      <vt:lpstr>例＿様式5!建設</vt:lpstr>
      <vt:lpstr>建設</vt:lpstr>
      <vt:lpstr>例＿様式5!建築士</vt:lpstr>
      <vt:lpstr>建築士</vt:lpstr>
      <vt:lpstr>例＿様式5!建築士名前</vt:lpstr>
      <vt:lpstr>建築士名前</vt:lpstr>
      <vt:lpstr>様式5!工種</vt:lpstr>
      <vt:lpstr>例＿様式４!工種</vt:lpstr>
      <vt:lpstr>例＿様式5!工種</vt:lpstr>
      <vt:lpstr>工種</vt:lpstr>
      <vt:lpstr>様式5!工種1</vt:lpstr>
      <vt:lpstr>例＿様式４!工種1</vt:lpstr>
      <vt:lpstr>例＿様式5!工種1</vt:lpstr>
      <vt:lpstr>工種1</vt:lpstr>
      <vt:lpstr>様式5!工種2</vt:lpstr>
      <vt:lpstr>例＿様式４!工種2</vt:lpstr>
      <vt:lpstr>例＿様式5!工種2</vt:lpstr>
      <vt:lpstr>工種2</vt:lpstr>
      <vt:lpstr>様式5!工種3</vt:lpstr>
      <vt:lpstr>例＿様式４!工種3</vt:lpstr>
      <vt:lpstr>例＿様式5!工種3</vt:lpstr>
      <vt:lpstr>工種3</vt:lpstr>
      <vt:lpstr>様式5!工種4</vt:lpstr>
      <vt:lpstr>例＿様式４!工種4</vt:lpstr>
      <vt:lpstr>例＿様式5!工種4</vt:lpstr>
      <vt:lpstr>工種4</vt:lpstr>
      <vt:lpstr>様式5!工種5</vt:lpstr>
      <vt:lpstr>例＿様式４!工種5</vt:lpstr>
      <vt:lpstr>例＿様式5!工種5</vt:lpstr>
      <vt:lpstr>工種5</vt:lpstr>
      <vt:lpstr>例＿様式5!施工管理技士</vt:lpstr>
      <vt:lpstr>施工管理技士</vt:lpstr>
      <vt:lpstr>例＿様式5!施工管理技士名前</vt:lpstr>
      <vt:lpstr>施工管理技士名前</vt:lpstr>
      <vt:lpstr>例＿様式5!上下水道</vt:lpstr>
      <vt:lpstr>上下水道</vt:lpstr>
      <vt:lpstr>例＿様式5!森林</vt:lpstr>
      <vt:lpstr>森林</vt:lpstr>
      <vt:lpstr>例＿様式5!水産</vt:lpstr>
      <vt:lpstr>水産</vt:lpstr>
      <vt:lpstr>例＿様式5!電気電子</vt:lpstr>
      <vt:lpstr>電気電子</vt:lpstr>
      <vt:lpstr>例＿様式5!農業</vt:lpstr>
      <vt:lpstr>農業</vt:lpstr>
      <vt:lpstr>例＿様式5!不要</vt:lpstr>
      <vt:lpstr>不要</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太田　篤</cp:lastModifiedBy>
  <cp:lastPrinted>2026-09-17T00:11:48Z</cp:lastPrinted>
  <dcterms:created xsi:type="dcterms:W3CDTF">2012-12-06T08:04:40Z</dcterms:created>
  <dcterms:modified xsi:type="dcterms:W3CDTF">2026-09-25T04:16:39Z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0x0101005035F83222AC5940978805B8CC7606DA</vt:lpwstr>
  </property>
</Properties>
</file>