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Y:\契約用地課\契約用地課\【01総務G関係】\岡野\01_入札\5069_川原代\13_508-5069-0C、508-5070-0C　川原代、川原代２期地区　排水路その７工事\01-2_発注図書（総合評価）\05_総合評価技術資料（R8.6）_508-5069-0C、508-5070-0C\"/>
    </mc:Choice>
  </mc:AlternateContent>
  <xr:revisionPtr revIDLastSave="0" documentId="13_ncr:1_{254ADF23-99B9-4DD9-8500-A74E8634EEE7}" xr6:coauthVersionLast="47" xr6:coauthVersionMax="47" xr10:uidLastSave="{00000000-0000-0000-0000-000000000000}"/>
  <workbookProtection workbookAlgorithmName="SHA-512" workbookHashValue="XXqL+98LQUNinB8gB1KURPP1ziNUqkpO2XGYsIY4lR7oW8+4etuD4sFha7m6GM+AzKN/9sCDl20neJgsX/5cnQ==" workbookSaltValue="vE/CjSK6hY9IE8vxhtsP2Q==" workbookSpinCount="100000" lockStructure="1"/>
  <bookViews>
    <workbookView xWindow="-28920" yWindow="-4695" windowWidth="29040" windowHeight="15720" tabRatio="666" xr2:uid="{00000000-000D-0000-FFFF-FFFF00000000}"/>
  </bookViews>
  <sheets>
    <sheet name="自己採点表及び評価点算定資料一覧表（標準的な評価基準）" sheetId="5" r:id="rId1"/>
    <sheet name="留意事項（競争参加者）" sheetId="3" r:id="rId2"/>
  </sheets>
  <definedNames>
    <definedName name="_xlnm._FilterDatabase" localSheetId="0" hidden="1">'自己採点表及び評価点算定資料一覧表（標準的な評価基準）'!$A$1:$N$12</definedName>
    <definedName name="_xlnm.Print_Area" localSheetId="0">'自己採点表及び評価点算定資料一覧表（標準的な評価基準）'!$C$1:$N$69</definedName>
    <definedName name="_xlnm.Print_Area" localSheetId="1">'留意事項（競争参加者）'!$A$1:$U$64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5" l="1"/>
  <c r="K30" i="5"/>
  <c r="K27" i="5"/>
  <c r="I27" i="5"/>
  <c r="BA90" i="5"/>
  <c r="BA91" i="5"/>
  <c r="BA92" i="5"/>
  <c r="BA93" i="5"/>
  <c r="BA94" i="5"/>
  <c r="BA95" i="5"/>
  <c r="BA96" i="5"/>
  <c r="BA97" i="5"/>
  <c r="BA98" i="5"/>
  <c r="BA99" i="5"/>
  <c r="BA100" i="5"/>
  <c r="BA101" i="5"/>
  <c r="BA102" i="5"/>
  <c r="BA103" i="5"/>
  <c r="BA104" i="5"/>
  <c r="BA105" i="5"/>
  <c r="BA106" i="5"/>
  <c r="BA89" i="5"/>
  <c r="K39" i="5"/>
  <c r="I40" i="5"/>
  <c r="I39" i="5"/>
  <c r="BA121" i="5" l="1"/>
  <c r="K19" i="5" l="1"/>
  <c r="K18" i="5"/>
  <c r="I66" i="5"/>
  <c r="H66" i="5" s="1"/>
  <c r="I65" i="5"/>
  <c r="H65" i="5" s="1"/>
  <c r="K64" i="5"/>
  <c r="K63" i="5"/>
  <c r="I63" i="5"/>
  <c r="H63" i="5" s="1"/>
  <c r="K62" i="5"/>
  <c r="K61" i="5"/>
  <c r="I61" i="5"/>
  <c r="H61" i="5" s="1"/>
  <c r="K60" i="5"/>
  <c r="K59" i="5"/>
  <c r="I59" i="5"/>
  <c r="K58" i="5"/>
  <c r="I58" i="5"/>
  <c r="K57" i="5"/>
  <c r="K56" i="5"/>
  <c r="I56" i="5"/>
  <c r="H56" i="5" s="1"/>
  <c r="K55" i="5"/>
  <c r="K54" i="5"/>
  <c r="I54" i="5"/>
  <c r="K53" i="5"/>
  <c r="I53" i="5"/>
  <c r="K52" i="5"/>
  <c r="K50" i="5"/>
  <c r="I50" i="5"/>
  <c r="K49" i="5"/>
  <c r="K48" i="5"/>
  <c r="I48" i="5"/>
  <c r="H48" i="5" s="1"/>
  <c r="K47" i="5"/>
  <c r="K46" i="5"/>
  <c r="I46" i="5"/>
  <c r="H46" i="5" s="1"/>
  <c r="K45" i="5"/>
  <c r="K44" i="5"/>
  <c r="I44" i="5"/>
  <c r="K43" i="5"/>
  <c r="I43" i="5"/>
  <c r="K42" i="5"/>
  <c r="I42" i="5"/>
  <c r="K41" i="5"/>
  <c r="K40" i="5"/>
  <c r="K38" i="5"/>
  <c r="I38" i="5"/>
  <c r="K37" i="5"/>
  <c r="K36" i="5"/>
  <c r="I36" i="5"/>
  <c r="I35" i="5"/>
  <c r="K35" i="5" s="1"/>
  <c r="K34" i="5"/>
  <c r="K32" i="5"/>
  <c r="I32" i="5"/>
  <c r="K31" i="5"/>
  <c r="I29" i="5"/>
  <c r="K29" i="5" s="1"/>
  <c r="K28" i="5"/>
  <c r="I26" i="5"/>
  <c r="K26" i="5" s="1"/>
  <c r="K25" i="5"/>
  <c r="K24" i="5"/>
  <c r="I24" i="5"/>
  <c r="K23" i="5"/>
  <c r="I23" i="5"/>
  <c r="K22" i="5"/>
  <c r="I22" i="5"/>
  <c r="K21" i="5"/>
  <c r="I21" i="5"/>
  <c r="I20" i="5"/>
  <c r="K20" i="5" s="1"/>
  <c r="I19" i="5"/>
  <c r="I18" i="5"/>
  <c r="H29" i="5" l="1"/>
  <c r="H32" i="5"/>
  <c r="H18" i="5"/>
  <c r="F24" i="5" s="1"/>
  <c r="H35" i="5"/>
  <c r="H50" i="5"/>
  <c r="K67" i="5"/>
  <c r="H26" i="5"/>
  <c r="H38" i="5"/>
  <c r="H42" i="5"/>
  <c r="H53" i="5"/>
  <c r="H58" i="5"/>
  <c r="F22" i="5" l="1"/>
  <c r="F21" i="5"/>
  <c r="F23" i="5"/>
  <c r="F20" i="5"/>
  <c r="H67" i="5"/>
</calcChain>
</file>

<file path=xl/sharedStrings.xml><?xml version="1.0" encoding="utf-8"?>
<sst xmlns="http://schemas.openxmlformats.org/spreadsheetml/2006/main" count="711" uniqueCount="318">
  <si>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</si>
  <si>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</si>
  <si>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</si>
  <si>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</si>
  <si>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</si>
  <si>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</si>
  <si>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</si>
  <si>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</si>
  <si>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</si>
  <si>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</si>
  <si>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</si>
  <si>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</si>
  <si>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</si>
  <si>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</si>
  <si>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事務所長表彰の受賞有り</t>
    <rPh sb="0" eb="2">
      <t>ジム</t>
    </rPh>
    <rPh sb="2" eb="4">
      <t>ショチョウ</t>
    </rPh>
    <rPh sb="4" eb="6">
      <t>ヒョウショウ</t>
    </rPh>
    <rPh sb="7" eb="9">
      <t>ジュショウ</t>
    </rPh>
    <rPh sb="9" eb="10">
      <t>アリ</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</si>
  <si>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</si>
  <si>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</si>
  <si>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認定有り</t>
    <rPh sb="0" eb="2">
      <t>ニンテイ</t>
    </rPh>
    <rPh sb="2" eb="3">
      <t>アリ</t>
    </rPh>
    <phoneticPr fontId="1"/>
  </si>
  <si>
    <t>認定無し</t>
    <rPh sb="0" eb="2">
      <t>ニンテイ</t>
    </rPh>
    <rPh sb="2" eb="3">
      <t>ナ</t>
    </rPh>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</si>
  <si>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</si>
  <si>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</si>
  <si>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評価点</t>
    <rPh sb="0" eb="2">
      <t>ヒョウカ</t>
    </rPh>
    <rPh sb="2" eb="3">
      <t>テン</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</si>
  <si>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</si>
  <si>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</si>
  <si>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</si>
  <si>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</si>
  <si>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</si>
  <si>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</si>
  <si>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</si>
  <si>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</si>
  <si>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</si>
  <si>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</si>
  <si>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</si>
  <si>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</si>
  <si>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</si>
  <si>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</si>
  <si>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</si>
  <si>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</si>
  <si>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</si>
  <si>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</si>
  <si>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</si>
  <si>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</si>
  <si>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</si>
  <si>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</si>
  <si>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</si>
  <si>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</si>
  <si>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</si>
  <si>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</si>
  <si>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</si>
  <si>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</si>
  <si>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</si>
  <si>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</si>
  <si>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</si>
  <si>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</si>
  <si>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</si>
  <si>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</si>
  <si>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</si>
  <si>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</si>
  <si>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</si>
  <si>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</si>
  <si>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</si>
  <si>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</si>
  <si>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</si>
  <si>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</si>
  <si>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</si>
  <si>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</si>
  <si>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</si>
  <si>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</si>
  <si>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</si>
  <si>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</si>
  <si>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</si>
  <si>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</si>
  <si>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（代表構成員以外から提出があった様式は無効とする。）</t>
    <phoneticPr fontId="1"/>
  </si>
  <si>
    <t>　　</t>
  </si>
  <si>
    <t>　　</t>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</si>
  <si>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</si>
  <si>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</si>
  <si>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</si>
  <si>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</si>
  <si>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</si>
  <si>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</si>
  <si>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</si>
  <si>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</si>
  <si>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t>（様式第1-1号）</t>
    <rPh sb="1" eb="3">
      <t>ヨウシキ</t>
    </rPh>
    <rPh sb="3" eb="4">
      <t>ダイ</t>
    </rPh>
    <rPh sb="7" eb="8">
      <t>ゴウ</t>
    </rPh>
    <phoneticPr fontId="1"/>
  </si>
  <si>
    <t>（様式第1-2号）</t>
    <rPh sb="1" eb="3">
      <t>ヨウシキ</t>
    </rPh>
    <rPh sb="3" eb="4">
      <t>ダイ</t>
    </rPh>
    <rPh sb="7" eb="8">
      <t>ゴウ</t>
    </rPh>
    <phoneticPr fontId="1"/>
  </si>
  <si>
    <t>全ての施工プロセスで活用する</t>
    <rPh sb="0" eb="1">
      <t>スベ</t>
    </rPh>
    <rPh sb="3" eb="5">
      <t>セコウ</t>
    </rPh>
    <rPh sb="10" eb="12">
      <t>カツヨウ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</si>
  <si>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</si>
  <si>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</si>
  <si>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様式第１号</t>
    <rPh sb="0" eb="2">
      <t>ヨウシキ</t>
    </rPh>
    <rPh sb="2" eb="3">
      <t>ダイ</t>
    </rPh>
    <rPh sb="4" eb="5">
      <t>ゴウ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</si>
  <si>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</si>
  <si>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</si>
  <si>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</si>
  <si>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</si>
  <si>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</si>
  <si>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</si>
  <si>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</si>
  <si>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</si>
  <si>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</si>
  <si>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</si>
  <si>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</si>
  <si>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</si>
  <si>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</si>
  <si>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</si>
  <si>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</si>
  <si>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</si>
  <si>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</si>
  <si>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</si>
  <si>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</si>
  <si>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</si>
  <si>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</si>
  <si>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</si>
  <si>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</si>
  <si>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</si>
  <si>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</si>
  <si>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</si>
  <si>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</si>
  <si>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</si>
  <si>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</si>
  <si>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ICT施工
技術の活用</t>
    <rPh sb="3" eb="5">
      <t>セコウ</t>
    </rPh>
    <rPh sb="6" eb="8">
      <t>ギジュツ</t>
    </rPh>
    <rPh sb="9" eb="11">
      <t>カツヨウ</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</si>
  <si>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</si>
  <si>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</si>
  <si>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</si>
  <si>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</si>
  <si>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</si>
  <si>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</si>
  <si>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</si>
  <si>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</si>
  <si>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</si>
  <si>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</si>
  <si>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</si>
  <si>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</si>
  <si>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</si>
  <si>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</si>
  <si>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</si>
  <si>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</si>
  <si>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</si>
  <si>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</si>
  <si>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</si>
  <si>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</si>
  <si>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</si>
  <si>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</si>
  <si>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</si>
  <si>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</si>
  <si>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</si>
  <si>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</si>
  <si>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</si>
  <si>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</si>
  <si>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</si>
  <si>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</si>
  <si>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</si>
  <si>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</si>
  <si>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</si>
  <si>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</si>
  <si>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</si>
  <si>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</si>
  <si>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</si>
  <si>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</si>
  <si>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</si>
  <si>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</si>
  <si>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</si>
  <si>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</si>
  <si>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</si>
  <si>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</si>
  <si>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</si>
  <si>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</si>
  <si>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</si>
  <si>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</si>
  <si>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</si>
  <si>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</si>
  <si>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</si>
  <si>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</si>
  <si>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</si>
  <si>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</si>
  <si>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</si>
  <si>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</si>
  <si>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</si>
  <si>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</si>
  <si>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</si>
  <si>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</si>
  <si>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</si>
  <si>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</si>
  <si>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</si>
  <si>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</si>
  <si>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</si>
  <si>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</si>
  <si>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</si>
  <si>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○○以上○○未満の○○工事の経験有り</t>
    <rPh sb="2" eb="4">
      <t>イジョウ</t>
    </rPh>
    <rPh sb="6" eb="8">
      <t>ミマン</t>
    </rPh>
    <rPh sb="11" eb="13">
      <t>コウジ</t>
    </rPh>
    <rPh sb="14" eb="16">
      <t>ケイケン</t>
    </rPh>
    <rPh sb="16" eb="17">
      <t>アリ</t>
    </rPh>
    <phoneticPr fontId="1"/>
  </si>
  <si>
    <t>―</t>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</si>
  <si>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</si>
  <si>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</si>
  <si>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</si>
  <si>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</si>
  <si>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</si>
  <si>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</si>
  <si>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</si>
  <si>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</si>
  <si>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</si>
  <si>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</si>
  <si>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</si>
  <si>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</si>
  <si>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</si>
  <si>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</si>
  <si>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</si>
  <si>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</si>
  <si>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</si>
  <si>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</si>
  <si>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　</t>
  </si>
  <si>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</si>
  <si>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</si>
  <si>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</si>
  <si>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</si>
  <si>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</si>
  <si>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</si>
  <si>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</si>
  <si>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</si>
  <si>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</si>
  <si>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</si>
  <si>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</si>
  <si>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</si>
  <si>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</si>
  <si>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</si>
  <si>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</si>
  <si>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1級土木施工管理技士又は
1級建設機械施工技士の資格を有する</t>
    <rPh sb="1" eb="2">
      <t>キュウ</t>
    </rPh>
    <rPh sb="2" eb="4">
      <t>ドボク</t>
    </rPh>
    <rPh sb="4" eb="6">
      <t>セコウ</t>
    </rPh>
    <rPh sb="6" eb="8">
      <t>カンリ</t>
    </rPh>
    <rPh sb="8" eb="10">
      <t>ギシ</t>
    </rPh>
    <rPh sb="10" eb="11">
      <t>マタ</t>
    </rPh>
    <rPh sb="14" eb="15">
      <t>キュウ</t>
    </rPh>
    <rPh sb="15" eb="17">
      <t>ケンセツ</t>
    </rPh>
    <rPh sb="17" eb="19">
      <t>キカイ</t>
    </rPh>
    <rPh sb="19" eb="21">
      <t>セコウ</t>
    </rPh>
    <rPh sb="21" eb="23">
      <t>ギシ</t>
    </rPh>
    <rPh sb="24" eb="26">
      <t>シカク</t>
    </rPh>
    <rPh sb="27" eb="28">
      <t>ユウ</t>
    </rPh>
    <phoneticPr fontId="1"/>
  </si>
  <si>
    <t>1級舗装施工管理技術者又は
1級建設機械施工技士の資格を有する</t>
    <rPh sb="1" eb="2">
      <t>キュウ</t>
    </rPh>
    <rPh sb="2" eb="4">
      <t>ホソウ</t>
    </rPh>
    <rPh sb="4" eb="6">
      <t>セコウ</t>
    </rPh>
    <rPh sb="6" eb="8">
      <t>カンリ</t>
    </rPh>
    <rPh sb="8" eb="11">
      <t>ギジュツシャ</t>
    </rPh>
    <rPh sb="11" eb="12">
      <t>マタ</t>
    </rPh>
    <rPh sb="15" eb="16">
      <t>キュウ</t>
    </rPh>
    <rPh sb="16" eb="18">
      <t>ケンセツ</t>
    </rPh>
    <rPh sb="18" eb="20">
      <t>キカイ</t>
    </rPh>
    <rPh sb="20" eb="22">
      <t>セコウ</t>
    </rPh>
    <rPh sb="22" eb="24">
      <t>ギシ</t>
    </rPh>
    <rPh sb="25" eb="27">
      <t>シカク</t>
    </rPh>
    <rPh sb="28" eb="29">
      <t>ユウ</t>
    </rPh>
    <phoneticPr fontId="1"/>
  </si>
  <si>
    <t>2級土木施工管理技士又は
2級建設機械施工技士の資格を有する</t>
    <rPh sb="1" eb="2">
      <t>キュウ</t>
    </rPh>
    <rPh sb="2" eb="4">
      <t>ドボク</t>
    </rPh>
    <rPh sb="4" eb="6">
      <t>セコウ</t>
    </rPh>
    <rPh sb="6" eb="8">
      <t>カンリ</t>
    </rPh>
    <rPh sb="8" eb="10">
      <t>ギシ</t>
    </rPh>
    <rPh sb="10" eb="11">
      <t>マタ</t>
    </rPh>
    <rPh sb="14" eb="15">
      <t>キュウ</t>
    </rPh>
    <rPh sb="15" eb="17">
      <t>ケンセツ</t>
    </rPh>
    <rPh sb="17" eb="19">
      <t>キカイ</t>
    </rPh>
    <rPh sb="19" eb="21">
      <t>セコウ</t>
    </rPh>
    <rPh sb="21" eb="23">
      <t>ギシ</t>
    </rPh>
    <rPh sb="24" eb="26">
      <t>シカク</t>
    </rPh>
    <rPh sb="27" eb="28">
      <t>ユウ</t>
    </rPh>
    <phoneticPr fontId="1"/>
  </si>
  <si>
    <t>2級舗装施工管理技術者又は
2級建設機械施工技士の資格を有する</t>
    <rPh sb="1" eb="2">
      <t>キュウ</t>
    </rPh>
    <rPh sb="2" eb="4">
      <t>ホソウ</t>
    </rPh>
    <rPh sb="4" eb="6">
      <t>セコウ</t>
    </rPh>
    <rPh sb="6" eb="8">
      <t>カンリ</t>
    </rPh>
    <rPh sb="8" eb="11">
      <t>ギジュツシャ</t>
    </rPh>
    <rPh sb="11" eb="12">
      <t>マタ</t>
    </rPh>
    <rPh sb="15" eb="16">
      <t>キュウ</t>
    </rPh>
    <rPh sb="16" eb="18">
      <t>ケンセツ</t>
    </rPh>
    <rPh sb="18" eb="20">
      <t>キカイ</t>
    </rPh>
    <rPh sb="20" eb="22">
      <t>セコウ</t>
    </rPh>
    <rPh sb="22" eb="24">
      <t>ギシ</t>
    </rPh>
    <rPh sb="25" eb="27">
      <t>シカク</t>
    </rPh>
    <rPh sb="28" eb="29">
      <t>ユウ</t>
    </rPh>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</si>
  <si>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</si>
  <si>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</si>
  <si>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</si>
  <si>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</si>
  <si>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</si>
  <si>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</si>
  <si>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</si>
  <si>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</si>
  <si>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</si>
  <si>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</si>
  <si>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</si>
  <si>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若手又は女性技術者の配置</t>
    <rPh sb="0" eb="2">
      <t>ワカテ</t>
    </rPh>
    <rPh sb="2" eb="3">
      <t>マタ</t>
    </rPh>
    <rPh sb="4" eb="6">
      <t>ジョセイ</t>
    </rPh>
    <rPh sb="6" eb="8">
      <t>ギジュツ</t>
    </rPh>
    <rPh sb="8" eb="9">
      <t>シャ</t>
    </rPh>
    <rPh sb="10" eb="12">
      <t>ハイチ</t>
    </rPh>
    <phoneticPr fontId="36"/>
  </si>
  <si>
    <t>「80点以上81点未満」又は「78点以上80点未満かつ工事件数5件以上」</t>
    <rPh sb="3" eb="4">
      <t>テン</t>
    </rPh>
    <rPh sb="4" eb="6">
      <t>イジョウ</t>
    </rPh>
    <rPh sb="17" eb="18">
      <t>テン</t>
    </rPh>
    <rPh sb="18" eb="20">
      <t>イジョウ</t>
    </rPh>
    <rPh sb="27" eb="31">
      <t>コウジケンスウ</t>
    </rPh>
    <phoneticPr fontId="36"/>
  </si>
  <si>
    <t>「81点以上」又は「80点以上81点未満かつ工事件数5件以上」</t>
    <rPh sb="3" eb="4">
      <t>テン</t>
    </rPh>
    <rPh sb="4" eb="6">
      <t>イジョウ</t>
    </rPh>
    <rPh sb="7" eb="8">
      <t>マタ</t>
    </rPh>
    <rPh sb="12" eb="13">
      <t>テン</t>
    </rPh>
    <rPh sb="13" eb="15">
      <t>イジョウ</t>
    </rPh>
    <rPh sb="17" eb="18">
      <t>テン</t>
    </rPh>
    <rPh sb="18" eb="20">
      <t>ミマン</t>
    </rPh>
    <rPh sb="22" eb="26">
      <t>コウジケンスウ</t>
    </rPh>
    <rPh sb="27" eb="28">
      <t>ケン</t>
    </rPh>
    <rPh sb="28" eb="30">
      <t>イジョウ</t>
    </rPh>
    <phoneticPr fontId="36"/>
  </si>
  <si>
    <t>「78点以上80点未満」又は「76点以上78点未満かつ工事件数5件以上」</t>
    <rPh sb="3" eb="4">
      <t>テン</t>
    </rPh>
    <rPh sb="4" eb="6">
      <t>イジョウ</t>
    </rPh>
    <rPh sb="17" eb="18">
      <t>テン</t>
    </rPh>
    <rPh sb="18" eb="20">
      <t>イジョウ</t>
    </rPh>
    <rPh sb="27" eb="31">
      <t>コウジケンスウ</t>
    </rPh>
    <phoneticPr fontId="36"/>
  </si>
  <si>
    <t>「76点以上78点未満」又は「74点以上76点未満かつ工事件数5件以上」</t>
    <rPh sb="3" eb="4">
      <t>テン</t>
    </rPh>
    <rPh sb="4" eb="6">
      <t>イジョウ</t>
    </rPh>
    <rPh sb="17" eb="18">
      <t>テン</t>
    </rPh>
    <rPh sb="18" eb="20">
      <t>イジョウ</t>
    </rPh>
    <rPh sb="27" eb="31">
      <t>コウジケンスウ</t>
    </rPh>
    <phoneticPr fontId="36"/>
  </si>
  <si>
    <t>「74点以上76点未満」又は「72点以上74点未満かつ工事件数5件以上」</t>
    <rPh sb="3" eb="4">
      <t>テン</t>
    </rPh>
    <rPh sb="4" eb="6">
      <t>イジョウ</t>
    </rPh>
    <rPh sb="17" eb="18">
      <t>テン</t>
    </rPh>
    <rPh sb="18" eb="20">
      <t>イジョウ</t>
    </rPh>
    <rPh sb="27" eb="31">
      <t>コウジケンスウ</t>
    </rPh>
    <phoneticPr fontId="36"/>
  </si>
  <si>
    <t>「72点以上74点未満」又は「70点以上72点未満かつ工事件数5件以上」</t>
    <rPh sb="3" eb="4">
      <t>テン</t>
    </rPh>
    <rPh sb="4" eb="6">
      <t>イジョウ</t>
    </rPh>
    <rPh sb="17" eb="18">
      <t>テン</t>
    </rPh>
    <rPh sb="18" eb="20">
      <t>イジョウ</t>
    </rPh>
    <rPh sb="27" eb="31">
      <t>コウジケンスウ</t>
    </rPh>
    <phoneticPr fontId="36"/>
  </si>
  <si>
    <t>ICTの活用なし</t>
    <phoneticPr fontId="1"/>
  </si>
  <si>
    <t>―</t>
  </si>
  <si>
    <r>
      <t>若手</t>
    </r>
    <r>
      <rPr>
        <sz val="8"/>
        <color rgb="FF0070C0"/>
        <rFont val="ＭＳ Ｐゴシック"/>
        <family val="3"/>
        <charset val="128"/>
      </rPr>
      <t>又は女性</t>
    </r>
    <r>
      <rPr>
        <sz val="8"/>
        <color rgb="FFFF0000"/>
        <rFont val="ＭＳ Ｐゴシック"/>
        <family val="3"/>
        <charset val="128"/>
      </rPr>
      <t>技術者の配置</t>
    </r>
    <rPh sb="0" eb="2">
      <t>ワカテ</t>
    </rPh>
    <rPh sb="2" eb="3">
      <t>マタ</t>
    </rPh>
    <rPh sb="4" eb="6">
      <t>ジョセイ</t>
    </rPh>
    <rPh sb="6" eb="8">
      <t>ギジュツ</t>
    </rPh>
    <rPh sb="8" eb="9">
      <t>シャ</t>
    </rPh>
    <rPh sb="10" eb="12">
      <t>ハイチ</t>
    </rPh>
    <phoneticPr fontId="36"/>
  </si>
  <si>
    <t>←　タイプを選択</t>
    <rPh sb="6" eb="8">
      <t>センタク</t>
    </rPh>
    <phoneticPr fontId="1"/>
  </si>
  <si>
    <t>81点以上かつ工事件数5件以上</t>
    <rPh sb="2" eb="5">
      <t>テンイジョウ</t>
    </rPh>
    <rPh sb="7" eb="11">
      <t>コウジケンスウ</t>
    </rPh>
    <rPh sb="12" eb="13">
      <t>ケン</t>
    </rPh>
    <rPh sb="13" eb="15">
      <t>イジョウ</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</si>
  <si>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1"/>
  </si>
  <si>
    <t>→</t>
    <phoneticPr fontId="1"/>
  </si>
  <si>
    <t>→
事前審査方式／事後審査方式を選択</t>
    <rPh sb="2" eb="6">
      <t>ジゼンシンサ</t>
    </rPh>
    <rPh sb="6" eb="8">
      <t>ホウシキ</t>
    </rPh>
    <rPh sb="9" eb="13">
      <t>ジゴシンサ</t>
    </rPh>
    <rPh sb="13" eb="15">
      <t>ホウシキ</t>
    </rPh>
    <rPh sb="16" eb="18">
      <t>センタク</t>
    </rPh>
    <phoneticPr fontId="1"/>
  </si>
  <si>
    <t>事前審査方式／事後審査方式を選択</t>
    <rPh sb="0" eb="4">
      <t>ジゼンシンサ</t>
    </rPh>
    <rPh sb="4" eb="6">
      <t>ホウシキ</t>
    </rPh>
    <rPh sb="7" eb="11">
      <t>ジゴシンサ</t>
    </rPh>
    <rPh sb="11" eb="13">
      <t>ホウシキ</t>
    </rPh>
    <rPh sb="14" eb="16">
      <t>センタク</t>
    </rPh>
    <phoneticPr fontId="1"/>
  </si>
  <si>
    <t>1級土木施工管理技士又は
1級建設機械施工技士の資格を有する</t>
    <rPh sb="1" eb="2">
      <t>キュウ</t>
    </rPh>
    <rPh sb="2" eb="4">
      <t>ドボク</t>
    </rPh>
    <rPh sb="4" eb="6">
      <t>セコウ</t>
    </rPh>
    <rPh sb="6" eb="8">
      <t>カンリ</t>
    </rPh>
    <rPh sb="8" eb="10">
      <t>ギシ</t>
    </rPh>
    <rPh sb="14" eb="15">
      <t>キュウ</t>
    </rPh>
    <rPh sb="15" eb="17">
      <t>ケンセツ</t>
    </rPh>
    <rPh sb="17" eb="19">
      <t>キカイ</t>
    </rPh>
    <rPh sb="19" eb="21">
      <t>セコウ</t>
    </rPh>
    <rPh sb="21" eb="23">
      <t>ギシ</t>
    </rPh>
    <rPh sb="24" eb="26">
      <t>シカク</t>
    </rPh>
    <rPh sb="27" eb="28">
      <t>ユウ</t>
    </rPh>
    <phoneticPr fontId="1"/>
  </si>
  <si>
    <t>県内建設業者との契約予定金額の合計が○○万円以上</t>
    <rPh sb="0" eb="1">
      <t>ケン</t>
    </rPh>
    <rPh sb="1" eb="2">
      <t>ナイ</t>
    </rPh>
    <rPh sb="2" eb="4">
      <t>ケンセツ</t>
    </rPh>
    <rPh sb="4" eb="5">
      <t>ギョウ</t>
    </rPh>
    <rPh sb="5" eb="6">
      <t>シャ</t>
    </rPh>
    <rPh sb="8" eb="10">
      <t>ケイヤク</t>
    </rPh>
    <rPh sb="10" eb="12">
      <t>ヨテイ</t>
    </rPh>
    <rPh sb="12" eb="14">
      <t>キンガク</t>
    </rPh>
    <rPh sb="15" eb="17">
      <t>ゴウケイ</t>
    </rPh>
    <rPh sb="20" eb="24">
      <t>マンエンイジョウ</t>
    </rPh>
    <phoneticPr fontId="1"/>
  </si>
  <si>
    <t>県内建設業者との契約予定金額の合計が△△万円以上○○万円未満</t>
    <rPh sb="0" eb="2">
      <t>ケンナイ</t>
    </rPh>
    <rPh sb="2" eb="4">
      <t>ケンセツ</t>
    </rPh>
    <rPh sb="4" eb="6">
      <t>ギョウシャ</t>
    </rPh>
    <rPh sb="8" eb="10">
      <t>ケイヤク</t>
    </rPh>
    <rPh sb="10" eb="12">
      <t>ヨテイ</t>
    </rPh>
    <rPh sb="12" eb="14">
      <t>キンガク</t>
    </rPh>
    <rPh sb="15" eb="17">
      <t>ゴウケイ</t>
    </rPh>
    <rPh sb="20" eb="22">
      <t>マンエン</t>
    </rPh>
    <rPh sb="22" eb="24">
      <t>イジョウ</t>
    </rPh>
    <rPh sb="26" eb="28">
      <t>マンエン</t>
    </rPh>
    <rPh sb="28" eb="30">
      <t>ミマン</t>
    </rPh>
    <phoneticPr fontId="1"/>
  </si>
  <si>
    <r>
      <t>提出資料については。各資料の空欄部に</t>
    </r>
    <r>
      <rPr>
        <b/>
        <sz val="9"/>
        <color rgb="FFFF0000"/>
        <rFont val="ＭＳ Ｐゴシック"/>
        <family val="3"/>
        <charset val="128"/>
        <scheme val="minor"/>
      </rPr>
      <t>通しページ番号を記入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3" eb="25">
      <t>バンゴウ</t>
    </rPh>
    <rPh sb="26" eb="28">
      <t>キニュウ</t>
    </rPh>
    <rPh sb="36" eb="37">
      <t>トウ</t>
    </rPh>
    <rPh sb="37" eb="39">
      <t>ヨウシキ</t>
    </rPh>
    <rPh sb="44" eb="45">
      <t>メ</t>
    </rPh>
    <phoneticPr fontId="1"/>
  </si>
  <si>
    <t>令和○○年○○月○○日　　　</t>
    <rPh sb="0" eb="1">
      <t>レイ</t>
    </rPh>
    <rPh sb="1" eb="2">
      <t>ワ</t>
    </rPh>
    <rPh sb="4" eb="5">
      <t>ネン</t>
    </rPh>
    <rPh sb="7" eb="8">
      <t>ガツ</t>
    </rPh>
    <rPh sb="10" eb="11">
      <t>ニチ</t>
    </rPh>
    <phoneticPr fontId="1"/>
  </si>
  <si>
    <t>FAX：○○○－○○○－○○○○</t>
    <phoneticPr fontId="1"/>
  </si>
  <si>
    <t>○○県○○市○○町○○</t>
    <phoneticPr fontId="1"/>
  </si>
  <si>
    <t>株式会社○○</t>
    <phoneticPr fontId="1"/>
  </si>
  <si>
    <t>代表取締役　○○○○</t>
    <phoneticPr fontId="1"/>
  </si>
  <si>
    <t>所属：㈱○○○○　　氏名：△△　　　　　電話番号：○○○－○○○－○○○○</t>
    <phoneticPr fontId="1"/>
  </si>
  <si>
    <t>連絡先：</t>
    <rPh sb="0" eb="2">
      <t>レンラク</t>
    </rPh>
    <rPh sb="2" eb="3">
      <t>サキ</t>
    </rPh>
    <phoneticPr fontId="1"/>
  </si>
  <si>
    <t>有資格者の配置</t>
    <rPh sb="5" eb="7">
      <t>ハイチ</t>
    </rPh>
    <phoneticPr fontId="1"/>
  </si>
  <si>
    <t>特別簡易型(Ⅰ) ・県内型　①地域内拠点なし・有資格者あり・ＩＣＴ施工技術の活用なし</t>
    <rPh sb="23" eb="27">
      <t>ユウシカクシャ</t>
    </rPh>
    <phoneticPr fontId="36"/>
  </si>
  <si>
    <t>特別簡易型(Ⅰ) ・県内型　②地域内拠点なし・有資格者あり・ＩＣＴ施工技術の活用あり</t>
    <rPh sb="23" eb="27">
      <t>ユウシカクシャ</t>
    </rPh>
    <phoneticPr fontId="36"/>
  </si>
  <si>
    <t>特別簡易型(Ⅰ) ・県内型　③地域内拠点なし・有資格者なし・ＩＣＴ施工技術の活用なし</t>
    <rPh sb="23" eb="27">
      <t>ユウシカクシャ</t>
    </rPh>
    <phoneticPr fontId="36"/>
  </si>
  <si>
    <t>特別簡易型(Ⅰ) ・県内型　④地域内拠点なし・有資格者なし・ＩＣＴ施工技術の活用あり</t>
    <rPh sb="23" eb="27">
      <t>ユウシカクシャ</t>
    </rPh>
    <phoneticPr fontId="36"/>
  </si>
  <si>
    <t>特別簡易型(Ⅰ) ・県内型　⑤地域内拠点あり・有資格者あり・ＩＣＴ施工技術の活用なし</t>
    <rPh sb="23" eb="27">
      <t>ユウシカクシャ</t>
    </rPh>
    <phoneticPr fontId="36"/>
  </si>
  <si>
    <t>特別簡易型(Ⅰ) ・県内型　⑥地域内拠点あり・有資格者あり・ＩＣＴ施工技術の活用あり</t>
    <phoneticPr fontId="36"/>
  </si>
  <si>
    <t>特別簡易型(Ⅰ) ・県内型　⑦地域内拠点あり・有資格者なし・ＩＣＴ施工技術の活用なし</t>
    <phoneticPr fontId="36"/>
  </si>
  <si>
    <t>特別簡易型(Ⅰ) ・県内型　⑧地域内拠点あり・有資格者なし・ＩＣＴ施工技術の活用あり</t>
    <phoneticPr fontId="36"/>
  </si>
  <si>
    <t>特別簡易型(Ⅱ) ・県内型　①地域内拠点なし・有資格者あり・ＩＣＴ施工技術の活用なし</t>
    <phoneticPr fontId="36"/>
  </si>
  <si>
    <t>特別簡易型(Ⅱ) ・県内型　②地域内拠点なし・有資格者あり・ＩＣＴ施工技術の活用あり</t>
    <phoneticPr fontId="36"/>
  </si>
  <si>
    <t>特別簡易型(Ⅱ) ・県内型　③地域内拠点なし・有資格者なし・ＩＣＴ施工技術の活用なし</t>
    <phoneticPr fontId="36"/>
  </si>
  <si>
    <t>特別簡易型(Ⅱ) ・県内型　④地域内拠点なし・有資格者なし・ＩＣＴ施工技術の活用あり</t>
    <phoneticPr fontId="36"/>
  </si>
  <si>
    <t>特別簡易型(Ⅱ) ・県内型　⑤地域内拠点あり・有資格者あり・ＩＣＴ施工技術の活用なし</t>
    <phoneticPr fontId="36"/>
  </si>
  <si>
    <t>特別簡易型(Ⅱ) ・県内型　⑥地域内拠点あり・有資格者あり・ＩＣＴ施工技術の活用あり</t>
    <phoneticPr fontId="36"/>
  </si>
  <si>
    <t>特別簡易型(Ⅱ) ・県内型　⑦地域内拠点あり・有資格者なし・ＩＣＴ施工技術の活用なし</t>
    <phoneticPr fontId="36"/>
  </si>
  <si>
    <t>特別簡易型(Ⅱ) ・県内型　⑧地域内拠点あり・有資格者なし・ＩＣＴ施工技術の活用あり</t>
    <phoneticPr fontId="36"/>
  </si>
  <si>
    <t>特別簡易型(Ⅱ) ・県内外型（施設機械用）　①標準・有資格者あり</t>
    <rPh sb="12" eb="13">
      <t>ガイ</t>
    </rPh>
    <rPh sb="15" eb="20">
      <t>シセツキカイヨウ</t>
    </rPh>
    <rPh sb="23" eb="25">
      <t>ヒョウジュン</t>
    </rPh>
    <phoneticPr fontId="36"/>
  </si>
  <si>
    <t>特別簡易型(Ⅱ) ・県内外型（施設機械用）　②標準・有資格者なし</t>
    <rPh sb="12" eb="13">
      <t>ガイ</t>
    </rPh>
    <rPh sb="15" eb="19">
      <t>シセツキカイ</t>
    </rPh>
    <rPh sb="19" eb="20">
      <t>ヨウ</t>
    </rPh>
    <rPh sb="23" eb="25">
      <t>ヒョウジュン</t>
    </rPh>
    <phoneticPr fontId="36"/>
  </si>
  <si>
    <t>有資格者の配置</t>
    <rPh sb="0" eb="4">
      <t>ユウシカクシャ</t>
    </rPh>
    <rPh sb="5" eb="7">
      <t>ハイチ</t>
    </rPh>
    <phoneticPr fontId="36"/>
  </si>
  <si>
    <t>P1</t>
    <phoneticPr fontId="1"/>
  </si>
  <si>
    <t>R3</t>
    <phoneticPr fontId="1"/>
  </si>
  <si>
    <t>R4</t>
    <phoneticPr fontId="1"/>
  </si>
  <si>
    <t>R5</t>
    <phoneticPr fontId="1"/>
  </si>
  <si>
    <t>R6</t>
    <phoneticPr fontId="1"/>
  </si>
  <si>
    <t>知事</t>
    <rPh sb="0" eb="2">
      <t>チジ</t>
    </rPh>
    <phoneticPr fontId="1"/>
  </si>
  <si>
    <t>6技術者表彰の受賞</t>
    <rPh sb="4" eb="6">
      <t>ヒョウショウ</t>
    </rPh>
    <phoneticPr fontId="1"/>
  </si>
  <si>
    <t>【技術者表彰】</t>
    <rPh sb="1" eb="4">
      <t>ギジュツシャ</t>
    </rPh>
    <rPh sb="4" eb="6">
      <t>ヒョウショウ</t>
    </rPh>
    <phoneticPr fontId="1"/>
  </si>
  <si>
    <t>R7</t>
    <phoneticPr fontId="1"/>
  </si>
  <si>
    <t>技術者表彰
の受賞</t>
    <rPh sb="0" eb="2">
      <t>ギジュツ</t>
    </rPh>
    <rPh sb="3" eb="5">
      <t>ヒョウショウ</t>
    </rPh>
    <rPh sb="6" eb="8">
      <t>ジュショウ</t>
    </rPh>
    <phoneticPr fontId="36"/>
  </si>
  <si>
    <t>６　技術者表彰の受賞（中間）</t>
    <rPh sb="5" eb="7">
      <t>ヒョウショウ</t>
    </rPh>
    <rPh sb="11" eb="13">
      <t>チュウカン</t>
    </rPh>
    <phoneticPr fontId="1"/>
  </si>
  <si>
    <t>下記工事について、総合評価事前審査方式に伴う技術資料を提出します。</t>
  </si>
  <si>
    <t>R3</t>
  </si>
  <si>
    <t>事務所長</t>
    <rPh sb="0" eb="2">
      <t>ジム</t>
    </rPh>
    <rPh sb="2" eb="4">
      <t>ショチョウ</t>
    </rPh>
    <phoneticPr fontId="1"/>
  </si>
  <si>
    <t>配置予定技術の受賞実績</t>
    <rPh sb="0" eb="4">
      <t>ハイチヨテイ</t>
    </rPh>
    <rPh sb="4" eb="6">
      <t>ギジュツ</t>
    </rPh>
    <rPh sb="7" eb="9">
      <t>ジュショウ</t>
    </rPh>
    <rPh sb="9" eb="11">
      <t>ジッセキ</t>
    </rPh>
    <phoneticPr fontId="1"/>
  </si>
  <si>
    <t>知事表彰優秀技術者賞、知事表彰若手・女性技術者賞
又は企業局長表彰の受賞実績有り</t>
    <rPh sb="0" eb="2">
      <t>チジ</t>
    </rPh>
    <rPh sb="2" eb="4">
      <t>ヒョウショウ</t>
    </rPh>
    <rPh sb="4" eb="6">
      <t>ユウシュウ</t>
    </rPh>
    <rPh sb="6" eb="9">
      <t>ギジュツシャ</t>
    </rPh>
    <rPh sb="9" eb="10">
      <t>ショウ</t>
    </rPh>
    <rPh sb="11" eb="15">
      <t>チジヒョウショウ</t>
    </rPh>
    <rPh sb="15" eb="17">
      <t>ワカテ</t>
    </rPh>
    <rPh sb="18" eb="23">
      <t>ジョセイギジュツシャ</t>
    </rPh>
    <rPh sb="23" eb="24">
      <t>ショウ</t>
    </rPh>
    <rPh sb="25" eb="26">
      <t>マタ</t>
    </rPh>
    <rPh sb="27" eb="29">
      <t>キギョウ</t>
    </rPh>
    <rPh sb="29" eb="31">
      <t>キョクチョウ</t>
    </rPh>
    <rPh sb="31" eb="33">
      <t>ヒョウショウ</t>
    </rPh>
    <rPh sb="34" eb="36">
      <t>ジュショウ</t>
    </rPh>
    <rPh sb="36" eb="38">
      <t>ジッセキ</t>
    </rPh>
    <rPh sb="38" eb="39">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</si>
  <si>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</si>
  <si>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t>
    </rPh>
    <phoneticPr fontId="1"/>
  </si>
  <si>
    <t>配置予定技術者
の受賞実績</t>
    <rPh sb="0" eb="4">
      <t>ハイチヨテイ</t>
    </rPh>
    <rPh sb="4" eb="7">
      <t>ギジュツシャ</t>
    </rPh>
    <rPh sb="9" eb="11">
      <t>ジュショウ</t>
    </rPh>
    <rPh sb="11" eb="13">
      <t>ジッセキ</t>
    </rPh>
    <phoneticPr fontId="36"/>
  </si>
  <si>
    <t>4プロセス</t>
    <phoneticPr fontId="1"/>
  </si>
  <si>
    <t>1～3プロセス</t>
    <phoneticPr fontId="1"/>
  </si>
  <si>
    <t>一部の施工プロセスで活用する（※5つのうち4プロセス活用）</t>
    <rPh sb="0" eb="2">
      <t>イチブ</t>
    </rPh>
    <rPh sb="3" eb="5">
      <t>セコウ</t>
    </rPh>
    <rPh sb="10" eb="12">
      <t>カツヨウ</t>
    </rPh>
    <rPh sb="26" eb="28">
      <t>カツヨウ</t>
    </rPh>
    <phoneticPr fontId="1"/>
  </si>
  <si>
    <t>一部の施工プロセスで活用する（※5つのうち1～3プロセス活用）</t>
    <rPh sb="0" eb="2">
      <t>イチブ</t>
    </rPh>
    <rPh sb="3" eb="5">
      <t>セコウ</t>
    </rPh>
    <rPh sb="10" eb="12">
      <t>カツヨウ</t>
    </rPh>
    <rPh sb="28" eb="30">
      <t>カツヨウ</t>
    </rPh>
    <phoneticPr fontId="1"/>
  </si>
  <si>
    <t>72点未満・対象無し</t>
    <rPh sb="2" eb="3">
      <t>テン</t>
    </rPh>
    <rPh sb="3" eb="5">
      <t>ミマン</t>
    </rPh>
    <rPh sb="6" eb="8">
      <t>タイショウ</t>
    </rPh>
    <rPh sb="8" eb="9">
      <t>ナ</t>
    </rPh>
    <phoneticPr fontId="1"/>
  </si>
  <si>
    <t>工事箇所の存する市町村内における夜間・休日の
地域貢献の実績有り</t>
    <rPh sb="0" eb="2">
      <t>コウジ</t>
    </rPh>
    <rPh sb="2" eb="4">
      <t>カショ</t>
    </rPh>
    <rPh sb="5" eb="6">
      <t>ゾン</t>
    </rPh>
    <rPh sb="8" eb="11">
      <t>シチョウソン</t>
    </rPh>
    <rPh sb="11" eb="12">
      <t>ナイ</t>
    </rPh>
    <rPh sb="16" eb="18">
      <t>ヤカン</t>
    </rPh>
    <rPh sb="19" eb="21">
      <t>キュウジツ</t>
    </rPh>
    <rPh sb="23" eb="25">
      <t>チイキ</t>
    </rPh>
    <rPh sb="25" eb="27">
      <t>コウケン</t>
    </rPh>
    <rPh sb="28" eb="30">
      <t>ジッセキ</t>
    </rPh>
    <rPh sb="30" eb="31">
      <t>アリ</t>
    </rPh>
    <phoneticPr fontId="1"/>
  </si>
  <si>
    <t>工事箇所の存する市町村内における地域貢献の実績有り</t>
    <rPh sb="0" eb="2">
      <t>コウジ</t>
    </rPh>
    <rPh sb="2" eb="4">
      <t>カショ</t>
    </rPh>
    <rPh sb="5" eb="6">
      <t>ゾン</t>
    </rPh>
    <rPh sb="8" eb="11">
      <t>シチョウソン</t>
    </rPh>
    <rPh sb="11" eb="12">
      <t>ナイ</t>
    </rPh>
    <rPh sb="16" eb="18">
      <t>チイキ</t>
    </rPh>
    <rPh sb="18" eb="20">
      <t>コウケン</t>
    </rPh>
    <rPh sb="21" eb="23">
      <t>ジッセキ</t>
    </rPh>
    <rPh sb="23" eb="24">
      <t>アリ</t>
    </rPh>
    <phoneticPr fontId="1"/>
  </si>
  <si>
    <t>工事箇所の存する市町村外の県内の地域貢献の実績有り</t>
    <rPh sb="0" eb="2">
      <t>コウジ</t>
    </rPh>
    <rPh sb="2" eb="4">
      <t>カショ</t>
    </rPh>
    <rPh sb="5" eb="6">
      <t>ソン</t>
    </rPh>
    <rPh sb="8" eb="11">
      <t>シチョウソン</t>
    </rPh>
    <rPh sb="11" eb="12">
      <t>ガイ</t>
    </rPh>
    <rPh sb="13" eb="15">
      <t>ケンナイ</t>
    </rPh>
    <rPh sb="16" eb="18">
      <t>チイキ</t>
    </rPh>
    <rPh sb="18" eb="20">
      <t>コウケン</t>
    </rPh>
    <rPh sb="21" eb="23">
      <t>ジッセキ</t>
    </rPh>
    <rPh sb="23" eb="24">
      <t>アチイキコウケンジッセキアリ</t>
    </rPh>
    <phoneticPr fontId="1"/>
  </si>
  <si>
    <r>
      <rPr>
        <sz val="11"/>
        <rFont val="ＭＳ Ｐゴシック"/>
        <family val="3"/>
        <charset val="128"/>
        <scheme val="minor"/>
      </rPr>
      <t>茨城県県南農林事務所稲敷土地改良事務所長</t>
    </r>
    <r>
      <rPr>
        <sz val="11"/>
        <color theme="1"/>
        <rFont val="ＭＳ Ｐゴシック"/>
        <family val="2"/>
        <charset val="128"/>
        <scheme val="minor"/>
      </rPr>
      <t>　　殿</t>
    </r>
    <rPh sb="0" eb="3">
      <t>イバラキケン</t>
    </rPh>
    <rPh sb="3" eb="5">
      <t>ケンナン</t>
    </rPh>
    <rPh sb="5" eb="7">
      <t>ノウリン</t>
    </rPh>
    <rPh sb="7" eb="9">
      <t>ジム</t>
    </rPh>
    <rPh sb="9" eb="10">
      <t>ショ</t>
    </rPh>
    <rPh sb="10" eb="19">
      <t>イナシキトチカイリョウジムショ</t>
    </rPh>
    <rPh sb="19" eb="20">
      <t>チョウ</t>
    </rPh>
    <rPh sb="22" eb="23">
      <t>トノ</t>
    </rPh>
    <phoneticPr fontId="1"/>
  </si>
  <si>
    <t>国、地方公共団体、特殊法人等の同種工事の実績有り</t>
    <rPh sb="0" eb="1">
      <t>クニ</t>
    </rPh>
    <rPh sb="2" eb="8">
      <t>チホウコウキョウダンタイ</t>
    </rPh>
    <rPh sb="9" eb="13">
      <t>トクシュホウジン</t>
    </rPh>
    <rPh sb="13" eb="14">
      <t>トウ</t>
    </rPh>
    <rPh sb="15" eb="17">
      <t>ドウシュ</t>
    </rPh>
    <rPh sb="17" eb="19">
      <t>コウジ</t>
    </rPh>
    <rPh sb="20" eb="22">
      <t>ジッセキ</t>
    </rPh>
    <rPh sb="22" eb="23">
      <t>ア</t>
    </rPh>
    <phoneticPr fontId="1"/>
  </si>
  <si>
    <t>国、地方公共団体、特殊法人等の同種工事の経験有り</t>
    <rPh sb="20" eb="22">
      <t>ケイケン</t>
    </rPh>
    <rPh sb="22" eb="23">
      <t>ア</t>
    </rPh>
    <phoneticPr fontId="1"/>
  </si>
  <si>
    <t>龍ケ崎市、牛久市、稲敷市、稲敷郡美浦村、稲敷郡阿見町、稲敷郡河内町、北相馬郡利根町に本店有り</t>
    <rPh sb="42" eb="44">
      <t>ホンテン</t>
    </rPh>
    <rPh sb="44" eb="45">
      <t>ア</t>
    </rPh>
    <phoneticPr fontId="1"/>
  </si>
  <si>
    <t>特別簡易型(Ⅱ) ・県内型　⑧地域内拠点あり・有資格者なし・ＩＣＴ施工技術の活用あり</t>
  </si>
  <si>
    <t>508-5069-0C、508-5070-0C　経営体育成基盤整備事業　川原代地区、川原代2期地区　排水路その7工事　</t>
    <rPh sb="24" eb="35">
      <t>ケイエイタイイクセイキバンセイビジギョウ</t>
    </rPh>
    <rPh sb="36" eb="39">
      <t>カワラシロ</t>
    </rPh>
    <rPh sb="39" eb="41">
      <t>チク</t>
    </rPh>
    <rPh sb="42" eb="45">
      <t>カワラシロ</t>
    </rPh>
    <rPh sb="46" eb="49">
      <t>キチク</t>
    </rPh>
    <rPh sb="50" eb="53">
      <t>ハイスイロ</t>
    </rPh>
    <rPh sb="56" eb="58">
      <t>コウジ</t>
    </rPh>
    <phoneticPr fontId="1"/>
  </si>
  <si>
    <t>龍ケ崎市川原代町　地先</t>
    <rPh sb="0" eb="4">
      <t>リュウガサキシ</t>
    </rPh>
    <rPh sb="4" eb="7">
      <t>カワラシロ</t>
    </rPh>
    <rPh sb="7" eb="8">
      <t>マチ</t>
    </rPh>
    <rPh sb="9" eb="11">
      <t>チサキ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</si>
</sst>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8"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b/>
      <sz val="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8"/>
      <color rgb="FF0070C0"/>
      <name val="ＭＳ Ｐゴシック"/>
      <family val="3"/>
      <charset val="128"/>
    </font>
    <font>
      <sz val="8"/>
      <name val="ＭＳ Ｐゴシック"/>
      <family val="3"/>
      <charset val="128"/>
    </font>
    <font>
      <sz val="8"/>
      <name val="ＭＳ Ｐゴシック"/>
      <family val="3"/>
      <charset val="128"/>
      <scheme val="minor"/>
    </font>
    <font>
      <sz val="8"/>
      <color rgb="FF00B0F0"/>
      <name val="ＭＳ Ｐゴシック"/>
      <family val="3"/>
      <charset val="128"/>
    </font>
    <font>
      <sz val="10"/>
      <color rgb="FFFF0000"/>
      <name val="ＭＳ 明朝"/>
      <family val="1"/>
      <charset val="128"/>
    </font>
    <font>
      <sz val="11"/>
      <name val="ＭＳ Ｐゴシック"/>
      <family val="3"/>
      <charset val="128"/>
      <scheme val="minor"/>
    </font>
    <font>
      <sz val="6"/>
      <color rgb="FFFF0000"/>
      <name val="ＭＳ Ｐゴシック"/>
      <family val="3"/>
      <charset val="128"/>
    </font>
    <font>
      <sz val="9"/>
      <color rgb="FFFF0000"/>
      <name val="ＭＳ 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41">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s>
  <cellStyleXfs count="1">
    <xf numFmtId="0" fontId="0" fillId="0" borderId="0">
      <alignment vertical="center"/>
    </xf>
  </cellStyleXfs>
  <cellXfs count="456">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176" fontId="22" fillId="0" borderId="9" xfId="0" applyNumberFormat="1" applyFont="1" applyBorder="1" applyAlignment="1" applyProtection="1">
      <alignment horizontal="center"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4" fillId="0" borderId="0" xfId="0" applyFont="1">
      <alignment vertical="center"/>
    </xf>
    <xf numFmtId="0" fontId="8" fillId="0" borderId="0" xfId="0" applyFont="1" applyAlignment="1">
      <alignment vertical="center" wrapText="1"/>
    </xf>
    <xf numFmtId="0" fontId="24"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14" fillId="0" borderId="0" xfId="0" applyFont="1" applyAlignment="1">
      <alignment vertical="center"/>
    </xf>
    <xf numFmtId="0" fontId="33" fillId="0" borderId="0" xfId="0" applyFont="1" applyAlignment="1">
      <alignment vertical="top" wrapText="1"/>
    </xf>
    <xf numFmtId="0" fontId="33" fillId="0" borderId="0" xfId="0" applyFont="1" applyAlignment="1">
      <alignment horizontal="right" vertical="top" wrapText="1"/>
    </xf>
    <xf numFmtId="0" fontId="14" fillId="0" borderId="0" xfId="0" applyFont="1" applyAlignment="1">
      <alignment vertical="top"/>
    </xf>
    <xf numFmtId="0" fontId="25" fillId="0" borderId="0" xfId="0" applyFont="1" applyAlignment="1">
      <alignment vertical="center"/>
    </xf>
    <xf numFmtId="176" fontId="22" fillId="0" borderId="10" xfId="0" applyNumberFormat="1" applyFont="1" applyBorder="1" applyAlignment="1" applyProtection="1">
      <alignment horizontal="center" vertical="center"/>
    </xf>
    <xf numFmtId="176" fontId="22" fillId="0" borderId="11" xfId="0" applyNumberFormat="1" applyFont="1" applyBorder="1" applyAlignment="1" applyProtection="1">
      <alignment horizontal="center" vertical="center"/>
    </xf>
    <xf numFmtId="176" fontId="22" fillId="0" borderId="25" xfId="0" applyNumberFormat="1" applyFont="1" applyBorder="1" applyAlignment="1" applyProtection="1">
      <alignment horizontal="center" vertical="center"/>
    </xf>
    <xf numFmtId="176" fontId="22" fillId="0" borderId="24" xfId="0" applyNumberFormat="1" applyFont="1" applyBorder="1" applyAlignment="1" applyProtection="1">
      <alignment horizontal="center" vertical="center"/>
    </xf>
    <xf numFmtId="176" fontId="22" fillId="0" borderId="4" xfId="0" applyNumberFormat="1" applyFont="1" applyBorder="1" applyAlignment="1" applyProtection="1">
      <alignment horizontal="center" vertical="center"/>
    </xf>
    <xf numFmtId="176" fontId="22" fillId="0" borderId="11" xfId="0" applyNumberFormat="1" applyFont="1" applyFill="1" applyBorder="1" applyAlignment="1" applyProtection="1">
      <alignment horizontal="center" vertical="center"/>
    </xf>
    <xf numFmtId="0" fontId="31" fillId="0" borderId="0" xfId="0" applyFont="1" applyAlignment="1">
      <alignment vertical="center"/>
    </xf>
    <xf numFmtId="176" fontId="25" fillId="5" borderId="9" xfId="0" applyNumberFormat="1" applyFont="1" applyFill="1" applyBorder="1" applyAlignment="1" applyProtection="1">
      <alignment horizontal="center" vertical="center"/>
    </xf>
    <xf numFmtId="176" fontId="25" fillId="5" borderId="10" xfId="0" applyNumberFormat="1" applyFont="1" applyFill="1" applyBorder="1" applyAlignment="1" applyProtection="1">
      <alignment horizontal="center" vertical="center"/>
    </xf>
    <xf numFmtId="176" fontId="25" fillId="5" borderId="11" xfId="0" applyNumberFormat="1" applyFont="1" applyFill="1" applyBorder="1" applyAlignment="1" applyProtection="1">
      <alignment horizontal="center" vertical="center"/>
    </xf>
    <xf numFmtId="178" fontId="19" fillId="0" borderId="16" xfId="0" applyNumberFormat="1" applyFont="1" applyBorder="1" applyAlignment="1" applyProtection="1">
      <alignment vertical="center" shrinkToFit="1"/>
      <protection locked="0"/>
    </xf>
    <xf numFmtId="176" fontId="34" fillId="0" borderId="4" xfId="0" applyNumberFormat="1" applyFont="1" applyBorder="1" applyAlignment="1" applyProtection="1">
      <alignment horizontal="center" vertical="center"/>
    </xf>
    <xf numFmtId="176" fontId="22" fillId="0" borderId="31" xfId="0" applyNumberFormat="1" applyFont="1" applyBorder="1" applyAlignment="1" applyProtection="1">
      <alignment horizontal="center" vertical="center"/>
    </xf>
    <xf numFmtId="176" fontId="10" fillId="0" borderId="8" xfId="0" applyNumberFormat="1" applyFont="1" applyBorder="1" applyAlignment="1" applyProtection="1">
      <alignment horizontal="center" vertical="center"/>
    </xf>
    <xf numFmtId="176" fontId="10" fillId="0" borderId="7" xfId="0" applyNumberFormat="1" applyFont="1" applyBorder="1" applyAlignment="1" applyProtection="1">
      <alignment horizontal="center" vertical="center"/>
    </xf>
    <xf numFmtId="176" fontId="14" fillId="0" borderId="0" xfId="0" applyNumberFormat="1" applyFont="1" applyBorder="1" applyAlignment="1" applyProtection="1">
      <alignment horizontal="center" vertical="center"/>
    </xf>
    <xf numFmtId="176" fontId="10" fillId="0" borderId="9" xfId="0" applyNumberFormat="1" applyFont="1" applyBorder="1" applyAlignment="1" applyProtection="1">
      <alignment horizontal="center" vertical="center"/>
    </xf>
    <xf numFmtId="176" fontId="10" fillId="0" borderId="31" xfId="0" applyNumberFormat="1" applyFont="1" applyBorder="1" applyAlignment="1" applyProtection="1">
      <alignment horizontal="center" vertical="center"/>
    </xf>
    <xf numFmtId="176" fontId="10" fillId="0" borderId="10" xfId="0" applyNumberFormat="1" applyFont="1" applyBorder="1" applyAlignment="1" applyProtection="1">
      <alignment horizontal="center" vertical="center"/>
    </xf>
    <xf numFmtId="176" fontId="10" fillId="0" borderId="11" xfId="0" applyNumberFormat="1" applyFont="1" applyBorder="1" applyAlignment="1" applyProtection="1">
      <alignment horizontal="center" vertical="center"/>
    </xf>
    <xf numFmtId="0" fontId="0" fillId="0" borderId="0" xfId="0" applyProtection="1">
      <alignment vertical="center"/>
    </xf>
    <xf numFmtId="0" fontId="0" fillId="0" borderId="0" xfId="0" applyFont="1" applyAlignment="1" applyProtection="1"/>
    <xf numFmtId="0" fontId="9" fillId="0" borderId="0" xfId="0" applyFont="1" applyProtection="1">
      <alignment vertical="center"/>
    </xf>
    <xf numFmtId="0" fontId="9" fillId="0" borderId="0" xfId="0" applyFont="1" applyAlignment="1" applyProtection="1">
      <alignment vertical="center"/>
    </xf>
    <xf numFmtId="0" fontId="0" fillId="0" borderId="0" xfId="0" applyAlignment="1" applyProtection="1">
      <alignment vertical="top"/>
    </xf>
    <xf numFmtId="0" fontId="27" fillId="0" borderId="0" xfId="0" applyFont="1" applyAlignment="1" applyProtection="1">
      <alignment vertical="center"/>
    </xf>
    <xf numFmtId="0" fontId="8" fillId="0" borderId="0" xfId="0" applyFont="1" applyBorder="1" applyProtection="1">
      <alignment vertical="center"/>
    </xf>
    <xf numFmtId="0" fontId="8" fillId="0" borderId="0" xfId="0" applyFont="1" applyProtection="1">
      <alignment vertical="center"/>
    </xf>
    <xf numFmtId="0" fontId="0" fillId="0" borderId="0" xfId="0" applyFont="1" applyAlignment="1" applyProtection="1">
      <alignment vertical="center" wrapText="1"/>
    </xf>
    <xf numFmtId="0" fontId="27" fillId="0" borderId="0" xfId="0" applyFont="1" applyProtection="1">
      <alignment vertical="center"/>
    </xf>
    <xf numFmtId="0" fontId="26" fillId="0" borderId="0" xfId="0" applyFont="1" applyBorder="1" applyAlignment="1" applyProtection="1">
      <alignment horizontal="center" vertical="center"/>
    </xf>
    <xf numFmtId="0" fontId="8" fillId="0" borderId="0" xfId="0" applyFont="1" applyBorder="1" applyAlignment="1" applyProtection="1">
      <alignment horizontal="right"/>
    </xf>
    <xf numFmtId="0" fontId="23" fillId="0" borderId="0" xfId="0" applyFont="1" applyBorder="1" applyAlignment="1" applyProtection="1">
      <alignment horizontal="center" vertical="center"/>
    </xf>
    <xf numFmtId="0" fontId="9" fillId="0" borderId="0" xfId="0" applyFont="1" applyBorder="1" applyAlignment="1" applyProtection="1">
      <alignment horizontal="right"/>
    </xf>
    <xf numFmtId="0" fontId="26" fillId="0" borderId="0" xfId="0" applyFont="1" applyBorder="1" applyAlignment="1" applyProtection="1">
      <alignment vertical="center"/>
    </xf>
    <xf numFmtId="0" fontId="14" fillId="0" borderId="0" xfId="0" applyFont="1" applyBorder="1" applyAlignment="1" applyProtection="1">
      <alignment vertical="center"/>
    </xf>
    <xf numFmtId="0" fontId="9" fillId="0" borderId="0" xfId="0" applyFont="1" applyAlignment="1" applyProtection="1">
      <alignment horizontal="right"/>
    </xf>
    <xf numFmtId="0" fontId="0" fillId="0" borderId="0" xfId="0" applyFont="1" applyProtection="1">
      <alignment vertical="center"/>
    </xf>
    <xf numFmtId="0" fontId="27" fillId="0" borderId="0" xfId="0" applyFont="1" applyAlignment="1" applyProtection="1">
      <alignment vertical="top"/>
    </xf>
    <xf numFmtId="0" fontId="0" fillId="0" borderId="0" xfId="0" applyBorder="1" applyProtection="1">
      <alignment vertical="center"/>
    </xf>
    <xf numFmtId="0" fontId="16" fillId="0" borderId="0" xfId="0" applyFont="1" applyBorder="1" applyAlignment="1" applyProtection="1">
      <alignment wrapText="1"/>
    </xf>
    <xf numFmtId="0" fontId="0" fillId="0" borderId="26" xfId="0" applyBorder="1" applyAlignment="1" applyProtection="1">
      <alignment vertical="center"/>
    </xf>
    <xf numFmtId="0" fontId="9" fillId="0" borderId="0" xfId="0" applyFont="1" applyAlignment="1" applyProtection="1">
      <alignment vertical="top" wrapText="1"/>
    </xf>
    <xf numFmtId="0" fontId="0" fillId="0" borderId="0" xfId="0" applyAlignment="1" applyProtection="1">
      <alignment horizontal="center" vertical="center"/>
    </xf>
    <xf numFmtId="0" fontId="3" fillId="0" borderId="0" xfId="0" applyFont="1" applyBorder="1" applyAlignment="1" applyProtection="1">
      <alignment vertical="top" wrapText="1"/>
    </xf>
    <xf numFmtId="0" fontId="20" fillId="0" borderId="0" xfId="0" applyFont="1" applyBorder="1" applyAlignment="1" applyProtection="1">
      <alignment wrapText="1"/>
    </xf>
    <xf numFmtId="0" fontId="4" fillId="0" borderId="0" xfId="0" applyFont="1" applyAlignment="1" applyProtection="1">
      <alignment horizontal="right" vertical="center" wrapText="1"/>
    </xf>
    <xf numFmtId="0" fontId="5" fillId="0" borderId="0" xfId="0" applyFont="1" applyAlignment="1" applyProtection="1">
      <alignment vertical="center" wrapText="1"/>
    </xf>
    <xf numFmtId="0" fontId="2" fillId="0" borderId="0" xfId="0" applyFont="1" applyAlignment="1" applyProtection="1">
      <alignment vertical="center" wrapText="1"/>
    </xf>
    <xf numFmtId="0" fontId="6" fillId="0" borderId="0" xfId="0" applyFont="1" applyAlignment="1" applyProtection="1">
      <alignment horizontal="center" vertical="center" wrapText="1"/>
    </xf>
    <xf numFmtId="0" fontId="20" fillId="0" borderId="1" xfId="0" applyFont="1" applyBorder="1" applyAlignment="1" applyProtection="1">
      <alignment wrapText="1"/>
    </xf>
    <xf numFmtId="0" fontId="22" fillId="0" borderId="0" xfId="0" applyFont="1" applyBorder="1" applyAlignment="1" applyProtection="1">
      <alignment horizontal="center" vertical="center"/>
    </xf>
    <xf numFmtId="0" fontId="23" fillId="0" borderId="16" xfId="0" applyFont="1" applyBorder="1" applyAlignment="1" applyProtection="1">
      <alignment horizontal="center" vertical="center" wrapText="1"/>
    </xf>
    <xf numFmtId="0" fontId="10" fillId="0" borderId="4" xfId="0" applyFont="1" applyBorder="1" applyAlignment="1" applyProtection="1">
      <alignment horizontal="center" vertical="center"/>
    </xf>
    <xf numFmtId="0" fontId="10" fillId="2" borderId="4" xfId="0" applyFont="1" applyFill="1" applyBorder="1" applyAlignment="1" applyProtection="1">
      <alignment horizontal="center" vertical="center" wrapText="1"/>
    </xf>
    <xf numFmtId="0" fontId="25" fillId="0" borderId="4" xfId="0" applyFont="1" applyBorder="1" applyAlignment="1" applyProtection="1">
      <alignment horizontal="center" vertical="center" wrapText="1"/>
    </xf>
    <xf numFmtId="0" fontId="10" fillId="0" borderId="13" xfId="0" applyFont="1" applyBorder="1" applyAlignment="1" applyProtection="1">
      <alignment vertical="center" wrapText="1" shrinkToFit="1"/>
    </xf>
    <xf numFmtId="0" fontId="10" fillId="0" borderId="14" xfId="0" applyFont="1" applyBorder="1" applyAlignment="1" applyProtection="1">
      <alignment vertical="center" shrinkToFit="1"/>
    </xf>
    <xf numFmtId="0" fontId="27" fillId="0" borderId="0" xfId="0" applyFont="1" applyAlignment="1" applyProtection="1">
      <alignment vertical="top" wrapText="1"/>
    </xf>
    <xf numFmtId="0" fontId="19" fillId="0" borderId="15" xfId="0" applyFont="1" applyBorder="1" applyAlignment="1" applyProtection="1">
      <alignment vertical="center" shrinkToFit="1"/>
    </xf>
    <xf numFmtId="0" fontId="29" fillId="0" borderId="0" xfId="0" applyFont="1" applyProtection="1">
      <alignment vertical="center"/>
    </xf>
    <xf numFmtId="0" fontId="21" fillId="0" borderId="0" xfId="0" applyFont="1" applyProtection="1">
      <alignment vertical="center"/>
    </xf>
    <xf numFmtId="0" fontId="10" fillId="0" borderId="15" xfId="0" applyFont="1" applyBorder="1" applyAlignment="1" applyProtection="1">
      <alignment vertical="center" shrinkToFit="1"/>
    </xf>
    <xf numFmtId="0" fontId="10" fillId="0" borderId="16" xfId="0" applyFont="1" applyBorder="1" applyAlignment="1" applyProtection="1">
      <alignment vertical="center" shrinkToFit="1"/>
    </xf>
    <xf numFmtId="0" fontId="10" fillId="0" borderId="12" xfId="0" applyFont="1" applyBorder="1" applyAlignment="1" applyProtection="1">
      <alignment vertical="center" shrinkToFit="1"/>
    </xf>
    <xf numFmtId="0" fontId="10" fillId="0" borderId="17" xfId="0" applyFont="1" applyBorder="1" applyAlignment="1" applyProtection="1">
      <alignment vertical="center" shrinkToFit="1"/>
    </xf>
    <xf numFmtId="0" fontId="4" fillId="0" borderId="0" xfId="0" applyFont="1" applyBorder="1" applyAlignment="1" applyProtection="1">
      <alignment vertical="top" wrapText="1"/>
    </xf>
    <xf numFmtId="0" fontId="29" fillId="0" borderId="0" xfId="0" applyFont="1" applyAlignment="1" applyProtection="1">
      <alignment vertical="center"/>
    </xf>
    <xf numFmtId="0" fontId="15" fillId="0" borderId="0" xfId="0" applyFont="1" applyProtection="1">
      <alignment vertical="center"/>
    </xf>
    <xf numFmtId="0" fontId="30" fillId="0" borderId="0" xfId="0" applyFont="1" applyProtection="1">
      <alignment vertical="center"/>
    </xf>
    <xf numFmtId="0" fontId="14" fillId="0" borderId="16" xfId="0" applyFont="1" applyBorder="1" applyAlignment="1" applyProtection="1">
      <alignment horizontal="center" vertical="center"/>
    </xf>
    <xf numFmtId="176" fontId="10" fillId="0" borderId="25" xfId="0" applyNumberFormat="1" applyFont="1" applyBorder="1" applyAlignment="1" applyProtection="1">
      <alignment horizontal="center" vertical="center"/>
    </xf>
    <xf numFmtId="176" fontId="10" fillId="0" borderId="24" xfId="0" applyNumberFormat="1" applyFont="1" applyBorder="1" applyAlignment="1" applyProtection="1">
      <alignment horizontal="center" vertical="center"/>
    </xf>
    <xf numFmtId="0" fontId="11" fillId="0" borderId="0" xfId="0" applyFont="1" applyBorder="1" applyAlignment="1" applyProtection="1">
      <alignment vertical="top" wrapText="1"/>
    </xf>
    <xf numFmtId="0" fontId="10" fillId="4" borderId="4" xfId="0" applyFont="1" applyFill="1" applyBorder="1" applyProtection="1">
      <alignment vertical="center"/>
    </xf>
    <xf numFmtId="0" fontId="10" fillId="0" borderId="0" xfId="0" applyFont="1" applyFill="1" applyBorder="1" applyProtection="1">
      <alignment vertical="center"/>
    </xf>
    <xf numFmtId="176" fontId="22" fillId="0" borderId="0" xfId="0" applyNumberFormat="1" applyFont="1" applyBorder="1" applyAlignment="1" applyProtection="1">
      <alignment horizontal="center" vertical="center"/>
    </xf>
    <xf numFmtId="0" fontId="17" fillId="0" borderId="0" xfId="0" applyFont="1" applyBorder="1" applyAlignment="1" applyProtection="1">
      <alignment horizontal="right"/>
    </xf>
    <xf numFmtId="0" fontId="16" fillId="0" borderId="0" xfId="0" applyFont="1" applyBorder="1" applyAlignment="1" applyProtection="1">
      <alignment vertical="top" wrapText="1"/>
    </xf>
    <xf numFmtId="0" fontId="35" fillId="0" borderId="0" xfId="0" applyFont="1" applyBorder="1" applyAlignment="1" applyProtection="1">
      <alignment vertical="center"/>
    </xf>
    <xf numFmtId="0" fontId="32" fillId="0" borderId="0" xfId="0" applyFont="1" applyBorder="1" applyAlignment="1" applyProtection="1">
      <alignment vertical="center"/>
    </xf>
    <xf numFmtId="0" fontId="17" fillId="0" borderId="0" xfId="0" applyFont="1" applyBorder="1" applyAlignment="1" applyProtection="1"/>
    <xf numFmtId="0" fontId="13" fillId="0" borderId="0" xfId="0" applyFont="1" applyProtection="1">
      <alignment vertical="center"/>
    </xf>
    <xf numFmtId="0" fontId="24" fillId="0" borderId="0" xfId="0" applyFont="1" applyProtection="1">
      <alignment vertical="center"/>
    </xf>
    <xf numFmtId="0" fontId="11" fillId="0" borderId="0" xfId="0" applyFont="1" applyAlignment="1" applyProtection="1">
      <alignment vertical="top" wrapText="1"/>
    </xf>
    <xf numFmtId="0" fontId="24" fillId="0" borderId="0" xfId="0" applyFont="1" applyAlignment="1" applyProtection="1">
      <alignment vertical="center" wrapText="1"/>
    </xf>
    <xf numFmtId="0" fontId="10" fillId="0" borderId="0" xfId="0" applyFont="1" applyProtection="1">
      <alignment vertical="center"/>
    </xf>
    <xf numFmtId="0" fontId="10" fillId="0" borderId="0" xfId="0" applyFont="1" applyAlignment="1" applyProtection="1">
      <alignment vertical="center"/>
    </xf>
    <xf numFmtId="0" fontId="10" fillId="0" borderId="0" xfId="0" applyFont="1" applyAlignment="1" applyProtection="1">
      <alignment vertical="top" wrapText="1"/>
    </xf>
    <xf numFmtId="0" fontId="10" fillId="0" borderId="0" xfId="0" applyFont="1" applyAlignment="1" applyProtection="1">
      <alignment vertical="center" wrapText="1"/>
    </xf>
    <xf numFmtId="0" fontId="14" fillId="0" borderId="0" xfId="0" applyFont="1" applyAlignment="1" applyProtection="1">
      <alignment vertical="center"/>
    </xf>
    <xf numFmtId="0" fontId="7" fillId="0" borderId="0" xfId="0" applyFont="1" applyProtection="1">
      <alignment vertical="center"/>
    </xf>
    <xf numFmtId="0" fontId="38" fillId="0" borderId="0" xfId="0" applyFont="1" applyAlignment="1" applyProtection="1">
      <alignment horizontal="center" vertical="center"/>
    </xf>
    <xf numFmtId="0" fontId="37" fillId="0" borderId="5" xfId="0" applyFont="1" applyBorder="1" applyAlignment="1" applyProtection="1">
      <alignment horizontal="center" vertical="center" wrapText="1"/>
    </xf>
    <xf numFmtId="0" fontId="37" fillId="0" borderId="4" xfId="0" applyFont="1" applyBorder="1" applyAlignment="1" applyProtection="1">
      <alignment horizontal="center" vertical="center" wrapText="1"/>
    </xf>
    <xf numFmtId="0" fontId="37" fillId="0" borderId="8" xfId="0" applyFont="1" applyBorder="1" applyAlignment="1" applyProtection="1">
      <alignment horizontal="center" vertical="center" wrapText="1"/>
    </xf>
    <xf numFmtId="0" fontId="37" fillId="0" borderId="4" xfId="0" applyFont="1" applyBorder="1" applyProtection="1">
      <alignment vertical="center"/>
    </xf>
    <xf numFmtId="177" fontId="37" fillId="0" borderId="4" xfId="0" applyNumberFormat="1" applyFont="1" applyBorder="1" applyAlignment="1" applyProtection="1">
      <alignment horizontal="center" vertical="center"/>
    </xf>
    <xf numFmtId="177" fontId="40" fillId="0" borderId="4" xfId="0" applyNumberFormat="1" applyFont="1" applyBorder="1" applyAlignment="1" applyProtection="1">
      <alignment horizontal="center" vertical="center"/>
    </xf>
    <xf numFmtId="177" fontId="37" fillId="0" borderId="8" xfId="0" applyNumberFormat="1" applyFont="1" applyBorder="1" applyAlignment="1" applyProtection="1">
      <alignment horizontal="center" vertical="center"/>
    </xf>
    <xf numFmtId="0" fontId="10" fillId="0" borderId="4" xfId="0" applyFont="1" applyBorder="1" applyProtection="1">
      <alignment vertical="center"/>
    </xf>
    <xf numFmtId="0" fontId="10" fillId="0" borderId="4" xfId="0" applyFont="1" applyBorder="1" applyAlignment="1" applyProtection="1">
      <alignment vertical="center"/>
    </xf>
    <xf numFmtId="0" fontId="37" fillId="0" borderId="32" xfId="0" applyFont="1" applyBorder="1" applyProtection="1">
      <alignment vertical="center"/>
    </xf>
    <xf numFmtId="177" fontId="37" fillId="0" borderId="32" xfId="0" applyNumberFormat="1" applyFont="1" applyBorder="1" applyAlignment="1" applyProtection="1">
      <alignment horizontal="center" vertical="center"/>
    </xf>
    <xf numFmtId="177" fontId="37" fillId="0" borderId="33" xfId="0" applyNumberFormat="1" applyFont="1" applyBorder="1" applyAlignment="1" applyProtection="1">
      <alignment horizontal="center" vertical="center"/>
    </xf>
    <xf numFmtId="0" fontId="37" fillId="0" borderId="35" xfId="0" applyFont="1" applyBorder="1" applyProtection="1">
      <alignment vertical="center"/>
    </xf>
    <xf numFmtId="177" fontId="37" fillId="0" borderId="35" xfId="0" applyNumberFormat="1" applyFont="1" applyBorder="1" applyAlignment="1" applyProtection="1">
      <alignment horizontal="center" vertical="center"/>
    </xf>
    <xf numFmtId="0" fontId="10" fillId="0" borderId="0" xfId="0" applyFont="1" applyBorder="1" applyAlignment="1" applyProtection="1">
      <alignment vertical="center"/>
    </xf>
    <xf numFmtId="0" fontId="10" fillId="0" borderId="0" xfId="0" applyFont="1" applyBorder="1" applyProtection="1">
      <alignment vertical="center"/>
    </xf>
    <xf numFmtId="0" fontId="10" fillId="0" borderId="2" xfId="0" applyFont="1" applyBorder="1" applyProtection="1">
      <alignment vertical="center"/>
    </xf>
    <xf numFmtId="0" fontId="10" fillId="0" borderId="3" xfId="0" applyFont="1" applyBorder="1" applyProtection="1">
      <alignment vertical="center"/>
    </xf>
    <xf numFmtId="177" fontId="37" fillId="0" borderId="5" xfId="0" applyNumberFormat="1" applyFont="1" applyBorder="1" applyAlignment="1" applyProtection="1">
      <alignment horizontal="center" vertical="center"/>
    </xf>
    <xf numFmtId="177" fontId="40" fillId="0" borderId="5" xfId="0" applyNumberFormat="1" applyFont="1" applyBorder="1" applyAlignment="1" applyProtection="1">
      <alignment horizontal="center" vertical="center"/>
    </xf>
    <xf numFmtId="0" fontId="24" fillId="0" borderId="4" xfId="0" applyFont="1" applyBorder="1" applyAlignment="1" applyProtection="1">
      <alignment horizontal="center" vertical="center"/>
    </xf>
    <xf numFmtId="0" fontId="10" fillId="0" borderId="4" xfId="0" applyFont="1" applyBorder="1" applyAlignment="1" applyProtection="1">
      <alignment horizontal="center" vertical="center" shrinkToFit="1"/>
    </xf>
    <xf numFmtId="0" fontId="40" fillId="0" borderId="4" xfId="0" applyFont="1" applyBorder="1" applyProtection="1">
      <alignment vertical="center"/>
    </xf>
    <xf numFmtId="0" fontId="0" fillId="0" borderId="4" xfId="0" applyBorder="1" applyProtection="1">
      <alignment vertical="center"/>
    </xf>
    <xf numFmtId="177" fontId="40" fillId="0" borderId="2" xfId="0" applyNumberFormat="1" applyFont="1" applyBorder="1" applyAlignment="1" applyProtection="1">
      <alignment horizontal="center" vertical="center"/>
    </xf>
    <xf numFmtId="0" fontId="0" fillId="0" borderId="1" xfId="0" applyBorder="1" applyAlignment="1" applyProtection="1">
      <alignment vertical="center"/>
    </xf>
    <xf numFmtId="0" fontId="24" fillId="0" borderId="2" xfId="0" applyFont="1" applyBorder="1" applyProtection="1">
      <alignment vertical="center"/>
    </xf>
    <xf numFmtId="0" fontId="40" fillId="0" borderId="5" xfId="0" applyFont="1" applyBorder="1" applyProtection="1">
      <alignment vertical="center"/>
    </xf>
    <xf numFmtId="0" fontId="0" fillId="0" borderId="28" xfId="0" applyBorder="1" applyProtection="1">
      <alignment vertical="center"/>
    </xf>
    <xf numFmtId="0" fontId="0" fillId="0" borderId="29" xfId="0" applyBorder="1" applyProtection="1">
      <alignment vertical="center"/>
    </xf>
    <xf numFmtId="177" fontId="37" fillId="2" borderId="29" xfId="0" applyNumberFormat="1" applyFont="1" applyFill="1" applyBorder="1" applyAlignment="1" applyProtection="1">
      <alignment horizontal="center" vertical="center"/>
    </xf>
    <xf numFmtId="177" fontId="37" fillId="0" borderId="30" xfId="0" applyNumberFormat="1" applyFont="1" applyBorder="1" applyAlignment="1" applyProtection="1">
      <alignment horizontal="center" vertical="center"/>
    </xf>
    <xf numFmtId="0" fontId="37" fillId="0" borderId="7" xfId="0" applyFont="1" applyBorder="1" applyAlignment="1" applyProtection="1">
      <alignment horizontal="center" vertical="center" wrapText="1"/>
    </xf>
    <xf numFmtId="0" fontId="24" fillId="0" borderId="4" xfId="0" applyFont="1" applyBorder="1" applyProtection="1">
      <alignment vertical="center"/>
    </xf>
    <xf numFmtId="0" fontId="24" fillId="0" borderId="13" xfId="0" applyFont="1" applyBorder="1" applyAlignment="1" applyProtection="1">
      <alignment vertical="center"/>
    </xf>
    <xf numFmtId="0" fontId="24" fillId="0" borderId="14" xfId="0" applyFont="1" applyBorder="1" applyAlignment="1" applyProtection="1">
      <alignment vertical="center"/>
    </xf>
    <xf numFmtId="0" fontId="10" fillId="0" borderId="4" xfId="0" applyFont="1" applyBorder="1" applyAlignment="1" applyProtection="1">
      <alignment vertical="center" wrapText="1"/>
    </xf>
    <xf numFmtId="0" fontId="24" fillId="0" borderId="2" xfId="0" applyFont="1" applyBorder="1" applyAlignment="1" applyProtection="1">
      <alignment vertical="center"/>
    </xf>
    <xf numFmtId="0" fontId="24" fillId="0" borderId="3" xfId="0" applyFont="1" applyBorder="1" applyAlignment="1" applyProtection="1">
      <alignment vertical="center"/>
    </xf>
    <xf numFmtId="0" fontId="10" fillId="0" borderId="2" xfId="0" applyFont="1" applyBorder="1" applyAlignment="1" applyProtection="1">
      <alignment vertical="center"/>
    </xf>
    <xf numFmtId="0" fontId="10" fillId="0" borderId="6" xfId="0" applyFont="1" applyBorder="1" applyAlignment="1" applyProtection="1">
      <alignment vertical="center"/>
    </xf>
    <xf numFmtId="0" fontId="10" fillId="0" borderId="3" xfId="0" applyFont="1" applyBorder="1" applyAlignment="1" applyProtection="1">
      <alignment vertical="center"/>
    </xf>
    <xf numFmtId="0" fontId="24" fillId="0" borderId="1" xfId="0" applyFont="1" applyBorder="1" applyAlignment="1" applyProtection="1">
      <alignment vertical="center"/>
    </xf>
    <xf numFmtId="0" fontId="10" fillId="0" borderId="13" xfId="0" applyFont="1" applyBorder="1" applyAlignment="1" applyProtection="1">
      <alignment vertical="center"/>
    </xf>
    <xf numFmtId="0" fontId="10" fillId="0" borderId="14" xfId="0" applyFont="1" applyBorder="1" applyAlignment="1" applyProtection="1">
      <alignment vertical="center"/>
    </xf>
    <xf numFmtId="0" fontId="10" fillId="0" borderId="12" xfId="0" applyFont="1" applyBorder="1" applyAlignment="1" applyProtection="1">
      <alignment vertical="center"/>
    </xf>
    <xf numFmtId="0" fontId="10" fillId="0" borderId="17" xfId="0" applyFont="1" applyBorder="1" applyAlignment="1" applyProtection="1">
      <alignment vertical="center"/>
    </xf>
    <xf numFmtId="0" fontId="14" fillId="2" borderId="10" xfId="0"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14" fillId="2" borderId="27"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14" fillId="2" borderId="8" xfId="0" applyFont="1" applyFill="1" applyBorder="1" applyAlignment="1" applyProtection="1">
      <alignment horizontal="center" vertical="center"/>
      <protection locked="0"/>
    </xf>
    <xf numFmtId="0" fontId="42" fillId="0" borderId="0" xfId="0" applyFont="1" applyBorder="1" applyAlignment="1" applyProtection="1">
      <alignment vertical="top" wrapText="1"/>
    </xf>
    <xf numFmtId="177" fontId="43" fillId="0" borderId="4" xfId="0" applyNumberFormat="1" applyFont="1" applyBorder="1" applyAlignment="1" applyProtection="1">
      <alignment horizontal="center" vertical="center"/>
    </xf>
    <xf numFmtId="177" fontId="43" fillId="0" borderId="32" xfId="0" applyNumberFormat="1" applyFont="1" applyBorder="1" applyAlignment="1" applyProtection="1">
      <alignment horizontal="center" vertical="center"/>
    </xf>
    <xf numFmtId="177" fontId="43" fillId="0" borderId="35" xfId="0" applyNumberFormat="1" applyFont="1" applyBorder="1" applyAlignment="1" applyProtection="1">
      <alignment horizontal="center" vertical="center"/>
    </xf>
    <xf numFmtId="0" fontId="37" fillId="0" borderId="8" xfId="0" applyFont="1" applyFill="1" applyBorder="1" applyProtection="1">
      <alignment vertical="center"/>
    </xf>
    <xf numFmtId="177" fontId="37" fillId="0" borderId="7" xfId="0" applyNumberFormat="1" applyFont="1" applyBorder="1" applyAlignment="1" applyProtection="1">
      <alignment horizontal="center" vertical="center"/>
    </xf>
    <xf numFmtId="177" fontId="43" fillId="0" borderId="8" xfId="0" applyNumberFormat="1" applyFont="1" applyBorder="1" applyAlignment="1" applyProtection="1">
      <alignment horizontal="center" vertical="center"/>
    </xf>
    <xf numFmtId="177" fontId="37" fillId="0" borderId="15" xfId="0" applyNumberFormat="1" applyFont="1" applyFill="1" applyBorder="1" applyAlignment="1" applyProtection="1">
      <alignment horizontal="center" vertical="center"/>
    </xf>
    <xf numFmtId="0" fontId="37" fillId="0" borderId="4" xfId="0" applyFont="1" applyFill="1" applyBorder="1" applyProtection="1">
      <alignment vertical="center"/>
    </xf>
    <xf numFmtId="177" fontId="41" fillId="0" borderId="5" xfId="0" applyNumberFormat="1" applyFont="1" applyFill="1" applyBorder="1" applyAlignment="1" applyProtection="1">
      <alignment horizontal="center" vertical="center"/>
    </xf>
    <xf numFmtId="0" fontId="37" fillId="0" borderId="5" xfId="0" applyFont="1" applyBorder="1" applyAlignment="1" applyProtection="1">
      <alignment horizontal="center" vertical="center" wrapText="1"/>
    </xf>
    <xf numFmtId="0" fontId="10" fillId="0" borderId="4" xfId="0" applyFont="1" applyBorder="1" applyAlignment="1" applyProtection="1">
      <alignment horizontal="center" vertical="center"/>
    </xf>
    <xf numFmtId="0" fontId="37" fillId="0" borderId="8" xfId="0" applyFont="1" applyBorder="1" applyAlignment="1" applyProtection="1">
      <alignment horizontal="center" vertical="center" wrapText="1"/>
    </xf>
    <xf numFmtId="176" fontId="10" fillId="0" borderId="5" xfId="0" applyNumberFormat="1" applyFont="1" applyBorder="1" applyAlignment="1" applyProtection="1">
      <alignment horizontal="center" vertical="center"/>
    </xf>
    <xf numFmtId="176" fontId="10" fillId="0" borderId="7" xfId="0" applyNumberFormat="1" applyFont="1" applyBorder="1" applyAlignment="1" applyProtection="1">
      <alignment horizontal="center" vertical="center"/>
    </xf>
    <xf numFmtId="0" fontId="10" fillId="3" borderId="15" xfId="0" applyFont="1" applyFill="1" applyBorder="1" applyAlignment="1" applyProtection="1">
      <alignment horizontal="center" vertical="center" wrapText="1"/>
    </xf>
    <xf numFmtId="0" fontId="10" fillId="3" borderId="0" xfId="0" applyFont="1" applyFill="1" applyBorder="1" applyAlignment="1" applyProtection="1">
      <alignment horizontal="center" vertical="center" wrapText="1"/>
    </xf>
    <xf numFmtId="0" fontId="10" fillId="3" borderId="16" xfId="0" applyFont="1" applyFill="1" applyBorder="1" applyAlignment="1" applyProtection="1">
      <alignment horizontal="center" vertical="center" wrapText="1"/>
    </xf>
    <xf numFmtId="176" fontId="10" fillId="0" borderId="31" xfId="0" applyNumberFormat="1" applyFont="1" applyBorder="1" applyAlignment="1" applyProtection="1">
      <alignment horizontal="center" vertical="center"/>
    </xf>
    <xf numFmtId="0" fontId="14" fillId="2" borderId="31" xfId="0" applyFont="1" applyFill="1" applyBorder="1" applyAlignment="1" applyProtection="1">
      <alignment horizontal="center" vertical="center"/>
      <protection locked="0"/>
    </xf>
    <xf numFmtId="176" fontId="22" fillId="0" borderId="5" xfId="0" applyNumberFormat="1" applyFont="1" applyBorder="1" applyAlignment="1" applyProtection="1">
      <alignment horizontal="center" vertical="center"/>
    </xf>
    <xf numFmtId="176" fontId="10" fillId="0" borderId="9" xfId="0" applyNumberFormat="1" applyFont="1" applyBorder="1" applyAlignment="1" applyProtection="1">
      <alignment horizontal="center" vertical="center"/>
    </xf>
    <xf numFmtId="176" fontId="10" fillId="0" borderId="10" xfId="0" applyNumberFormat="1" applyFont="1" applyBorder="1" applyAlignment="1" applyProtection="1">
      <alignment horizontal="center" vertical="center"/>
    </xf>
    <xf numFmtId="0" fontId="46" fillId="0" borderId="8" xfId="0" applyFont="1" applyBorder="1" applyAlignment="1" applyProtection="1">
      <alignment horizontal="center" vertical="center" wrapText="1"/>
    </xf>
    <xf numFmtId="176" fontId="22" fillId="0" borderId="31" xfId="0" applyNumberFormat="1" applyFont="1" applyBorder="1" applyAlignment="1" applyProtection="1">
      <alignment vertical="center"/>
    </xf>
    <xf numFmtId="176" fontId="22" fillId="0" borderId="9" xfId="0" applyNumberFormat="1" applyFont="1" applyBorder="1" applyAlignment="1" applyProtection="1">
      <alignment vertical="center"/>
    </xf>
    <xf numFmtId="0" fontId="44" fillId="0" borderId="1" xfId="0" applyFont="1" applyBorder="1" applyAlignment="1" applyProtection="1">
      <alignment wrapText="1"/>
    </xf>
    <xf numFmtId="0" fontId="47" fillId="0" borderId="1" xfId="0" applyFont="1" applyBorder="1" applyAlignment="1" applyProtection="1">
      <alignment vertical="top" wrapText="1"/>
    </xf>
    <xf numFmtId="0" fontId="42" fillId="0" borderId="0" xfId="0" applyFont="1" applyBorder="1" applyAlignment="1" applyProtection="1">
      <alignment horizontal="left" vertical="top" wrapText="1"/>
    </xf>
    <xf numFmtId="0" fontId="42" fillId="0" borderId="0" xfId="0" applyFont="1" applyBorder="1" applyAlignment="1" applyProtection="1">
      <alignment horizontal="right" vertical="top" wrapText="1"/>
    </xf>
    <xf numFmtId="0" fontId="14" fillId="0" borderId="0" xfId="0" applyFont="1" applyBorder="1" applyAlignment="1" applyProtection="1">
      <alignment horizontal="center" vertical="center"/>
    </xf>
    <xf numFmtId="0" fontId="27" fillId="0" borderId="0" xfId="0" applyFont="1" applyBorder="1" applyAlignment="1" applyProtection="1">
      <alignment vertical="center"/>
      <protection locked="0"/>
    </xf>
    <xf numFmtId="0" fontId="0" fillId="0" borderId="0" xfId="0" applyFont="1" applyBorder="1" applyAlignment="1" applyProtection="1">
      <alignment vertical="center"/>
      <protection locked="0"/>
    </xf>
    <xf numFmtId="0" fontId="9" fillId="0" borderId="1" xfId="0" applyFont="1" applyBorder="1" applyAlignment="1" applyProtection="1">
      <alignment horizontal="left"/>
      <protection locked="0"/>
    </xf>
    <xf numFmtId="0" fontId="9" fillId="0" borderId="1" xfId="0" applyFont="1" applyBorder="1" applyAlignment="1" applyProtection="1">
      <alignment horizontal="left" wrapText="1"/>
      <protection locked="0"/>
    </xf>
    <xf numFmtId="0" fontId="9" fillId="0" borderId="6" xfId="0" applyFont="1" applyBorder="1" applyAlignment="1" applyProtection="1">
      <protection locked="0"/>
    </xf>
    <xf numFmtId="0" fontId="11" fillId="0" borderId="0" xfId="0" applyFont="1" applyAlignment="1" applyProtection="1">
      <alignment horizontal="center" wrapText="1"/>
    </xf>
    <xf numFmtId="0" fontId="11" fillId="0" borderId="0" xfId="0" applyFont="1" applyBorder="1" applyAlignment="1" applyProtection="1">
      <alignment horizontal="center" wrapText="1"/>
    </xf>
    <xf numFmtId="0" fontId="39" fillId="0" borderId="0" xfId="0" applyFont="1" applyAlignment="1" applyProtection="1">
      <alignment horizontal="right" vertical="top"/>
      <protection locked="0"/>
    </xf>
    <xf numFmtId="0" fontId="15" fillId="0" borderId="0" xfId="0" applyFont="1" applyAlignment="1" applyProtection="1">
      <alignment horizontal="right" vertical="top"/>
      <protection locked="0"/>
    </xf>
    <xf numFmtId="0" fontId="18" fillId="0" borderId="0" xfId="0" applyFont="1" applyAlignment="1" applyProtection="1">
      <alignment horizontal="center" vertical="center"/>
    </xf>
    <xf numFmtId="0" fontId="33" fillId="0" borderId="0" xfId="0" applyFont="1" applyAlignment="1" applyProtection="1">
      <alignment horizontal="center" vertical="center"/>
    </xf>
    <xf numFmtId="0" fontId="23" fillId="0" borderId="0" xfId="0" applyFont="1" applyBorder="1" applyAlignment="1" applyProtection="1">
      <alignment horizontal="center" vertical="center"/>
    </xf>
    <xf numFmtId="0" fontId="8" fillId="0" borderId="0" xfId="0" applyFont="1" applyAlignment="1" applyProtection="1">
      <alignment horizontal="right" vertical="center"/>
      <protection locked="0"/>
    </xf>
    <xf numFmtId="0" fontId="9" fillId="0" borderId="0" xfId="0" applyFont="1" applyAlignment="1" applyProtection="1">
      <alignment horizontal="right" vertical="center"/>
      <protection locked="0"/>
    </xf>
    <xf numFmtId="0" fontId="44" fillId="0" borderId="1" xfId="0" applyFont="1" applyBorder="1" applyAlignment="1" applyProtection="1">
      <alignment horizontal="left" wrapText="1"/>
      <protection locked="0"/>
    </xf>
    <xf numFmtId="0" fontId="19" fillId="3" borderId="15" xfId="0" applyFont="1" applyFill="1" applyBorder="1" applyAlignment="1" applyProtection="1">
      <alignment horizontal="center" vertical="center"/>
      <protection locked="0"/>
    </xf>
    <xf numFmtId="0" fontId="19" fillId="3" borderId="0" xfId="0" applyFont="1" applyFill="1" applyBorder="1" applyAlignment="1" applyProtection="1">
      <alignment horizontal="center" vertical="center"/>
      <protection locked="0"/>
    </xf>
    <xf numFmtId="0" fontId="19" fillId="3" borderId="16" xfId="0" applyFont="1" applyFill="1" applyBorder="1" applyAlignment="1" applyProtection="1">
      <alignment horizontal="center" vertical="center"/>
      <protection locked="0"/>
    </xf>
    <xf numFmtId="0" fontId="10" fillId="0" borderId="15" xfId="0" applyFont="1" applyBorder="1" applyAlignment="1" applyProtection="1">
      <alignment vertical="center" shrinkToFit="1"/>
    </xf>
    <xf numFmtId="0" fontId="10" fillId="0" borderId="16" xfId="0" applyFont="1" applyBorder="1" applyAlignment="1" applyProtection="1">
      <alignment vertical="center" shrinkToFit="1"/>
    </xf>
    <xf numFmtId="0" fontId="25" fillId="0" borderId="20" xfId="0" applyFont="1" applyFill="1" applyBorder="1" applyAlignment="1" applyProtection="1">
      <alignment vertical="center" shrinkToFit="1"/>
    </xf>
    <xf numFmtId="0" fontId="25" fillId="0" borderId="21" xfId="0" applyFont="1" applyFill="1" applyBorder="1" applyAlignment="1" applyProtection="1">
      <alignment vertical="center" shrinkToFit="1"/>
    </xf>
    <xf numFmtId="0" fontId="19" fillId="3" borderId="15" xfId="0" applyFont="1" applyFill="1" applyBorder="1" applyAlignment="1" applyProtection="1">
      <alignment horizontal="center" vertical="center"/>
    </xf>
    <xf numFmtId="0" fontId="19" fillId="3" borderId="0" xfId="0" applyFont="1" applyFill="1" applyBorder="1" applyAlignment="1" applyProtection="1">
      <alignment horizontal="center" vertical="center"/>
    </xf>
    <xf numFmtId="0" fontId="19" fillId="3" borderId="16" xfId="0" applyFont="1" applyFill="1" applyBorder="1" applyAlignment="1" applyProtection="1">
      <alignment horizontal="center" vertical="center"/>
    </xf>
    <xf numFmtId="0" fontId="8" fillId="0" borderId="6" xfId="0" applyFont="1" applyBorder="1" applyAlignment="1" applyProtection="1">
      <protection locked="0"/>
    </xf>
    <xf numFmtId="0" fontId="13" fillId="0" borderId="0" xfId="0" applyFont="1" applyAlignment="1" applyProtection="1">
      <alignment vertical="center"/>
      <protection locked="0"/>
    </xf>
    <xf numFmtId="0" fontId="30" fillId="0" borderId="0" xfId="0" applyFont="1" applyAlignment="1" applyProtection="1">
      <alignment vertical="center"/>
      <protection locked="0"/>
    </xf>
    <xf numFmtId="0" fontId="9" fillId="0" borderId="0" xfId="0" applyFont="1" applyAlignment="1" applyProtection="1">
      <alignment vertical="center"/>
    </xf>
    <xf numFmtId="0" fontId="8" fillId="0" borderId="0" xfId="0" applyFont="1" applyAlignment="1" applyProtection="1">
      <alignment horizontal="center"/>
    </xf>
    <xf numFmtId="0" fontId="44" fillId="0" borderId="1" xfId="0" applyFont="1" applyBorder="1" applyAlignment="1" applyProtection="1">
      <alignment wrapText="1"/>
      <protection locked="0"/>
    </xf>
    <xf numFmtId="0" fontId="10" fillId="0" borderId="2" xfId="0" applyFont="1" applyBorder="1" applyAlignment="1" applyProtection="1">
      <alignment horizontal="center" vertical="center"/>
    </xf>
    <xf numFmtId="0" fontId="10" fillId="0" borderId="6" xfId="0" applyFont="1" applyBorder="1" applyAlignment="1" applyProtection="1">
      <alignment horizontal="center" vertical="center"/>
    </xf>
    <xf numFmtId="0" fontId="10" fillId="0" borderId="3" xfId="0" applyFont="1" applyBorder="1" applyAlignment="1" applyProtection="1">
      <alignment horizontal="center" vertical="center"/>
    </xf>
    <xf numFmtId="0" fontId="10" fillId="3" borderId="2" xfId="0" applyFont="1" applyFill="1" applyBorder="1" applyAlignment="1" applyProtection="1">
      <alignment horizontal="center" vertical="center" wrapText="1"/>
    </xf>
    <xf numFmtId="0" fontId="10" fillId="3" borderId="6" xfId="0" applyFont="1" applyFill="1" applyBorder="1" applyAlignment="1" applyProtection="1">
      <alignment horizontal="center" vertical="center" wrapText="1"/>
    </xf>
    <xf numFmtId="0" fontId="10" fillId="3" borderId="3" xfId="0" applyFont="1" applyFill="1" applyBorder="1" applyAlignment="1" applyProtection="1">
      <alignment horizontal="center" vertical="center" wrapText="1"/>
    </xf>
    <xf numFmtId="0" fontId="19" fillId="3" borderId="13" xfId="0" applyFont="1" applyFill="1" applyBorder="1" applyAlignment="1" applyProtection="1">
      <alignment horizontal="center" vertical="center" wrapText="1"/>
      <protection locked="0"/>
    </xf>
    <xf numFmtId="0" fontId="19" fillId="3" borderId="26" xfId="0" applyFont="1" applyFill="1" applyBorder="1" applyAlignment="1" applyProtection="1">
      <alignment horizontal="center" vertical="center" wrapText="1"/>
      <protection locked="0"/>
    </xf>
    <xf numFmtId="0" fontId="19" fillId="3" borderId="14" xfId="0" applyFont="1" applyFill="1" applyBorder="1" applyAlignment="1" applyProtection="1">
      <alignment horizontal="center" vertical="center" wrapText="1"/>
      <protection locked="0"/>
    </xf>
    <xf numFmtId="0" fontId="19" fillId="3" borderId="15" xfId="0" applyFont="1" applyFill="1" applyBorder="1" applyAlignment="1" applyProtection="1">
      <alignment horizontal="center" vertical="center" wrapText="1"/>
      <protection locked="0"/>
    </xf>
    <xf numFmtId="0" fontId="19" fillId="3" borderId="0" xfId="0" applyFont="1" applyFill="1" applyBorder="1" applyAlignment="1" applyProtection="1">
      <alignment horizontal="center" vertical="center" wrapText="1"/>
      <protection locked="0"/>
    </xf>
    <xf numFmtId="0" fontId="19" fillId="3" borderId="16" xfId="0" applyFont="1" applyFill="1" applyBorder="1" applyAlignment="1" applyProtection="1">
      <alignment horizontal="center" vertical="center" wrapText="1"/>
      <protection locked="0"/>
    </xf>
    <xf numFmtId="0" fontId="25" fillId="0" borderId="22" xfId="0" applyFont="1" applyFill="1" applyBorder="1" applyAlignment="1" applyProtection="1">
      <alignment vertical="center" wrapText="1"/>
    </xf>
    <xf numFmtId="0" fontId="25" fillId="0" borderId="23" xfId="0" applyFont="1" applyFill="1" applyBorder="1" applyAlignment="1" applyProtection="1">
      <alignment vertical="center" wrapText="1"/>
    </xf>
    <xf numFmtId="0" fontId="10" fillId="3" borderId="12"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3" borderId="17" xfId="0" applyFont="1" applyFill="1" applyBorder="1" applyAlignment="1" applyProtection="1">
      <alignment horizontal="center" vertical="center"/>
      <protection locked="0"/>
    </xf>
    <xf numFmtId="0" fontId="19" fillId="3" borderId="13" xfId="0" applyFont="1" applyFill="1" applyBorder="1" applyAlignment="1" applyProtection="1">
      <alignment horizontal="center" vertical="center"/>
      <protection locked="0"/>
    </xf>
    <xf numFmtId="0" fontId="19" fillId="3" borderId="26" xfId="0" applyFont="1" applyFill="1" applyBorder="1" applyAlignment="1" applyProtection="1">
      <alignment horizontal="center" vertical="center"/>
      <protection locked="0"/>
    </xf>
    <xf numFmtId="0" fontId="19" fillId="3" borderId="14" xfId="0" applyFont="1" applyFill="1" applyBorder="1" applyAlignment="1" applyProtection="1">
      <alignment horizontal="center" vertical="center"/>
      <protection locked="0"/>
    </xf>
    <xf numFmtId="176" fontId="14" fillId="0" borderId="0" xfId="0" applyNumberFormat="1" applyFont="1" applyBorder="1" applyAlignment="1" applyProtection="1">
      <alignment horizontal="center" vertical="center"/>
    </xf>
    <xf numFmtId="0" fontId="14" fillId="0" borderId="16" xfId="0" applyFont="1" applyBorder="1" applyAlignment="1" applyProtection="1">
      <alignment horizontal="center" vertical="center"/>
    </xf>
    <xf numFmtId="0" fontId="10" fillId="0" borderId="5" xfId="0" applyFont="1" applyBorder="1" applyAlignment="1" applyProtection="1">
      <alignment horizontal="center" vertical="center"/>
    </xf>
    <xf numFmtId="0" fontId="10" fillId="0" borderId="7" xfId="0" applyFont="1" applyBorder="1" applyAlignment="1" applyProtection="1">
      <alignment horizontal="center" vertical="center"/>
    </xf>
    <xf numFmtId="0" fontId="10" fillId="0" borderId="8" xfId="0" applyFont="1" applyBorder="1" applyAlignment="1" applyProtection="1">
      <alignment horizontal="center" vertical="center"/>
    </xf>
    <xf numFmtId="0" fontId="10" fillId="0" borderId="18" xfId="0" applyFont="1" applyBorder="1" applyAlignment="1" applyProtection="1">
      <alignment vertical="center" shrinkToFit="1"/>
    </xf>
    <xf numFmtId="0" fontId="10" fillId="0" borderId="19" xfId="0" applyFont="1" applyBorder="1" applyAlignment="1" applyProtection="1">
      <alignment vertical="center" shrinkToFit="1"/>
    </xf>
    <xf numFmtId="176" fontId="10" fillId="0" borderId="9" xfId="0" applyNumberFormat="1" applyFont="1" applyBorder="1" applyAlignment="1" applyProtection="1">
      <alignment horizontal="center" vertical="center"/>
    </xf>
    <xf numFmtId="176" fontId="10" fillId="0" borderId="31" xfId="0" applyNumberFormat="1" applyFont="1" applyBorder="1" applyAlignment="1" applyProtection="1">
      <alignment horizontal="center" vertical="center"/>
    </xf>
    <xf numFmtId="176" fontId="10" fillId="0" borderId="10" xfId="0" applyNumberFormat="1" applyFont="1" applyBorder="1" applyAlignment="1" applyProtection="1">
      <alignment horizontal="center" vertical="center"/>
    </xf>
    <xf numFmtId="176" fontId="10" fillId="0" borderId="11" xfId="0" applyNumberFormat="1" applyFont="1" applyBorder="1" applyAlignment="1" applyProtection="1">
      <alignment horizontal="center" vertical="center"/>
    </xf>
    <xf numFmtId="176" fontId="22" fillId="3" borderId="13" xfId="0" applyNumberFormat="1" applyFont="1" applyFill="1" applyBorder="1" applyAlignment="1" applyProtection="1">
      <alignment horizontal="center" vertical="center"/>
    </xf>
    <xf numFmtId="176" fontId="22" fillId="3" borderId="26" xfId="0" applyNumberFormat="1" applyFont="1" applyFill="1" applyBorder="1" applyAlignment="1" applyProtection="1">
      <alignment horizontal="center" vertical="center"/>
    </xf>
    <xf numFmtId="176" fontId="22" fillId="3" borderId="14" xfId="0" applyNumberFormat="1" applyFont="1" applyFill="1" applyBorder="1" applyAlignment="1" applyProtection="1">
      <alignment horizontal="center" vertical="center"/>
    </xf>
    <xf numFmtId="0" fontId="25" fillId="0" borderId="20" xfId="0" applyFont="1" applyFill="1" applyBorder="1" applyAlignment="1" applyProtection="1">
      <alignment horizontal="left" vertical="center" shrinkToFit="1"/>
    </xf>
    <xf numFmtId="0" fontId="25" fillId="0" borderId="21" xfId="0" applyFont="1" applyFill="1" applyBorder="1" applyAlignment="1" applyProtection="1">
      <alignment horizontal="left" vertical="center" shrinkToFit="1"/>
    </xf>
    <xf numFmtId="176" fontId="22" fillId="3" borderId="15" xfId="0" applyNumberFormat="1" applyFont="1" applyFill="1" applyBorder="1" applyAlignment="1" applyProtection="1">
      <alignment horizontal="center" vertical="center"/>
    </xf>
    <xf numFmtId="176" fontId="22" fillId="3" borderId="0" xfId="0" applyNumberFormat="1" applyFont="1" applyFill="1" applyBorder="1" applyAlignment="1" applyProtection="1">
      <alignment horizontal="center" vertical="center"/>
    </xf>
    <xf numFmtId="176" fontId="22" fillId="3" borderId="16" xfId="0" applyNumberFormat="1" applyFont="1" applyFill="1" applyBorder="1" applyAlignment="1" applyProtection="1">
      <alignment horizontal="center" vertical="center"/>
    </xf>
    <xf numFmtId="0" fontId="10" fillId="3" borderId="15" xfId="0" applyFont="1" applyFill="1" applyBorder="1" applyAlignment="1" applyProtection="1">
      <alignment horizontal="center" vertical="center"/>
    </xf>
    <xf numFmtId="0" fontId="10" fillId="3" borderId="0" xfId="0" applyFont="1" applyFill="1" applyBorder="1" applyAlignment="1" applyProtection="1">
      <alignment horizontal="center" vertical="center"/>
    </xf>
    <xf numFmtId="0" fontId="10" fillId="3" borderId="16" xfId="0" applyFont="1" applyFill="1" applyBorder="1" applyAlignment="1" applyProtection="1">
      <alignment horizontal="center" vertical="center"/>
    </xf>
    <xf numFmtId="0" fontId="10" fillId="0" borderId="22" xfId="0" applyFont="1" applyBorder="1" applyAlignment="1" applyProtection="1">
      <alignment vertical="center" shrinkToFit="1"/>
    </xf>
    <xf numFmtId="0" fontId="10" fillId="0" borderId="23" xfId="0" applyFont="1" applyBorder="1" applyAlignment="1" applyProtection="1">
      <alignment vertical="center" shrinkToFit="1"/>
    </xf>
    <xf numFmtId="0" fontId="10" fillId="0" borderId="13" xfId="0" applyFont="1" applyBorder="1" applyAlignment="1" applyProtection="1">
      <alignment horizontal="left" vertical="center" shrinkToFit="1"/>
    </xf>
    <xf numFmtId="0" fontId="10" fillId="0" borderId="14" xfId="0" applyFont="1" applyBorder="1" applyAlignment="1" applyProtection="1">
      <alignment horizontal="left" vertical="center" shrinkToFit="1"/>
    </xf>
    <xf numFmtId="0" fontId="10" fillId="0" borderId="15" xfId="0" applyFont="1" applyBorder="1" applyAlignment="1" applyProtection="1">
      <alignment horizontal="left" vertical="center" shrinkToFit="1"/>
    </xf>
    <xf numFmtId="0" fontId="10" fillId="0" borderId="16" xfId="0" applyFont="1" applyBorder="1" applyAlignment="1" applyProtection="1">
      <alignment horizontal="left" vertical="center" shrinkToFit="1"/>
    </xf>
    <xf numFmtId="0" fontId="10" fillId="0" borderId="12" xfId="0" applyFont="1" applyBorder="1" applyAlignment="1" applyProtection="1">
      <alignment horizontal="left" vertical="center" shrinkToFit="1"/>
    </xf>
    <xf numFmtId="0" fontId="10" fillId="0" borderId="17" xfId="0" applyFont="1" applyBorder="1" applyAlignment="1" applyProtection="1">
      <alignment horizontal="left" vertical="center" shrinkToFit="1"/>
    </xf>
    <xf numFmtId="176" fontId="10" fillId="0" borderId="5" xfId="0" applyNumberFormat="1" applyFont="1" applyBorder="1" applyAlignment="1" applyProtection="1">
      <alignment horizontal="center" vertical="center"/>
    </xf>
    <xf numFmtId="176" fontId="10" fillId="0" borderId="7" xfId="0" applyNumberFormat="1" applyFont="1" applyBorder="1" applyAlignment="1" applyProtection="1">
      <alignment horizontal="center" vertical="center"/>
    </xf>
    <xf numFmtId="176" fontId="10" fillId="0" borderId="8" xfId="0" applyNumberFormat="1" applyFont="1" applyBorder="1" applyAlignment="1" applyProtection="1">
      <alignment horizontal="center" vertical="center"/>
    </xf>
    <xf numFmtId="0" fontId="19" fillId="0" borderId="18" xfId="0" applyFont="1" applyFill="1" applyBorder="1" applyAlignment="1" applyProtection="1">
      <alignment vertical="center" wrapText="1"/>
      <protection locked="0"/>
    </xf>
    <xf numFmtId="0" fontId="19" fillId="0" borderId="19" xfId="0" applyFont="1" applyFill="1" applyBorder="1" applyAlignment="1" applyProtection="1">
      <alignment vertical="center" wrapText="1"/>
      <protection locked="0"/>
    </xf>
    <xf numFmtId="0" fontId="25" fillId="0" borderId="20" xfId="0" applyFont="1" applyFill="1" applyBorder="1" applyAlignment="1" applyProtection="1">
      <alignment vertical="center" wrapText="1"/>
      <protection locked="0"/>
    </xf>
    <xf numFmtId="0" fontId="25" fillId="0" borderId="21" xfId="0" applyFont="1" applyFill="1" applyBorder="1" applyAlignment="1" applyProtection="1">
      <alignment vertical="center" wrapText="1"/>
      <protection locked="0"/>
    </xf>
    <xf numFmtId="0" fontId="25" fillId="3" borderId="13" xfId="0" applyFont="1" applyFill="1" applyBorder="1" applyAlignment="1" applyProtection="1">
      <alignment horizontal="center"/>
    </xf>
    <xf numFmtId="0" fontId="25" fillId="3" borderId="26" xfId="0" applyFont="1" applyFill="1" applyBorder="1" applyAlignment="1" applyProtection="1">
      <alignment horizontal="center"/>
    </xf>
    <xf numFmtId="0" fontId="25" fillId="3" borderId="14" xfId="0" applyFont="1" applyFill="1" applyBorder="1" applyAlignment="1" applyProtection="1">
      <alignment horizontal="center"/>
    </xf>
    <xf numFmtId="0" fontId="25" fillId="3" borderId="15" xfId="0" applyFont="1" applyFill="1" applyBorder="1" applyAlignment="1" applyProtection="1">
      <alignment horizontal="center" vertical="top"/>
    </xf>
    <xf numFmtId="0" fontId="25" fillId="3" borderId="0" xfId="0" applyFont="1" applyFill="1" applyBorder="1" applyAlignment="1" applyProtection="1">
      <alignment horizontal="center" vertical="top"/>
    </xf>
    <xf numFmtId="0" fontId="25" fillId="3" borderId="16" xfId="0" applyFont="1" applyFill="1" applyBorder="1" applyAlignment="1" applyProtection="1">
      <alignment horizontal="center" vertical="top"/>
    </xf>
    <xf numFmtId="0" fontId="10" fillId="0" borderId="22" xfId="0" applyFont="1" applyBorder="1" applyAlignment="1" applyProtection="1">
      <alignment vertical="center"/>
    </xf>
    <xf numFmtId="0" fontId="10" fillId="0" borderId="23" xfId="0" applyFont="1" applyBorder="1" applyAlignment="1" applyProtection="1">
      <alignment vertical="center"/>
    </xf>
    <xf numFmtId="0" fontId="10" fillId="0" borderId="13"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14" fillId="2" borderId="5" xfId="0" applyFont="1" applyFill="1" applyBorder="1" applyAlignment="1" applyProtection="1">
      <alignment horizontal="center" vertical="center"/>
      <protection locked="0"/>
    </xf>
    <xf numFmtId="0" fontId="14" fillId="2" borderId="31" xfId="0" applyFont="1" applyFill="1" applyBorder="1" applyAlignment="1" applyProtection="1">
      <alignment horizontal="center" vertical="center"/>
      <protection locked="0"/>
    </xf>
    <xf numFmtId="176" fontId="22" fillId="0" borderId="5" xfId="0" applyNumberFormat="1" applyFont="1" applyBorder="1" applyAlignment="1" applyProtection="1">
      <alignment horizontal="center" vertical="center"/>
    </xf>
    <xf numFmtId="176" fontId="22" fillId="0" borderId="31" xfId="0" applyNumberFormat="1" applyFont="1" applyBorder="1" applyAlignment="1" applyProtection="1">
      <alignment horizontal="center" vertical="center"/>
    </xf>
    <xf numFmtId="176" fontId="14" fillId="3" borderId="20" xfId="0" applyNumberFormat="1" applyFont="1" applyFill="1" applyBorder="1" applyAlignment="1" applyProtection="1">
      <alignment horizontal="center" vertical="center" shrinkToFit="1"/>
      <protection locked="0"/>
    </xf>
    <xf numFmtId="176" fontId="14" fillId="3" borderId="21" xfId="0" applyNumberFormat="1" applyFont="1" applyFill="1" applyBorder="1" applyAlignment="1" applyProtection="1">
      <alignment horizontal="center" vertical="center" shrinkToFit="1"/>
      <protection locked="0"/>
    </xf>
    <xf numFmtId="176" fontId="14" fillId="3" borderId="22" xfId="0" applyNumberFormat="1" applyFont="1" applyFill="1" applyBorder="1" applyAlignment="1" applyProtection="1">
      <alignment horizontal="center" vertical="center" shrinkToFit="1"/>
      <protection locked="0"/>
    </xf>
    <xf numFmtId="176" fontId="14" fillId="3" borderId="23" xfId="0" applyNumberFormat="1" applyFont="1" applyFill="1" applyBorder="1" applyAlignment="1" applyProtection="1">
      <alignment horizontal="center" vertical="center" shrinkToFit="1"/>
      <protection locked="0"/>
    </xf>
    <xf numFmtId="0" fontId="25" fillId="0" borderId="20" xfId="0" applyFont="1" applyBorder="1" applyAlignment="1" applyProtection="1">
      <alignment vertical="center" shrinkToFit="1"/>
    </xf>
    <xf numFmtId="0" fontId="25" fillId="0" borderId="21" xfId="0" applyFont="1" applyBorder="1" applyAlignment="1" applyProtection="1">
      <alignment vertical="center" shrinkToFit="1"/>
    </xf>
    <xf numFmtId="0" fontId="25" fillId="3" borderId="15" xfId="0" applyFont="1" applyFill="1" applyBorder="1" applyAlignment="1" applyProtection="1">
      <alignment horizontal="center" vertical="center"/>
    </xf>
    <xf numFmtId="0" fontId="25" fillId="3" borderId="0" xfId="0" applyFont="1" applyFill="1" applyBorder="1" applyAlignment="1" applyProtection="1">
      <alignment horizontal="center" vertical="center"/>
    </xf>
    <xf numFmtId="0" fontId="25" fillId="3" borderId="16" xfId="0" applyFont="1" applyFill="1" applyBorder="1" applyAlignment="1" applyProtection="1">
      <alignment horizontal="center" vertical="center"/>
    </xf>
    <xf numFmtId="0" fontId="25" fillId="0" borderId="22" xfId="0" applyFont="1" applyBorder="1" applyAlignment="1" applyProtection="1">
      <alignment vertical="center" wrapText="1"/>
    </xf>
    <xf numFmtId="0" fontId="25" fillId="0" borderId="23" xfId="0" applyFont="1" applyBorder="1" applyAlignment="1" applyProtection="1">
      <alignment vertical="center" wrapText="1"/>
    </xf>
    <xf numFmtId="0" fontId="10" fillId="3" borderId="13" xfId="0" applyFont="1" applyFill="1" applyBorder="1" applyAlignment="1" applyProtection="1">
      <alignment horizontal="center" vertical="center" wrapText="1"/>
    </xf>
    <xf numFmtId="0" fontId="10" fillId="3" borderId="26" xfId="0" applyFont="1" applyFill="1" applyBorder="1" applyAlignment="1" applyProtection="1">
      <alignment horizontal="center" vertical="center" wrapText="1"/>
    </xf>
    <xf numFmtId="0" fontId="10" fillId="3" borderId="14" xfId="0" applyFont="1" applyFill="1" applyBorder="1" applyAlignment="1" applyProtection="1">
      <alignment horizontal="center" vertical="center" wrapText="1"/>
    </xf>
    <xf numFmtId="176" fontId="14" fillId="3" borderId="18" xfId="0" applyNumberFormat="1" applyFont="1" applyFill="1" applyBorder="1" applyAlignment="1" applyProtection="1">
      <alignment horizontal="center" vertical="center" shrinkToFit="1"/>
      <protection locked="0"/>
    </xf>
    <xf numFmtId="176" fontId="14" fillId="3" borderId="19" xfId="0" applyNumberFormat="1" applyFont="1" applyFill="1" applyBorder="1" applyAlignment="1" applyProtection="1">
      <alignment horizontal="center" vertical="center" shrinkToFit="1"/>
      <protection locked="0"/>
    </xf>
    <xf numFmtId="0" fontId="19" fillId="0" borderId="18" xfId="0" applyFont="1" applyFill="1" applyBorder="1" applyAlignment="1" applyProtection="1">
      <alignment horizontal="left" vertical="center" wrapText="1"/>
      <protection locked="0"/>
    </xf>
    <xf numFmtId="0" fontId="19" fillId="0" borderId="19" xfId="0" applyFont="1" applyFill="1" applyBorder="1" applyAlignment="1" applyProtection="1">
      <alignment horizontal="left" vertical="center" wrapText="1"/>
      <protection locked="0"/>
    </xf>
    <xf numFmtId="0" fontId="25" fillId="0" borderId="18" xfId="0" applyFont="1" applyBorder="1" applyAlignment="1" applyProtection="1">
      <alignment vertical="center" wrapText="1"/>
    </xf>
    <xf numFmtId="0" fontId="25" fillId="0" borderId="19" xfId="0" applyFont="1" applyBorder="1" applyAlignment="1" applyProtection="1">
      <alignment vertical="center" wrapText="1"/>
    </xf>
    <xf numFmtId="0" fontId="25" fillId="0" borderId="13" xfId="0" applyFont="1" applyBorder="1" applyAlignment="1" applyProtection="1">
      <alignment horizontal="left" vertical="center" wrapText="1"/>
    </xf>
    <xf numFmtId="0" fontId="25" fillId="0" borderId="14" xfId="0" applyFont="1" applyBorder="1" applyAlignment="1" applyProtection="1">
      <alignment horizontal="left" vertical="center" wrapText="1"/>
    </xf>
    <xf numFmtId="0" fontId="25" fillId="0" borderId="15" xfId="0" applyFont="1" applyBorder="1" applyAlignment="1" applyProtection="1">
      <alignment horizontal="left" vertical="center" wrapText="1"/>
    </xf>
    <xf numFmtId="0" fontId="25" fillId="0" borderId="16" xfId="0" applyFont="1" applyBorder="1" applyAlignment="1" applyProtection="1">
      <alignment horizontal="left" vertical="center" wrapText="1"/>
    </xf>
    <xf numFmtId="0" fontId="25" fillId="0" borderId="12" xfId="0" applyFont="1" applyBorder="1" applyAlignment="1" applyProtection="1">
      <alignment horizontal="left" vertical="center" wrapText="1"/>
    </xf>
    <xf numFmtId="0" fontId="25" fillId="0" borderId="17" xfId="0" applyFont="1" applyBorder="1" applyAlignment="1" applyProtection="1">
      <alignment horizontal="left" vertical="center" wrapText="1"/>
    </xf>
    <xf numFmtId="0" fontId="10" fillId="0" borderId="13" xfId="0" applyFont="1" applyBorder="1" applyAlignment="1" applyProtection="1">
      <alignment vertical="center" wrapText="1"/>
    </xf>
    <xf numFmtId="0" fontId="10" fillId="0" borderId="14" xfId="0" applyFont="1" applyBorder="1" applyAlignment="1" applyProtection="1">
      <alignment vertical="center"/>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0" fillId="0" borderId="13" xfId="0" applyFont="1" applyBorder="1" applyAlignment="1" applyProtection="1">
      <alignment horizontal="left" vertical="center" wrapText="1" shrinkToFit="1"/>
    </xf>
    <xf numFmtId="0" fontId="10" fillId="3" borderId="13" xfId="0" applyFont="1" applyFill="1" applyBorder="1" applyAlignment="1" applyProtection="1">
      <alignment horizontal="center" vertical="center" wrapText="1"/>
      <protection locked="0"/>
    </xf>
    <xf numFmtId="0" fontId="10" fillId="3" borderId="26"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wrapText="1"/>
      <protection locked="0"/>
    </xf>
    <xf numFmtId="0" fontId="10" fillId="3" borderId="15" xfId="0" applyFont="1" applyFill="1" applyBorder="1" applyAlignment="1" applyProtection="1">
      <alignment horizontal="center" vertical="center" wrapText="1"/>
      <protection locked="0"/>
    </xf>
    <xf numFmtId="0" fontId="10" fillId="3" borderId="0" xfId="0" applyFont="1" applyFill="1" applyBorder="1" applyAlignment="1" applyProtection="1">
      <alignment horizontal="center" vertical="center" wrapText="1"/>
      <protection locked="0"/>
    </xf>
    <xf numFmtId="0" fontId="10" fillId="3" borderId="16" xfId="0" applyFont="1" applyFill="1" applyBorder="1" applyAlignment="1" applyProtection="1">
      <alignment horizontal="center" vertical="center" wrapText="1"/>
      <protection locked="0"/>
    </xf>
    <xf numFmtId="0" fontId="10" fillId="3" borderId="12"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3" borderId="17" xfId="0" applyFont="1" applyFill="1" applyBorder="1" applyAlignment="1" applyProtection="1">
      <alignment horizontal="center" vertical="center" wrapText="1"/>
      <protection locked="0"/>
    </xf>
    <xf numFmtId="0" fontId="25" fillId="0" borderId="20" xfId="0" applyFont="1" applyBorder="1" applyAlignment="1" applyProtection="1">
      <alignment vertical="center"/>
    </xf>
    <xf numFmtId="0" fontId="25" fillId="0" borderId="21" xfId="0" applyFont="1" applyBorder="1" applyAlignment="1" applyProtection="1">
      <alignment vertical="center"/>
    </xf>
    <xf numFmtId="0" fontId="10" fillId="0" borderId="22" xfId="0" applyFont="1" applyBorder="1" applyAlignment="1" applyProtection="1">
      <alignment vertical="center" wrapText="1"/>
    </xf>
    <xf numFmtId="0" fontId="10" fillId="0" borderId="23" xfId="0" applyFont="1" applyBorder="1" applyAlignment="1" applyProtection="1">
      <alignment vertical="center" wrapText="1"/>
    </xf>
    <xf numFmtId="0" fontId="10" fillId="0" borderId="18" xfId="0" applyFont="1" applyBorder="1" applyAlignment="1" applyProtection="1">
      <alignment vertical="center" wrapText="1"/>
    </xf>
    <xf numFmtId="0" fontId="10" fillId="0" borderId="19" xfId="0" applyFont="1" applyBorder="1" applyAlignment="1" applyProtection="1">
      <alignment vertical="center" wrapText="1"/>
    </xf>
    <xf numFmtId="0" fontId="10" fillId="3" borderId="15" xfId="0" applyFont="1" applyFill="1" applyBorder="1" applyAlignment="1" applyProtection="1">
      <alignment horizontal="center" vertical="center" wrapText="1"/>
    </xf>
    <xf numFmtId="0" fontId="10" fillId="3" borderId="0" xfId="0" applyFont="1" applyFill="1" applyBorder="1" applyAlignment="1" applyProtection="1">
      <alignment horizontal="center" vertical="center" wrapText="1"/>
    </xf>
    <xf numFmtId="0" fontId="10" fillId="3" borderId="16" xfId="0" applyFont="1" applyFill="1" applyBorder="1" applyAlignment="1" applyProtection="1">
      <alignment horizontal="center" vertical="center" wrapText="1"/>
    </xf>
    <xf numFmtId="0" fontId="10" fillId="3" borderId="12"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10" fillId="3" borderId="17" xfId="0" applyFont="1" applyFill="1" applyBorder="1" applyAlignment="1" applyProtection="1">
      <alignment horizontal="center" vertical="center" wrapText="1"/>
    </xf>
    <xf numFmtId="0" fontId="25" fillId="6" borderId="22" xfId="0" applyFont="1" applyFill="1" applyBorder="1" applyAlignment="1" applyProtection="1">
      <alignment vertical="center"/>
    </xf>
    <xf numFmtId="0" fontId="25" fillId="6" borderId="23" xfId="0" applyFont="1" applyFill="1" applyBorder="1" applyAlignment="1" applyProtection="1">
      <alignment vertical="center"/>
    </xf>
    <xf numFmtId="0" fontId="19" fillId="6" borderId="13" xfId="0" applyFont="1" applyFill="1" applyBorder="1" applyAlignment="1" applyProtection="1">
      <alignment horizontal="left" vertical="center" shrinkToFit="1"/>
      <protection locked="0"/>
    </xf>
    <xf numFmtId="0" fontId="19" fillId="6" borderId="14" xfId="0" applyFont="1" applyFill="1" applyBorder="1" applyAlignment="1" applyProtection="1">
      <alignment horizontal="left" vertical="center" shrinkToFit="1"/>
      <protection locked="0"/>
    </xf>
    <xf numFmtId="0" fontId="19" fillId="6" borderId="36" xfId="0" applyFont="1" applyFill="1" applyBorder="1" applyAlignment="1" applyProtection="1">
      <alignment horizontal="left" vertical="center" shrinkToFit="1"/>
      <protection locked="0"/>
    </xf>
    <xf numFmtId="0" fontId="19" fillId="6" borderId="37" xfId="0" applyFont="1" applyFill="1" applyBorder="1" applyAlignment="1" applyProtection="1">
      <alignment horizontal="left" vertical="center" shrinkToFit="1"/>
      <protection locked="0"/>
    </xf>
    <xf numFmtId="0" fontId="25" fillId="0" borderId="20" xfId="0" applyFont="1" applyBorder="1" applyAlignment="1" applyProtection="1">
      <alignment vertical="center" wrapText="1"/>
    </xf>
    <xf numFmtId="0" fontId="25" fillId="0" borderId="21" xfId="0" applyFont="1" applyBorder="1" applyAlignment="1" applyProtection="1">
      <alignment vertical="center" wrapText="1"/>
    </xf>
    <xf numFmtId="0" fontId="10" fillId="0" borderId="20" xfId="0" applyFont="1" applyBorder="1" applyAlignment="1" applyProtection="1">
      <alignment vertical="center" shrinkToFit="1"/>
    </xf>
    <xf numFmtId="0" fontId="10" fillId="0" borderId="21" xfId="0" applyFont="1" applyBorder="1" applyAlignment="1" applyProtection="1">
      <alignment vertical="center" shrinkToFit="1"/>
    </xf>
    <xf numFmtId="0" fontId="10" fillId="0" borderId="13" xfId="0" applyFont="1" applyFill="1" applyBorder="1" applyAlignment="1" applyProtection="1">
      <alignment horizontal="left" vertical="center" shrinkToFit="1"/>
    </xf>
    <xf numFmtId="0" fontId="10" fillId="0" borderId="14" xfId="0" applyFont="1" applyFill="1" applyBorder="1" applyAlignment="1" applyProtection="1">
      <alignment horizontal="left" vertical="center" shrinkToFit="1"/>
    </xf>
    <xf numFmtId="0" fontId="10" fillId="0" borderId="12" xfId="0" applyFont="1" applyFill="1" applyBorder="1" applyAlignment="1" applyProtection="1">
      <alignment horizontal="left" vertical="center" shrinkToFit="1"/>
    </xf>
    <xf numFmtId="0" fontId="10" fillId="0" borderId="17" xfId="0" applyFont="1" applyFill="1" applyBorder="1" applyAlignment="1" applyProtection="1">
      <alignment horizontal="left" vertical="center" shrinkToFit="1"/>
    </xf>
    <xf numFmtId="0" fontId="34" fillId="0" borderId="2" xfId="0" applyFont="1" applyBorder="1" applyAlignment="1" applyProtection="1">
      <alignment horizontal="right" vertical="center"/>
    </xf>
    <xf numFmtId="0" fontId="34" fillId="0" borderId="6" xfId="0" applyFont="1" applyBorder="1" applyAlignment="1" applyProtection="1">
      <alignment horizontal="right" vertical="center"/>
    </xf>
    <xf numFmtId="0" fontId="12" fillId="3" borderId="2" xfId="0" applyFont="1" applyFill="1" applyBorder="1" applyAlignment="1" applyProtection="1">
      <alignment horizontal="center" vertical="center"/>
    </xf>
    <xf numFmtId="0" fontId="12" fillId="3" borderId="6"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0" fontId="32" fillId="0" borderId="26" xfId="0" applyFont="1" applyBorder="1" applyAlignment="1" applyProtection="1">
      <alignment vertical="center"/>
    </xf>
    <xf numFmtId="0" fontId="32" fillId="0" borderId="0" xfId="0" applyFont="1" applyBorder="1" applyAlignment="1" applyProtection="1">
      <alignment vertical="center"/>
    </xf>
    <xf numFmtId="0" fontId="17" fillId="0" borderId="26" xfId="0" applyFont="1" applyBorder="1" applyAlignment="1" applyProtection="1">
      <alignment horizontal="center" vertical="center"/>
    </xf>
    <xf numFmtId="0" fontId="17" fillId="0" borderId="0" xfId="0" applyFont="1" applyBorder="1" applyAlignment="1" applyProtection="1">
      <alignment horizontal="center" vertical="center"/>
    </xf>
    <xf numFmtId="0" fontId="10" fillId="0" borderId="0" xfId="0" applyFont="1" applyAlignment="1" applyProtection="1">
      <alignment vertical="center" wrapText="1"/>
    </xf>
    <xf numFmtId="0" fontId="10" fillId="0" borderId="6" xfId="0" applyFont="1" applyFill="1" applyBorder="1" applyAlignment="1" applyProtection="1">
      <alignment vertical="center" shrinkToFit="1"/>
    </xf>
    <xf numFmtId="0" fontId="10" fillId="3" borderId="2" xfId="0" applyFont="1" applyFill="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0" fontId="10" fillId="0" borderId="25" xfId="0" applyFont="1" applyBorder="1" applyAlignment="1" applyProtection="1">
      <alignment horizontal="center" vertical="center" wrapText="1"/>
    </xf>
    <xf numFmtId="0" fontId="37" fillId="0" borderId="2" xfId="0" applyFont="1" applyBorder="1" applyAlignment="1" applyProtection="1">
      <alignment horizontal="center" vertical="center" wrapText="1"/>
    </xf>
    <xf numFmtId="0" fontId="37" fillId="0" borderId="3" xfId="0" applyFont="1" applyBorder="1" applyAlignment="1" applyProtection="1">
      <alignment horizontal="center" vertical="center" wrapText="1"/>
    </xf>
    <xf numFmtId="0" fontId="37" fillId="0" borderId="13" xfId="0" applyFont="1" applyBorder="1" applyAlignment="1" applyProtection="1">
      <alignment horizontal="center" vertical="center" wrapText="1"/>
    </xf>
    <xf numFmtId="0" fontId="37" fillId="0" borderId="14" xfId="0" applyFont="1" applyBorder="1" applyAlignment="1" applyProtection="1">
      <alignment horizontal="center" vertical="center" wrapText="1"/>
    </xf>
    <xf numFmtId="0" fontId="37" fillId="0" borderId="5" xfId="0" applyFont="1" applyBorder="1" applyAlignment="1" applyProtection="1">
      <alignment horizontal="center" vertical="center"/>
    </xf>
    <xf numFmtId="0" fontId="37" fillId="0" borderId="7" xfId="0" applyFont="1" applyBorder="1" applyAlignment="1" applyProtection="1">
      <alignment horizontal="center" vertical="center"/>
    </xf>
    <xf numFmtId="0" fontId="37" fillId="0" borderId="33" xfId="0" applyFont="1" applyBorder="1" applyAlignment="1" applyProtection="1">
      <alignment horizontal="center" vertical="center"/>
    </xf>
    <xf numFmtId="0" fontId="24" fillId="0" borderId="2" xfId="0" applyFont="1" applyBorder="1" applyAlignment="1" applyProtection="1">
      <alignment horizontal="center" vertical="center"/>
    </xf>
    <xf numFmtId="0" fontId="0" fillId="0" borderId="2" xfId="0" applyBorder="1" applyAlignment="1" applyProtection="1">
      <alignment horizontal="center" vertical="center"/>
    </xf>
    <xf numFmtId="0" fontId="0" fillId="0" borderId="6" xfId="0" applyBorder="1" applyAlignment="1" applyProtection="1">
      <alignment horizontal="center" vertical="center"/>
    </xf>
    <xf numFmtId="0" fontId="0" fillId="0" borderId="3" xfId="0" applyBorder="1" applyAlignment="1" applyProtection="1">
      <alignment horizontal="center" vertical="center"/>
    </xf>
    <xf numFmtId="0" fontId="24" fillId="0" borderId="4" xfId="0" applyFont="1" applyBorder="1" applyAlignment="1" applyProtection="1">
      <alignment horizontal="center" vertical="center"/>
    </xf>
    <xf numFmtId="0" fontId="37" fillId="0" borderId="4" xfId="0" applyFont="1" applyBorder="1" applyAlignment="1" applyProtection="1">
      <alignment horizontal="center" vertical="center" wrapText="1"/>
    </xf>
    <xf numFmtId="0" fontId="37" fillId="0" borderId="5" xfId="0" applyFont="1" applyBorder="1" applyAlignment="1" applyProtection="1">
      <alignment horizontal="center" vertical="center" wrapText="1"/>
    </xf>
    <xf numFmtId="0" fontId="37" fillId="0" borderId="8" xfId="0" applyFont="1" applyBorder="1" applyAlignment="1" applyProtection="1">
      <alignment horizontal="center" vertical="center" wrapText="1"/>
    </xf>
    <xf numFmtId="0" fontId="37" fillId="0" borderId="13" xfId="0" applyFont="1" applyBorder="1" applyAlignment="1" applyProtection="1">
      <alignment horizontal="center" vertical="center"/>
    </xf>
    <xf numFmtId="0" fontId="37" fillId="0" borderId="14" xfId="0" applyFont="1" applyBorder="1" applyAlignment="1" applyProtection="1">
      <alignment horizontal="center" vertical="center"/>
    </xf>
    <xf numFmtId="0" fontId="37" fillId="0" borderId="12" xfId="0" applyFont="1" applyBorder="1" applyAlignment="1" applyProtection="1">
      <alignment horizontal="center" vertical="center"/>
    </xf>
    <xf numFmtId="0" fontId="37" fillId="0" borderId="17" xfId="0" applyFont="1" applyBorder="1" applyAlignment="1" applyProtection="1">
      <alignment horizontal="center" vertical="center"/>
    </xf>
    <xf numFmtId="0" fontId="37" fillId="0" borderId="6" xfId="0" applyFont="1" applyBorder="1" applyAlignment="1" applyProtection="1">
      <alignment horizontal="center" vertical="center" wrapText="1"/>
    </xf>
    <xf numFmtId="0" fontId="37" fillId="0" borderId="34" xfId="0" applyFont="1" applyBorder="1" applyAlignment="1" applyProtection="1">
      <alignment horizontal="center" vertical="center" wrapText="1"/>
    </xf>
    <xf numFmtId="0" fontId="37" fillId="0" borderId="7" xfId="0" applyFont="1" applyBorder="1" applyAlignment="1" applyProtection="1">
      <alignment horizontal="center" vertical="center" wrapText="1"/>
    </xf>
    <xf numFmtId="0" fontId="37" fillId="0" borderId="33" xfId="0" applyFont="1" applyBorder="1" applyAlignment="1" applyProtection="1">
      <alignment horizontal="center" vertical="center" wrapText="1"/>
    </xf>
    <xf numFmtId="0" fontId="10" fillId="0" borderId="4" xfId="0" applyFont="1" applyBorder="1" applyAlignment="1" applyProtection="1">
      <alignment horizontal="center" vertical="center"/>
    </xf>
    <xf numFmtId="0" fontId="40" fillId="0" borderId="5" xfId="0" applyFont="1" applyBorder="1" applyAlignment="1" applyProtection="1">
      <alignment horizontal="center" vertical="center" wrapText="1"/>
    </xf>
    <xf numFmtId="0" fontId="40" fillId="0" borderId="7" xfId="0" applyFont="1" applyBorder="1" applyAlignment="1" applyProtection="1">
      <alignment horizontal="center" vertical="center" wrapText="1"/>
    </xf>
    <xf numFmtId="0" fontId="40" fillId="0" borderId="8" xfId="0" applyFont="1" applyBorder="1" applyAlignment="1" applyProtection="1">
      <alignment horizontal="center" vertical="center" wrapText="1"/>
    </xf>
    <xf numFmtId="0" fontId="10" fillId="0" borderId="4" xfId="0" applyFont="1" applyBorder="1" applyAlignment="1" applyProtection="1">
      <alignment vertical="center" shrinkToFit="1"/>
    </xf>
    <xf numFmtId="0" fontId="10" fillId="0" borderId="2" xfId="0" applyFont="1" applyBorder="1" applyAlignment="1" applyProtection="1">
      <alignment vertical="center" shrinkToFit="1"/>
    </xf>
    <xf numFmtId="0" fontId="10" fillId="0" borderId="4" xfId="0" applyFont="1" applyBorder="1" applyAlignment="1" applyProtection="1">
      <alignment horizontal="left" vertical="center"/>
    </xf>
    <xf numFmtId="0" fontId="10" fillId="0" borderId="4" xfId="0" applyFont="1" applyBorder="1" applyAlignment="1" applyProtection="1">
      <alignment horizontal="left" vertical="center" wrapText="1"/>
    </xf>
    <xf numFmtId="0" fontId="8" fillId="0" borderId="0" xfId="0" applyFont="1" applyAlignment="1" applyProtection="1">
      <alignment vertical="center"/>
    </xf>
    <xf numFmtId="0" fontId="24" fillId="0" borderId="6" xfId="0" applyFont="1" applyBorder="1" applyAlignment="1" applyProtection="1">
      <alignment horizontal="center" vertical="center"/>
    </xf>
    <xf numFmtId="0" fontId="10" fillId="0" borderId="2" xfId="0" applyFont="1" applyBorder="1" applyAlignment="1" applyProtection="1">
      <alignment vertical="center"/>
    </xf>
    <xf numFmtId="0" fontId="10" fillId="0" borderId="6" xfId="0" applyFont="1" applyBorder="1" applyAlignment="1" applyProtection="1">
      <alignment vertical="center"/>
    </xf>
    <xf numFmtId="0" fontId="10" fillId="0" borderId="2" xfId="0" applyFont="1" applyBorder="1" applyAlignment="1" applyProtection="1">
      <alignment horizontal="left" vertical="center"/>
    </xf>
    <xf numFmtId="0" fontId="10" fillId="0" borderId="3" xfId="0" applyFont="1" applyBorder="1" applyAlignment="1" applyProtection="1">
      <alignment horizontal="left" vertical="center"/>
    </xf>
    <xf numFmtId="0" fontId="24" fillId="0" borderId="2" xfId="0" applyFont="1" applyBorder="1" applyAlignment="1" applyProtection="1">
      <alignment horizontal="left" vertical="center"/>
    </xf>
    <xf numFmtId="0" fontId="40" fillId="0" borderId="4"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14" xfId="0" applyFont="1" applyBorder="1" applyAlignment="1" applyProtection="1">
      <alignment horizontal="center" vertical="center" wrapText="1"/>
    </xf>
    <xf numFmtId="0" fontId="24" fillId="0" borderId="15" xfId="0" applyFont="1" applyBorder="1" applyAlignment="1" applyProtection="1">
      <alignment horizontal="center" vertical="center" wrapText="1"/>
    </xf>
    <xf numFmtId="0" fontId="24" fillId="0" borderId="16" xfId="0" applyFont="1" applyBorder="1" applyAlignment="1" applyProtection="1">
      <alignment horizontal="center" vertical="center" wrapText="1"/>
    </xf>
    <xf numFmtId="0" fontId="24" fillId="0" borderId="12"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10" fillId="0" borderId="4" xfId="0" applyFont="1" applyBorder="1" applyAlignment="1" applyProtection="1">
      <alignment vertical="center"/>
    </xf>
    <xf numFmtId="0" fontId="37" fillId="0" borderId="15" xfId="0" applyFont="1" applyBorder="1" applyAlignment="1" applyProtection="1">
      <alignment horizontal="center" vertical="center"/>
    </xf>
    <xf numFmtId="0" fontId="37" fillId="0" borderId="16" xfId="0" applyFont="1" applyBorder="1" applyAlignment="1" applyProtection="1">
      <alignment horizontal="center" vertical="center"/>
    </xf>
    <xf numFmtId="0" fontId="37" fillId="0" borderId="15" xfId="0" applyFont="1" applyBorder="1" applyAlignment="1" applyProtection="1">
      <alignment horizontal="center" vertical="center" wrapText="1"/>
    </xf>
    <xf numFmtId="0" fontId="37" fillId="0" borderId="16" xfId="0" applyFont="1" applyBorder="1" applyAlignment="1" applyProtection="1">
      <alignment horizontal="center" vertical="center" wrapText="1"/>
    </xf>
    <xf numFmtId="0" fontId="10" fillId="0" borderId="3" xfId="0" applyFont="1" applyBorder="1" applyAlignment="1" applyProtection="1">
      <alignment vertical="center"/>
    </xf>
    <xf numFmtId="0" fontId="37" fillId="0" borderId="12" xfId="0" applyFont="1" applyBorder="1" applyAlignment="1" applyProtection="1">
      <alignment horizontal="center" vertical="center" wrapText="1"/>
    </xf>
    <xf numFmtId="0" fontId="37" fillId="0" borderId="17" xfId="0" applyFont="1" applyBorder="1" applyAlignment="1" applyProtection="1">
      <alignment horizontal="center" vertical="center" wrapText="1"/>
    </xf>
    <xf numFmtId="0" fontId="37" fillId="0" borderId="1" xfId="0" applyFont="1" applyBorder="1" applyAlignment="1" applyProtection="1">
      <alignment horizontal="center" vertical="center" wrapText="1"/>
    </xf>
    <xf numFmtId="0" fontId="37" fillId="0" borderId="38" xfId="0" applyFont="1" applyBorder="1" applyAlignment="1" applyProtection="1">
      <alignment horizontal="center" vertical="center" wrapText="1"/>
    </xf>
    <xf numFmtId="0" fontId="37" fillId="0" borderId="39" xfId="0" applyFont="1" applyBorder="1" applyAlignment="1" applyProtection="1">
      <alignment horizontal="center" vertical="center" wrapText="1"/>
    </xf>
    <xf numFmtId="0" fontId="37" fillId="0" borderId="40" xfId="0" applyFont="1" applyBorder="1" applyAlignment="1" applyProtection="1">
      <alignment horizontal="center" vertical="center" wrapText="1"/>
    </xf>
    <xf numFmtId="0" fontId="10" fillId="0" borderId="18" xfId="0" applyFont="1" applyBorder="1" applyAlignment="1" applyProtection="1">
      <alignment vertical="center"/>
    </xf>
    <xf numFmtId="0" fontId="10" fillId="0" borderId="19" xfId="0" applyFont="1" applyBorder="1" applyAlignment="1" applyProtection="1">
      <alignment vertical="center"/>
    </xf>
    <xf numFmtId="0" fontId="24" fillId="0" borderId="4" xfId="0" applyFont="1" applyBorder="1" applyAlignment="1" applyProtection="1">
      <alignment horizontal="left" vertical="center"/>
    </xf>
    <xf numFmtId="0" fontId="0" fillId="0" borderId="0" xfId="0" applyAlignment="1" applyProtection="1">
      <alignment horizontal="center" vertical="center"/>
    </xf>
    <xf numFmtId="0" fontId="10" fillId="0" borderId="2" xfId="0" applyFont="1" applyBorder="1" applyAlignment="1" applyProtection="1">
      <alignment vertical="center" wrapText="1"/>
    </xf>
    <xf numFmtId="0" fontId="10" fillId="0" borderId="6" xfId="0" applyFont="1" applyBorder="1" applyAlignment="1" applyProtection="1">
      <alignment vertical="center" wrapText="1"/>
    </xf>
    <xf numFmtId="0" fontId="10" fillId="0" borderId="3" xfId="0" applyFont="1" applyBorder="1" applyAlignment="1" applyProtection="1">
      <alignment vertical="center" wrapText="1"/>
    </xf>
    <xf numFmtId="0" fontId="24" fillId="0" borderId="1" xfId="0" applyFont="1" applyBorder="1" applyAlignment="1" applyProtection="1">
      <alignment horizontal="center" vertical="center"/>
    </xf>
    <xf numFmtId="0" fontId="10" fillId="0" borderId="13" xfId="0" applyFont="1" applyBorder="1" applyAlignment="1" applyProtection="1">
      <alignment vertical="center"/>
    </xf>
    <xf numFmtId="0" fontId="10" fillId="0" borderId="12" xfId="0" applyFont="1" applyBorder="1" applyAlignment="1" applyProtection="1">
      <alignment vertical="center"/>
    </xf>
    <xf numFmtId="0" fontId="10" fillId="0" borderId="17" xfId="0" applyFont="1" applyBorder="1" applyAlignment="1" applyProtection="1">
      <alignment vertical="center"/>
    </xf>
    <xf numFmtId="0" fontId="24" fillId="0" borderId="2" xfId="0" applyFont="1" applyBorder="1" applyAlignment="1" applyProtection="1">
      <alignment vertical="center"/>
    </xf>
    <xf numFmtId="0" fontId="24" fillId="0" borderId="3" xfId="0" applyFont="1" applyBorder="1" applyAlignment="1" applyProtection="1">
      <alignment vertical="center"/>
    </xf>
    <xf numFmtId="0" fontId="33" fillId="0" borderId="0" xfId="0" applyFont="1" applyAlignment="1">
      <alignment horizontal="center" vertical="center"/>
    </xf>
    <xf numFmtId="0" fontId="28" fillId="0" borderId="0" xfId="0" applyFont="1" applyAlignment="1">
      <alignment horizontal="center" vertical="center"/>
    </xf>
    <xf numFmtId="0" fontId="10" fillId="0" borderId="0" xfId="0" applyFont="1" applyAlignment="1">
      <alignment vertical="center" wrapText="1"/>
    </xf>
    <xf numFmtId="0" fontId="21" fillId="0" borderId="0" xfId="0" applyFont="1" applyAlignment="1">
      <alignment vertical="top" wrapText="1"/>
    </xf>
  </cellXfs>
  <cellStyles count="1">
    <cellStyle name="標準" xfId="0" builtinId="0"/>
  </cellStyles>
  <dxfs count="27">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00FF"/>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1902745</xdr:colOff>
      <xdr:row>3</xdr:row>
      <xdr:rowOff>146025</xdr:rowOff>
    </xdr:from>
    <xdr:to>
      <xdr:col>28</xdr:col>
      <xdr:colOff>570896</xdr:colOff>
      <xdr:row>25</xdr:row>
      <xdr:rowOff>144780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552886" y="771103"/>
          <a:ext cx="8711073" cy="413617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effectLst/>
              <a:latin typeface="+mn-lt"/>
              <a:ea typeface="+mn-ea"/>
              <a:cs typeface="+mn-cs"/>
            </a:rPr>
            <a:t>　</a:t>
          </a:r>
          <a:r>
            <a:rPr lang="ja-JP" altLang="ja-JP" sz="1000">
              <a:solidFill>
                <a:schemeClr val="dk1"/>
              </a:solidFill>
              <a:effectLst/>
              <a:latin typeface="+mn-lt"/>
              <a:ea typeface="+mn-ea"/>
              <a:cs typeface="+mn-cs"/>
            </a:rPr>
            <a:t>・様式第</a:t>
          </a:r>
          <a:r>
            <a:rPr lang="ja-JP" altLang="en-US" sz="1000">
              <a:solidFill>
                <a:schemeClr val="dk1"/>
              </a:solidFill>
              <a:effectLst/>
              <a:latin typeface="+mn-lt"/>
              <a:ea typeface="+mn-ea"/>
              <a:cs typeface="+mn-cs"/>
            </a:rPr>
            <a:t>１</a:t>
          </a:r>
          <a:r>
            <a:rPr lang="ja-JP" altLang="ja-JP" sz="1000">
              <a:solidFill>
                <a:schemeClr val="dk1"/>
              </a:solidFill>
              <a:effectLst/>
              <a:latin typeface="+mn-lt"/>
              <a:ea typeface="+mn-ea"/>
              <a:cs typeface="+mn-cs"/>
            </a:rPr>
            <a:t>号：</a:t>
          </a:r>
          <a:r>
            <a:rPr lang="ja-JP" altLang="en-US" sz="1000">
              <a:solidFill>
                <a:schemeClr val="dk1"/>
              </a:solidFill>
              <a:effectLst/>
              <a:latin typeface="+mn-lt"/>
              <a:ea typeface="+mn-ea"/>
              <a:cs typeface="+mn-cs"/>
            </a:rPr>
            <a:t>自己採点表兼評価点算定</a:t>
          </a:r>
          <a:r>
            <a:rPr lang="ja-JP" altLang="en-US" sz="1000">
              <a:solidFill>
                <a:sysClr val="windowText" lastClr="000000"/>
              </a:solidFill>
              <a:effectLst/>
              <a:latin typeface="+mn-lt"/>
              <a:ea typeface="+mn-ea"/>
              <a:cs typeface="+mn-cs"/>
            </a:rPr>
            <a:t>資料</a:t>
          </a:r>
          <a:r>
            <a:rPr lang="ja-JP" altLang="en-US" sz="1000">
              <a:solidFill>
                <a:schemeClr val="dk1"/>
              </a:solidFill>
              <a:effectLst/>
              <a:latin typeface="+mn-lt"/>
              <a:ea typeface="+mn-ea"/>
              <a:cs typeface="+mn-cs"/>
            </a:rPr>
            <a:t>一覧表</a:t>
          </a:r>
          <a:endParaRPr lang="en-US" altLang="ja-JP" sz="10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a:t>
          </a:r>
          <a:r>
            <a:rPr lang="ja-JP" altLang="en-US" sz="1000">
              <a:solidFill>
                <a:sysClr val="windowText" lastClr="000000"/>
              </a:solidFill>
              <a:effectLst/>
              <a:latin typeface="+mn-lt"/>
              <a:ea typeface="+mn-ea"/>
              <a:cs typeface="+mn-cs"/>
            </a:rPr>
            <a:t>　</a:t>
          </a:r>
          <a:r>
            <a:rPr lang="ja-JP" altLang="ja-JP"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：災害協定に基づく地域貢献実績評価資料　</a:t>
          </a:r>
          <a:r>
            <a:rPr lang="ja-JP" altLang="ja-JP" sz="1000" b="1">
              <a:solidFill>
                <a:sysClr val="windowText" lastClr="000000"/>
              </a:solidFill>
              <a:effectLst/>
              <a:latin typeface="+mn-lt"/>
              <a:ea typeface="+mn-ea"/>
              <a:cs typeface="+mn-cs"/>
            </a:rPr>
            <a:t>※県内型のみ明示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a:t>
          </a:r>
          <a:r>
            <a:rPr lang="ja-JP" altLang="en-US" sz="1000">
              <a:solidFill>
                <a:sysClr val="windowText" lastClr="000000"/>
              </a:solidFill>
              <a:effectLst/>
              <a:latin typeface="+mn-lt"/>
              <a:ea typeface="+mn-ea"/>
              <a:cs typeface="+mn-cs"/>
            </a:rPr>
            <a:t>（ボランティア）</a:t>
          </a:r>
          <a:r>
            <a:rPr lang="ja-JP" altLang="ja-JP" sz="1000">
              <a:solidFill>
                <a:sysClr val="windowText" lastClr="000000"/>
              </a:solidFill>
              <a:effectLst/>
              <a:latin typeface="+mn-lt"/>
              <a:ea typeface="+mn-ea"/>
              <a:cs typeface="+mn-cs"/>
            </a:rPr>
            <a:t>実績評価資料</a:t>
          </a:r>
          <a:r>
            <a:rPr lang="ja-JP" altLang="en-US" sz="1000">
              <a:solidFill>
                <a:sysClr val="windowText" lastClr="000000"/>
              </a:solidFill>
              <a:effectLst/>
              <a:latin typeface="+mn-lt"/>
              <a:ea typeface="+mn-ea"/>
              <a:cs typeface="+mn-cs"/>
            </a:rPr>
            <a:t>　</a:t>
          </a:r>
          <a:r>
            <a:rPr lang="ja-JP" altLang="ja-JP" sz="1000" b="1">
              <a:solidFill>
                <a:sysClr val="windowText" lastClr="000000"/>
              </a:solidFill>
              <a:effectLst/>
              <a:latin typeface="+mn-lt"/>
              <a:ea typeface="+mn-ea"/>
              <a:cs typeface="+mn-cs"/>
            </a:rPr>
            <a:t>※県内型のみ明示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ja-JP" altLang="en-US" sz="1000">
              <a:solidFill>
                <a:sysClr val="windowText" lastClr="000000"/>
              </a:solidFill>
              <a:effectLst/>
              <a:latin typeface="+mn-lt"/>
              <a:ea typeface="+mn-ea"/>
              <a:cs typeface="+mn-cs"/>
            </a:rPr>
            <a:t>　</a:t>
          </a:r>
          <a:r>
            <a:rPr lang="en-US" altLang="ja-JP" sz="1000" b="1">
              <a:solidFill>
                <a:sysClr val="windowText" lastClr="000000"/>
              </a:solidFill>
              <a:effectLst/>
              <a:latin typeface="+mn-lt"/>
              <a:ea typeface="+mn-ea"/>
              <a:cs typeface="+mn-cs"/>
            </a:rPr>
            <a:t>※</a:t>
          </a:r>
          <a:r>
            <a:rPr lang="ja-JP" altLang="ja-JP" sz="1000" b="1">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：企業の</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若手</a:t>
          </a:r>
          <a:r>
            <a:rPr lang="ja-JP" altLang="en-US" sz="1000">
              <a:solidFill>
                <a:sysClr val="windowText" lastClr="000000"/>
              </a:solidFill>
              <a:effectLst/>
              <a:latin typeface="+mn-lt"/>
              <a:ea typeface="+mn-ea"/>
              <a:cs typeface="+mn-cs"/>
            </a:rPr>
            <a:t>又は女性</a:t>
          </a:r>
          <a:r>
            <a:rPr lang="ja-JP" altLang="ja-JP" sz="1000">
              <a:solidFill>
                <a:sysClr val="windowText" lastClr="000000"/>
              </a:solidFill>
              <a:effectLst/>
              <a:latin typeface="+mn-lt"/>
              <a:ea typeface="+mn-ea"/>
              <a:cs typeface="+mn-cs"/>
            </a:rPr>
            <a:t>技術者の配置</a:t>
          </a:r>
          <a:endParaRPr lang="ja-JP" altLang="ja-JP" sz="10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en-US" sz="1000">
              <a:solidFill>
                <a:schemeClr val="tx1"/>
              </a:solidFill>
              <a:effectLst/>
              <a:latin typeface="+mn-lt"/>
              <a:ea typeface="+mn-ea"/>
              <a:cs typeface="+mn-cs"/>
            </a:rPr>
            <a:t>有資格者</a:t>
          </a:r>
          <a:r>
            <a:rPr lang="ja-JP" altLang="ja-JP" sz="1000">
              <a:solidFill>
                <a:sysClr val="windowText" lastClr="000000"/>
              </a:solidFill>
              <a:effectLst/>
              <a:latin typeface="+mn-lt"/>
              <a:ea typeface="+mn-ea"/>
              <a:cs typeface="+mn-cs"/>
            </a:rPr>
            <a:t>の配置</a:t>
          </a:r>
          <a:r>
            <a:rPr lang="ja-JP" altLang="en-US" sz="1000">
              <a:solidFill>
                <a:sysClr val="windowText" lastClr="000000"/>
              </a:solidFill>
              <a:effectLst/>
              <a:latin typeface="+mn-lt"/>
              <a:ea typeface="+mn-ea"/>
              <a:cs typeface="+mn-cs"/>
            </a:rPr>
            <a:t>　</a:t>
          </a:r>
          <a:r>
            <a:rPr lang="ja-JP" altLang="ja-JP"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rgbClr val="0070C0"/>
            </a:solidFill>
          </a:endParaRPr>
        </a:p>
      </xdr:txBody>
    </xdr:sp>
    <xdr:clientData/>
  </xdr:twoCellAnchor>
  <xdr:twoCellAnchor>
    <xdr:from>
      <xdr:col>1</xdr:col>
      <xdr:colOff>900189</xdr:colOff>
      <xdr:row>69</xdr:row>
      <xdr:rowOff>201704</xdr:rowOff>
    </xdr:from>
    <xdr:to>
      <xdr:col>13</xdr:col>
      <xdr:colOff>457200</xdr:colOff>
      <xdr:row>83</xdr:row>
      <xdr:rowOff>34736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62064" y="14098679"/>
          <a:ext cx="8853411"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21981</xdr:colOff>
      <xdr:row>4</xdr:row>
      <xdr:rowOff>51289</xdr:rowOff>
    </xdr:from>
    <xdr:to>
      <xdr:col>7</xdr:col>
      <xdr:colOff>678666</xdr:colOff>
      <xdr:row>47</xdr:row>
      <xdr:rowOff>161193</xdr:rowOff>
    </xdr:to>
    <xdr:pic>
      <xdr:nvPicPr>
        <xdr:cNvPr id="12" name="図 11">
          <a:extLst>
            <a:ext uri="{FF2B5EF4-FFF2-40B4-BE49-F238E27FC236}">
              <a16:creationId xmlns:a16="http://schemas.microsoft.com/office/drawing/2014/main" id="{EB0011A4-7A3F-1F80-2E2C-3DABD5E907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81" y="989135"/>
          <a:ext cx="5067493" cy="7378212"/>
        </a:xfrm>
        <a:prstGeom prst="rect">
          <a:avLst/>
        </a:prstGeom>
      </xdr:spPr>
    </xdr:pic>
    <xdr:clientData/>
  </xdr:twoCellAnchor>
  <xdr:twoCellAnchor>
    <xdr:from>
      <xdr:col>5</xdr:col>
      <xdr:colOff>601204</xdr:colOff>
      <xdr:row>14</xdr:row>
      <xdr:rowOff>0</xdr:rowOff>
    </xdr:from>
    <xdr:to>
      <xdr:col>6</xdr:col>
      <xdr:colOff>234462</xdr:colOff>
      <xdr:row>46</xdr:row>
      <xdr:rowOff>58615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3634550" y="2652346"/>
          <a:ext cx="321989" cy="545123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549521</xdr:colOff>
      <xdr:row>13</xdr:row>
      <xdr:rowOff>161192</xdr:rowOff>
    </xdr:from>
    <xdr:to>
      <xdr:col>7</xdr:col>
      <xdr:colOff>637442</xdr:colOff>
      <xdr:row>46</xdr:row>
      <xdr:rowOff>58615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4271598" y="2645019"/>
          <a:ext cx="776652" cy="545855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295250</xdr:colOff>
      <xdr:row>31</xdr:row>
      <xdr:rowOff>148157</xdr:rowOff>
    </xdr:from>
    <xdr:to>
      <xdr:col>10</xdr:col>
      <xdr:colOff>785042</xdr:colOff>
      <xdr:row>33</xdr:row>
      <xdr:rowOff>64183</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5394788" y="5665330"/>
          <a:ext cx="1867254" cy="253065"/>
        </a:xfrm>
        <a:prstGeom prst="wedgeRectCallout">
          <a:avLst>
            <a:gd name="adj1" fmla="val -65652"/>
            <a:gd name="adj2" fmla="val -59098"/>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82" name="正方形/長方形 81">
          <a:extLst>
            <a:ext uri="{FF2B5EF4-FFF2-40B4-BE49-F238E27FC236}">
              <a16:creationId xmlns:a16="http://schemas.microsoft.com/office/drawing/2014/main" id="{00000000-0008-0000-0200-000052000000}"/>
            </a:ext>
          </a:extLst>
        </xdr:cNvPr>
        <xdr:cNvSpPr>
          <a:spLocks noChangeAspect="1"/>
        </xdr:cNvSpPr>
      </xdr:nvSpPr>
      <xdr:spPr>
        <a:xfrm>
          <a:off x="9764810" y="1967768"/>
          <a:ext cx="1311086" cy="1817374"/>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83" name="正方形/長方形 82">
          <a:extLst>
            <a:ext uri="{FF2B5EF4-FFF2-40B4-BE49-F238E27FC236}">
              <a16:creationId xmlns:a16="http://schemas.microsoft.com/office/drawing/2014/main" id="{00000000-0008-0000-0200-000053000000}"/>
            </a:ext>
          </a:extLst>
        </xdr:cNvPr>
        <xdr:cNvSpPr>
          <a:spLocks noChangeAspect="1"/>
        </xdr:cNvSpPr>
      </xdr:nvSpPr>
      <xdr:spPr>
        <a:xfrm>
          <a:off x="9547420" y="2133614"/>
          <a:ext cx="1311086" cy="1817373"/>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5" name="テキスト ボックス 84">
          <a:extLst>
            <a:ext uri="{FF2B5EF4-FFF2-40B4-BE49-F238E27FC236}">
              <a16:creationId xmlns:a16="http://schemas.microsoft.com/office/drawing/2014/main" id="{00000000-0008-0000-0200-000055000000}"/>
            </a:ext>
          </a:extLst>
        </xdr:cNvPr>
        <xdr:cNvSpPr txBox="1">
          <a:spLocks noChangeAspect="1"/>
        </xdr:cNvSpPr>
      </xdr:nvSpPr>
      <xdr:spPr>
        <a:xfrm>
          <a:off x="9791707" y="1990177"/>
          <a:ext cx="1230407" cy="282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78" name="正方形/長方形 77">
          <a:extLst>
            <a:ext uri="{FF2B5EF4-FFF2-40B4-BE49-F238E27FC236}">
              <a16:creationId xmlns:a16="http://schemas.microsoft.com/office/drawing/2014/main" id="{00000000-0008-0000-0200-00004E000000}"/>
            </a:ext>
          </a:extLst>
        </xdr:cNvPr>
        <xdr:cNvSpPr>
          <a:spLocks noChangeAspect="1"/>
        </xdr:cNvSpPr>
      </xdr:nvSpPr>
      <xdr:spPr>
        <a:xfrm>
          <a:off x="9231406" y="2584100"/>
          <a:ext cx="1311087" cy="180616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79" name="正方形/長方形 78">
          <a:extLst>
            <a:ext uri="{FF2B5EF4-FFF2-40B4-BE49-F238E27FC236}">
              <a16:creationId xmlns:a16="http://schemas.microsoft.com/office/drawing/2014/main" id="{00000000-0008-0000-0200-00004F000000}"/>
            </a:ext>
          </a:extLst>
        </xdr:cNvPr>
        <xdr:cNvSpPr>
          <a:spLocks noChangeAspect="1"/>
        </xdr:cNvSpPr>
      </xdr:nvSpPr>
      <xdr:spPr>
        <a:xfrm>
          <a:off x="9099181" y="2749945"/>
          <a:ext cx="1313323" cy="18061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a:spLocks noChangeAspect="1"/>
        </xdr:cNvSpPr>
      </xdr:nvSpPr>
      <xdr:spPr>
        <a:xfrm>
          <a:off x="9321056" y="2606509"/>
          <a:ext cx="1156449" cy="271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71" name="正方形/長方形 70">
          <a:extLst>
            <a:ext uri="{FF2B5EF4-FFF2-40B4-BE49-F238E27FC236}">
              <a16:creationId xmlns:a16="http://schemas.microsoft.com/office/drawing/2014/main" id="{00000000-0008-0000-0200-000047000000}"/>
            </a:ext>
          </a:extLst>
        </xdr:cNvPr>
        <xdr:cNvSpPr>
          <a:spLocks noChangeAspect="1"/>
        </xdr:cNvSpPr>
      </xdr:nvSpPr>
      <xdr:spPr>
        <a:xfrm>
          <a:off x="8975908" y="2947173"/>
          <a:ext cx="1311087" cy="18061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69" name="正方形/長方形 68">
          <a:extLst>
            <a:ext uri="{FF2B5EF4-FFF2-40B4-BE49-F238E27FC236}">
              <a16:creationId xmlns:a16="http://schemas.microsoft.com/office/drawing/2014/main" id="{00000000-0008-0000-0200-000045000000}"/>
            </a:ext>
          </a:extLst>
        </xdr:cNvPr>
        <xdr:cNvSpPr>
          <a:spLocks noChangeAspect="1"/>
        </xdr:cNvSpPr>
      </xdr:nvSpPr>
      <xdr:spPr>
        <a:xfrm>
          <a:off x="8836960" y="3101810"/>
          <a:ext cx="1311087" cy="180616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67" name="正方形/長方形 66">
          <a:extLst>
            <a:ext uri="{FF2B5EF4-FFF2-40B4-BE49-F238E27FC236}">
              <a16:creationId xmlns:a16="http://schemas.microsoft.com/office/drawing/2014/main" id="{00000000-0008-0000-0200-000043000000}"/>
            </a:ext>
          </a:extLst>
        </xdr:cNvPr>
        <xdr:cNvSpPr>
          <a:spLocks noChangeAspect="1"/>
        </xdr:cNvSpPr>
      </xdr:nvSpPr>
      <xdr:spPr>
        <a:xfrm>
          <a:off x="8684560" y="3299038"/>
          <a:ext cx="1311087" cy="180616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304800</xdr:colOff>
      <xdr:row>11</xdr:row>
      <xdr:rowOff>133349</xdr:rowOff>
    </xdr:from>
    <xdr:to>
      <xdr:col>7</xdr:col>
      <xdr:colOff>511532</xdr:colOff>
      <xdr:row>12</xdr:row>
      <xdr:rowOff>145072</xdr:rowOff>
    </xdr:to>
    <xdr:sp macro="" textlink="">
      <xdr:nvSpPr>
        <xdr:cNvPr id="13" name="四角形吹き出し 12">
          <a:extLst>
            <a:ext uri="{FF2B5EF4-FFF2-40B4-BE49-F238E27FC236}">
              <a16:creationId xmlns:a16="http://schemas.microsoft.com/office/drawing/2014/main" id="{00000000-0008-0000-0200-00000D000000}"/>
            </a:ext>
          </a:extLst>
        </xdr:cNvPr>
        <xdr:cNvSpPr/>
      </xdr:nvSpPr>
      <xdr:spPr>
        <a:xfrm>
          <a:off x="3338146" y="2280137"/>
          <a:ext cx="1584194" cy="180243"/>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351692</xdr:colOff>
      <xdr:row>11</xdr:row>
      <xdr:rowOff>142781</xdr:rowOff>
    </xdr:from>
    <xdr:to>
      <xdr:col>7</xdr:col>
      <xdr:colOff>501364</xdr:colOff>
      <xdr:row>12</xdr:row>
      <xdr:rowOff>156793</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3385038" y="2289569"/>
          <a:ext cx="1527134" cy="182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452787</xdr:colOff>
      <xdr:row>9</xdr:row>
      <xdr:rowOff>155550</xdr:rowOff>
    </xdr:from>
    <xdr:to>
      <xdr:col>10</xdr:col>
      <xdr:colOff>850352</xdr:colOff>
      <xdr:row>12</xdr:row>
      <xdr:rowOff>87090</xdr:rowOff>
    </xdr:to>
    <xdr:sp macro="" textlink="">
      <xdr:nvSpPr>
        <xdr:cNvPr id="18" name="四角形吹き出し 17">
          <a:extLst>
            <a:ext uri="{FF2B5EF4-FFF2-40B4-BE49-F238E27FC236}">
              <a16:creationId xmlns:a16="http://schemas.microsoft.com/office/drawing/2014/main" id="{00000000-0008-0000-0200-000012000000}"/>
            </a:ext>
          </a:extLst>
        </xdr:cNvPr>
        <xdr:cNvSpPr/>
      </xdr:nvSpPr>
      <xdr:spPr>
        <a:xfrm>
          <a:off x="5552325" y="1950646"/>
          <a:ext cx="1775027" cy="451752"/>
        </a:xfrm>
        <a:prstGeom prst="wedgeRectCallout">
          <a:avLst>
            <a:gd name="adj1" fmla="val -74916"/>
            <a:gd name="adj2" fmla="val 128377"/>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568739</xdr:colOff>
      <xdr:row>10</xdr:row>
      <xdr:rowOff>50546</xdr:rowOff>
    </xdr:from>
    <xdr:to>
      <xdr:col>10</xdr:col>
      <xdr:colOff>849826</xdr:colOff>
      <xdr:row>12</xdr:row>
      <xdr:rowOff>61206</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5668277" y="2014161"/>
          <a:ext cx="1658549" cy="362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提出様式の掲載ページを記入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366748</xdr:colOff>
      <xdr:row>31</xdr:row>
      <xdr:rowOff>107590</xdr:rowOff>
    </xdr:from>
    <xdr:to>
      <xdr:col>10</xdr:col>
      <xdr:colOff>889878</xdr:colOff>
      <xdr:row>33</xdr:row>
      <xdr:rowOff>108345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5466286" y="5624763"/>
          <a:ext cx="1900592" cy="337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357263</xdr:colOff>
      <xdr:row>6</xdr:row>
      <xdr:rowOff>87922</xdr:rowOff>
    </xdr:from>
    <xdr:to>
      <xdr:col>7</xdr:col>
      <xdr:colOff>659423</xdr:colOff>
      <xdr:row>11</xdr:row>
      <xdr:rowOff>54623</xdr:rowOff>
    </xdr:to>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2013148" y="1377460"/>
          <a:ext cx="3057083" cy="8239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67613</xdr:colOff>
      <xdr:row>39</xdr:row>
      <xdr:rowOff>130840</xdr:rowOff>
    </xdr:from>
    <xdr:to>
      <xdr:col>7</xdr:col>
      <xdr:colOff>623346</xdr:colOff>
      <xdr:row>40</xdr:row>
      <xdr:rowOff>143830</xdr:rowOff>
    </xdr:to>
    <xdr:sp macro="" textlink="">
      <xdr:nvSpPr>
        <xdr:cNvPr id="31" name="正方形/長方形 30">
          <a:extLst>
            <a:ext uri="{FF2B5EF4-FFF2-40B4-BE49-F238E27FC236}">
              <a16:creationId xmlns:a16="http://schemas.microsoft.com/office/drawing/2014/main" id="{00000000-0008-0000-0200-00001F000000}"/>
            </a:ext>
          </a:extLst>
        </xdr:cNvPr>
        <xdr:cNvSpPr/>
      </xdr:nvSpPr>
      <xdr:spPr>
        <a:xfrm>
          <a:off x="3100959" y="6996167"/>
          <a:ext cx="1933195" cy="181509"/>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74672</xdr:colOff>
      <xdr:row>44</xdr:row>
      <xdr:rowOff>96530</xdr:rowOff>
    </xdr:from>
    <xdr:to>
      <xdr:col>7</xdr:col>
      <xdr:colOff>630673</xdr:colOff>
      <xdr:row>46</xdr:row>
      <xdr:rowOff>55647</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3108018" y="7804453"/>
          <a:ext cx="1933463" cy="29615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578867</xdr:colOff>
      <xdr:row>16</xdr:row>
      <xdr:rowOff>98681</xdr:rowOff>
    </xdr:from>
    <xdr:to>
      <xdr:col>7</xdr:col>
      <xdr:colOff>576216</xdr:colOff>
      <xdr:row>17</xdr:row>
      <xdr:rowOff>118538</xdr:rowOff>
    </xdr:to>
    <xdr:sp macro="" textlink="">
      <xdr:nvSpPr>
        <xdr:cNvPr id="27" name="正方形/長方形 26">
          <a:extLst>
            <a:ext uri="{FF2B5EF4-FFF2-40B4-BE49-F238E27FC236}">
              <a16:creationId xmlns:a16="http://schemas.microsoft.com/office/drawing/2014/main" id="{00000000-0008-0000-0200-00001B000000}"/>
            </a:ext>
          </a:extLst>
        </xdr:cNvPr>
        <xdr:cNvSpPr/>
      </xdr:nvSpPr>
      <xdr:spPr>
        <a:xfrm>
          <a:off x="4300944" y="3088066"/>
          <a:ext cx="686080" cy="18837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65914</xdr:colOff>
      <xdr:row>30</xdr:row>
      <xdr:rowOff>134918</xdr:rowOff>
    </xdr:from>
    <xdr:to>
      <xdr:col>7</xdr:col>
      <xdr:colOff>630178</xdr:colOff>
      <xdr:row>33</xdr:row>
      <xdr:rowOff>78338</xdr:rowOff>
    </xdr:to>
    <xdr:sp macro="" textlink="">
      <xdr:nvSpPr>
        <xdr:cNvPr id="28" name="正方形/長方形 27">
          <a:extLst>
            <a:ext uri="{FF2B5EF4-FFF2-40B4-BE49-F238E27FC236}">
              <a16:creationId xmlns:a16="http://schemas.microsoft.com/office/drawing/2014/main" id="{00000000-0008-0000-0200-00001C000000}"/>
            </a:ext>
          </a:extLst>
        </xdr:cNvPr>
        <xdr:cNvSpPr/>
      </xdr:nvSpPr>
      <xdr:spPr>
        <a:xfrm>
          <a:off x="3099260" y="5483572"/>
          <a:ext cx="1941726" cy="448978"/>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545715</xdr:colOff>
      <xdr:row>14</xdr:row>
      <xdr:rowOff>119668</xdr:rowOff>
    </xdr:from>
    <xdr:to>
      <xdr:col>10</xdr:col>
      <xdr:colOff>660347</xdr:colOff>
      <xdr:row>16</xdr:row>
      <xdr:rowOff>14055</xdr:rowOff>
    </xdr:to>
    <xdr:sp macro="" textlink="">
      <xdr:nvSpPr>
        <xdr:cNvPr id="30" name="四角形吹き出し 29">
          <a:extLst>
            <a:ext uri="{FF2B5EF4-FFF2-40B4-BE49-F238E27FC236}">
              <a16:creationId xmlns:a16="http://schemas.microsoft.com/office/drawing/2014/main" id="{00000000-0008-0000-0200-00001E000000}"/>
            </a:ext>
          </a:extLst>
        </xdr:cNvPr>
        <xdr:cNvSpPr/>
      </xdr:nvSpPr>
      <xdr:spPr>
        <a:xfrm>
          <a:off x="5645253" y="2772014"/>
          <a:ext cx="1492094" cy="231426"/>
        </a:xfrm>
        <a:prstGeom prst="wedgeRectCallout">
          <a:avLst>
            <a:gd name="adj1" fmla="val -86467"/>
            <a:gd name="adj2" fmla="val 1382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660262</xdr:colOff>
      <xdr:row>14</xdr:row>
      <xdr:rowOff>117041</xdr:rowOff>
    </xdr:from>
    <xdr:to>
      <xdr:col>10</xdr:col>
      <xdr:colOff>657773</xdr:colOff>
      <xdr:row>16</xdr:row>
      <xdr:rowOff>46793</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5759800" y="2769387"/>
          <a:ext cx="1374973" cy="266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278468</xdr:colOff>
      <xdr:row>43</xdr:row>
      <xdr:rowOff>29280</xdr:rowOff>
    </xdr:from>
    <xdr:to>
      <xdr:col>10</xdr:col>
      <xdr:colOff>922227</xdr:colOff>
      <xdr:row>46</xdr:row>
      <xdr:rowOff>2140</xdr:rowOff>
    </xdr:to>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5378006" y="7568684"/>
          <a:ext cx="2021221" cy="478418"/>
        </a:xfrm>
        <a:prstGeom prst="wedgeRectCallout">
          <a:avLst>
            <a:gd name="adj1" fmla="val -64245"/>
            <a:gd name="adj2" fmla="val 1589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277895</xdr:colOff>
      <xdr:row>40</xdr:row>
      <xdr:rowOff>32188</xdr:rowOff>
    </xdr:from>
    <xdr:to>
      <xdr:col>10</xdr:col>
      <xdr:colOff>476597</xdr:colOff>
      <xdr:row>41</xdr:row>
      <xdr:rowOff>129018</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5377433" y="7066034"/>
          <a:ext cx="1576164" cy="265349"/>
        </a:xfrm>
        <a:prstGeom prst="wedgeRectCallout">
          <a:avLst>
            <a:gd name="adj1" fmla="val -67962"/>
            <a:gd name="adj2" fmla="val -5834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384384</xdr:colOff>
      <xdr:row>47</xdr:row>
      <xdr:rowOff>27441</xdr:rowOff>
    </xdr:from>
    <xdr:to>
      <xdr:col>7</xdr:col>
      <xdr:colOff>622237</xdr:colOff>
      <xdr:row>47</xdr:row>
      <xdr:rowOff>161920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4795192" y="8233595"/>
          <a:ext cx="237853" cy="1344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438</xdr:colOff>
      <xdr:row>3</xdr:row>
      <xdr:rowOff>134691</xdr:rowOff>
    </xdr:from>
    <xdr:to>
      <xdr:col>10</xdr:col>
      <xdr:colOff>774437</xdr:colOff>
      <xdr:row>6</xdr:row>
      <xdr:rowOff>64801</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4526455" y="883553"/>
          <a:ext cx="1995827" cy="442489"/>
        </a:xfrm>
        <a:prstGeom prst="wedgeRectCallout">
          <a:avLst>
            <a:gd name="adj1" fmla="val -50803"/>
            <a:gd name="adj2" fmla="val 100121"/>
          </a:avLst>
        </a:prstGeom>
        <a:solidFill>
          <a:srgbClr val="FFFF66"/>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284300</xdr:colOff>
      <xdr:row>46</xdr:row>
      <xdr:rowOff>109404</xdr:rowOff>
    </xdr:from>
    <xdr:to>
      <xdr:col>10</xdr:col>
      <xdr:colOff>571083</xdr:colOff>
      <xdr:row>49</xdr:row>
      <xdr:rowOff>43964</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5383838" y="8154366"/>
          <a:ext cx="1664245" cy="432790"/>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117826</xdr:colOff>
      <xdr:row>12</xdr:row>
      <xdr:rowOff>79350</xdr:rowOff>
    </xdr:from>
    <xdr:to>
      <xdr:col>4</xdr:col>
      <xdr:colOff>346591</xdr:colOff>
      <xdr:row>13</xdr:row>
      <xdr:rowOff>161191</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117826" y="2394658"/>
          <a:ext cx="2573380" cy="2503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329786</xdr:colOff>
      <xdr:row>47</xdr:row>
      <xdr:rowOff>99998</xdr:rowOff>
    </xdr:from>
    <xdr:to>
      <xdr:col>7</xdr:col>
      <xdr:colOff>11941</xdr:colOff>
      <xdr:row>48</xdr:row>
      <xdr:rowOff>68572</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3363132" y="8306152"/>
          <a:ext cx="1059617" cy="137093"/>
        </a:xfrm>
        <a:prstGeom prst="wedgeRectCallout">
          <a:avLst>
            <a:gd name="adj1" fmla="val 49100"/>
            <a:gd name="adj2" fmla="val -943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49135</xdr:colOff>
      <xdr:row>46</xdr:row>
      <xdr:rowOff>54631</xdr:rowOff>
    </xdr:from>
    <xdr:to>
      <xdr:col>7</xdr:col>
      <xdr:colOff>424962</xdr:colOff>
      <xdr:row>47</xdr:row>
      <xdr:rowOff>4397</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4459943" y="8099593"/>
          <a:ext cx="375827" cy="11095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6129618" y="58219"/>
          <a:ext cx="1260000"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競争参加者用</a:t>
          </a:r>
        </a:p>
      </xdr:txBody>
    </xdr:sp>
    <xdr:clientData/>
  </xdr:twoCellAnchor>
  <xdr:twoCellAnchor>
    <xdr:from>
      <xdr:col>1</xdr:col>
      <xdr:colOff>93765</xdr:colOff>
      <xdr:row>8</xdr:row>
      <xdr:rowOff>110069</xdr:rowOff>
    </xdr:from>
    <xdr:to>
      <xdr:col>3</xdr:col>
      <xdr:colOff>247780</xdr:colOff>
      <xdr:row>10</xdr:row>
      <xdr:rowOff>49684</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372188" y="1736646"/>
          <a:ext cx="1531477" cy="276653"/>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171228</xdr:colOff>
      <xdr:row>8</xdr:row>
      <xdr:rowOff>46065</xdr:rowOff>
    </xdr:from>
    <xdr:to>
      <xdr:col>3</xdr:col>
      <xdr:colOff>247141</xdr:colOff>
      <xdr:row>10</xdr:row>
      <xdr:rowOff>88441</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449651" y="1672642"/>
          <a:ext cx="1453375" cy="379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6" name="正方形/長方形 5">
          <a:extLst>
            <a:ext uri="{FF2B5EF4-FFF2-40B4-BE49-F238E27FC236}">
              <a16:creationId xmlns:a16="http://schemas.microsoft.com/office/drawing/2014/main" id="{00000000-0008-0000-0200-000006000000}"/>
            </a:ext>
          </a:extLst>
        </xdr:cNvPr>
        <xdr:cNvSpPr>
          <a:spLocks noChangeAspect="1"/>
        </xdr:cNvSpPr>
      </xdr:nvSpPr>
      <xdr:spPr>
        <a:xfrm>
          <a:off x="8557929" y="3484496"/>
          <a:ext cx="1275229" cy="18061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a:spLocks noChangeAspect="1"/>
        </xdr:cNvSpPr>
      </xdr:nvSpPr>
      <xdr:spPr>
        <a:xfrm>
          <a:off x="8583705" y="3538007"/>
          <a:ext cx="1199928" cy="14590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a:spLocks noChangeAspect="1"/>
        </xdr:cNvSpPr>
      </xdr:nvSpPr>
      <xdr:spPr>
        <a:xfrm>
          <a:off x="8572499" y="3321453"/>
          <a:ext cx="1364879" cy="170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a:spLocks noChangeAspect="1"/>
        </xdr:cNvSpPr>
      </xdr:nvSpPr>
      <xdr:spPr>
        <a:xfrm>
          <a:off x="9065558" y="2980302"/>
          <a:ext cx="1156449" cy="271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87" name="テキスト ボックス 86">
          <a:extLst>
            <a:ext uri="{FF2B5EF4-FFF2-40B4-BE49-F238E27FC236}">
              <a16:creationId xmlns:a16="http://schemas.microsoft.com/office/drawing/2014/main" id="{00000000-0008-0000-0200-000057000000}"/>
            </a:ext>
          </a:extLst>
        </xdr:cNvPr>
        <xdr:cNvSpPr txBox="1">
          <a:spLocks noChangeAspect="1"/>
        </xdr:cNvSpPr>
      </xdr:nvSpPr>
      <xdr:spPr>
        <a:xfrm>
          <a:off x="8751795" y="3139912"/>
          <a:ext cx="1364879" cy="271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88" name="テキスト ボックス 87">
          <a:extLst>
            <a:ext uri="{FF2B5EF4-FFF2-40B4-BE49-F238E27FC236}">
              <a16:creationId xmlns:a16="http://schemas.microsoft.com/office/drawing/2014/main" id="{00000000-0008-0000-0200-000058000000}"/>
            </a:ext>
          </a:extLst>
        </xdr:cNvPr>
        <xdr:cNvSpPr txBox="1">
          <a:spLocks noChangeAspect="1"/>
        </xdr:cNvSpPr>
      </xdr:nvSpPr>
      <xdr:spPr>
        <a:xfrm>
          <a:off x="8949016" y="2794770"/>
          <a:ext cx="1443315" cy="294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530200</xdr:colOff>
      <xdr:row>18</xdr:row>
      <xdr:rowOff>82575</xdr:rowOff>
    </xdr:from>
    <xdr:to>
      <xdr:col>10</xdr:col>
      <xdr:colOff>791875</xdr:colOff>
      <xdr:row>20</xdr:row>
      <xdr:rowOff>87362</xdr:rowOff>
    </xdr:to>
    <xdr:sp macro="" textlink="">
      <xdr:nvSpPr>
        <xdr:cNvPr id="94" name="四角形吹き出し 93">
          <a:extLst>
            <a:ext uri="{FF2B5EF4-FFF2-40B4-BE49-F238E27FC236}">
              <a16:creationId xmlns:a16="http://schemas.microsoft.com/office/drawing/2014/main" id="{00000000-0008-0000-0200-00005E000000}"/>
            </a:ext>
          </a:extLst>
        </xdr:cNvPr>
        <xdr:cNvSpPr/>
      </xdr:nvSpPr>
      <xdr:spPr>
        <a:xfrm>
          <a:off x="5629738" y="3408998"/>
          <a:ext cx="1639137" cy="341826"/>
        </a:xfrm>
        <a:prstGeom prst="wedgeRectCallout">
          <a:avLst>
            <a:gd name="adj1" fmla="val -82280"/>
            <a:gd name="adj2" fmla="val 5116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671885</xdr:colOff>
      <xdr:row>18</xdr:row>
      <xdr:rowOff>141425</xdr:rowOff>
    </xdr:from>
    <xdr:to>
      <xdr:col>10</xdr:col>
      <xdr:colOff>622493</xdr:colOff>
      <xdr:row>20</xdr:row>
      <xdr:rowOff>44186</xdr:rowOff>
    </xdr:to>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5771423" y="3467848"/>
          <a:ext cx="1328070" cy="239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必要な様式を選択する</a:t>
          </a:r>
        </a:p>
      </xdr:txBody>
    </xdr:sp>
    <xdr:clientData/>
  </xdr:twoCellAnchor>
  <xdr:twoCellAnchor>
    <xdr:from>
      <xdr:col>6</xdr:col>
      <xdr:colOff>633349</xdr:colOff>
      <xdr:row>20</xdr:row>
      <xdr:rowOff>16658</xdr:rowOff>
    </xdr:from>
    <xdr:to>
      <xdr:col>7</xdr:col>
      <xdr:colOff>538577</xdr:colOff>
      <xdr:row>21</xdr:row>
      <xdr:rowOff>26390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4355426" y="3680120"/>
          <a:ext cx="593959" cy="1782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flipV="1">
          <a:off x="9228040" y="2167222"/>
          <a:ext cx="314325" cy="42470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flipV="1">
          <a:off x="10532965" y="2310677"/>
          <a:ext cx="184337" cy="27172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flipV="1">
          <a:off x="10523440" y="3973609"/>
          <a:ext cx="323850" cy="416860"/>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9428625" y="1698815"/>
          <a:ext cx="1443318" cy="239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11</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698440" y="2723029"/>
          <a:ext cx="2229971" cy="268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7615363" y="6653199"/>
          <a:ext cx="6580558" cy="40673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・様式第１号：自己採点表兼評価点算定資料一覧表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・様式第５号：施工計画</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・様式第６号：災害協定に基づく地域貢献実績評価資料　</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・様式第７号：地域活動（ボランティア）実績評価資料　</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・様式第８号：技術提案書</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・様式第９号：県内下請負の選定評価資料　</a:t>
          </a:r>
          <a:r>
            <a:rPr lang="en-US" altLang="ja-JP" sz="1000" b="1" i="0">
              <a:solidFill>
                <a:sysClr val="windowText" lastClr="000000"/>
              </a:solidFill>
              <a:effectLst/>
              <a:latin typeface="+mn-lt"/>
              <a:ea typeface="+mn-ea"/>
              <a:cs typeface="+mn-cs"/>
            </a:rPr>
            <a:t>※</a:t>
          </a:r>
          <a:r>
            <a:rPr lang="ja-JP" altLang="en-US" sz="1000" b="1" i="0">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・様式第１４号：企業の新規雇用実績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・様式第１６－１号：有資格者の配置資料　</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・様式第１８号：ＩＣＴ施工技術の活用計画書</a:t>
          </a:r>
          <a:endParaRPr lang="en-US" altLang="ja-JP" sz="1000" b="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特別簡易型（</a:t>
          </a:r>
          <a:r>
            <a:rPr lang="en-US" altLang="ja-JP" sz="1000" b="0">
              <a:solidFill>
                <a:sysClr val="windowText" lastClr="000000"/>
              </a:solidFill>
              <a:effectLst/>
              <a:latin typeface="+mn-lt"/>
              <a:ea typeface="+mn-ea"/>
              <a:cs typeface="+mn-cs"/>
            </a:rPr>
            <a:t>Ⅰ</a:t>
          </a:r>
          <a:r>
            <a:rPr lang="ja-JP" altLang="en-US" sz="1000" b="0">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・（評価項目）２</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企業の施工実績、３</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配置予定技術者の施工経験、４</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37" name="正方形/長方形 136">
          <a:extLst>
            <a:ext uri="{FF2B5EF4-FFF2-40B4-BE49-F238E27FC236}">
              <a16:creationId xmlns:a16="http://schemas.microsoft.com/office/drawing/2014/main" id="{00000000-0008-0000-0200-000089000000}"/>
            </a:ext>
          </a:extLst>
        </xdr:cNvPr>
        <xdr:cNvSpPr/>
      </xdr:nvSpPr>
      <xdr:spPr>
        <a:xfrm>
          <a:off x="8559945" y="3469343"/>
          <a:ext cx="1254163" cy="1862417"/>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9993402" y="5502087"/>
          <a:ext cx="1309719" cy="24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通しページを記入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45" name="直線矢印コネクタ 144">
          <a:extLst>
            <a:ext uri="{FF2B5EF4-FFF2-40B4-BE49-F238E27FC236}">
              <a16:creationId xmlns:a16="http://schemas.microsoft.com/office/drawing/2014/main" id="{00000000-0008-0000-0200-000091000000}"/>
            </a:ext>
          </a:extLst>
        </xdr:cNvPr>
        <xdr:cNvCxnSpPr/>
      </xdr:nvCxnSpPr>
      <xdr:spPr>
        <a:xfrm flipH="1" flipV="1">
          <a:off x="9764802" y="5239873"/>
          <a:ext cx="239806" cy="22860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47" name="直線矢印コネクタ 146">
          <a:extLst>
            <a:ext uri="{FF2B5EF4-FFF2-40B4-BE49-F238E27FC236}">
              <a16:creationId xmlns:a16="http://schemas.microsoft.com/office/drawing/2014/main" id="{00000000-0008-0000-0200-000093000000}"/>
            </a:ext>
          </a:extLst>
        </xdr:cNvPr>
        <xdr:cNvCxnSpPr/>
      </xdr:nvCxnSpPr>
      <xdr:spPr>
        <a:xfrm flipH="1" flipV="1">
          <a:off x="9937372" y="5069545"/>
          <a:ext cx="123265" cy="39892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49" name="直線矢印コネクタ 148">
          <a:extLst>
            <a:ext uri="{FF2B5EF4-FFF2-40B4-BE49-F238E27FC236}">
              <a16:creationId xmlns:a16="http://schemas.microsoft.com/office/drawing/2014/main" id="{00000000-0008-0000-0200-000095000000}"/>
            </a:ext>
          </a:extLst>
        </xdr:cNvPr>
        <xdr:cNvCxnSpPr/>
      </xdr:nvCxnSpPr>
      <xdr:spPr>
        <a:xfrm flipH="1" flipV="1">
          <a:off x="10090052" y="4882406"/>
          <a:ext cx="4203" cy="6196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60341</xdr:colOff>
      <xdr:row>3</xdr:row>
      <xdr:rowOff>104701</xdr:rowOff>
    </xdr:from>
    <xdr:to>
      <xdr:col>10</xdr:col>
      <xdr:colOff>1005052</xdr:colOff>
      <xdr:row>6</xdr:row>
      <xdr:rowOff>94477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5118444" y="879839"/>
          <a:ext cx="2311056" cy="515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334720</xdr:colOff>
      <xdr:row>43</xdr:row>
      <xdr:rowOff>90168</xdr:rowOff>
    </xdr:from>
    <xdr:to>
      <xdr:col>10</xdr:col>
      <xdr:colOff>832446</xdr:colOff>
      <xdr:row>45</xdr:row>
      <xdr:rowOff>147162</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5434258" y="7629572"/>
          <a:ext cx="1875188" cy="394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410216</xdr:colOff>
      <xdr:row>39</xdr:row>
      <xdr:rowOff>160549</xdr:rowOff>
    </xdr:from>
    <xdr:to>
      <xdr:col>10</xdr:col>
      <xdr:colOff>915448</xdr:colOff>
      <xdr:row>42</xdr:row>
      <xdr:rowOff>2309</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5509754" y="7025876"/>
          <a:ext cx="1882694" cy="3473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398397</xdr:colOff>
      <xdr:row>47</xdr:row>
      <xdr:rowOff>9613</xdr:rowOff>
    </xdr:from>
    <xdr:to>
      <xdr:col>10</xdr:col>
      <xdr:colOff>625510</xdr:colOff>
      <xdr:row>49</xdr:row>
      <xdr:rowOff>43964</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5497935" y="8215767"/>
          <a:ext cx="1604575" cy="371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通しページ記入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ページ目とする）</a:t>
          </a:r>
        </a:p>
      </xdr:txBody>
    </xdr:sp>
    <xdr:clientData/>
  </xdr:twoCellAnchor>
  <xdr:twoCellAnchor>
    <xdr:from>
      <xdr:col>5</xdr:col>
      <xdr:colOff>470595</xdr:colOff>
      <xdr:row>47</xdr:row>
      <xdr:rowOff>98365</xdr:rowOff>
    </xdr:from>
    <xdr:to>
      <xdr:col>6</xdr:col>
      <xdr:colOff>660433</xdr:colOff>
      <xdr:row>48</xdr:row>
      <xdr:rowOff>75899</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3503941" y="8304519"/>
          <a:ext cx="878569" cy="146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全ページ数記入</a:t>
          </a:r>
        </a:p>
      </xdr:txBody>
    </xdr:sp>
    <xdr:clientData/>
  </xdr:twoCellAnchor>
  <xdr:twoCellAnchor>
    <xdr:from>
      <xdr:col>11</xdr:col>
      <xdr:colOff>71603</xdr:colOff>
      <xdr:row>57</xdr:row>
      <xdr:rowOff>121837</xdr:rowOff>
    </xdr:from>
    <xdr:to>
      <xdr:col>20</xdr:col>
      <xdr:colOff>1086271</xdr:colOff>
      <xdr:row>63</xdr:row>
      <xdr:rowOff>73269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757545" y="9991202"/>
          <a:ext cx="6942149" cy="96254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80079</xdr:colOff>
      <xdr:row>33</xdr:row>
      <xdr:rowOff>100176</xdr:rowOff>
    </xdr:from>
    <xdr:to>
      <xdr:col>10</xdr:col>
      <xdr:colOff>1040671</xdr:colOff>
      <xdr:row>38</xdr:row>
      <xdr:rowOff>136908</xdr:rowOff>
    </xdr:to>
    <xdr:sp macro="" textlink="">
      <xdr:nvSpPr>
        <xdr:cNvPr id="63" name="角丸四角形吹き出し 62">
          <a:extLst>
            <a:ext uri="{FF2B5EF4-FFF2-40B4-BE49-F238E27FC236}">
              <a16:creationId xmlns:a16="http://schemas.microsoft.com/office/drawing/2014/main" id="{00000000-0008-0000-0200-00003F000000}"/>
            </a:ext>
          </a:extLst>
        </xdr:cNvPr>
        <xdr:cNvSpPr/>
      </xdr:nvSpPr>
      <xdr:spPr>
        <a:xfrm>
          <a:off x="5179617" y="5954388"/>
          <a:ext cx="2338054" cy="879328"/>
        </a:xfrm>
        <a:prstGeom prst="wedgeRoundRectCallout">
          <a:avLst>
            <a:gd name="adj1" fmla="val -86520"/>
            <a:gd name="adj2" fmla="val -72502"/>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159109</xdr:colOff>
      <xdr:row>34</xdr:row>
      <xdr:rowOff>22160</xdr:rowOff>
    </xdr:from>
    <xdr:to>
      <xdr:col>11</xdr:col>
      <xdr:colOff>105480</xdr:colOff>
      <xdr:row>38</xdr:row>
      <xdr:rowOff>126232</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5258647" y="6044891"/>
          <a:ext cx="2532775" cy="778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361335</xdr:colOff>
      <xdr:row>27</xdr:row>
      <xdr:rowOff>104771</xdr:rowOff>
    </xdr:from>
    <xdr:to>
      <xdr:col>10</xdr:col>
      <xdr:colOff>1053706</xdr:colOff>
      <xdr:row>31</xdr:row>
      <xdr:rowOff>99804</xdr:rowOff>
    </xdr:to>
    <xdr:sp macro="" textlink="">
      <xdr:nvSpPr>
        <xdr:cNvPr id="121" name="四角形吹き出し 120">
          <a:extLst>
            <a:ext uri="{FF2B5EF4-FFF2-40B4-BE49-F238E27FC236}">
              <a16:creationId xmlns:a16="http://schemas.microsoft.com/office/drawing/2014/main" id="{00000000-0008-0000-0200-000079000000}"/>
            </a:ext>
          </a:extLst>
        </xdr:cNvPr>
        <xdr:cNvSpPr/>
      </xdr:nvSpPr>
      <xdr:spPr>
        <a:xfrm>
          <a:off x="5460873" y="4947867"/>
          <a:ext cx="2069833" cy="669110"/>
        </a:xfrm>
        <a:prstGeom prst="wedgeRectCallout">
          <a:avLst>
            <a:gd name="adj1" fmla="val -67462"/>
            <a:gd name="adj2" fmla="val -60980"/>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421800</xdr:colOff>
      <xdr:row>27</xdr:row>
      <xdr:rowOff>150579</xdr:rowOff>
    </xdr:from>
    <xdr:to>
      <xdr:col>10</xdr:col>
      <xdr:colOff>882704</xdr:colOff>
      <xdr:row>30</xdr:row>
      <xdr:rowOff>132657</xdr:rowOff>
    </xdr:to>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5521338" y="4993675"/>
          <a:ext cx="1838366" cy="4876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R3</a:t>
          </a:r>
          <a:r>
            <a:rPr kumimoji="1" lang="ja-JP" altLang="en-US" sz="900" b="1">
              <a:solidFill>
                <a:srgbClr val="FF0000"/>
              </a:solidFill>
            </a:rPr>
            <a:t>～</a:t>
          </a:r>
          <a:r>
            <a:rPr kumimoji="1" lang="en-US" altLang="ja-JP" sz="900" b="1">
              <a:solidFill>
                <a:srgbClr val="FF0000"/>
              </a:solidFill>
            </a:rPr>
            <a:t>R7</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区分：（知事、企業局長、事務所長）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20" name="テキスト ボックス 119">
          <a:extLst>
            <a:ext uri="{FF2B5EF4-FFF2-40B4-BE49-F238E27FC236}">
              <a16:creationId xmlns:a16="http://schemas.microsoft.com/office/drawing/2014/main" id="{00000000-0008-0000-0200-000078000000}"/>
            </a:ext>
          </a:extLst>
        </xdr:cNvPr>
        <xdr:cNvSpPr txBox="1">
          <a:spLocks noChangeAspect="1"/>
        </xdr:cNvSpPr>
      </xdr:nvSpPr>
      <xdr:spPr>
        <a:xfrm>
          <a:off x="9334502" y="2181251"/>
          <a:ext cx="1367120" cy="15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751664" y="5469593"/>
          <a:ext cx="2200275" cy="235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114280</xdr:colOff>
      <xdr:row>25</xdr:row>
      <xdr:rowOff>122431</xdr:rowOff>
    </xdr:from>
    <xdr:to>
      <xdr:col>7</xdr:col>
      <xdr:colOff>616149</xdr:colOff>
      <xdr:row>27</xdr:row>
      <xdr:rowOff>146539</xdr:rowOff>
    </xdr:to>
    <xdr:sp macro="" textlink="">
      <xdr:nvSpPr>
        <xdr:cNvPr id="125" name="正方形/長方形 124">
          <a:extLst>
            <a:ext uri="{FF2B5EF4-FFF2-40B4-BE49-F238E27FC236}">
              <a16:creationId xmlns:a16="http://schemas.microsoft.com/office/drawing/2014/main" id="{00000000-0008-0000-0200-00007D000000}"/>
            </a:ext>
          </a:extLst>
        </xdr:cNvPr>
        <xdr:cNvSpPr/>
      </xdr:nvSpPr>
      <xdr:spPr>
        <a:xfrm>
          <a:off x="4525088" y="4628489"/>
          <a:ext cx="501869" cy="36114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77236</xdr:colOff>
      <xdr:row>21</xdr:row>
      <xdr:rowOff>92535</xdr:rowOff>
    </xdr:from>
    <xdr:to>
      <xdr:col>10</xdr:col>
      <xdr:colOff>1037720</xdr:colOff>
      <xdr:row>27</xdr:row>
      <xdr:rowOff>35324</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5160578" y="3952667"/>
          <a:ext cx="2334089" cy="965473"/>
        </a:xfrm>
        <a:prstGeom prst="wedgeRoundRectCallout">
          <a:avLst>
            <a:gd name="adj1" fmla="val -89239"/>
            <a:gd name="adj2" fmla="val -48063"/>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108604</xdr:colOff>
      <xdr:row>22</xdr:row>
      <xdr:rowOff>55170</xdr:rowOff>
    </xdr:from>
    <xdr:to>
      <xdr:col>10</xdr:col>
      <xdr:colOff>1000707</xdr:colOff>
      <xdr:row>26</xdr:row>
      <xdr:rowOff>140369</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5191946" y="4085749"/>
          <a:ext cx="2265708" cy="766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0.0</a:t>
          </a:r>
          <a:r>
            <a:rPr kumimoji="1" lang="ja-JP" altLang="en-US" sz="900" b="1">
              <a:solidFill>
                <a:srgbClr val="FF0000"/>
              </a:solidFill>
            </a:rPr>
            <a:t>点」</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C169"/>
  <sheetViews>
    <sheetView showGridLines="0" tabSelected="1" view="pageBreakPreview" zoomScaleNormal="100" zoomScaleSheetLayoutView="100" workbookViewId="0">
      <selection activeCell="E16" sqref="E16"/>
    </sheetView>
  </sheetViews>
  <sheetFormatPr defaultRowHeight="13.5" x14ac:dyDescent="0.15"/>
  <cols>
    <col min="1" max="3" width="4.375" style="40" customWidth="1"/>
    <col min="4" max="4" width="9.25" style="40" customWidth="1"/>
    <col min="5" max="5" width="16.5" style="40" customWidth="1"/>
    <col min="6" max="6" width="28.125" style="40" customWidth="1"/>
    <col min="7" max="7" width="12.75" style="40" customWidth="1"/>
    <col min="8" max="8" width="6.375" style="40" customWidth="1"/>
    <col min="9" max="9" width="6.25" style="40" customWidth="1"/>
    <col min="10" max="10" width="7.25" style="40" customWidth="1"/>
    <col min="11" max="11" width="7" style="40" customWidth="1"/>
    <col min="12" max="14" width="6.125" style="40" customWidth="1"/>
    <col min="15" max="15" width="3.75" style="40" customWidth="1"/>
    <col min="16" max="16" width="11.125" style="40" customWidth="1"/>
    <col min="17" max="17" width="45" style="40" customWidth="1"/>
    <col min="18" max="43" width="7.875" style="40" customWidth="1"/>
    <col min="44" max="16384" width="9" style="40"/>
  </cols>
  <sheetData>
    <row r="1" spans="1:40" ht="16.5" customHeight="1" x14ac:dyDescent="0.15">
      <c r="B1" s="202"/>
      <c r="C1" s="41" t="s">
        <v>88</v>
      </c>
      <c r="D1" s="42"/>
      <c r="E1" s="43"/>
      <c r="F1" s="43"/>
      <c r="G1" s="204" t="s">
        <v>315</v>
      </c>
      <c r="H1" s="205"/>
      <c r="I1" s="205"/>
      <c r="J1" s="205"/>
      <c r="K1" s="205"/>
      <c r="L1" s="205"/>
      <c r="M1" s="205"/>
      <c r="N1" s="205"/>
      <c r="P1" s="44" t="s">
        <v>247</v>
      </c>
    </row>
    <row r="2" spans="1:40" ht="18.75" customHeight="1" x14ac:dyDescent="0.15">
      <c r="B2" s="202"/>
      <c r="C2" s="206" t="s">
        <v>86</v>
      </c>
      <c r="D2" s="206"/>
      <c r="E2" s="206"/>
      <c r="F2" s="206"/>
      <c r="G2" s="206"/>
      <c r="H2" s="206"/>
      <c r="I2" s="206"/>
      <c r="J2" s="206"/>
      <c r="K2" s="206"/>
      <c r="L2" s="206"/>
      <c r="M2" s="206"/>
      <c r="N2" s="206"/>
      <c r="AA2" s="43"/>
      <c r="AB2" s="43"/>
      <c r="AC2" s="43"/>
    </row>
    <row r="3" spans="1:40" ht="14.25" customHeight="1" x14ac:dyDescent="0.15">
      <c r="B3" s="203"/>
      <c r="C3" s="207" t="s">
        <v>87</v>
      </c>
      <c r="D3" s="207"/>
      <c r="E3" s="207"/>
      <c r="F3" s="207"/>
      <c r="G3" s="207"/>
      <c r="H3" s="207"/>
      <c r="I3" s="207"/>
      <c r="J3" s="207"/>
      <c r="K3" s="207"/>
      <c r="L3" s="207"/>
      <c r="M3" s="207"/>
      <c r="N3" s="207"/>
      <c r="W3" s="45"/>
      <c r="X3" s="45"/>
      <c r="Y3" s="45"/>
      <c r="Z3" s="45"/>
      <c r="AA3" s="42"/>
      <c r="AB3" s="42"/>
      <c r="AC3" s="42"/>
    </row>
    <row r="4" spans="1:40" ht="14.25" customHeight="1" x14ac:dyDescent="0.15">
      <c r="A4" s="208"/>
      <c r="B4" s="208"/>
      <c r="C4" s="46"/>
      <c r="D4" s="46"/>
      <c r="E4" s="46"/>
      <c r="F4" s="46"/>
      <c r="G4" s="47"/>
      <c r="I4" s="209" t="s">
        <v>257</v>
      </c>
      <c r="J4" s="210"/>
      <c r="K4" s="210"/>
      <c r="L4" s="210"/>
      <c r="M4" s="210"/>
      <c r="N4" s="210"/>
      <c r="O4" s="48"/>
      <c r="P4" s="49"/>
      <c r="Q4" s="45"/>
      <c r="R4" s="45"/>
      <c r="S4" s="45"/>
      <c r="T4" s="45"/>
      <c r="U4" s="45"/>
      <c r="V4" s="45"/>
      <c r="W4" s="45"/>
      <c r="X4" s="45"/>
      <c r="Y4" s="45"/>
      <c r="Z4" s="45"/>
      <c r="AA4" s="42"/>
      <c r="AB4" s="42"/>
      <c r="AC4" s="42"/>
    </row>
    <row r="5" spans="1:40" ht="15" customHeight="1" x14ac:dyDescent="0.15">
      <c r="A5" s="50"/>
      <c r="B5" s="196"/>
      <c r="C5" s="46"/>
      <c r="D5" s="197" t="s">
        <v>311</v>
      </c>
      <c r="E5" s="198"/>
      <c r="F5" s="198"/>
      <c r="O5" s="48"/>
      <c r="P5" s="49"/>
      <c r="Q5" s="45"/>
      <c r="R5" s="45"/>
      <c r="S5" s="45"/>
      <c r="T5" s="45"/>
      <c r="U5" s="45"/>
      <c r="V5" s="45"/>
      <c r="W5" s="49"/>
      <c r="X5" s="49"/>
      <c r="Y5" s="49"/>
      <c r="Z5" s="49"/>
      <c r="AA5" s="42"/>
      <c r="AB5" s="42"/>
      <c r="AC5" s="42"/>
    </row>
    <row r="6" spans="1:40" ht="15.75" customHeight="1" x14ac:dyDescent="0.15">
      <c r="A6" s="50"/>
      <c r="B6" s="196"/>
      <c r="C6" s="46"/>
      <c r="D6" s="46"/>
      <c r="E6" s="46"/>
      <c r="F6" s="51" t="s">
        <v>22</v>
      </c>
      <c r="G6" s="199" t="s">
        <v>259</v>
      </c>
      <c r="H6" s="199"/>
      <c r="I6" s="199"/>
      <c r="J6" s="199"/>
      <c r="K6" s="199"/>
      <c r="L6" s="199"/>
      <c r="M6" s="199"/>
      <c r="N6" s="199"/>
      <c r="O6" s="49"/>
      <c r="P6" s="49"/>
      <c r="Q6" s="49"/>
      <c r="R6" s="49"/>
      <c r="S6" s="49"/>
      <c r="T6" s="49"/>
      <c r="U6" s="49"/>
      <c r="V6" s="49"/>
      <c r="W6" s="49"/>
      <c r="X6" s="49"/>
      <c r="Y6" s="49"/>
      <c r="Z6" s="49"/>
      <c r="AA6" s="42"/>
      <c r="AB6" s="42"/>
      <c r="AC6" s="42"/>
    </row>
    <row r="7" spans="1:40" ht="16.5" customHeight="1" x14ac:dyDescent="0.15">
      <c r="A7" s="52"/>
      <c r="B7" s="196"/>
      <c r="C7" s="46"/>
      <c r="D7" s="46"/>
      <c r="E7" s="46"/>
      <c r="F7" s="53" t="s">
        <v>1</v>
      </c>
      <c r="G7" s="200" t="s">
        <v>260</v>
      </c>
      <c r="H7" s="199"/>
      <c r="I7" s="199"/>
      <c r="J7" s="199"/>
      <c r="K7" s="199"/>
      <c r="L7" s="199"/>
      <c r="M7" s="199"/>
      <c r="N7" s="199"/>
      <c r="O7" s="49"/>
      <c r="P7" s="49"/>
      <c r="Q7" s="49"/>
      <c r="R7" s="49"/>
      <c r="S7" s="49"/>
      <c r="T7" s="49"/>
      <c r="U7" s="49"/>
      <c r="V7" s="49"/>
      <c r="W7" s="49"/>
      <c r="X7" s="49"/>
      <c r="Y7" s="49"/>
      <c r="Z7" s="49"/>
      <c r="AA7" s="42"/>
      <c r="AB7" s="42"/>
      <c r="AC7" s="42"/>
    </row>
    <row r="8" spans="1:40" ht="14.25" customHeight="1" x14ac:dyDescent="0.15">
      <c r="A8" s="54"/>
      <c r="B8" s="55"/>
      <c r="C8" s="46"/>
      <c r="D8" s="46"/>
      <c r="E8" s="46"/>
      <c r="F8" s="53" t="s">
        <v>23</v>
      </c>
      <c r="G8" s="199" t="s">
        <v>261</v>
      </c>
      <c r="H8" s="199"/>
      <c r="I8" s="199"/>
      <c r="J8" s="199"/>
      <c r="K8" s="199"/>
      <c r="L8" s="199"/>
      <c r="M8" s="199"/>
      <c r="N8" s="199"/>
      <c r="O8" s="49"/>
      <c r="P8" s="49"/>
      <c r="Q8" s="49"/>
      <c r="R8" s="49"/>
      <c r="S8" s="49"/>
      <c r="T8" s="49"/>
      <c r="U8" s="49"/>
      <c r="V8" s="49"/>
      <c r="W8" s="49"/>
      <c r="X8" s="49"/>
      <c r="Y8" s="49"/>
      <c r="Z8" s="49"/>
      <c r="AA8" s="42"/>
      <c r="AB8" s="42"/>
      <c r="AC8" s="42"/>
    </row>
    <row r="9" spans="1:40" ht="15.75" customHeight="1" x14ac:dyDescent="0.15">
      <c r="A9" s="54"/>
      <c r="B9" s="55"/>
      <c r="C9" s="46"/>
      <c r="D9" s="47"/>
      <c r="E9" s="47"/>
      <c r="F9" s="56" t="s">
        <v>263</v>
      </c>
      <c r="G9" s="201" t="s">
        <v>262</v>
      </c>
      <c r="H9" s="201"/>
      <c r="I9" s="201"/>
      <c r="J9" s="201"/>
      <c r="K9" s="201"/>
      <c r="L9" s="201"/>
      <c r="M9" s="201"/>
      <c r="N9" s="201"/>
      <c r="O9" s="57"/>
      <c r="P9" s="58"/>
      <c r="Q9" s="49"/>
      <c r="R9" s="49"/>
      <c r="S9" s="49"/>
      <c r="T9" s="49"/>
      <c r="U9" s="49"/>
      <c r="V9" s="49"/>
      <c r="W9" s="49"/>
      <c r="X9" s="49"/>
      <c r="Y9" s="49"/>
      <c r="Z9" s="49"/>
      <c r="AA9" s="42"/>
      <c r="AB9" s="42"/>
      <c r="AC9" s="42"/>
    </row>
    <row r="10" spans="1:40" ht="18" customHeight="1" x14ac:dyDescent="0.15">
      <c r="A10" s="59"/>
      <c r="B10" s="60"/>
      <c r="H10" s="47" t="s">
        <v>74</v>
      </c>
      <c r="J10" s="61" t="s">
        <v>74</v>
      </c>
      <c r="K10" s="222" t="s">
        <v>258</v>
      </c>
      <c r="L10" s="222"/>
      <c r="M10" s="222"/>
      <c r="N10" s="201"/>
      <c r="O10" s="57"/>
      <c r="P10" s="58"/>
      <c r="Q10" s="49"/>
      <c r="R10" s="49"/>
      <c r="S10" s="49"/>
      <c r="T10" s="49"/>
      <c r="U10" s="49"/>
      <c r="V10" s="49"/>
      <c r="W10" s="49"/>
      <c r="X10" s="49"/>
      <c r="Y10" s="49"/>
      <c r="Z10" s="49"/>
      <c r="AA10" s="42"/>
      <c r="AB10" s="42"/>
      <c r="AC10" s="42"/>
    </row>
    <row r="11" spans="1:40" ht="12.75" customHeight="1" x14ac:dyDescent="0.15">
      <c r="A11" s="195" t="s">
        <v>250</v>
      </c>
      <c r="B11" s="195"/>
      <c r="C11" s="223" t="s">
        <v>295</v>
      </c>
      <c r="D11" s="224"/>
      <c r="E11" s="224"/>
      <c r="F11" s="224"/>
      <c r="G11" s="224"/>
      <c r="H11" s="43"/>
      <c r="I11" s="43"/>
      <c r="J11" s="43"/>
      <c r="K11" s="43"/>
      <c r="L11" s="43"/>
      <c r="M11" s="43"/>
      <c r="O11" s="49"/>
      <c r="P11" s="49"/>
      <c r="Q11" s="49"/>
      <c r="R11" s="49"/>
      <c r="S11" s="49"/>
      <c r="T11" s="49"/>
      <c r="U11" s="49"/>
      <c r="V11" s="49"/>
      <c r="W11" s="49"/>
      <c r="X11" s="49"/>
      <c r="Y11" s="49"/>
      <c r="Z11" s="49"/>
      <c r="AA11" s="62"/>
      <c r="AB11" s="62"/>
      <c r="AC11" s="62"/>
    </row>
    <row r="12" spans="1:40" ht="12.75" customHeight="1" x14ac:dyDescent="0.15">
      <c r="A12" s="194" t="s">
        <v>252</v>
      </c>
      <c r="B12" s="194"/>
      <c r="C12" s="225" t="s">
        <v>210</v>
      </c>
      <c r="D12" s="225"/>
      <c r="E12" s="225"/>
      <c r="F12" s="225"/>
      <c r="G12" s="225"/>
      <c r="H12" s="43"/>
      <c r="I12" s="43"/>
      <c r="J12" s="43"/>
      <c r="K12" s="43"/>
      <c r="L12" s="43"/>
      <c r="M12" s="43"/>
      <c r="O12" s="49"/>
      <c r="P12" s="49"/>
      <c r="Q12" s="49"/>
      <c r="R12" s="49"/>
      <c r="S12" s="49"/>
      <c r="T12" s="49"/>
      <c r="U12" s="49"/>
      <c r="V12" s="49"/>
      <c r="W12" s="49"/>
      <c r="X12" s="49"/>
      <c r="Y12" s="49"/>
      <c r="Z12" s="49"/>
      <c r="AA12" s="62"/>
      <c r="AB12" s="62"/>
      <c r="AC12" s="62"/>
    </row>
    <row r="13" spans="1:40" ht="12.75" customHeight="1" x14ac:dyDescent="0.15">
      <c r="A13" s="194"/>
      <c r="B13" s="194"/>
      <c r="C13" s="63"/>
      <c r="D13" s="63"/>
      <c r="E13" s="63"/>
      <c r="F13" s="63"/>
      <c r="G13" s="63"/>
      <c r="H13" s="63"/>
      <c r="I13" s="63"/>
      <c r="J13" s="63"/>
      <c r="K13" s="63"/>
      <c r="L13" s="63"/>
      <c r="M13" s="63"/>
      <c r="O13" s="49"/>
      <c r="P13" s="49"/>
      <c r="Q13" s="49"/>
      <c r="R13" s="49"/>
      <c r="S13" s="49"/>
      <c r="T13" s="49"/>
      <c r="U13" s="49"/>
      <c r="V13" s="49"/>
      <c r="W13" s="49"/>
      <c r="X13" s="49"/>
      <c r="Y13" s="49"/>
      <c r="Z13" s="49"/>
      <c r="AA13" s="42"/>
      <c r="AB13" s="42"/>
      <c r="AC13" s="42"/>
    </row>
    <row r="14" spans="1:40" ht="13.5" customHeight="1" x14ac:dyDescent="0.15">
      <c r="A14" s="194"/>
      <c r="B14" s="194"/>
      <c r="C14" s="226" t="s">
        <v>19</v>
      </c>
      <c r="D14" s="226"/>
      <c r="E14" s="211" t="s">
        <v>316</v>
      </c>
      <c r="F14" s="211"/>
      <c r="G14" s="211"/>
      <c r="H14" s="211"/>
      <c r="I14" s="211"/>
      <c r="J14" s="211"/>
      <c r="K14" s="211"/>
      <c r="L14" s="211"/>
      <c r="M14" s="64"/>
      <c r="N14" s="65"/>
      <c r="O14" s="49"/>
      <c r="P14" s="49"/>
      <c r="Q14" s="49"/>
      <c r="R14" s="49"/>
      <c r="S14" s="49"/>
      <c r="T14" s="49"/>
      <c r="U14" s="49"/>
      <c r="V14" s="49"/>
      <c r="W14" s="49"/>
      <c r="X14" s="49"/>
      <c r="Y14" s="49"/>
      <c r="Z14" s="49"/>
      <c r="AA14" s="64"/>
      <c r="AB14" s="64"/>
      <c r="AC14" s="64"/>
      <c r="AD14" s="64"/>
      <c r="AE14" s="64"/>
      <c r="AF14" s="64"/>
      <c r="AG14" s="64"/>
      <c r="AH14" s="66"/>
      <c r="AI14" s="67"/>
      <c r="AJ14" s="67"/>
      <c r="AK14" s="67"/>
      <c r="AL14" s="68"/>
      <c r="AM14" s="69"/>
      <c r="AN14" s="69"/>
    </row>
    <row r="15" spans="1:40" ht="17.25" customHeight="1" x14ac:dyDescent="0.15">
      <c r="A15" s="194"/>
      <c r="B15" s="194"/>
      <c r="C15" s="226" t="s">
        <v>20</v>
      </c>
      <c r="D15" s="226"/>
      <c r="E15" s="227" t="s">
        <v>317</v>
      </c>
      <c r="F15" s="227"/>
      <c r="G15" s="192"/>
      <c r="H15" s="193"/>
      <c r="I15" s="193"/>
      <c r="J15" s="64"/>
      <c r="K15" s="64"/>
      <c r="L15" s="64"/>
      <c r="M15" s="64"/>
      <c r="N15" s="65"/>
      <c r="O15" s="49"/>
      <c r="P15" s="49"/>
      <c r="Q15" s="49"/>
      <c r="R15" s="49"/>
      <c r="S15" s="49"/>
      <c r="T15" s="49"/>
      <c r="U15" s="49"/>
      <c r="V15" s="49"/>
      <c r="W15" s="49"/>
      <c r="X15" s="49"/>
      <c r="Y15" s="49"/>
      <c r="Z15" s="49"/>
      <c r="AA15" s="64"/>
      <c r="AB15" s="64"/>
      <c r="AC15" s="64"/>
      <c r="AD15" s="64"/>
      <c r="AE15" s="64"/>
      <c r="AF15" s="64"/>
      <c r="AG15" s="64"/>
      <c r="AH15" s="66"/>
      <c r="AI15" s="67"/>
      <c r="AJ15" s="67"/>
      <c r="AK15" s="67"/>
      <c r="AL15" s="68"/>
      <c r="AM15" s="69"/>
      <c r="AN15" s="69"/>
    </row>
    <row r="16" spans="1:40" ht="3.75" customHeight="1" x14ac:dyDescent="0.15">
      <c r="A16" s="166" t="s">
        <v>251</v>
      </c>
      <c r="B16" s="166" t="s">
        <v>251</v>
      </c>
      <c r="E16" s="64"/>
      <c r="F16" s="64"/>
      <c r="G16" s="64"/>
      <c r="H16" s="64"/>
      <c r="I16" s="64"/>
      <c r="J16" s="64"/>
      <c r="K16" s="64"/>
      <c r="L16" s="64"/>
      <c r="M16" s="64"/>
      <c r="N16" s="70"/>
      <c r="O16" s="49"/>
      <c r="P16" s="49"/>
      <c r="Q16" s="49"/>
      <c r="R16" s="49"/>
      <c r="S16" s="49"/>
      <c r="T16" s="49"/>
      <c r="U16" s="49"/>
      <c r="V16" s="49"/>
      <c r="W16" s="49"/>
      <c r="X16" s="49"/>
      <c r="Y16" s="49"/>
      <c r="Z16" s="49"/>
      <c r="AA16" s="64"/>
      <c r="AB16" s="64"/>
      <c r="AC16" s="64"/>
      <c r="AD16" s="64"/>
      <c r="AE16" s="64"/>
      <c r="AF16" s="64"/>
      <c r="AG16" s="64"/>
      <c r="AH16" s="66"/>
      <c r="AI16" s="67"/>
      <c r="AJ16" s="67"/>
      <c r="AK16" s="67"/>
      <c r="AL16" s="68"/>
      <c r="AM16" s="69"/>
      <c r="AN16" s="69"/>
    </row>
    <row r="17" spans="1:26" ht="24" customHeight="1" x14ac:dyDescent="0.15">
      <c r="A17" s="71"/>
      <c r="B17" s="72"/>
      <c r="C17" s="228" t="s">
        <v>0</v>
      </c>
      <c r="D17" s="229"/>
      <c r="E17" s="230"/>
      <c r="F17" s="228" t="s">
        <v>12</v>
      </c>
      <c r="G17" s="230"/>
      <c r="H17" s="73" t="s">
        <v>2</v>
      </c>
      <c r="I17" s="73" t="s">
        <v>21</v>
      </c>
      <c r="J17" s="74" t="s">
        <v>27</v>
      </c>
      <c r="K17" s="75" t="s">
        <v>79</v>
      </c>
      <c r="L17" s="231" t="s">
        <v>90</v>
      </c>
      <c r="M17" s="232"/>
      <c r="N17" s="233"/>
      <c r="O17" s="49"/>
      <c r="P17" s="49"/>
      <c r="Q17" s="49"/>
      <c r="R17" s="49"/>
      <c r="S17" s="49"/>
      <c r="T17" s="49"/>
      <c r="U17" s="49"/>
      <c r="V17" s="49"/>
      <c r="W17" s="49"/>
      <c r="X17" s="49"/>
      <c r="Y17" s="49"/>
      <c r="Z17" s="49"/>
    </row>
    <row r="18" spans="1:26" ht="15" customHeight="1" x14ac:dyDescent="0.15">
      <c r="A18" s="248"/>
      <c r="B18" s="249"/>
      <c r="C18" s="250">
        <v>1</v>
      </c>
      <c r="D18" s="76"/>
      <c r="E18" s="77"/>
      <c r="F18" s="253" t="s">
        <v>248</v>
      </c>
      <c r="G18" s="254"/>
      <c r="H18" s="255">
        <f>MAX(I18:I25)</f>
        <v>4</v>
      </c>
      <c r="I18" s="36">
        <f>VLOOKUP($G$1,$Q$89:$AZ$121,2,FALSE)</f>
        <v>4</v>
      </c>
      <c r="J18" s="160"/>
      <c r="K18" s="6" t="str">
        <f>IF(J18="○",I18,"")</f>
        <v/>
      </c>
      <c r="L18" s="259"/>
      <c r="M18" s="260"/>
      <c r="N18" s="261"/>
      <c r="O18" s="49"/>
      <c r="P18" s="49"/>
      <c r="Q18" s="49"/>
      <c r="R18" s="49"/>
      <c r="S18" s="49"/>
      <c r="T18" s="49"/>
      <c r="U18" s="49"/>
      <c r="V18" s="49"/>
      <c r="W18" s="49"/>
      <c r="X18" s="49"/>
      <c r="Y18" s="49"/>
      <c r="Z18" s="49"/>
    </row>
    <row r="19" spans="1:26" ht="15" customHeight="1" x14ac:dyDescent="0.15">
      <c r="A19" s="248"/>
      <c r="B19" s="249"/>
      <c r="C19" s="251"/>
      <c r="F19" s="262" t="s">
        <v>239</v>
      </c>
      <c r="G19" s="263"/>
      <c r="H19" s="256"/>
      <c r="I19" s="37">
        <f>VLOOKUP($G$1,$Q$89:$AZ$121,3,FALSE)</f>
        <v>3.5</v>
      </c>
      <c r="J19" s="160"/>
      <c r="K19" s="32" t="str">
        <f>IF(J19="○",I19,"")</f>
        <v/>
      </c>
      <c r="L19" s="264"/>
      <c r="M19" s="265"/>
      <c r="N19" s="266"/>
      <c r="O19" s="49"/>
      <c r="P19" s="49"/>
      <c r="Q19" s="49"/>
      <c r="R19" s="49"/>
      <c r="S19" s="49"/>
      <c r="T19" s="49"/>
      <c r="U19" s="49"/>
      <c r="V19" s="49"/>
      <c r="W19" s="49"/>
      <c r="X19" s="49"/>
      <c r="Y19" s="49"/>
      <c r="Z19" s="49"/>
    </row>
    <row r="20" spans="1:26" ht="15" customHeight="1" x14ac:dyDescent="0.15">
      <c r="A20" s="248"/>
      <c r="B20" s="249"/>
      <c r="C20" s="251"/>
      <c r="F20" s="262" t="str">
        <f>IF($H$18=3,E129,IF($H$18=4,F129))</f>
        <v>「80点以上81点未満」又は「78点以上80点未満かつ工事件数5件以上」</v>
      </c>
      <c r="G20" s="263"/>
      <c r="H20" s="256"/>
      <c r="I20" s="37">
        <f>VLOOKUP($G$1,$Q$89:$AZ$121,4,FALSE)</f>
        <v>3</v>
      </c>
      <c r="J20" s="160" t="s">
        <v>206</v>
      </c>
      <c r="K20" s="32" t="str">
        <f>IF(J20="○",I20,"")</f>
        <v/>
      </c>
      <c r="L20" s="264"/>
      <c r="M20" s="265"/>
      <c r="N20" s="266"/>
      <c r="O20" s="49"/>
      <c r="P20" s="49"/>
      <c r="Q20" s="49"/>
      <c r="R20" s="49"/>
      <c r="S20" s="49"/>
      <c r="T20" s="49"/>
      <c r="U20" s="49"/>
      <c r="V20" s="49"/>
      <c r="W20" s="49"/>
      <c r="X20" s="49"/>
      <c r="Y20" s="49"/>
      <c r="Z20" s="49"/>
    </row>
    <row r="21" spans="1:26" ht="15" customHeight="1" x14ac:dyDescent="0.15">
      <c r="A21" s="248"/>
      <c r="B21" s="249"/>
      <c r="C21" s="251"/>
      <c r="D21" s="215" t="s">
        <v>124</v>
      </c>
      <c r="E21" s="216"/>
      <c r="F21" s="217" t="str">
        <f>IF($H$18=3,E130,IF($H$18=4,F130))</f>
        <v>「78点以上80点未満」又は「76点以上78点未満かつ工事件数5件以上」</v>
      </c>
      <c r="G21" s="218"/>
      <c r="H21" s="257"/>
      <c r="I21" s="38">
        <f>VLOOKUP($G$1,$Q$89:$AZ$121,5,FALSE)</f>
        <v>2.5</v>
      </c>
      <c r="J21" s="160"/>
      <c r="K21" s="20" t="str">
        <f t="shared" ref="K21:K64" si="0">IF(J21="○",I21,"")</f>
        <v/>
      </c>
      <c r="L21" s="212" t="s">
        <v>76</v>
      </c>
      <c r="M21" s="213"/>
      <c r="N21" s="214"/>
      <c r="O21" s="49"/>
      <c r="P21" s="49"/>
      <c r="Q21" s="78"/>
      <c r="R21" s="78"/>
      <c r="S21" s="78"/>
      <c r="T21" s="78"/>
      <c r="U21" s="78"/>
      <c r="V21" s="78"/>
      <c r="W21" s="78"/>
      <c r="X21" s="78"/>
      <c r="Y21" s="78"/>
      <c r="Z21" s="78"/>
    </row>
    <row r="22" spans="1:26" ht="15" customHeight="1" x14ac:dyDescent="0.15">
      <c r="A22" s="248"/>
      <c r="B22" s="249"/>
      <c r="C22" s="251"/>
      <c r="D22" s="79" t="s">
        <v>155</v>
      </c>
      <c r="E22" s="30" t="s">
        <v>126</v>
      </c>
      <c r="F22" s="217" t="str">
        <f>IF($H$18=3,E131,IF($H$18=4,F131))</f>
        <v>「76点以上78点未満」又は「74点以上76点未満かつ工事件数5件以上」</v>
      </c>
      <c r="G22" s="218"/>
      <c r="H22" s="257"/>
      <c r="I22" s="38">
        <f>VLOOKUP($G$1,$Q$89:$AZ$121,6,FALSE)</f>
        <v>2</v>
      </c>
      <c r="J22" s="160"/>
      <c r="K22" s="20" t="str">
        <f t="shared" si="0"/>
        <v/>
      </c>
      <c r="L22" s="219"/>
      <c r="M22" s="220"/>
      <c r="N22" s="221"/>
      <c r="O22" s="57"/>
      <c r="P22" s="80"/>
      <c r="Q22" s="57"/>
      <c r="R22" s="78"/>
      <c r="S22" s="78"/>
      <c r="T22" s="78"/>
      <c r="U22" s="78"/>
      <c r="V22" s="78"/>
      <c r="W22" s="78"/>
      <c r="X22" s="78"/>
      <c r="Y22" s="78"/>
      <c r="Z22" s="78"/>
    </row>
    <row r="23" spans="1:26" ht="15" customHeight="1" x14ac:dyDescent="0.15">
      <c r="A23" s="248"/>
      <c r="B23" s="249"/>
      <c r="C23" s="251"/>
      <c r="F23" s="217" t="str">
        <f>IF($H$18=3,E132,IF($H$18=4,F132))</f>
        <v>「74点以上76点未満」又は「72点以上74点未満かつ工事件数5件以上」</v>
      </c>
      <c r="G23" s="218"/>
      <c r="H23" s="257"/>
      <c r="I23" s="38">
        <f>VLOOKUP($G$1,$Q$89:$AZ$121,7,FALSE)</f>
        <v>1.5</v>
      </c>
      <c r="J23" s="160"/>
      <c r="K23" s="20" t="str">
        <f t="shared" si="0"/>
        <v/>
      </c>
      <c r="L23" s="264"/>
      <c r="M23" s="265"/>
      <c r="N23" s="266"/>
      <c r="O23" s="57"/>
      <c r="P23" s="81"/>
      <c r="Q23" s="57"/>
      <c r="R23" s="78"/>
      <c r="S23" s="78"/>
      <c r="T23" s="78"/>
      <c r="U23" s="78"/>
      <c r="V23" s="78"/>
      <c r="W23" s="78"/>
      <c r="X23" s="78"/>
      <c r="Y23" s="78"/>
      <c r="Z23" s="78"/>
    </row>
    <row r="24" spans="1:26" ht="15" customHeight="1" x14ac:dyDescent="0.15">
      <c r="A24" s="248"/>
      <c r="B24" s="249"/>
      <c r="C24" s="251"/>
      <c r="D24" s="82"/>
      <c r="E24" s="83"/>
      <c r="F24" s="217" t="str">
        <f>IF($H$18=3,E133,IF($H$18=4,F133))</f>
        <v>「72点以上74点未満」又は「70点以上72点未満かつ工事件数5件以上」</v>
      </c>
      <c r="G24" s="218"/>
      <c r="H24" s="257"/>
      <c r="I24" s="38">
        <f>VLOOKUP($G$1,$Q$89:$AZ$121,8,FALSE)</f>
        <v>1</v>
      </c>
      <c r="J24" s="160"/>
      <c r="K24" s="20" t="str">
        <f t="shared" si="0"/>
        <v/>
      </c>
      <c r="L24" s="267" t="s">
        <v>75</v>
      </c>
      <c r="M24" s="268"/>
      <c r="N24" s="269"/>
      <c r="O24" s="49"/>
      <c r="P24" s="58"/>
      <c r="Q24" s="78"/>
      <c r="R24" s="78"/>
      <c r="S24" s="78"/>
      <c r="T24" s="78"/>
      <c r="U24" s="78"/>
      <c r="V24" s="78"/>
      <c r="W24" s="78"/>
      <c r="X24" s="78"/>
      <c r="Y24" s="78"/>
      <c r="Z24" s="78"/>
    </row>
    <row r="25" spans="1:26" ht="15" customHeight="1" x14ac:dyDescent="0.15">
      <c r="A25" s="248"/>
      <c r="B25" s="249"/>
      <c r="C25" s="252"/>
      <c r="D25" s="84"/>
      <c r="E25" s="85"/>
      <c r="F25" s="270" t="s">
        <v>307</v>
      </c>
      <c r="G25" s="271"/>
      <c r="H25" s="258"/>
      <c r="I25" s="39">
        <v>0</v>
      </c>
      <c r="J25" s="161"/>
      <c r="K25" s="21" t="str">
        <f t="shared" si="0"/>
        <v/>
      </c>
      <c r="L25" s="242" t="s">
        <v>53</v>
      </c>
      <c r="M25" s="243"/>
      <c r="N25" s="244"/>
      <c r="O25" s="57"/>
      <c r="P25" s="45"/>
      <c r="Q25" s="78"/>
      <c r="R25" s="78"/>
      <c r="S25" s="78"/>
      <c r="T25" s="78"/>
      <c r="U25" s="78"/>
      <c r="V25" s="78"/>
      <c r="W25" s="78"/>
      <c r="X25" s="78"/>
      <c r="Y25" s="78"/>
      <c r="Z25" s="78"/>
    </row>
    <row r="26" spans="1:26" ht="15.75" customHeight="1" x14ac:dyDescent="0.15">
      <c r="A26" s="248"/>
      <c r="B26" s="249"/>
      <c r="C26" s="250">
        <v>2</v>
      </c>
      <c r="D26" s="272" t="s">
        <v>6</v>
      </c>
      <c r="E26" s="273"/>
      <c r="F26" s="281" t="s">
        <v>312</v>
      </c>
      <c r="G26" s="282"/>
      <c r="H26" s="278">
        <f>MAX(I26:I28)</f>
        <v>1</v>
      </c>
      <c r="I26" s="187">
        <f>VLOOKUP($G$1,$Q$89:$AZ$121,9,FALSE)</f>
        <v>1</v>
      </c>
      <c r="J26" s="162" t="s">
        <v>206</v>
      </c>
      <c r="K26" s="191" t="str">
        <f t="shared" si="0"/>
        <v/>
      </c>
      <c r="L26" s="234" t="s">
        <v>61</v>
      </c>
      <c r="M26" s="235"/>
      <c r="N26" s="236"/>
      <c r="O26" s="86"/>
      <c r="P26" s="87"/>
      <c r="Q26" s="78"/>
      <c r="R26" s="78"/>
      <c r="S26" s="78"/>
      <c r="T26" s="78"/>
      <c r="U26" s="78"/>
      <c r="V26" s="78"/>
      <c r="W26" s="78"/>
      <c r="X26" s="78"/>
      <c r="Y26" s="78"/>
      <c r="Z26" s="78"/>
    </row>
    <row r="27" spans="1:26" ht="15.75" customHeight="1" x14ac:dyDescent="0.15">
      <c r="A27" s="248"/>
      <c r="B27" s="249"/>
      <c r="C27" s="251"/>
      <c r="D27" s="274"/>
      <c r="E27" s="275"/>
      <c r="F27" s="283" t="s">
        <v>185</v>
      </c>
      <c r="G27" s="284"/>
      <c r="H27" s="279"/>
      <c r="I27" s="180" t="str">
        <f>VLOOKUP($G$1,$Q$89:$AZ$121,10,FALSE)</f>
        <v>―</v>
      </c>
      <c r="J27" s="185"/>
      <c r="K27" s="190" t="str">
        <f t="shared" si="0"/>
        <v/>
      </c>
      <c r="L27" s="237"/>
      <c r="M27" s="238"/>
      <c r="N27" s="239"/>
      <c r="O27" s="86"/>
      <c r="P27" s="87"/>
      <c r="Q27" s="78"/>
      <c r="R27" s="78"/>
      <c r="S27" s="78"/>
      <c r="T27" s="78"/>
      <c r="U27" s="78"/>
      <c r="V27" s="78"/>
      <c r="W27" s="78"/>
      <c r="X27" s="78"/>
      <c r="Y27" s="78"/>
      <c r="Z27" s="78"/>
    </row>
    <row r="28" spans="1:26" ht="15.75" customHeight="1" x14ac:dyDescent="0.15">
      <c r="A28" s="248"/>
      <c r="B28" s="249"/>
      <c r="C28" s="252"/>
      <c r="D28" s="276"/>
      <c r="E28" s="277"/>
      <c r="F28" s="240" t="s">
        <v>13</v>
      </c>
      <c r="G28" s="241"/>
      <c r="H28" s="280"/>
      <c r="I28" s="39">
        <v>0</v>
      </c>
      <c r="J28" s="161"/>
      <c r="K28" s="21" t="str">
        <f t="shared" si="0"/>
        <v/>
      </c>
      <c r="L28" s="242" t="s">
        <v>53</v>
      </c>
      <c r="M28" s="243"/>
      <c r="N28" s="244"/>
      <c r="O28" s="49"/>
      <c r="P28" s="49"/>
      <c r="Q28" s="86"/>
      <c r="R28" s="86"/>
      <c r="S28" s="86"/>
      <c r="T28" s="86"/>
      <c r="U28" s="86"/>
      <c r="V28" s="86"/>
      <c r="W28" s="86"/>
      <c r="X28" s="86"/>
      <c r="Y28" s="86"/>
      <c r="Z28" s="86"/>
    </row>
    <row r="29" spans="1:26" ht="15.75" customHeight="1" x14ac:dyDescent="0.15">
      <c r="A29" s="248"/>
      <c r="B29" s="249"/>
      <c r="C29" s="250">
        <v>3</v>
      </c>
      <c r="D29" s="272" t="s">
        <v>8</v>
      </c>
      <c r="E29" s="273"/>
      <c r="F29" s="317" t="s">
        <v>313</v>
      </c>
      <c r="G29" s="318"/>
      <c r="H29" s="278">
        <f>MAX(I29:I31)</f>
        <v>2</v>
      </c>
      <c r="I29" s="187">
        <f>VLOOKUP($G$1,$Q$89:$AZ$121,11,FALSE)</f>
        <v>2</v>
      </c>
      <c r="J29" s="162" t="s">
        <v>206</v>
      </c>
      <c r="K29" s="191" t="str">
        <f t="shared" si="0"/>
        <v/>
      </c>
      <c r="L29" s="245" t="s">
        <v>62</v>
      </c>
      <c r="M29" s="246"/>
      <c r="N29" s="247"/>
      <c r="O29" s="88"/>
    </row>
    <row r="30" spans="1:26" ht="15.75" customHeight="1" x14ac:dyDescent="0.15">
      <c r="A30" s="248"/>
      <c r="B30" s="249"/>
      <c r="C30" s="251"/>
      <c r="D30" s="274"/>
      <c r="E30" s="275"/>
      <c r="F30" s="283" t="s">
        <v>186</v>
      </c>
      <c r="G30" s="284"/>
      <c r="H30" s="279"/>
      <c r="I30" s="184" t="str">
        <f>VLOOKUP($G$1,$Q$89:$AZ$121,12,FALSE)</f>
        <v>―</v>
      </c>
      <c r="J30" s="185"/>
      <c r="K30" s="190" t="str">
        <f t="shared" si="0"/>
        <v/>
      </c>
      <c r="L30" s="212"/>
      <c r="M30" s="213"/>
      <c r="N30" s="214"/>
    </row>
    <row r="31" spans="1:26" ht="15.75" customHeight="1" x14ac:dyDescent="0.15">
      <c r="A31" s="248"/>
      <c r="B31" s="249"/>
      <c r="C31" s="252"/>
      <c r="D31" s="276"/>
      <c r="E31" s="277"/>
      <c r="F31" s="240" t="s">
        <v>13</v>
      </c>
      <c r="G31" s="241"/>
      <c r="H31" s="280"/>
      <c r="I31" s="39">
        <v>0</v>
      </c>
      <c r="J31" s="160"/>
      <c r="K31" s="25" t="str">
        <f t="shared" si="0"/>
        <v/>
      </c>
      <c r="L31" s="242" t="s">
        <v>53</v>
      </c>
      <c r="M31" s="243"/>
      <c r="N31" s="244"/>
    </row>
    <row r="32" spans="1:26" ht="13.5" customHeight="1" x14ac:dyDescent="0.15">
      <c r="A32" s="248"/>
      <c r="B32" s="249"/>
      <c r="C32" s="250">
        <v>4</v>
      </c>
      <c r="D32" s="272" t="s">
        <v>7</v>
      </c>
      <c r="E32" s="273"/>
      <c r="F32" s="293" t="s">
        <v>253</v>
      </c>
      <c r="G32" s="294"/>
      <c r="H32" s="278">
        <f>MAX(I32:I34)</f>
        <v>0</v>
      </c>
      <c r="I32" s="278" t="str">
        <f>VLOOKUP($G$1,$Q$89:$AZ$121,13,FALSE)</f>
        <v>―</v>
      </c>
      <c r="J32" s="297"/>
      <c r="K32" s="299" t="str">
        <f t="shared" si="0"/>
        <v/>
      </c>
      <c r="L32" s="285" t="s">
        <v>71</v>
      </c>
      <c r="M32" s="286"/>
      <c r="N32" s="287"/>
    </row>
    <row r="33" spans="1:16" ht="13.5" customHeight="1" x14ac:dyDescent="0.15">
      <c r="A33" s="248"/>
      <c r="B33" s="249"/>
      <c r="C33" s="251"/>
      <c r="D33" s="274"/>
      <c r="E33" s="275"/>
      <c r="F33" s="295"/>
      <c r="G33" s="296"/>
      <c r="H33" s="279"/>
      <c r="I33" s="256"/>
      <c r="J33" s="298"/>
      <c r="K33" s="300"/>
      <c r="L33" s="288" t="s">
        <v>123</v>
      </c>
      <c r="M33" s="289"/>
      <c r="N33" s="290"/>
    </row>
    <row r="34" spans="1:16" ht="15" customHeight="1" x14ac:dyDescent="0.15">
      <c r="A34" s="248"/>
      <c r="B34" s="249"/>
      <c r="C34" s="252"/>
      <c r="D34" s="276"/>
      <c r="E34" s="277"/>
      <c r="F34" s="291" t="s">
        <v>13</v>
      </c>
      <c r="G34" s="292"/>
      <c r="H34" s="280"/>
      <c r="I34" s="39">
        <v>0</v>
      </c>
      <c r="J34" s="161"/>
      <c r="K34" s="21" t="str">
        <f t="shared" si="0"/>
        <v/>
      </c>
      <c r="L34" s="242" t="s">
        <v>53</v>
      </c>
      <c r="M34" s="243"/>
      <c r="N34" s="244"/>
    </row>
    <row r="35" spans="1:16" ht="24.75" customHeight="1" x14ac:dyDescent="0.15">
      <c r="A35" s="248"/>
      <c r="B35" s="249"/>
      <c r="C35" s="250">
        <v>5</v>
      </c>
      <c r="D35" s="321" t="s">
        <v>298</v>
      </c>
      <c r="E35" s="322"/>
      <c r="F35" s="327" t="s">
        <v>299</v>
      </c>
      <c r="G35" s="328"/>
      <c r="H35" s="278">
        <f>MAX(I35:I37)</f>
        <v>1</v>
      </c>
      <c r="I35" s="36">
        <f>VLOOKUP($G$1,$Q$89:$AZ$121,15,FALSE)</f>
        <v>1</v>
      </c>
      <c r="J35" s="162" t="s">
        <v>206</v>
      </c>
      <c r="K35" s="6" t="str">
        <f t="shared" si="0"/>
        <v/>
      </c>
      <c r="L35" s="27" t="s">
        <v>91</v>
      </c>
      <c r="M35" s="315" t="s">
        <v>296</v>
      </c>
      <c r="N35" s="316"/>
    </row>
    <row r="36" spans="1:16" ht="12.75" customHeight="1" x14ac:dyDescent="0.15">
      <c r="A36" s="248"/>
      <c r="B36" s="249"/>
      <c r="C36" s="251"/>
      <c r="D36" s="323"/>
      <c r="E36" s="324"/>
      <c r="F36" s="329" t="s">
        <v>301</v>
      </c>
      <c r="G36" s="330"/>
      <c r="H36" s="279"/>
      <c r="I36" s="34">
        <f>VLOOKUP($G$1,$Q$89:$AZ$121,16,FALSE)</f>
        <v>0.5</v>
      </c>
      <c r="J36" s="160"/>
      <c r="K36" s="20" t="str">
        <f t="shared" si="0"/>
        <v/>
      </c>
      <c r="L36" s="28" t="s">
        <v>92</v>
      </c>
      <c r="M36" s="301" t="s">
        <v>289</v>
      </c>
      <c r="N36" s="302"/>
    </row>
    <row r="37" spans="1:16" ht="12.75" customHeight="1" x14ac:dyDescent="0.15">
      <c r="A37" s="248"/>
      <c r="B37" s="249"/>
      <c r="C37" s="252"/>
      <c r="D37" s="325"/>
      <c r="E37" s="326"/>
      <c r="F37" s="291" t="s">
        <v>300</v>
      </c>
      <c r="G37" s="292"/>
      <c r="H37" s="280"/>
      <c r="I37" s="39">
        <v>0</v>
      </c>
      <c r="J37" s="161"/>
      <c r="K37" s="21" t="str">
        <f t="shared" si="0"/>
        <v/>
      </c>
      <c r="L37" s="29" t="s">
        <v>112</v>
      </c>
      <c r="M37" s="303" t="s">
        <v>114</v>
      </c>
      <c r="N37" s="304"/>
    </row>
    <row r="38" spans="1:16" ht="18" customHeight="1" x14ac:dyDescent="0.15">
      <c r="A38" s="248"/>
      <c r="B38" s="249"/>
      <c r="C38" s="250">
        <v>6</v>
      </c>
      <c r="D38" s="272" t="s">
        <v>33</v>
      </c>
      <c r="E38" s="273"/>
      <c r="F38" s="319" t="s">
        <v>85</v>
      </c>
      <c r="G38" s="320"/>
      <c r="H38" s="278">
        <f>MAX(I38:I41)</f>
        <v>2</v>
      </c>
      <c r="I38" s="179">
        <f>VLOOKUP($G$1,$Q$89:$AZ$121,17,FALSE)</f>
        <v>2</v>
      </c>
      <c r="J38" s="162" t="s">
        <v>206</v>
      </c>
      <c r="K38" s="186" t="str">
        <f t="shared" si="0"/>
        <v/>
      </c>
      <c r="L38" s="312" t="s">
        <v>55</v>
      </c>
      <c r="M38" s="313"/>
      <c r="N38" s="314"/>
    </row>
    <row r="39" spans="1:16" ht="18" customHeight="1" x14ac:dyDescent="0.15">
      <c r="A39" s="248"/>
      <c r="B39" s="249"/>
      <c r="C39" s="251"/>
      <c r="D39" s="274"/>
      <c r="E39" s="275"/>
      <c r="F39" s="305" t="s">
        <v>305</v>
      </c>
      <c r="G39" s="306"/>
      <c r="H39" s="279"/>
      <c r="I39" s="188">
        <f>VLOOKUP($G$1,$Q$89:$AZ$121,18,FALSE)</f>
        <v>1.5</v>
      </c>
      <c r="J39" s="185"/>
      <c r="K39" s="20" t="str">
        <f t="shared" si="0"/>
        <v/>
      </c>
      <c r="L39" s="181"/>
      <c r="M39" s="182"/>
      <c r="N39" s="183"/>
    </row>
    <row r="40" spans="1:16" ht="18" customHeight="1" x14ac:dyDescent="0.15">
      <c r="A40" s="248"/>
      <c r="B40" s="249"/>
      <c r="C40" s="251"/>
      <c r="D40" s="274"/>
      <c r="E40" s="275"/>
      <c r="F40" s="305" t="s">
        <v>306</v>
      </c>
      <c r="G40" s="306"/>
      <c r="H40" s="279"/>
      <c r="I40" s="34">
        <f>VLOOKUP($G$1,$Q$89:$AZ$121,19,FALSE)</f>
        <v>1</v>
      </c>
      <c r="J40" s="160"/>
      <c r="K40" s="20" t="str">
        <f t="shared" si="0"/>
        <v/>
      </c>
      <c r="L40" s="307" t="s">
        <v>111</v>
      </c>
      <c r="M40" s="308"/>
      <c r="N40" s="309"/>
    </row>
    <row r="41" spans="1:16" ht="15.75" customHeight="1" x14ac:dyDescent="0.15">
      <c r="A41" s="248"/>
      <c r="B41" s="249"/>
      <c r="C41" s="252"/>
      <c r="D41" s="276"/>
      <c r="E41" s="277"/>
      <c r="F41" s="310" t="s">
        <v>244</v>
      </c>
      <c r="G41" s="311"/>
      <c r="H41" s="280"/>
      <c r="I41" s="39">
        <v>0</v>
      </c>
      <c r="J41" s="161"/>
      <c r="K41" s="21" t="str">
        <f t="shared" si="0"/>
        <v/>
      </c>
      <c r="L41" s="242" t="s">
        <v>53</v>
      </c>
      <c r="M41" s="243"/>
      <c r="N41" s="244"/>
    </row>
    <row r="42" spans="1:16" ht="24.75" customHeight="1" x14ac:dyDescent="0.15">
      <c r="A42" s="248"/>
      <c r="B42" s="249"/>
      <c r="C42" s="250">
        <v>7</v>
      </c>
      <c r="D42" s="331" t="s">
        <v>249</v>
      </c>
      <c r="E42" s="273"/>
      <c r="F42" s="319" t="s">
        <v>308</v>
      </c>
      <c r="G42" s="320"/>
      <c r="H42" s="278">
        <f>MAX(I42:I45)</f>
        <v>3</v>
      </c>
      <c r="I42" s="36">
        <f>VLOOKUP($G$1,$Q$89:$AZ$121,20,FALSE)</f>
        <v>3</v>
      </c>
      <c r="J42" s="162"/>
      <c r="K42" s="6" t="str">
        <f t="shared" si="0"/>
        <v/>
      </c>
      <c r="L42" s="332" t="s">
        <v>194</v>
      </c>
      <c r="M42" s="333"/>
      <c r="N42" s="334"/>
    </row>
    <row r="43" spans="1:16" ht="14.25" customHeight="1" x14ac:dyDescent="0.15">
      <c r="A43" s="248"/>
      <c r="B43" s="249"/>
      <c r="C43" s="251"/>
      <c r="D43" s="274"/>
      <c r="E43" s="275"/>
      <c r="F43" s="341" t="s">
        <v>309</v>
      </c>
      <c r="G43" s="342"/>
      <c r="H43" s="279"/>
      <c r="I43" s="38">
        <f>VLOOKUP($G$1,$Q$89:$AZ$121,21,FALSE)</f>
        <v>2</v>
      </c>
      <c r="J43" s="160" t="s">
        <v>206</v>
      </c>
      <c r="K43" s="20" t="str">
        <f t="shared" si="0"/>
        <v/>
      </c>
      <c r="L43" s="335"/>
      <c r="M43" s="336"/>
      <c r="N43" s="337"/>
    </row>
    <row r="44" spans="1:16" ht="13.5" customHeight="1" x14ac:dyDescent="0.15">
      <c r="A44" s="248"/>
      <c r="B44" s="249"/>
      <c r="C44" s="251"/>
      <c r="D44" s="274"/>
      <c r="E44" s="275"/>
      <c r="F44" s="341" t="s">
        <v>310</v>
      </c>
      <c r="G44" s="342"/>
      <c r="H44" s="279"/>
      <c r="I44" s="38">
        <f>VLOOKUP($G$1,$Q$89:$AZ$121,22,FALSE)</f>
        <v>1</v>
      </c>
      <c r="J44" s="160" t="s">
        <v>206</v>
      </c>
      <c r="K44" s="20" t="str">
        <f t="shared" si="0"/>
        <v/>
      </c>
      <c r="L44" s="335"/>
      <c r="M44" s="336"/>
      <c r="N44" s="337"/>
    </row>
    <row r="45" spans="1:16" ht="13.5" customHeight="1" x14ac:dyDescent="0.15">
      <c r="A45" s="248"/>
      <c r="B45" s="249"/>
      <c r="C45" s="252"/>
      <c r="D45" s="276"/>
      <c r="E45" s="277"/>
      <c r="F45" s="343" t="s">
        <v>15</v>
      </c>
      <c r="G45" s="344"/>
      <c r="H45" s="280"/>
      <c r="I45" s="39">
        <v>0</v>
      </c>
      <c r="J45" s="161"/>
      <c r="K45" s="21" t="str">
        <f t="shared" si="0"/>
        <v/>
      </c>
      <c r="L45" s="338"/>
      <c r="M45" s="339"/>
      <c r="N45" s="340"/>
    </row>
    <row r="46" spans="1:16" ht="12.75" customHeight="1" x14ac:dyDescent="0.15">
      <c r="A46" s="248"/>
      <c r="B46" s="249"/>
      <c r="C46" s="250">
        <v>8</v>
      </c>
      <c r="D46" s="272" t="s">
        <v>212</v>
      </c>
      <c r="E46" s="273"/>
      <c r="F46" s="345" t="s">
        <v>3</v>
      </c>
      <c r="G46" s="346"/>
      <c r="H46" s="278">
        <f>MAX(I46:I47)</f>
        <v>1</v>
      </c>
      <c r="I46" s="36">
        <f>VLOOKUP($G$1,$Q$89:$AZ$121,24,FALSE)</f>
        <v>1</v>
      </c>
      <c r="J46" s="160" t="s">
        <v>206</v>
      </c>
      <c r="K46" s="20" t="str">
        <f t="shared" si="0"/>
        <v/>
      </c>
      <c r="L46" s="332" t="s">
        <v>211</v>
      </c>
      <c r="M46" s="333"/>
      <c r="N46" s="334"/>
      <c r="P46" s="89" t="s">
        <v>73</v>
      </c>
    </row>
    <row r="47" spans="1:16" ht="12.75" customHeight="1" x14ac:dyDescent="0.15">
      <c r="A47" s="248"/>
      <c r="B47" s="249"/>
      <c r="C47" s="252"/>
      <c r="D47" s="276"/>
      <c r="E47" s="277"/>
      <c r="F47" s="343" t="s">
        <v>15</v>
      </c>
      <c r="G47" s="344"/>
      <c r="H47" s="280"/>
      <c r="I47" s="39">
        <v>0</v>
      </c>
      <c r="J47" s="161"/>
      <c r="K47" s="21" t="str">
        <f t="shared" si="0"/>
        <v/>
      </c>
      <c r="L47" s="338"/>
      <c r="M47" s="339"/>
      <c r="N47" s="340"/>
    </row>
    <row r="48" spans="1:16" ht="12.75" customHeight="1" x14ac:dyDescent="0.15">
      <c r="A48" s="248"/>
      <c r="B48" s="249"/>
      <c r="C48" s="250">
        <v>9</v>
      </c>
      <c r="D48" s="272" t="s">
        <v>16</v>
      </c>
      <c r="E48" s="273"/>
      <c r="F48" s="345" t="s">
        <v>3</v>
      </c>
      <c r="G48" s="346"/>
      <c r="H48" s="278">
        <f>MAX(I48:I49)</f>
        <v>0.5</v>
      </c>
      <c r="I48" s="36">
        <f>VLOOKUP($G$1,$Q$89:$AZ$121,25,FALSE)</f>
        <v>0.5</v>
      </c>
      <c r="J48" s="160" t="s">
        <v>206</v>
      </c>
      <c r="K48" s="20" t="str">
        <f t="shared" si="0"/>
        <v/>
      </c>
      <c r="L48" s="332" t="s">
        <v>29</v>
      </c>
      <c r="M48" s="333"/>
      <c r="N48" s="334"/>
      <c r="P48" s="89" t="s">
        <v>73</v>
      </c>
    </row>
    <row r="49" spans="1:14" ht="12.75" customHeight="1" x14ac:dyDescent="0.15">
      <c r="A49" s="248"/>
      <c r="B49" s="249"/>
      <c r="C49" s="252"/>
      <c r="D49" s="276"/>
      <c r="E49" s="277"/>
      <c r="F49" s="343" t="s">
        <v>15</v>
      </c>
      <c r="G49" s="344"/>
      <c r="H49" s="280"/>
      <c r="I49" s="39">
        <v>0</v>
      </c>
      <c r="J49" s="161"/>
      <c r="K49" s="21" t="str">
        <f t="shared" si="0"/>
        <v/>
      </c>
      <c r="L49" s="338"/>
      <c r="M49" s="339"/>
      <c r="N49" s="340"/>
    </row>
    <row r="50" spans="1:14" ht="9" customHeight="1" x14ac:dyDescent="0.15">
      <c r="A50" s="248"/>
      <c r="B50" s="249"/>
      <c r="C50" s="250">
        <v>10</v>
      </c>
      <c r="D50" s="272" t="s">
        <v>9</v>
      </c>
      <c r="E50" s="273"/>
      <c r="F50" s="355" t="s">
        <v>314</v>
      </c>
      <c r="G50" s="356"/>
      <c r="H50" s="278">
        <f>MAX(I50:I52)</f>
        <v>2</v>
      </c>
      <c r="I50" s="278">
        <f>VLOOKUP($G$1,$Q$89:$AZ$121,26,FALSE)</f>
        <v>2</v>
      </c>
      <c r="J50" s="297" t="s">
        <v>206</v>
      </c>
      <c r="K50" s="299" t="str">
        <f t="shared" si="0"/>
        <v/>
      </c>
      <c r="L50" s="312" t="s">
        <v>54</v>
      </c>
      <c r="M50" s="313"/>
      <c r="N50" s="314"/>
    </row>
    <row r="51" spans="1:14" ht="9" customHeight="1" x14ac:dyDescent="0.15">
      <c r="A51" s="248"/>
      <c r="B51" s="249"/>
      <c r="C51" s="251"/>
      <c r="D51" s="274"/>
      <c r="E51" s="275"/>
      <c r="F51" s="357"/>
      <c r="G51" s="358"/>
      <c r="H51" s="279"/>
      <c r="I51" s="256"/>
      <c r="J51" s="298"/>
      <c r="K51" s="300"/>
      <c r="L51" s="347"/>
      <c r="M51" s="348"/>
      <c r="N51" s="349"/>
    </row>
    <row r="52" spans="1:14" ht="17.25" customHeight="1" x14ac:dyDescent="0.15">
      <c r="A52" s="248"/>
      <c r="B52" s="249"/>
      <c r="C52" s="252"/>
      <c r="D52" s="276"/>
      <c r="E52" s="277"/>
      <c r="F52" s="353" t="s">
        <v>13</v>
      </c>
      <c r="G52" s="354"/>
      <c r="H52" s="280"/>
      <c r="I52" s="39">
        <v>0</v>
      </c>
      <c r="J52" s="161"/>
      <c r="K52" s="21" t="str">
        <f t="shared" si="0"/>
        <v/>
      </c>
      <c r="L52" s="350"/>
      <c r="M52" s="351"/>
      <c r="N52" s="352"/>
    </row>
    <row r="53" spans="1:14" ht="23.25" customHeight="1" x14ac:dyDescent="0.15">
      <c r="A53" s="248"/>
      <c r="B53" s="249"/>
      <c r="C53" s="250">
        <v>11</v>
      </c>
      <c r="D53" s="272" t="s">
        <v>10</v>
      </c>
      <c r="E53" s="273"/>
      <c r="F53" s="319" t="s">
        <v>254</v>
      </c>
      <c r="G53" s="320"/>
      <c r="H53" s="278">
        <f>MAX(I53:I55)</f>
        <v>0</v>
      </c>
      <c r="I53" s="36" t="str">
        <f>VLOOKUP($G$1,$Q$89:$AZ$121,28,FALSE)</f>
        <v>―</v>
      </c>
      <c r="J53" s="162"/>
      <c r="K53" s="6" t="str">
        <f t="shared" si="0"/>
        <v/>
      </c>
      <c r="L53" s="332" t="s">
        <v>28</v>
      </c>
      <c r="M53" s="333"/>
      <c r="N53" s="334"/>
    </row>
    <row r="54" spans="1:14" ht="23.25" customHeight="1" x14ac:dyDescent="0.15">
      <c r="A54" s="248"/>
      <c r="B54" s="249"/>
      <c r="C54" s="251"/>
      <c r="D54" s="274"/>
      <c r="E54" s="275"/>
      <c r="F54" s="359" t="s">
        <v>255</v>
      </c>
      <c r="G54" s="360"/>
      <c r="H54" s="279"/>
      <c r="I54" s="34" t="str">
        <f>VLOOKUP($G$1,$Q$89:$AZ$121,29,FALSE)</f>
        <v>―</v>
      </c>
      <c r="J54" s="160"/>
      <c r="K54" s="20" t="str">
        <f t="shared" si="0"/>
        <v/>
      </c>
      <c r="L54" s="335"/>
      <c r="M54" s="336"/>
      <c r="N54" s="337"/>
    </row>
    <row r="55" spans="1:14" ht="16.5" customHeight="1" x14ac:dyDescent="0.15">
      <c r="A55" s="248"/>
      <c r="B55" s="249"/>
      <c r="C55" s="252"/>
      <c r="D55" s="276"/>
      <c r="E55" s="277"/>
      <c r="F55" s="343" t="s">
        <v>13</v>
      </c>
      <c r="G55" s="344"/>
      <c r="H55" s="280"/>
      <c r="I55" s="39">
        <v>0</v>
      </c>
      <c r="J55" s="161"/>
      <c r="K55" s="21" t="str">
        <f t="shared" si="0"/>
        <v/>
      </c>
      <c r="L55" s="338"/>
      <c r="M55" s="339"/>
      <c r="N55" s="340"/>
    </row>
    <row r="56" spans="1:14" ht="12.75" customHeight="1" x14ac:dyDescent="0.15">
      <c r="A56" s="248"/>
      <c r="B56" s="249"/>
      <c r="C56" s="250">
        <v>12</v>
      </c>
      <c r="D56" s="272" t="s">
        <v>190</v>
      </c>
      <c r="E56" s="273"/>
      <c r="F56" s="345" t="s">
        <v>192</v>
      </c>
      <c r="G56" s="346"/>
      <c r="H56" s="278">
        <f>MAX(I56:I57)</f>
        <v>1</v>
      </c>
      <c r="I56" s="36">
        <f>VLOOKUP($G$1,$Q$89:$AZ$121,30,FALSE)</f>
        <v>1</v>
      </c>
      <c r="J56" s="162"/>
      <c r="K56" s="6" t="str">
        <f t="shared" si="0"/>
        <v/>
      </c>
      <c r="L56" s="332" t="s">
        <v>195</v>
      </c>
      <c r="M56" s="333"/>
      <c r="N56" s="334"/>
    </row>
    <row r="57" spans="1:14" ht="12.75" customHeight="1" x14ac:dyDescent="0.15">
      <c r="A57" s="248"/>
      <c r="B57" s="249"/>
      <c r="C57" s="252"/>
      <c r="D57" s="276"/>
      <c r="E57" s="277"/>
      <c r="F57" s="291" t="s">
        <v>191</v>
      </c>
      <c r="G57" s="292"/>
      <c r="H57" s="280"/>
      <c r="I57" s="39">
        <v>0</v>
      </c>
      <c r="J57" s="161"/>
      <c r="K57" s="21" t="str">
        <f t="shared" si="0"/>
        <v/>
      </c>
      <c r="L57" s="338"/>
      <c r="M57" s="339"/>
      <c r="N57" s="340"/>
    </row>
    <row r="58" spans="1:14" ht="12.75" customHeight="1" x14ac:dyDescent="0.15">
      <c r="A58" s="248"/>
      <c r="B58" s="249"/>
      <c r="C58" s="250">
        <v>13</v>
      </c>
      <c r="D58" s="272" t="s">
        <v>232</v>
      </c>
      <c r="E58" s="273"/>
      <c r="F58" s="253" t="s">
        <v>233</v>
      </c>
      <c r="G58" s="254"/>
      <c r="H58" s="278">
        <f>MAX(I58:I60)</f>
        <v>1</v>
      </c>
      <c r="I58" s="36">
        <f>VLOOKUP($G$1,$Q$89:$AZ$121,31,FALSE)</f>
        <v>1</v>
      </c>
      <c r="J58" s="160" t="s">
        <v>206</v>
      </c>
      <c r="K58" s="20" t="str">
        <f t="shared" si="0"/>
        <v/>
      </c>
      <c r="L58" s="332" t="s">
        <v>30</v>
      </c>
      <c r="M58" s="333"/>
      <c r="N58" s="334"/>
    </row>
    <row r="59" spans="1:14" ht="12.75" customHeight="1" x14ac:dyDescent="0.15">
      <c r="A59" s="248"/>
      <c r="B59" s="249"/>
      <c r="C59" s="251"/>
      <c r="D59" s="274"/>
      <c r="E59" s="275"/>
      <c r="F59" s="361" t="s">
        <v>234</v>
      </c>
      <c r="G59" s="362"/>
      <c r="H59" s="279"/>
      <c r="I59" s="34">
        <f>VLOOKUP($G$1,$Q$89:$AZ$121,32,FALSE)</f>
        <v>0.5</v>
      </c>
      <c r="J59" s="163"/>
      <c r="K59" s="20" t="str">
        <f t="shared" si="0"/>
        <v/>
      </c>
      <c r="L59" s="335"/>
      <c r="M59" s="336"/>
      <c r="N59" s="337"/>
    </row>
    <row r="60" spans="1:14" ht="12.75" customHeight="1" x14ac:dyDescent="0.15">
      <c r="A60" s="248"/>
      <c r="B60" s="249"/>
      <c r="C60" s="252"/>
      <c r="D60" s="276"/>
      <c r="E60" s="277"/>
      <c r="F60" s="270" t="s">
        <v>235</v>
      </c>
      <c r="G60" s="271"/>
      <c r="H60" s="280"/>
      <c r="I60" s="39">
        <v>0</v>
      </c>
      <c r="J60" s="161"/>
      <c r="K60" s="21" t="str">
        <f t="shared" si="0"/>
        <v/>
      </c>
      <c r="L60" s="338"/>
      <c r="M60" s="339"/>
      <c r="N60" s="340"/>
    </row>
    <row r="61" spans="1:14" ht="12.75" customHeight="1" x14ac:dyDescent="0.15">
      <c r="A61" s="248"/>
      <c r="B61" s="249"/>
      <c r="C61" s="250">
        <v>14</v>
      </c>
      <c r="D61" s="272" t="s">
        <v>264</v>
      </c>
      <c r="E61" s="273"/>
      <c r="F61" s="345" t="s">
        <v>4</v>
      </c>
      <c r="G61" s="346"/>
      <c r="H61" s="278">
        <f>MAX(I61:I62)</f>
        <v>0</v>
      </c>
      <c r="I61" s="36" t="str">
        <f>VLOOKUP($G$1,$Q$89:$AZ$121,33,FALSE)</f>
        <v>―</v>
      </c>
      <c r="J61" s="160" t="s">
        <v>206</v>
      </c>
      <c r="K61" s="20" t="str">
        <f t="shared" si="0"/>
        <v/>
      </c>
      <c r="L61" s="332" t="s">
        <v>31</v>
      </c>
      <c r="M61" s="333"/>
      <c r="N61" s="334"/>
    </row>
    <row r="62" spans="1:14" ht="12.75" customHeight="1" x14ac:dyDescent="0.15">
      <c r="A62" s="248"/>
      <c r="B62" s="249"/>
      <c r="C62" s="252"/>
      <c r="D62" s="276"/>
      <c r="E62" s="277"/>
      <c r="F62" s="343" t="s">
        <v>5</v>
      </c>
      <c r="G62" s="344"/>
      <c r="H62" s="280"/>
      <c r="I62" s="39">
        <v>0</v>
      </c>
      <c r="J62" s="161"/>
      <c r="K62" s="21" t="str">
        <f t="shared" si="0"/>
        <v/>
      </c>
      <c r="L62" s="338"/>
      <c r="M62" s="339"/>
      <c r="N62" s="340"/>
    </row>
    <row r="63" spans="1:14" ht="12.75" customHeight="1" x14ac:dyDescent="0.15">
      <c r="A63" s="248"/>
      <c r="B63" s="249"/>
      <c r="C63" s="250">
        <v>15</v>
      </c>
      <c r="D63" s="363" t="s">
        <v>11</v>
      </c>
      <c r="E63" s="364"/>
      <c r="F63" s="345" t="s">
        <v>17</v>
      </c>
      <c r="G63" s="346"/>
      <c r="H63" s="278">
        <f>MAX(I63:I64)</f>
        <v>1</v>
      </c>
      <c r="I63" s="36">
        <f>VLOOKUP($G$1,$Q$89:$AZ$121,34,FALSE)</f>
        <v>1</v>
      </c>
      <c r="J63" s="160" t="s">
        <v>206</v>
      </c>
      <c r="K63" s="20" t="str">
        <f t="shared" si="0"/>
        <v/>
      </c>
      <c r="L63" s="332" t="s">
        <v>32</v>
      </c>
      <c r="M63" s="333"/>
      <c r="N63" s="334"/>
    </row>
    <row r="64" spans="1:14" ht="12.75" customHeight="1" x14ac:dyDescent="0.15">
      <c r="A64" s="248"/>
      <c r="B64" s="249"/>
      <c r="C64" s="252"/>
      <c r="D64" s="365"/>
      <c r="E64" s="366"/>
      <c r="F64" s="343" t="s">
        <v>18</v>
      </c>
      <c r="G64" s="344"/>
      <c r="H64" s="280"/>
      <c r="I64" s="39">
        <v>0</v>
      </c>
      <c r="J64" s="161"/>
      <c r="K64" s="21" t="str">
        <f t="shared" si="0"/>
        <v/>
      </c>
      <c r="L64" s="338"/>
      <c r="M64" s="339"/>
      <c r="N64" s="340"/>
    </row>
    <row r="65" spans="1:32" ht="21" customHeight="1" x14ac:dyDescent="0.15">
      <c r="A65" s="35"/>
      <c r="B65" s="90"/>
      <c r="C65" s="73">
        <v>16</v>
      </c>
      <c r="D65" s="377" t="s">
        <v>65</v>
      </c>
      <c r="E65" s="377"/>
      <c r="F65" s="345"/>
      <c r="G65" s="346"/>
      <c r="H65" s="33">
        <f>MAX(I65)</f>
        <v>0</v>
      </c>
      <c r="I65" s="91" t="str">
        <f>VLOOKUP($G$1,$Q$89:$AZ$121,35,FALSE)</f>
        <v>―</v>
      </c>
      <c r="J65" s="164"/>
      <c r="K65" s="22"/>
      <c r="L65" s="378" t="s">
        <v>67</v>
      </c>
      <c r="M65" s="379"/>
      <c r="N65" s="380"/>
    </row>
    <row r="66" spans="1:32" ht="21" customHeight="1" x14ac:dyDescent="0.15">
      <c r="A66" s="35"/>
      <c r="B66" s="90"/>
      <c r="C66" s="73">
        <v>17</v>
      </c>
      <c r="D66" s="377" t="s">
        <v>66</v>
      </c>
      <c r="E66" s="377"/>
      <c r="F66" s="381"/>
      <c r="G66" s="381"/>
      <c r="H66" s="33">
        <f>MAX(I66)</f>
        <v>0</v>
      </c>
      <c r="I66" s="92" t="str">
        <f>VLOOKUP($G$1,$Q$89:$AZ$121,36,FALSE)</f>
        <v>―</v>
      </c>
      <c r="J66" s="165"/>
      <c r="K66" s="23"/>
      <c r="L66" s="378" t="s">
        <v>68</v>
      </c>
      <c r="M66" s="379"/>
      <c r="N66" s="380"/>
    </row>
    <row r="67" spans="1:32" ht="17.25" customHeight="1" x14ac:dyDescent="0.15">
      <c r="B67" s="93"/>
      <c r="C67" s="367" t="s">
        <v>24</v>
      </c>
      <c r="D67" s="368"/>
      <c r="E67" s="368"/>
      <c r="F67" s="368"/>
      <c r="G67" s="368"/>
      <c r="H67" s="31">
        <f>SUM(H18:H66)</f>
        <v>19.5</v>
      </c>
      <c r="I67" s="94"/>
      <c r="J67" s="94"/>
      <c r="K67" s="24">
        <f>SUM(K18:K66)</f>
        <v>0</v>
      </c>
      <c r="L67" s="369" t="s">
        <v>25</v>
      </c>
      <c r="M67" s="370"/>
      <c r="N67" s="371"/>
    </row>
    <row r="68" spans="1:32" ht="8.25" customHeight="1" x14ac:dyDescent="0.15">
      <c r="B68" s="93"/>
      <c r="C68" s="372" t="s">
        <v>77</v>
      </c>
      <c r="D68" s="372"/>
      <c r="E68" s="372"/>
      <c r="F68" s="372"/>
      <c r="G68" s="372"/>
      <c r="H68" s="372"/>
      <c r="I68" s="95"/>
      <c r="J68" s="95"/>
      <c r="K68" s="96"/>
      <c r="L68" s="96"/>
      <c r="M68" s="96"/>
      <c r="N68" s="374" t="s">
        <v>284</v>
      </c>
    </row>
    <row r="69" spans="1:32" ht="12.75" customHeight="1" x14ac:dyDescent="0.15">
      <c r="B69" s="93"/>
      <c r="C69" s="373"/>
      <c r="D69" s="373"/>
      <c r="E69" s="373"/>
      <c r="F69" s="373"/>
      <c r="G69" s="373"/>
      <c r="H69" s="373"/>
      <c r="I69" s="95"/>
      <c r="J69" s="95"/>
      <c r="K69" s="96"/>
      <c r="L69" s="96"/>
      <c r="M69" s="96"/>
      <c r="N69" s="375"/>
      <c r="Y69" s="97"/>
      <c r="Z69" s="97"/>
    </row>
    <row r="70" spans="1:32" ht="15.75" customHeight="1" x14ac:dyDescent="0.15">
      <c r="B70" s="98"/>
      <c r="C70" s="99" t="s">
        <v>115</v>
      </c>
      <c r="D70" s="100"/>
      <c r="E70" s="100"/>
      <c r="F70" s="100"/>
      <c r="G70" s="100"/>
      <c r="H70" s="100"/>
      <c r="I70" s="95"/>
      <c r="J70" s="95"/>
      <c r="K70" s="96"/>
      <c r="L70" s="96"/>
      <c r="M70" s="96"/>
      <c r="N70" s="97"/>
      <c r="Y70" s="101"/>
      <c r="Z70" s="101"/>
    </row>
    <row r="71" spans="1:32" ht="15" customHeight="1" x14ac:dyDescent="0.15">
      <c r="B71" s="93"/>
      <c r="C71" s="102"/>
      <c r="D71" s="100"/>
      <c r="E71" s="100"/>
      <c r="F71" s="100"/>
      <c r="G71" s="100"/>
      <c r="H71" s="100"/>
      <c r="I71" s="95"/>
      <c r="J71" s="95"/>
      <c r="K71" s="96"/>
      <c r="L71" s="96"/>
      <c r="M71" s="96"/>
      <c r="N71" s="97"/>
      <c r="AF71" s="103"/>
    </row>
    <row r="72" spans="1:32" ht="15" customHeight="1" x14ac:dyDescent="0.15">
      <c r="B72" s="104"/>
      <c r="C72" s="105"/>
      <c r="D72" s="106"/>
      <c r="E72" s="107"/>
      <c r="F72" s="107"/>
      <c r="G72" s="107"/>
      <c r="H72" s="107"/>
      <c r="I72" s="107"/>
      <c r="J72" s="103"/>
      <c r="K72" s="103"/>
      <c r="L72" s="103"/>
      <c r="M72" s="103"/>
      <c r="N72" s="103"/>
      <c r="AF72" s="103"/>
    </row>
    <row r="73" spans="1:32" ht="15" customHeight="1" x14ac:dyDescent="0.15">
      <c r="B73" s="104"/>
      <c r="C73" s="106"/>
      <c r="D73" s="106"/>
      <c r="E73" s="106"/>
      <c r="F73" s="106"/>
      <c r="G73" s="106"/>
      <c r="H73" s="106"/>
      <c r="I73" s="106"/>
      <c r="J73" s="103"/>
      <c r="K73" s="103"/>
      <c r="L73" s="103"/>
      <c r="M73" s="103"/>
      <c r="N73" s="103"/>
      <c r="AF73" s="103"/>
    </row>
    <row r="74" spans="1:32" ht="15" customHeight="1" x14ac:dyDescent="0.15">
      <c r="B74" s="104"/>
      <c r="C74" s="106"/>
      <c r="D74" s="106"/>
      <c r="E74" s="106"/>
      <c r="F74" s="106"/>
      <c r="G74" s="106"/>
      <c r="H74" s="106"/>
      <c r="I74" s="106"/>
      <c r="J74" s="103"/>
      <c r="K74" s="103"/>
      <c r="L74" s="103"/>
      <c r="M74" s="103"/>
      <c r="N74" s="103"/>
      <c r="AF74" s="103"/>
    </row>
    <row r="75" spans="1:32" ht="15" customHeight="1" x14ac:dyDescent="0.15">
      <c r="B75" s="104"/>
      <c r="C75" s="106"/>
      <c r="D75" s="106"/>
      <c r="E75" s="106"/>
      <c r="F75" s="106"/>
      <c r="G75" s="106"/>
      <c r="H75" s="106"/>
      <c r="I75" s="106"/>
      <c r="J75" s="103"/>
      <c r="K75" s="103"/>
      <c r="L75" s="103"/>
      <c r="M75" s="103"/>
      <c r="N75" s="103"/>
      <c r="AF75" s="103"/>
    </row>
    <row r="76" spans="1:32" ht="15" customHeight="1" x14ac:dyDescent="0.15">
      <c r="B76" s="104"/>
      <c r="C76" s="106"/>
      <c r="D76" s="106"/>
      <c r="E76" s="106"/>
      <c r="F76" s="106"/>
      <c r="G76" s="106"/>
      <c r="H76" s="106"/>
      <c r="I76" s="106"/>
      <c r="J76" s="103"/>
      <c r="K76" s="103"/>
      <c r="L76" s="103"/>
      <c r="M76" s="103"/>
      <c r="N76" s="103"/>
      <c r="AF76" s="103"/>
    </row>
    <row r="77" spans="1:32" ht="15" customHeight="1" x14ac:dyDescent="0.15">
      <c r="B77" s="104"/>
      <c r="C77" s="106"/>
      <c r="D77" s="106"/>
      <c r="E77" s="106"/>
      <c r="F77" s="106"/>
      <c r="G77" s="106"/>
      <c r="H77" s="106"/>
      <c r="I77" s="106"/>
      <c r="J77" s="103"/>
      <c r="K77" s="103"/>
      <c r="L77" s="103"/>
      <c r="M77" s="103"/>
      <c r="N77" s="103"/>
      <c r="AF77" s="103"/>
    </row>
    <row r="78" spans="1:32" ht="15" customHeight="1" x14ac:dyDescent="0.15">
      <c r="B78" s="104"/>
      <c r="C78" s="106"/>
      <c r="D78" s="106"/>
      <c r="E78" s="106"/>
      <c r="F78" s="106"/>
      <c r="G78" s="106"/>
      <c r="H78" s="106"/>
      <c r="I78" s="106"/>
      <c r="J78" s="103"/>
      <c r="K78" s="103"/>
      <c r="L78" s="103"/>
      <c r="M78" s="103"/>
      <c r="N78" s="103"/>
      <c r="AF78" s="103"/>
    </row>
    <row r="79" spans="1:32" ht="15" customHeight="1" x14ac:dyDescent="0.15">
      <c r="B79" s="104"/>
      <c r="C79" s="106"/>
      <c r="D79" s="106"/>
      <c r="E79" s="108"/>
      <c r="F79" s="108"/>
      <c r="G79" s="108"/>
      <c r="H79" s="108"/>
      <c r="I79" s="108"/>
      <c r="J79" s="103"/>
      <c r="K79" s="103"/>
      <c r="L79" s="103"/>
      <c r="M79" s="103"/>
      <c r="N79" s="103"/>
      <c r="AF79" s="103"/>
    </row>
    <row r="80" spans="1:32" ht="15" customHeight="1" x14ac:dyDescent="0.15">
      <c r="B80" s="104"/>
      <c r="C80" s="106"/>
      <c r="D80" s="376"/>
      <c r="E80" s="376"/>
      <c r="F80" s="376"/>
      <c r="G80" s="376"/>
      <c r="H80" s="376"/>
      <c r="I80" s="376"/>
      <c r="J80" s="376"/>
      <c r="K80" s="376"/>
      <c r="L80" s="376"/>
      <c r="M80" s="376"/>
      <c r="N80" s="376"/>
      <c r="AF80" s="109"/>
    </row>
    <row r="81" spans="1:53" ht="15" customHeight="1" x14ac:dyDescent="0.15">
      <c r="C81" s="103"/>
      <c r="D81" s="376"/>
      <c r="E81" s="376"/>
      <c r="F81" s="376"/>
      <c r="G81" s="376"/>
      <c r="H81" s="376"/>
      <c r="I81" s="376"/>
      <c r="J81" s="376"/>
      <c r="K81" s="376"/>
      <c r="L81" s="376"/>
      <c r="M81" s="376"/>
      <c r="N81" s="376"/>
      <c r="AF81" s="109"/>
    </row>
    <row r="82" spans="1:53" ht="15" customHeight="1" x14ac:dyDescent="0.15">
      <c r="C82" s="64"/>
      <c r="D82" s="110"/>
      <c r="E82" s="108"/>
      <c r="F82" s="108"/>
      <c r="G82" s="108"/>
      <c r="H82" s="108"/>
      <c r="I82" s="108"/>
      <c r="J82" s="103"/>
      <c r="K82" s="103"/>
      <c r="L82" s="103"/>
      <c r="M82" s="103"/>
      <c r="N82" s="103"/>
      <c r="AF82" s="103"/>
    </row>
    <row r="83" spans="1:53" ht="15" customHeight="1" x14ac:dyDescent="0.15">
      <c r="C83" s="106"/>
      <c r="D83" s="106"/>
      <c r="E83" s="64"/>
      <c r="F83" s="64"/>
      <c r="G83" s="64"/>
      <c r="H83" s="64"/>
      <c r="I83" s="64"/>
      <c r="J83" s="103"/>
      <c r="K83" s="103"/>
      <c r="L83" s="103"/>
      <c r="M83" s="103"/>
      <c r="N83" s="103"/>
      <c r="AF83" s="103"/>
    </row>
    <row r="84" spans="1:53" x14ac:dyDescent="0.15">
      <c r="C84" s="111"/>
      <c r="D84" s="111"/>
      <c r="E84" s="111"/>
      <c r="F84" s="111"/>
      <c r="G84" s="111"/>
      <c r="H84" s="111"/>
      <c r="I84" s="111"/>
      <c r="J84" s="111"/>
      <c r="K84" s="111"/>
      <c r="L84" s="111"/>
      <c r="M84" s="111"/>
      <c r="N84" s="111"/>
    </row>
    <row r="85" spans="1:53" x14ac:dyDescent="0.15">
      <c r="C85" s="111"/>
      <c r="D85" s="111"/>
      <c r="E85" s="111"/>
      <c r="F85" s="111"/>
      <c r="G85" s="111"/>
      <c r="H85" s="111"/>
      <c r="I85" s="111"/>
      <c r="J85" s="111"/>
      <c r="K85" s="111"/>
      <c r="L85" s="111"/>
      <c r="M85" s="111"/>
      <c r="N85" s="111"/>
    </row>
    <row r="86" spans="1:53" x14ac:dyDescent="0.15">
      <c r="C86" s="111"/>
      <c r="D86" s="111"/>
      <c r="E86" s="111"/>
      <c r="F86" s="111"/>
      <c r="G86" s="111"/>
      <c r="H86" s="111"/>
      <c r="I86" s="111"/>
      <c r="J86" s="111"/>
      <c r="K86" s="111"/>
      <c r="L86" s="111"/>
      <c r="M86" s="111"/>
      <c r="N86" s="111"/>
      <c r="R86" s="112">
        <v>2</v>
      </c>
      <c r="S86" s="112">
        <v>3</v>
      </c>
      <c r="T86" s="112">
        <v>4</v>
      </c>
      <c r="U86" s="112">
        <v>5</v>
      </c>
      <c r="V86" s="112">
        <v>6</v>
      </c>
      <c r="W86" s="112">
        <v>7</v>
      </c>
      <c r="X86" s="112">
        <v>8</v>
      </c>
      <c r="Y86" s="112">
        <v>9</v>
      </c>
      <c r="Z86" s="112">
        <v>10</v>
      </c>
      <c r="AA86" s="112">
        <v>11</v>
      </c>
      <c r="AB86" s="112">
        <v>12</v>
      </c>
      <c r="AC86" s="112">
        <v>13</v>
      </c>
      <c r="AD86" s="112">
        <v>14</v>
      </c>
      <c r="AE86" s="112">
        <v>15</v>
      </c>
      <c r="AF86" s="112">
        <v>16</v>
      </c>
      <c r="AG86" s="112">
        <v>17</v>
      </c>
      <c r="AH86" s="112">
        <v>18</v>
      </c>
      <c r="AI86" s="112">
        <v>19</v>
      </c>
      <c r="AJ86" s="112">
        <v>20</v>
      </c>
      <c r="AK86" s="112">
        <v>21</v>
      </c>
      <c r="AL86" s="112">
        <v>22</v>
      </c>
      <c r="AM86" s="112">
        <v>23</v>
      </c>
      <c r="AN86" s="112">
        <v>24</v>
      </c>
      <c r="AO86" s="112">
        <v>25</v>
      </c>
      <c r="AP86" s="112">
        <v>26</v>
      </c>
      <c r="AQ86" s="112">
        <v>27</v>
      </c>
      <c r="AR86" s="112">
        <v>28</v>
      </c>
      <c r="AS86" s="112">
        <v>29</v>
      </c>
      <c r="AT86" s="112">
        <v>30</v>
      </c>
      <c r="AU86" s="112">
        <v>31</v>
      </c>
      <c r="AV86" s="112">
        <v>32</v>
      </c>
      <c r="AW86" s="112">
        <v>33</v>
      </c>
      <c r="AX86" s="112">
        <v>34</v>
      </c>
      <c r="AY86" s="112">
        <v>35</v>
      </c>
      <c r="AZ86" s="112">
        <v>36</v>
      </c>
      <c r="BA86" s="112">
        <v>37</v>
      </c>
    </row>
    <row r="87" spans="1:53" ht="31.5" customHeight="1" x14ac:dyDescent="0.15">
      <c r="C87" s="111"/>
      <c r="D87" s="111"/>
      <c r="E87" s="111"/>
      <c r="F87" s="111"/>
      <c r="G87" s="111"/>
      <c r="H87" s="111"/>
      <c r="I87" s="111"/>
      <c r="J87" s="111"/>
      <c r="K87" s="111"/>
      <c r="L87" s="111"/>
      <c r="M87" s="111"/>
      <c r="N87" s="111"/>
      <c r="P87" s="397" t="s">
        <v>175</v>
      </c>
      <c r="Q87" s="398"/>
      <c r="R87" s="382" t="s">
        <v>116</v>
      </c>
      <c r="S87" s="401"/>
      <c r="T87" s="401"/>
      <c r="U87" s="401"/>
      <c r="V87" s="401"/>
      <c r="W87" s="401"/>
      <c r="X87" s="383"/>
      <c r="Y87" s="382" t="s">
        <v>117</v>
      </c>
      <c r="Z87" s="383"/>
      <c r="AA87" s="382" t="s">
        <v>176</v>
      </c>
      <c r="AB87" s="383"/>
      <c r="AC87" s="382" t="s">
        <v>177</v>
      </c>
      <c r="AD87" s="383"/>
      <c r="AE87" s="384" t="s">
        <v>302</v>
      </c>
      <c r="AF87" s="385"/>
      <c r="AG87" s="382" t="s">
        <v>118</v>
      </c>
      <c r="AH87" s="401"/>
      <c r="AI87" s="383"/>
      <c r="AJ87" s="394" t="s">
        <v>189</v>
      </c>
      <c r="AK87" s="394"/>
      <c r="AL87" s="394"/>
      <c r="AM87" s="394"/>
      <c r="AN87" s="395" t="s">
        <v>209</v>
      </c>
      <c r="AO87" s="395" t="s">
        <v>178</v>
      </c>
      <c r="AP87" s="384" t="s">
        <v>179</v>
      </c>
      <c r="AQ87" s="385"/>
      <c r="AR87" s="382" t="s">
        <v>180</v>
      </c>
      <c r="AS87" s="383"/>
      <c r="AT87" s="113" t="s">
        <v>193</v>
      </c>
      <c r="AU87" s="384" t="s">
        <v>237</v>
      </c>
      <c r="AV87" s="385"/>
      <c r="AW87" s="176" t="s">
        <v>283</v>
      </c>
      <c r="AX87" s="113" t="s">
        <v>120</v>
      </c>
      <c r="AY87" s="113" t="s">
        <v>181</v>
      </c>
      <c r="AZ87" s="113" t="s">
        <v>182</v>
      </c>
      <c r="BA87" s="113" t="s">
        <v>121</v>
      </c>
    </row>
    <row r="88" spans="1:53" x14ac:dyDescent="0.15">
      <c r="C88" s="111"/>
      <c r="D88" s="111"/>
      <c r="E88" s="111"/>
      <c r="F88" s="111"/>
      <c r="G88" s="111"/>
      <c r="H88" s="111"/>
      <c r="I88" s="111"/>
      <c r="J88" s="111"/>
      <c r="K88" s="111"/>
      <c r="L88" s="111"/>
      <c r="M88" s="111"/>
      <c r="N88" s="111"/>
      <c r="P88" s="399"/>
      <c r="Q88" s="400"/>
      <c r="R88" s="114" t="s">
        <v>226</v>
      </c>
      <c r="S88" s="114" t="s">
        <v>226</v>
      </c>
      <c r="T88" s="114" t="s">
        <v>201</v>
      </c>
      <c r="U88" s="114" t="s">
        <v>202</v>
      </c>
      <c r="V88" s="114" t="s">
        <v>203</v>
      </c>
      <c r="W88" s="114" t="s">
        <v>204</v>
      </c>
      <c r="X88" s="114" t="s">
        <v>205</v>
      </c>
      <c r="Y88" s="114" t="s">
        <v>183</v>
      </c>
      <c r="Z88" s="114" t="s">
        <v>184</v>
      </c>
      <c r="AA88" s="114" t="s">
        <v>183</v>
      </c>
      <c r="AB88" s="114" t="s">
        <v>184</v>
      </c>
      <c r="AC88" s="114" t="s">
        <v>183</v>
      </c>
      <c r="AD88" s="114" t="s">
        <v>184</v>
      </c>
      <c r="AE88" s="114" t="s">
        <v>183</v>
      </c>
      <c r="AF88" s="114" t="s">
        <v>184</v>
      </c>
      <c r="AG88" s="178" t="s">
        <v>183</v>
      </c>
      <c r="AH88" s="189" t="s">
        <v>303</v>
      </c>
      <c r="AI88" s="189" t="s">
        <v>304</v>
      </c>
      <c r="AJ88" s="114" t="s">
        <v>197</v>
      </c>
      <c r="AK88" s="114" t="s">
        <v>198</v>
      </c>
      <c r="AL88" s="114" t="s">
        <v>199</v>
      </c>
      <c r="AM88" s="114"/>
      <c r="AN88" s="396"/>
      <c r="AO88" s="396"/>
      <c r="AP88" s="114" t="s">
        <v>183</v>
      </c>
      <c r="AQ88" s="114" t="s">
        <v>184</v>
      </c>
      <c r="AR88" s="114" t="s">
        <v>183</v>
      </c>
      <c r="AS88" s="114" t="s">
        <v>184</v>
      </c>
      <c r="AT88" s="115"/>
      <c r="AU88" s="114" t="s">
        <v>183</v>
      </c>
      <c r="AV88" s="114" t="s">
        <v>184</v>
      </c>
      <c r="AW88" s="115"/>
      <c r="AX88" s="115"/>
      <c r="AY88" s="115"/>
      <c r="AZ88" s="115"/>
      <c r="BA88" s="115"/>
    </row>
    <row r="89" spans="1:53" x14ac:dyDescent="0.15">
      <c r="C89" s="111"/>
      <c r="D89" s="111"/>
      <c r="E89" s="111"/>
      <c r="F89" s="111"/>
      <c r="G89" s="111"/>
      <c r="H89" s="111"/>
      <c r="I89" s="111"/>
      <c r="J89" s="111"/>
      <c r="K89" s="111"/>
      <c r="L89" s="111"/>
      <c r="M89" s="111"/>
      <c r="N89" s="111"/>
      <c r="P89" s="386" t="s">
        <v>122</v>
      </c>
      <c r="Q89" s="116" t="s">
        <v>265</v>
      </c>
      <c r="R89" s="117" t="s">
        <v>187</v>
      </c>
      <c r="S89" s="117" t="s">
        <v>187</v>
      </c>
      <c r="T89" s="117">
        <v>3</v>
      </c>
      <c r="U89" s="117">
        <v>2.5</v>
      </c>
      <c r="V89" s="117">
        <v>2</v>
      </c>
      <c r="W89" s="117">
        <v>1.5</v>
      </c>
      <c r="X89" s="117">
        <v>1</v>
      </c>
      <c r="Y89" s="117">
        <v>1</v>
      </c>
      <c r="Z89" s="167" t="s">
        <v>174</v>
      </c>
      <c r="AA89" s="117" t="s">
        <v>174</v>
      </c>
      <c r="AB89" s="117" t="s">
        <v>187</v>
      </c>
      <c r="AC89" s="117">
        <v>2</v>
      </c>
      <c r="AD89" s="167" t="s">
        <v>174</v>
      </c>
      <c r="AE89" s="117" t="s">
        <v>174</v>
      </c>
      <c r="AF89" s="117" t="s">
        <v>174</v>
      </c>
      <c r="AG89" s="117" t="s">
        <v>174</v>
      </c>
      <c r="AH89" s="117" t="s">
        <v>174</v>
      </c>
      <c r="AI89" s="117" t="s">
        <v>245</v>
      </c>
      <c r="AJ89" s="117">
        <v>3</v>
      </c>
      <c r="AK89" s="117">
        <v>2</v>
      </c>
      <c r="AL89" s="117">
        <v>1</v>
      </c>
      <c r="AM89" s="117" t="s">
        <v>174</v>
      </c>
      <c r="AN89" s="117">
        <v>1</v>
      </c>
      <c r="AO89" s="117">
        <v>0.5</v>
      </c>
      <c r="AP89" s="117" t="s">
        <v>174</v>
      </c>
      <c r="AQ89" s="117" t="s">
        <v>187</v>
      </c>
      <c r="AR89" s="117" t="s">
        <v>174</v>
      </c>
      <c r="AS89" s="117" t="s">
        <v>174</v>
      </c>
      <c r="AT89" s="117" t="s">
        <v>174</v>
      </c>
      <c r="AU89" s="117">
        <v>1</v>
      </c>
      <c r="AV89" s="117">
        <v>0.5</v>
      </c>
      <c r="AW89" s="117">
        <v>1</v>
      </c>
      <c r="AX89" s="117" t="s">
        <v>174</v>
      </c>
      <c r="AY89" s="117" t="s">
        <v>174</v>
      </c>
      <c r="AZ89" s="117" t="s">
        <v>174</v>
      </c>
      <c r="BA89" s="117">
        <f>SUM(MAX(R89:X89),MAX(Y89:Z89),MAX(AA89:AB89),MAX(AC89:AD89),MAX(AE89:AF89),MAX(AG89:AI89),MAX(AJ89:AM89),AN89,AO89,MAX(AP89:AQ89),MAX(AR89:AS89),AT89,MAX(AU89:AV89),AW89,AX89,AY89,AZ89)</f>
        <v>12.5</v>
      </c>
    </row>
    <row r="90" spans="1:53" ht="16.5" customHeight="1" x14ac:dyDescent="0.15">
      <c r="C90" s="111"/>
      <c r="D90" s="111"/>
      <c r="E90" s="111"/>
      <c r="F90" s="111"/>
      <c r="G90" s="111"/>
      <c r="H90" s="111"/>
      <c r="I90" s="111"/>
      <c r="J90" s="111"/>
      <c r="K90" s="111"/>
      <c r="L90" s="111"/>
      <c r="M90" s="111"/>
      <c r="N90" s="111"/>
      <c r="P90" s="387"/>
      <c r="Q90" s="116" t="s">
        <v>266</v>
      </c>
      <c r="R90" s="117" t="s">
        <v>187</v>
      </c>
      <c r="S90" s="117" t="s">
        <v>187</v>
      </c>
      <c r="T90" s="117">
        <v>3</v>
      </c>
      <c r="U90" s="117">
        <v>2.5</v>
      </c>
      <c r="V90" s="117">
        <v>2</v>
      </c>
      <c r="W90" s="117">
        <v>1.5</v>
      </c>
      <c r="X90" s="117">
        <v>1</v>
      </c>
      <c r="Y90" s="117">
        <v>1</v>
      </c>
      <c r="Z90" s="167" t="s">
        <v>174</v>
      </c>
      <c r="AA90" s="117" t="s">
        <v>174</v>
      </c>
      <c r="AB90" s="117" t="s">
        <v>187</v>
      </c>
      <c r="AC90" s="117">
        <v>2</v>
      </c>
      <c r="AD90" s="167" t="s">
        <v>174</v>
      </c>
      <c r="AE90" s="117" t="s">
        <v>174</v>
      </c>
      <c r="AF90" s="117" t="s">
        <v>174</v>
      </c>
      <c r="AG90" s="117">
        <v>2</v>
      </c>
      <c r="AH90" s="117">
        <v>1.5</v>
      </c>
      <c r="AI90" s="117">
        <v>1</v>
      </c>
      <c r="AJ90" s="117">
        <v>3</v>
      </c>
      <c r="AK90" s="119">
        <v>2</v>
      </c>
      <c r="AL90" s="119">
        <v>1</v>
      </c>
      <c r="AM90" s="117" t="s">
        <v>174</v>
      </c>
      <c r="AN90" s="119">
        <v>1</v>
      </c>
      <c r="AO90" s="117">
        <v>0.5</v>
      </c>
      <c r="AP90" s="117" t="s">
        <v>174</v>
      </c>
      <c r="AQ90" s="117" t="s">
        <v>187</v>
      </c>
      <c r="AR90" s="117" t="s">
        <v>174</v>
      </c>
      <c r="AS90" s="117" t="s">
        <v>174</v>
      </c>
      <c r="AT90" s="117" t="s">
        <v>174</v>
      </c>
      <c r="AU90" s="117">
        <v>1</v>
      </c>
      <c r="AV90" s="117">
        <v>0.5</v>
      </c>
      <c r="AW90" s="117">
        <v>1</v>
      </c>
      <c r="AX90" s="117" t="s">
        <v>174</v>
      </c>
      <c r="AY90" s="117" t="s">
        <v>174</v>
      </c>
      <c r="AZ90" s="117" t="s">
        <v>174</v>
      </c>
      <c r="BA90" s="117">
        <f t="shared" ref="BA90:BA106" si="1">SUM(MAX(R90:X90),MAX(Y90:Z90),MAX(AA90:AB90),MAX(AC90:AD90),MAX(AE90:AF90),MAX(AG90:AI90),MAX(AJ90:AM90),AN90,AO90,MAX(AP90:AQ90),MAX(AR90:AS90),AT90,MAX(AU90:AV90),AW90,AX90,AY90,AZ90)</f>
        <v>14.5</v>
      </c>
    </row>
    <row r="91" spans="1:53" ht="13.5" customHeight="1" x14ac:dyDescent="0.15">
      <c r="C91" s="111"/>
      <c r="D91" s="111"/>
      <c r="E91" s="111"/>
      <c r="F91" s="111"/>
      <c r="G91" s="111"/>
      <c r="H91" s="111"/>
      <c r="I91" s="111"/>
      <c r="J91" s="111"/>
      <c r="K91" s="111"/>
      <c r="L91" s="111"/>
      <c r="M91" s="111"/>
      <c r="N91" s="111"/>
      <c r="P91" s="387"/>
      <c r="Q91" s="116" t="s">
        <v>267</v>
      </c>
      <c r="R91" s="117" t="s">
        <v>187</v>
      </c>
      <c r="S91" s="117" t="s">
        <v>187</v>
      </c>
      <c r="T91" s="117">
        <v>3</v>
      </c>
      <c r="U91" s="117">
        <v>2.5</v>
      </c>
      <c r="V91" s="117">
        <v>2</v>
      </c>
      <c r="W91" s="117">
        <v>1.5</v>
      </c>
      <c r="X91" s="117">
        <v>1</v>
      </c>
      <c r="Y91" s="117">
        <v>1</v>
      </c>
      <c r="Z91" s="167" t="s">
        <v>174</v>
      </c>
      <c r="AA91" s="117">
        <v>1</v>
      </c>
      <c r="AB91" s="167" t="s">
        <v>174</v>
      </c>
      <c r="AC91" s="117">
        <v>2</v>
      </c>
      <c r="AD91" s="167" t="s">
        <v>174</v>
      </c>
      <c r="AE91" s="117" t="s">
        <v>174</v>
      </c>
      <c r="AF91" s="117" t="s">
        <v>174</v>
      </c>
      <c r="AG91" s="117" t="s">
        <v>174</v>
      </c>
      <c r="AH91" s="117" t="s">
        <v>174</v>
      </c>
      <c r="AI91" s="117" t="s">
        <v>245</v>
      </c>
      <c r="AJ91" s="117">
        <v>3</v>
      </c>
      <c r="AK91" s="119">
        <v>2</v>
      </c>
      <c r="AL91" s="119">
        <v>1</v>
      </c>
      <c r="AM91" s="117" t="s">
        <v>174</v>
      </c>
      <c r="AN91" s="119">
        <v>1</v>
      </c>
      <c r="AO91" s="117">
        <v>0.5</v>
      </c>
      <c r="AP91" s="117" t="s">
        <v>174</v>
      </c>
      <c r="AQ91" s="117" t="s">
        <v>187</v>
      </c>
      <c r="AR91" s="117" t="s">
        <v>174</v>
      </c>
      <c r="AS91" s="117" t="s">
        <v>174</v>
      </c>
      <c r="AT91" s="117" t="s">
        <v>174</v>
      </c>
      <c r="AU91" s="117">
        <v>1</v>
      </c>
      <c r="AV91" s="117">
        <v>0.5</v>
      </c>
      <c r="AW91" s="117" t="s">
        <v>174</v>
      </c>
      <c r="AX91" s="117" t="s">
        <v>174</v>
      </c>
      <c r="AY91" s="117" t="s">
        <v>174</v>
      </c>
      <c r="AZ91" s="117" t="s">
        <v>174</v>
      </c>
      <c r="BA91" s="117">
        <f t="shared" si="1"/>
        <v>12.5</v>
      </c>
    </row>
    <row r="92" spans="1:53" x14ac:dyDescent="0.15">
      <c r="C92" s="111"/>
      <c r="D92" s="111"/>
      <c r="E92" s="111"/>
      <c r="F92" s="111"/>
      <c r="G92" s="111"/>
      <c r="H92" s="111"/>
      <c r="I92" s="111"/>
      <c r="J92" s="111"/>
      <c r="K92" s="111"/>
      <c r="L92" s="111"/>
      <c r="M92" s="111"/>
      <c r="N92" s="111"/>
      <c r="P92" s="387"/>
      <c r="Q92" s="116" t="s">
        <v>268</v>
      </c>
      <c r="R92" s="117" t="s">
        <v>187</v>
      </c>
      <c r="S92" s="117" t="s">
        <v>187</v>
      </c>
      <c r="T92" s="117">
        <v>3</v>
      </c>
      <c r="U92" s="117">
        <v>2.5</v>
      </c>
      <c r="V92" s="117">
        <v>2</v>
      </c>
      <c r="W92" s="117">
        <v>1.5</v>
      </c>
      <c r="X92" s="117">
        <v>1</v>
      </c>
      <c r="Y92" s="117">
        <v>1</v>
      </c>
      <c r="Z92" s="167" t="s">
        <v>174</v>
      </c>
      <c r="AA92" s="117">
        <v>1</v>
      </c>
      <c r="AB92" s="167" t="s">
        <v>174</v>
      </c>
      <c r="AC92" s="117">
        <v>2</v>
      </c>
      <c r="AD92" s="167" t="s">
        <v>174</v>
      </c>
      <c r="AE92" s="117" t="s">
        <v>174</v>
      </c>
      <c r="AF92" s="117" t="s">
        <v>174</v>
      </c>
      <c r="AG92" s="117">
        <v>2</v>
      </c>
      <c r="AH92" s="117">
        <v>1.5</v>
      </c>
      <c r="AI92" s="117">
        <v>1</v>
      </c>
      <c r="AJ92" s="117">
        <v>3</v>
      </c>
      <c r="AK92" s="119">
        <v>2</v>
      </c>
      <c r="AL92" s="119">
        <v>1</v>
      </c>
      <c r="AM92" s="117" t="s">
        <v>174</v>
      </c>
      <c r="AN92" s="119">
        <v>1</v>
      </c>
      <c r="AO92" s="117">
        <v>0.5</v>
      </c>
      <c r="AP92" s="117" t="s">
        <v>174</v>
      </c>
      <c r="AQ92" s="117" t="s">
        <v>187</v>
      </c>
      <c r="AR92" s="117" t="s">
        <v>174</v>
      </c>
      <c r="AS92" s="117" t="s">
        <v>174</v>
      </c>
      <c r="AT92" s="117" t="s">
        <v>174</v>
      </c>
      <c r="AU92" s="117">
        <v>1</v>
      </c>
      <c r="AV92" s="117">
        <v>0.5</v>
      </c>
      <c r="AW92" s="117" t="s">
        <v>174</v>
      </c>
      <c r="AX92" s="117" t="s">
        <v>174</v>
      </c>
      <c r="AY92" s="117" t="s">
        <v>174</v>
      </c>
      <c r="AZ92" s="117" t="s">
        <v>174</v>
      </c>
      <c r="BA92" s="117">
        <f t="shared" si="1"/>
        <v>14.5</v>
      </c>
    </row>
    <row r="93" spans="1:53" ht="13.5" customHeight="1" x14ac:dyDescent="0.15">
      <c r="C93" s="111"/>
      <c r="D93" s="111"/>
      <c r="E93" s="111"/>
      <c r="F93" s="111"/>
      <c r="G93" s="111"/>
      <c r="H93" s="111"/>
      <c r="I93" s="111"/>
      <c r="J93" s="111"/>
      <c r="K93" s="111"/>
      <c r="L93" s="111"/>
      <c r="M93" s="111"/>
      <c r="N93" s="111"/>
      <c r="P93" s="387"/>
      <c r="Q93" s="116" t="s">
        <v>269</v>
      </c>
      <c r="R93" s="117" t="s">
        <v>187</v>
      </c>
      <c r="S93" s="117" t="s">
        <v>187</v>
      </c>
      <c r="T93" s="117">
        <v>3</v>
      </c>
      <c r="U93" s="117">
        <v>2.5</v>
      </c>
      <c r="V93" s="117">
        <v>2</v>
      </c>
      <c r="W93" s="117">
        <v>1.5</v>
      </c>
      <c r="X93" s="117">
        <v>1</v>
      </c>
      <c r="Y93" s="117">
        <v>1</v>
      </c>
      <c r="Z93" s="167" t="s">
        <v>174</v>
      </c>
      <c r="AA93" s="117" t="s">
        <v>174</v>
      </c>
      <c r="AB93" s="117" t="s">
        <v>187</v>
      </c>
      <c r="AC93" s="117">
        <v>2</v>
      </c>
      <c r="AD93" s="167" t="s">
        <v>174</v>
      </c>
      <c r="AE93" s="117" t="s">
        <v>174</v>
      </c>
      <c r="AF93" s="117" t="s">
        <v>174</v>
      </c>
      <c r="AG93" s="117" t="s">
        <v>174</v>
      </c>
      <c r="AH93" s="117" t="s">
        <v>174</v>
      </c>
      <c r="AI93" s="117" t="s">
        <v>245</v>
      </c>
      <c r="AJ93" s="117">
        <v>3</v>
      </c>
      <c r="AK93" s="119">
        <v>2</v>
      </c>
      <c r="AL93" s="119">
        <v>1</v>
      </c>
      <c r="AM93" s="117" t="s">
        <v>174</v>
      </c>
      <c r="AN93" s="119">
        <v>1</v>
      </c>
      <c r="AO93" s="117">
        <v>0.5</v>
      </c>
      <c r="AP93" s="117">
        <v>2</v>
      </c>
      <c r="AQ93" s="167" t="s">
        <v>174</v>
      </c>
      <c r="AR93" s="117" t="s">
        <v>174</v>
      </c>
      <c r="AS93" s="117" t="s">
        <v>174</v>
      </c>
      <c r="AT93" s="117" t="s">
        <v>174</v>
      </c>
      <c r="AU93" s="117">
        <v>1</v>
      </c>
      <c r="AV93" s="117">
        <v>0.5</v>
      </c>
      <c r="AW93" s="117">
        <v>1</v>
      </c>
      <c r="AX93" s="117" t="s">
        <v>174</v>
      </c>
      <c r="AY93" s="117" t="s">
        <v>174</v>
      </c>
      <c r="AZ93" s="117" t="s">
        <v>174</v>
      </c>
      <c r="BA93" s="117">
        <f t="shared" si="1"/>
        <v>14.5</v>
      </c>
    </row>
    <row r="94" spans="1:53" x14ac:dyDescent="0.15">
      <c r="A94" s="389" t="s">
        <v>34</v>
      </c>
      <c r="B94" s="230"/>
      <c r="C94" s="228" t="s">
        <v>57</v>
      </c>
      <c r="D94" s="230"/>
      <c r="E94" s="228" t="s">
        <v>38</v>
      </c>
      <c r="F94" s="230"/>
      <c r="G94" s="390"/>
      <c r="H94" s="391"/>
      <c r="I94" s="391"/>
      <c r="J94" s="391"/>
      <c r="K94" s="391"/>
      <c r="L94" s="391"/>
      <c r="M94" s="391"/>
      <c r="N94" s="392"/>
      <c r="P94" s="387"/>
      <c r="Q94" s="116" t="s">
        <v>270</v>
      </c>
      <c r="R94" s="117" t="s">
        <v>187</v>
      </c>
      <c r="S94" s="117" t="s">
        <v>187</v>
      </c>
      <c r="T94" s="117">
        <v>3</v>
      </c>
      <c r="U94" s="117">
        <v>2.5</v>
      </c>
      <c r="V94" s="117">
        <v>2</v>
      </c>
      <c r="W94" s="117">
        <v>1.5</v>
      </c>
      <c r="X94" s="117">
        <v>1</v>
      </c>
      <c r="Y94" s="117">
        <v>1</v>
      </c>
      <c r="Z94" s="167" t="s">
        <v>174</v>
      </c>
      <c r="AA94" s="117" t="s">
        <v>174</v>
      </c>
      <c r="AB94" s="117" t="s">
        <v>187</v>
      </c>
      <c r="AC94" s="117">
        <v>2</v>
      </c>
      <c r="AD94" s="167" t="s">
        <v>174</v>
      </c>
      <c r="AE94" s="117" t="s">
        <v>174</v>
      </c>
      <c r="AF94" s="117" t="s">
        <v>174</v>
      </c>
      <c r="AG94" s="117">
        <v>2</v>
      </c>
      <c r="AH94" s="117">
        <v>1.5</v>
      </c>
      <c r="AI94" s="117">
        <v>1</v>
      </c>
      <c r="AJ94" s="117">
        <v>3</v>
      </c>
      <c r="AK94" s="119">
        <v>2</v>
      </c>
      <c r="AL94" s="119">
        <v>1</v>
      </c>
      <c r="AM94" s="117" t="s">
        <v>174</v>
      </c>
      <c r="AN94" s="119">
        <v>1</v>
      </c>
      <c r="AO94" s="117">
        <v>0.5</v>
      </c>
      <c r="AP94" s="117">
        <v>2</v>
      </c>
      <c r="AQ94" s="167" t="s">
        <v>174</v>
      </c>
      <c r="AR94" s="117" t="s">
        <v>174</v>
      </c>
      <c r="AS94" s="117" t="s">
        <v>174</v>
      </c>
      <c r="AT94" s="117" t="s">
        <v>174</v>
      </c>
      <c r="AU94" s="117">
        <v>1</v>
      </c>
      <c r="AV94" s="117">
        <v>0.5</v>
      </c>
      <c r="AW94" s="117">
        <v>1</v>
      </c>
      <c r="AX94" s="117" t="s">
        <v>174</v>
      </c>
      <c r="AY94" s="117" t="s">
        <v>174</v>
      </c>
      <c r="AZ94" s="117" t="s">
        <v>174</v>
      </c>
      <c r="BA94" s="117">
        <f t="shared" si="1"/>
        <v>16.5</v>
      </c>
    </row>
    <row r="95" spans="1:53" x14ac:dyDescent="0.15">
      <c r="A95" s="120" t="s">
        <v>35</v>
      </c>
      <c r="B95" s="120"/>
      <c r="C95" s="228" t="s">
        <v>83</v>
      </c>
      <c r="D95" s="230"/>
      <c r="E95" s="121" t="s">
        <v>39</v>
      </c>
      <c r="F95" s="120" t="s">
        <v>41</v>
      </c>
      <c r="G95" s="393" t="s">
        <v>207</v>
      </c>
      <c r="H95" s="393"/>
      <c r="I95" s="393"/>
      <c r="J95" s="393"/>
      <c r="K95" s="393"/>
      <c r="L95" s="393"/>
      <c r="M95" s="393"/>
      <c r="N95" s="393"/>
      <c r="P95" s="387"/>
      <c r="Q95" s="116" t="s">
        <v>271</v>
      </c>
      <c r="R95" s="117" t="s">
        <v>187</v>
      </c>
      <c r="S95" s="117" t="s">
        <v>187</v>
      </c>
      <c r="T95" s="117">
        <v>3</v>
      </c>
      <c r="U95" s="117">
        <v>2.5</v>
      </c>
      <c r="V95" s="117">
        <v>2</v>
      </c>
      <c r="W95" s="117">
        <v>1.5</v>
      </c>
      <c r="X95" s="117">
        <v>1</v>
      </c>
      <c r="Y95" s="117">
        <v>1</v>
      </c>
      <c r="Z95" s="167" t="s">
        <v>174</v>
      </c>
      <c r="AA95" s="117">
        <v>1</v>
      </c>
      <c r="AB95" s="167" t="s">
        <v>174</v>
      </c>
      <c r="AC95" s="117">
        <v>2</v>
      </c>
      <c r="AD95" s="167" t="s">
        <v>174</v>
      </c>
      <c r="AE95" s="117" t="s">
        <v>174</v>
      </c>
      <c r="AF95" s="117" t="s">
        <v>174</v>
      </c>
      <c r="AG95" s="117" t="s">
        <v>174</v>
      </c>
      <c r="AH95" s="117" t="s">
        <v>174</v>
      </c>
      <c r="AI95" s="117" t="s">
        <v>245</v>
      </c>
      <c r="AJ95" s="117">
        <v>3</v>
      </c>
      <c r="AK95" s="119">
        <v>2</v>
      </c>
      <c r="AL95" s="119">
        <v>1</v>
      </c>
      <c r="AM95" s="117" t="s">
        <v>174</v>
      </c>
      <c r="AN95" s="119">
        <v>1</v>
      </c>
      <c r="AO95" s="117">
        <v>0.5</v>
      </c>
      <c r="AP95" s="117">
        <v>2</v>
      </c>
      <c r="AQ95" s="167" t="s">
        <v>174</v>
      </c>
      <c r="AR95" s="117" t="s">
        <v>174</v>
      </c>
      <c r="AS95" s="117" t="s">
        <v>174</v>
      </c>
      <c r="AT95" s="117" t="s">
        <v>174</v>
      </c>
      <c r="AU95" s="117">
        <v>1</v>
      </c>
      <c r="AV95" s="117">
        <v>0.5</v>
      </c>
      <c r="AW95" s="117" t="s">
        <v>174</v>
      </c>
      <c r="AX95" s="117" t="s">
        <v>174</v>
      </c>
      <c r="AY95" s="117" t="s">
        <v>174</v>
      </c>
      <c r="AZ95" s="117" t="s">
        <v>174</v>
      </c>
      <c r="BA95" s="117">
        <f t="shared" si="1"/>
        <v>14.5</v>
      </c>
    </row>
    <row r="96" spans="1:53" ht="14.25" thickBot="1" x14ac:dyDescent="0.2">
      <c r="A96" s="120" t="s">
        <v>36</v>
      </c>
      <c r="B96" s="120"/>
      <c r="C96" s="228" t="s">
        <v>84</v>
      </c>
      <c r="D96" s="230"/>
      <c r="E96" s="121" t="s">
        <v>37</v>
      </c>
      <c r="F96" s="120" t="s">
        <v>40</v>
      </c>
      <c r="G96" s="393" t="s">
        <v>208</v>
      </c>
      <c r="H96" s="393"/>
      <c r="I96" s="393"/>
      <c r="J96" s="393"/>
      <c r="K96" s="393"/>
      <c r="L96" s="393"/>
      <c r="M96" s="393"/>
      <c r="N96" s="393"/>
      <c r="P96" s="388"/>
      <c r="Q96" s="122" t="s">
        <v>272</v>
      </c>
      <c r="R96" s="123" t="s">
        <v>187</v>
      </c>
      <c r="S96" s="123" t="s">
        <v>187</v>
      </c>
      <c r="T96" s="123">
        <v>3</v>
      </c>
      <c r="U96" s="123">
        <v>2.5</v>
      </c>
      <c r="V96" s="123">
        <v>2</v>
      </c>
      <c r="W96" s="123">
        <v>1.5</v>
      </c>
      <c r="X96" s="123">
        <v>1</v>
      </c>
      <c r="Y96" s="123">
        <v>1</v>
      </c>
      <c r="Z96" s="168" t="s">
        <v>174</v>
      </c>
      <c r="AA96" s="123">
        <v>1</v>
      </c>
      <c r="AB96" s="168" t="s">
        <v>174</v>
      </c>
      <c r="AC96" s="123">
        <v>2</v>
      </c>
      <c r="AD96" s="168" t="s">
        <v>174</v>
      </c>
      <c r="AE96" s="123" t="s">
        <v>174</v>
      </c>
      <c r="AF96" s="123" t="s">
        <v>174</v>
      </c>
      <c r="AG96" s="123">
        <v>2</v>
      </c>
      <c r="AH96" s="117">
        <v>1.5</v>
      </c>
      <c r="AI96" s="123">
        <v>1</v>
      </c>
      <c r="AJ96" s="123">
        <v>3</v>
      </c>
      <c r="AK96" s="124">
        <v>2</v>
      </c>
      <c r="AL96" s="124">
        <v>1</v>
      </c>
      <c r="AM96" s="123" t="s">
        <v>174</v>
      </c>
      <c r="AN96" s="124">
        <v>1</v>
      </c>
      <c r="AO96" s="123">
        <v>0.5</v>
      </c>
      <c r="AP96" s="123">
        <v>2</v>
      </c>
      <c r="AQ96" s="167" t="s">
        <v>174</v>
      </c>
      <c r="AR96" s="123" t="s">
        <v>174</v>
      </c>
      <c r="AS96" s="123" t="s">
        <v>174</v>
      </c>
      <c r="AT96" s="123" t="s">
        <v>174</v>
      </c>
      <c r="AU96" s="123">
        <v>1</v>
      </c>
      <c r="AV96" s="123">
        <v>0.5</v>
      </c>
      <c r="AW96" s="123" t="s">
        <v>174</v>
      </c>
      <c r="AX96" s="123" t="s">
        <v>174</v>
      </c>
      <c r="AY96" s="123" t="s">
        <v>174</v>
      </c>
      <c r="AZ96" s="123" t="s">
        <v>174</v>
      </c>
      <c r="BA96" s="123">
        <f t="shared" si="1"/>
        <v>16.5</v>
      </c>
    </row>
    <row r="97" spans="1:55" ht="12.75" customHeight="1" thickTop="1" x14ac:dyDescent="0.15">
      <c r="C97" s="111"/>
      <c r="D97" s="111"/>
      <c r="E97" s="111"/>
      <c r="F97" s="111"/>
      <c r="G97" s="111"/>
      <c r="H97" s="111"/>
      <c r="I97" s="111"/>
      <c r="J97" s="111"/>
      <c r="K97" s="111"/>
      <c r="L97" s="111"/>
      <c r="M97" s="111"/>
      <c r="N97" s="111"/>
      <c r="P97" s="402" t="s">
        <v>172</v>
      </c>
      <c r="Q97" s="125" t="s">
        <v>273</v>
      </c>
      <c r="R97" s="126">
        <v>4</v>
      </c>
      <c r="S97" s="126">
        <v>3.5</v>
      </c>
      <c r="T97" s="126">
        <v>3</v>
      </c>
      <c r="U97" s="126">
        <v>2.5</v>
      </c>
      <c r="V97" s="126">
        <v>2</v>
      </c>
      <c r="W97" s="126">
        <v>1.5</v>
      </c>
      <c r="X97" s="126">
        <v>1</v>
      </c>
      <c r="Y97" s="126">
        <v>1</v>
      </c>
      <c r="Z97" s="169" t="s">
        <v>174</v>
      </c>
      <c r="AA97" s="126">
        <v>1</v>
      </c>
      <c r="AB97" s="169" t="s">
        <v>174</v>
      </c>
      <c r="AC97" s="126" t="s">
        <v>174</v>
      </c>
      <c r="AD97" s="126" t="s">
        <v>187</v>
      </c>
      <c r="AE97" s="126">
        <v>1</v>
      </c>
      <c r="AF97" s="126">
        <v>0.5</v>
      </c>
      <c r="AG97" s="126" t="s">
        <v>174</v>
      </c>
      <c r="AH97" s="126" t="s">
        <v>174</v>
      </c>
      <c r="AI97" s="126" t="s">
        <v>245</v>
      </c>
      <c r="AJ97" s="126">
        <v>3</v>
      </c>
      <c r="AK97" s="126">
        <v>2</v>
      </c>
      <c r="AL97" s="126">
        <v>1</v>
      </c>
      <c r="AM97" s="119" t="s">
        <v>174</v>
      </c>
      <c r="AN97" s="126">
        <v>1</v>
      </c>
      <c r="AO97" s="126">
        <v>0.5</v>
      </c>
      <c r="AP97" s="126" t="s">
        <v>174</v>
      </c>
      <c r="AQ97" s="126" t="s">
        <v>187</v>
      </c>
      <c r="AR97" s="126" t="s">
        <v>174</v>
      </c>
      <c r="AS97" s="126" t="s">
        <v>174</v>
      </c>
      <c r="AT97" s="126">
        <v>1</v>
      </c>
      <c r="AU97" s="126">
        <v>1</v>
      </c>
      <c r="AV97" s="126">
        <v>0.5</v>
      </c>
      <c r="AW97" s="126">
        <v>1</v>
      </c>
      <c r="AX97" s="126">
        <v>1</v>
      </c>
      <c r="AY97" s="126" t="s">
        <v>174</v>
      </c>
      <c r="AZ97" s="126" t="s">
        <v>174</v>
      </c>
      <c r="BA97" s="119">
        <f t="shared" si="1"/>
        <v>15.5</v>
      </c>
    </row>
    <row r="98" spans="1:55" x14ac:dyDescent="0.15">
      <c r="A98" s="40" t="s">
        <v>80</v>
      </c>
      <c r="P98" s="403"/>
      <c r="Q98" s="116" t="s">
        <v>274</v>
      </c>
      <c r="R98" s="117">
        <v>4</v>
      </c>
      <c r="S98" s="117">
        <v>3.5</v>
      </c>
      <c r="T98" s="117">
        <v>3</v>
      </c>
      <c r="U98" s="117">
        <v>2.5</v>
      </c>
      <c r="V98" s="117">
        <v>2</v>
      </c>
      <c r="W98" s="117">
        <v>1.5</v>
      </c>
      <c r="X98" s="117">
        <v>1</v>
      </c>
      <c r="Y98" s="117">
        <v>1</v>
      </c>
      <c r="Z98" s="167" t="s">
        <v>174</v>
      </c>
      <c r="AA98" s="117">
        <v>1</v>
      </c>
      <c r="AB98" s="167" t="s">
        <v>174</v>
      </c>
      <c r="AC98" s="117" t="s">
        <v>174</v>
      </c>
      <c r="AD98" s="117" t="s">
        <v>187</v>
      </c>
      <c r="AE98" s="117">
        <v>1</v>
      </c>
      <c r="AF98" s="117">
        <v>0.5</v>
      </c>
      <c r="AG98" s="117">
        <v>2</v>
      </c>
      <c r="AH98" s="117">
        <v>1.5</v>
      </c>
      <c r="AI98" s="117">
        <v>1</v>
      </c>
      <c r="AJ98" s="117">
        <v>3</v>
      </c>
      <c r="AK98" s="119">
        <v>2</v>
      </c>
      <c r="AL98" s="119">
        <v>1</v>
      </c>
      <c r="AM98" s="117" t="s">
        <v>174</v>
      </c>
      <c r="AN98" s="119">
        <v>1</v>
      </c>
      <c r="AO98" s="117">
        <v>0.5</v>
      </c>
      <c r="AP98" s="117" t="s">
        <v>174</v>
      </c>
      <c r="AQ98" s="117" t="s">
        <v>187</v>
      </c>
      <c r="AR98" s="117" t="s">
        <v>174</v>
      </c>
      <c r="AS98" s="117" t="s">
        <v>174</v>
      </c>
      <c r="AT98" s="117">
        <v>1</v>
      </c>
      <c r="AU98" s="117">
        <v>1</v>
      </c>
      <c r="AV98" s="117">
        <v>0.5</v>
      </c>
      <c r="AW98" s="117">
        <v>1</v>
      </c>
      <c r="AX98" s="117">
        <v>1</v>
      </c>
      <c r="AY98" s="117" t="s">
        <v>174</v>
      </c>
      <c r="AZ98" s="117" t="s">
        <v>174</v>
      </c>
      <c r="BA98" s="117">
        <f t="shared" si="1"/>
        <v>17.5</v>
      </c>
    </row>
    <row r="99" spans="1:55" x14ac:dyDescent="0.15">
      <c r="A99" s="389" t="s">
        <v>44</v>
      </c>
      <c r="B99" s="230"/>
      <c r="C99" s="405" t="s">
        <v>52</v>
      </c>
      <c r="D99" s="405"/>
      <c r="E99" s="127"/>
      <c r="P99" s="403"/>
      <c r="Q99" s="116" t="s">
        <v>275</v>
      </c>
      <c r="R99" s="117">
        <v>4</v>
      </c>
      <c r="S99" s="117">
        <v>3.5</v>
      </c>
      <c r="T99" s="117">
        <v>3</v>
      </c>
      <c r="U99" s="117">
        <v>2.5</v>
      </c>
      <c r="V99" s="117">
        <v>2</v>
      </c>
      <c r="W99" s="117">
        <v>1.5</v>
      </c>
      <c r="X99" s="117">
        <v>1</v>
      </c>
      <c r="Y99" s="117">
        <v>1</v>
      </c>
      <c r="Z99" s="167" t="s">
        <v>174</v>
      </c>
      <c r="AA99" s="117">
        <v>2</v>
      </c>
      <c r="AB99" s="167" t="s">
        <v>174</v>
      </c>
      <c r="AC99" s="117" t="s">
        <v>174</v>
      </c>
      <c r="AD99" s="117" t="s">
        <v>187</v>
      </c>
      <c r="AE99" s="117">
        <v>1</v>
      </c>
      <c r="AF99" s="117">
        <v>0.5</v>
      </c>
      <c r="AG99" s="117" t="s">
        <v>174</v>
      </c>
      <c r="AH99" s="117" t="s">
        <v>174</v>
      </c>
      <c r="AI99" s="117" t="s">
        <v>245</v>
      </c>
      <c r="AJ99" s="117">
        <v>3</v>
      </c>
      <c r="AK99" s="119">
        <v>2</v>
      </c>
      <c r="AL99" s="119">
        <v>1</v>
      </c>
      <c r="AM99" s="117" t="s">
        <v>174</v>
      </c>
      <c r="AN99" s="119">
        <v>1</v>
      </c>
      <c r="AO99" s="117">
        <v>0.5</v>
      </c>
      <c r="AP99" s="117" t="s">
        <v>174</v>
      </c>
      <c r="AQ99" s="117" t="s">
        <v>187</v>
      </c>
      <c r="AR99" s="117" t="s">
        <v>174</v>
      </c>
      <c r="AS99" s="117" t="s">
        <v>174</v>
      </c>
      <c r="AT99" s="117">
        <v>1</v>
      </c>
      <c r="AU99" s="117">
        <v>1</v>
      </c>
      <c r="AV99" s="117">
        <v>0.5</v>
      </c>
      <c r="AW99" s="117" t="s">
        <v>174</v>
      </c>
      <c r="AX99" s="117">
        <v>1</v>
      </c>
      <c r="AY99" s="117" t="s">
        <v>174</v>
      </c>
      <c r="AZ99" s="117" t="s">
        <v>174</v>
      </c>
      <c r="BA99" s="117">
        <f t="shared" si="1"/>
        <v>15.5</v>
      </c>
    </row>
    <row r="100" spans="1:55" x14ac:dyDescent="0.15">
      <c r="A100" s="120" t="s">
        <v>45</v>
      </c>
      <c r="B100" s="120"/>
      <c r="C100" s="405" t="s">
        <v>47</v>
      </c>
      <c r="D100" s="405"/>
      <c r="E100" s="128" t="s">
        <v>41</v>
      </c>
      <c r="P100" s="403"/>
      <c r="Q100" s="116" t="s">
        <v>276</v>
      </c>
      <c r="R100" s="117">
        <v>4</v>
      </c>
      <c r="S100" s="117">
        <v>3.5</v>
      </c>
      <c r="T100" s="117">
        <v>3</v>
      </c>
      <c r="U100" s="117">
        <v>2.5</v>
      </c>
      <c r="V100" s="117">
        <v>2</v>
      </c>
      <c r="W100" s="117">
        <v>1.5</v>
      </c>
      <c r="X100" s="117">
        <v>1</v>
      </c>
      <c r="Y100" s="117">
        <v>1</v>
      </c>
      <c r="Z100" s="167" t="s">
        <v>174</v>
      </c>
      <c r="AA100" s="117">
        <v>2</v>
      </c>
      <c r="AB100" s="167" t="s">
        <v>174</v>
      </c>
      <c r="AC100" s="117" t="s">
        <v>174</v>
      </c>
      <c r="AD100" s="117" t="s">
        <v>187</v>
      </c>
      <c r="AE100" s="117">
        <v>1</v>
      </c>
      <c r="AF100" s="117">
        <v>0.5</v>
      </c>
      <c r="AG100" s="117">
        <v>2</v>
      </c>
      <c r="AH100" s="117">
        <v>1.5</v>
      </c>
      <c r="AI100" s="117">
        <v>1</v>
      </c>
      <c r="AJ100" s="117">
        <v>3</v>
      </c>
      <c r="AK100" s="119">
        <v>2</v>
      </c>
      <c r="AL100" s="119">
        <v>1</v>
      </c>
      <c r="AM100" s="117" t="s">
        <v>174</v>
      </c>
      <c r="AN100" s="119">
        <v>1</v>
      </c>
      <c r="AO100" s="117">
        <v>0.5</v>
      </c>
      <c r="AP100" s="117" t="s">
        <v>174</v>
      </c>
      <c r="AQ100" s="117" t="s">
        <v>187</v>
      </c>
      <c r="AR100" s="117" t="s">
        <v>174</v>
      </c>
      <c r="AS100" s="117" t="s">
        <v>174</v>
      </c>
      <c r="AT100" s="117">
        <v>1</v>
      </c>
      <c r="AU100" s="117">
        <v>1</v>
      </c>
      <c r="AV100" s="117">
        <v>0.5</v>
      </c>
      <c r="AW100" s="117" t="s">
        <v>174</v>
      </c>
      <c r="AX100" s="117">
        <v>1</v>
      </c>
      <c r="AY100" s="117" t="s">
        <v>174</v>
      </c>
      <c r="AZ100" s="117" t="s">
        <v>174</v>
      </c>
      <c r="BA100" s="117">
        <f t="shared" si="1"/>
        <v>17.5</v>
      </c>
    </row>
    <row r="101" spans="1:55" x14ac:dyDescent="0.15">
      <c r="A101" s="120" t="s">
        <v>46</v>
      </c>
      <c r="B101" s="120"/>
      <c r="C101" s="405" t="s">
        <v>48</v>
      </c>
      <c r="D101" s="405"/>
      <c r="E101" s="128"/>
      <c r="P101" s="403"/>
      <c r="Q101" s="116" t="s">
        <v>277</v>
      </c>
      <c r="R101" s="117">
        <v>4</v>
      </c>
      <c r="S101" s="117">
        <v>3.5</v>
      </c>
      <c r="T101" s="117">
        <v>3</v>
      </c>
      <c r="U101" s="117">
        <v>2.5</v>
      </c>
      <c r="V101" s="117">
        <v>2</v>
      </c>
      <c r="W101" s="117">
        <v>1.5</v>
      </c>
      <c r="X101" s="117">
        <v>1</v>
      </c>
      <c r="Y101" s="117">
        <v>1</v>
      </c>
      <c r="Z101" s="167" t="s">
        <v>174</v>
      </c>
      <c r="AA101" s="117">
        <v>1</v>
      </c>
      <c r="AB101" s="167" t="s">
        <v>174</v>
      </c>
      <c r="AC101" s="117" t="s">
        <v>174</v>
      </c>
      <c r="AD101" s="117" t="s">
        <v>187</v>
      </c>
      <c r="AE101" s="117">
        <v>1</v>
      </c>
      <c r="AF101" s="117">
        <v>0.5</v>
      </c>
      <c r="AG101" s="117" t="s">
        <v>174</v>
      </c>
      <c r="AH101" s="117" t="s">
        <v>174</v>
      </c>
      <c r="AI101" s="117" t="s">
        <v>245</v>
      </c>
      <c r="AJ101" s="117">
        <v>3</v>
      </c>
      <c r="AK101" s="119">
        <v>2</v>
      </c>
      <c r="AL101" s="119">
        <v>1</v>
      </c>
      <c r="AM101" s="117" t="s">
        <v>174</v>
      </c>
      <c r="AN101" s="119">
        <v>1</v>
      </c>
      <c r="AO101" s="117">
        <v>0.5</v>
      </c>
      <c r="AP101" s="117">
        <v>2</v>
      </c>
      <c r="AQ101" s="167" t="s">
        <v>174</v>
      </c>
      <c r="AR101" s="117" t="s">
        <v>174</v>
      </c>
      <c r="AS101" s="117" t="s">
        <v>174</v>
      </c>
      <c r="AT101" s="117">
        <v>1</v>
      </c>
      <c r="AU101" s="117">
        <v>1</v>
      </c>
      <c r="AV101" s="117">
        <v>0.5</v>
      </c>
      <c r="AW101" s="117">
        <v>1</v>
      </c>
      <c r="AX101" s="117">
        <v>1</v>
      </c>
      <c r="AY101" s="117" t="s">
        <v>174</v>
      </c>
      <c r="AZ101" s="117" t="s">
        <v>174</v>
      </c>
      <c r="BA101" s="117">
        <f t="shared" si="1"/>
        <v>17.5</v>
      </c>
    </row>
    <row r="102" spans="1:55" x14ac:dyDescent="0.15">
      <c r="A102" s="129" t="s">
        <v>49</v>
      </c>
      <c r="B102" s="130"/>
      <c r="C102" s="405" t="s">
        <v>51</v>
      </c>
      <c r="D102" s="405"/>
      <c r="E102" s="128"/>
      <c r="P102" s="403"/>
      <c r="Q102" s="116" t="s">
        <v>278</v>
      </c>
      <c r="R102" s="117">
        <v>4</v>
      </c>
      <c r="S102" s="117">
        <v>3.5</v>
      </c>
      <c r="T102" s="117">
        <v>3</v>
      </c>
      <c r="U102" s="117">
        <v>2.5</v>
      </c>
      <c r="V102" s="117">
        <v>2</v>
      </c>
      <c r="W102" s="117">
        <v>1.5</v>
      </c>
      <c r="X102" s="117">
        <v>1</v>
      </c>
      <c r="Y102" s="117">
        <v>1</v>
      </c>
      <c r="Z102" s="167" t="s">
        <v>174</v>
      </c>
      <c r="AA102" s="117">
        <v>1</v>
      </c>
      <c r="AB102" s="167" t="s">
        <v>174</v>
      </c>
      <c r="AC102" s="117" t="s">
        <v>174</v>
      </c>
      <c r="AD102" s="117" t="s">
        <v>187</v>
      </c>
      <c r="AE102" s="117">
        <v>1</v>
      </c>
      <c r="AF102" s="117">
        <v>0.5</v>
      </c>
      <c r="AG102" s="117">
        <v>2</v>
      </c>
      <c r="AH102" s="117">
        <v>1.5</v>
      </c>
      <c r="AI102" s="117">
        <v>1</v>
      </c>
      <c r="AJ102" s="117">
        <v>3</v>
      </c>
      <c r="AK102" s="119">
        <v>2</v>
      </c>
      <c r="AL102" s="119">
        <v>1</v>
      </c>
      <c r="AM102" s="117" t="s">
        <v>174</v>
      </c>
      <c r="AN102" s="119">
        <v>1</v>
      </c>
      <c r="AO102" s="117">
        <v>0.5</v>
      </c>
      <c r="AP102" s="117">
        <v>2</v>
      </c>
      <c r="AQ102" s="167" t="s">
        <v>174</v>
      </c>
      <c r="AR102" s="117" t="s">
        <v>174</v>
      </c>
      <c r="AS102" s="117" t="s">
        <v>174</v>
      </c>
      <c r="AT102" s="117">
        <v>1</v>
      </c>
      <c r="AU102" s="117">
        <v>1</v>
      </c>
      <c r="AV102" s="117">
        <v>0.5</v>
      </c>
      <c r="AW102" s="117">
        <v>1</v>
      </c>
      <c r="AX102" s="117">
        <v>1</v>
      </c>
      <c r="AY102" s="117" t="s">
        <v>174</v>
      </c>
      <c r="AZ102" s="117" t="s">
        <v>174</v>
      </c>
      <c r="BA102" s="117">
        <f t="shared" si="1"/>
        <v>19.5</v>
      </c>
    </row>
    <row r="103" spans="1:55" x14ac:dyDescent="0.15">
      <c r="A103" s="129" t="s">
        <v>50</v>
      </c>
      <c r="B103" s="130"/>
      <c r="C103" s="405"/>
      <c r="D103" s="405"/>
      <c r="E103" s="128"/>
      <c r="P103" s="403"/>
      <c r="Q103" s="116" t="s">
        <v>279</v>
      </c>
      <c r="R103" s="117">
        <v>4</v>
      </c>
      <c r="S103" s="117">
        <v>3.5</v>
      </c>
      <c r="T103" s="117">
        <v>3</v>
      </c>
      <c r="U103" s="117">
        <v>2.5</v>
      </c>
      <c r="V103" s="117">
        <v>2</v>
      </c>
      <c r="W103" s="117">
        <v>1.5</v>
      </c>
      <c r="X103" s="117">
        <v>1</v>
      </c>
      <c r="Y103" s="117">
        <v>1</v>
      </c>
      <c r="Z103" s="167" t="s">
        <v>174</v>
      </c>
      <c r="AA103" s="117">
        <v>2</v>
      </c>
      <c r="AB103" s="167" t="s">
        <v>174</v>
      </c>
      <c r="AC103" s="117" t="s">
        <v>174</v>
      </c>
      <c r="AD103" s="117" t="s">
        <v>187</v>
      </c>
      <c r="AE103" s="117">
        <v>1</v>
      </c>
      <c r="AF103" s="117">
        <v>0.5</v>
      </c>
      <c r="AG103" s="117" t="s">
        <v>174</v>
      </c>
      <c r="AH103" s="117" t="s">
        <v>174</v>
      </c>
      <c r="AI103" s="117" t="s">
        <v>245</v>
      </c>
      <c r="AJ103" s="117">
        <v>3</v>
      </c>
      <c r="AK103" s="119">
        <v>2</v>
      </c>
      <c r="AL103" s="119">
        <v>1</v>
      </c>
      <c r="AM103" s="117" t="s">
        <v>174</v>
      </c>
      <c r="AN103" s="119">
        <v>1</v>
      </c>
      <c r="AO103" s="117">
        <v>0.5</v>
      </c>
      <c r="AP103" s="117">
        <v>2</v>
      </c>
      <c r="AQ103" s="167" t="s">
        <v>174</v>
      </c>
      <c r="AR103" s="117" t="s">
        <v>174</v>
      </c>
      <c r="AS103" s="117" t="s">
        <v>174</v>
      </c>
      <c r="AT103" s="117">
        <v>1</v>
      </c>
      <c r="AU103" s="117">
        <v>1</v>
      </c>
      <c r="AV103" s="117">
        <v>0.5</v>
      </c>
      <c r="AW103" s="117" t="s">
        <v>174</v>
      </c>
      <c r="AX103" s="117">
        <v>1</v>
      </c>
      <c r="AY103" s="117" t="s">
        <v>174</v>
      </c>
      <c r="AZ103" s="117" t="s">
        <v>174</v>
      </c>
      <c r="BA103" s="117">
        <f t="shared" si="1"/>
        <v>17.5</v>
      </c>
    </row>
    <row r="104" spans="1:55" ht="14.25" thickBot="1" x14ac:dyDescent="0.2">
      <c r="A104" s="129"/>
      <c r="B104" s="130"/>
      <c r="C104" s="405"/>
      <c r="D104" s="405"/>
      <c r="E104" s="106"/>
      <c r="P104" s="404"/>
      <c r="Q104" s="122" t="s">
        <v>280</v>
      </c>
      <c r="R104" s="123">
        <v>4</v>
      </c>
      <c r="S104" s="123">
        <v>3.5</v>
      </c>
      <c r="T104" s="123">
        <v>3</v>
      </c>
      <c r="U104" s="123">
        <v>2.5</v>
      </c>
      <c r="V104" s="123">
        <v>2</v>
      </c>
      <c r="W104" s="123">
        <v>1.5</v>
      </c>
      <c r="X104" s="123">
        <v>1</v>
      </c>
      <c r="Y104" s="123">
        <v>1</v>
      </c>
      <c r="Z104" s="168" t="s">
        <v>174</v>
      </c>
      <c r="AA104" s="123">
        <v>2</v>
      </c>
      <c r="AB104" s="168" t="s">
        <v>174</v>
      </c>
      <c r="AC104" s="123" t="s">
        <v>174</v>
      </c>
      <c r="AD104" s="123" t="s">
        <v>187</v>
      </c>
      <c r="AE104" s="123">
        <v>1</v>
      </c>
      <c r="AF104" s="123">
        <v>0.5</v>
      </c>
      <c r="AG104" s="123">
        <v>2</v>
      </c>
      <c r="AH104" s="123">
        <v>1.5</v>
      </c>
      <c r="AI104" s="123">
        <v>1</v>
      </c>
      <c r="AJ104" s="123">
        <v>3</v>
      </c>
      <c r="AK104" s="124">
        <v>2</v>
      </c>
      <c r="AL104" s="124">
        <v>1</v>
      </c>
      <c r="AM104" s="123" t="s">
        <v>174</v>
      </c>
      <c r="AN104" s="124">
        <v>1</v>
      </c>
      <c r="AO104" s="123">
        <v>0.5</v>
      </c>
      <c r="AP104" s="123">
        <v>2</v>
      </c>
      <c r="AQ104" s="168" t="s">
        <v>174</v>
      </c>
      <c r="AR104" s="123" t="s">
        <v>174</v>
      </c>
      <c r="AS104" s="123" t="s">
        <v>174</v>
      </c>
      <c r="AT104" s="123">
        <v>1</v>
      </c>
      <c r="AU104" s="123">
        <v>1</v>
      </c>
      <c r="AV104" s="123">
        <v>0.5</v>
      </c>
      <c r="AW104" s="123" t="s">
        <v>174</v>
      </c>
      <c r="AX104" s="123">
        <v>1</v>
      </c>
      <c r="AY104" s="123" t="s">
        <v>174</v>
      </c>
      <c r="AZ104" s="123" t="s">
        <v>174</v>
      </c>
      <c r="BA104" s="123">
        <f t="shared" si="1"/>
        <v>19.5</v>
      </c>
    </row>
    <row r="105" spans="1:55" ht="11.25" customHeight="1" thickTop="1" x14ac:dyDescent="0.15">
      <c r="P105" s="403" t="s">
        <v>173</v>
      </c>
      <c r="Q105" s="170" t="s">
        <v>281</v>
      </c>
      <c r="R105" s="119" t="s">
        <v>187</v>
      </c>
      <c r="S105" s="119" t="s">
        <v>187</v>
      </c>
      <c r="T105" s="119">
        <v>3</v>
      </c>
      <c r="U105" s="119">
        <v>2.5</v>
      </c>
      <c r="V105" s="119">
        <v>2</v>
      </c>
      <c r="W105" s="119">
        <v>1.5</v>
      </c>
      <c r="X105" s="119">
        <v>1</v>
      </c>
      <c r="Y105" s="171">
        <v>2</v>
      </c>
      <c r="Z105" s="119">
        <v>1</v>
      </c>
      <c r="AA105" s="171">
        <v>2</v>
      </c>
      <c r="AB105" s="119">
        <v>1</v>
      </c>
      <c r="AC105" s="171" t="s">
        <v>174</v>
      </c>
      <c r="AD105" s="119" t="s">
        <v>187</v>
      </c>
      <c r="AE105" s="171" t="s">
        <v>174</v>
      </c>
      <c r="AF105" s="171" t="s">
        <v>174</v>
      </c>
      <c r="AG105" s="171" t="s">
        <v>174</v>
      </c>
      <c r="AH105" s="119" t="s">
        <v>174</v>
      </c>
      <c r="AI105" s="171" t="s">
        <v>245</v>
      </c>
      <c r="AJ105" s="171" t="s">
        <v>174</v>
      </c>
      <c r="AK105" s="171" t="s">
        <v>174</v>
      </c>
      <c r="AL105" s="171" t="s">
        <v>174</v>
      </c>
      <c r="AM105" s="119" t="s">
        <v>174</v>
      </c>
      <c r="AN105" s="171" t="s">
        <v>174</v>
      </c>
      <c r="AO105" s="171" t="s">
        <v>174</v>
      </c>
      <c r="AP105" s="171">
        <v>3</v>
      </c>
      <c r="AQ105" s="172" t="s">
        <v>174</v>
      </c>
      <c r="AR105" s="171" t="s">
        <v>174</v>
      </c>
      <c r="AS105" s="171" t="s">
        <v>174</v>
      </c>
      <c r="AT105" s="171">
        <v>1</v>
      </c>
      <c r="AU105" s="171">
        <v>1</v>
      </c>
      <c r="AV105" s="119">
        <v>0.5</v>
      </c>
      <c r="AW105" s="171">
        <v>1</v>
      </c>
      <c r="AX105" s="171" t="s">
        <v>174</v>
      </c>
      <c r="AY105" s="119" t="s">
        <v>174</v>
      </c>
      <c r="AZ105" s="119" t="s">
        <v>174</v>
      </c>
      <c r="BA105" s="119">
        <f t="shared" si="1"/>
        <v>13</v>
      </c>
      <c r="BB105" s="173"/>
      <c r="BC105" s="59"/>
    </row>
    <row r="106" spans="1:55" x14ac:dyDescent="0.15">
      <c r="P106" s="403"/>
      <c r="Q106" s="174" t="s">
        <v>282</v>
      </c>
      <c r="R106" s="117" t="s">
        <v>187</v>
      </c>
      <c r="S106" s="117" t="s">
        <v>187</v>
      </c>
      <c r="T106" s="117">
        <v>3</v>
      </c>
      <c r="U106" s="117">
        <v>2.5</v>
      </c>
      <c r="V106" s="117">
        <v>2</v>
      </c>
      <c r="W106" s="117">
        <v>1.5</v>
      </c>
      <c r="X106" s="117">
        <v>1</v>
      </c>
      <c r="Y106" s="131">
        <v>2</v>
      </c>
      <c r="Z106" s="117">
        <v>1</v>
      </c>
      <c r="AA106" s="131">
        <v>3</v>
      </c>
      <c r="AB106" s="117">
        <v>1.5</v>
      </c>
      <c r="AC106" s="131" t="s">
        <v>174</v>
      </c>
      <c r="AD106" s="117" t="s">
        <v>187</v>
      </c>
      <c r="AE106" s="131" t="s">
        <v>174</v>
      </c>
      <c r="AF106" s="131" t="s">
        <v>174</v>
      </c>
      <c r="AG106" s="131" t="s">
        <v>174</v>
      </c>
      <c r="AH106" s="117" t="s">
        <v>174</v>
      </c>
      <c r="AI106" s="131" t="s">
        <v>245</v>
      </c>
      <c r="AJ106" s="131" t="s">
        <v>174</v>
      </c>
      <c r="AK106" s="131" t="s">
        <v>174</v>
      </c>
      <c r="AL106" s="131" t="s">
        <v>174</v>
      </c>
      <c r="AM106" s="131" t="s">
        <v>174</v>
      </c>
      <c r="AN106" s="131" t="s">
        <v>174</v>
      </c>
      <c r="AO106" s="131" t="s">
        <v>174</v>
      </c>
      <c r="AP106" s="131">
        <v>3</v>
      </c>
      <c r="AQ106" s="167" t="s">
        <v>174</v>
      </c>
      <c r="AR106" s="131" t="s">
        <v>174</v>
      </c>
      <c r="AS106" s="131" t="s">
        <v>174</v>
      </c>
      <c r="AT106" s="131">
        <v>1</v>
      </c>
      <c r="AU106" s="131">
        <v>1</v>
      </c>
      <c r="AV106" s="117">
        <v>0.5</v>
      </c>
      <c r="AW106" s="131" t="s">
        <v>174</v>
      </c>
      <c r="AX106" s="131" t="s">
        <v>174</v>
      </c>
      <c r="AY106" s="117" t="s">
        <v>174</v>
      </c>
      <c r="AZ106" s="117" t="s">
        <v>174</v>
      </c>
      <c r="BA106" s="117">
        <f t="shared" si="1"/>
        <v>13</v>
      </c>
      <c r="BB106" s="173"/>
      <c r="BC106" s="59"/>
    </row>
    <row r="107" spans="1:55" x14ac:dyDescent="0.15">
      <c r="A107" s="413" t="s">
        <v>60</v>
      </c>
      <c r="B107" s="225"/>
      <c r="P107" s="403"/>
      <c r="Q107" s="135"/>
      <c r="R107" s="118"/>
      <c r="S107" s="118"/>
      <c r="T107" s="118"/>
      <c r="U107" s="118"/>
      <c r="V107" s="118"/>
      <c r="W107" s="118"/>
      <c r="X107" s="118"/>
      <c r="Y107" s="132"/>
      <c r="Z107" s="132"/>
      <c r="AA107" s="132"/>
      <c r="AB107" s="132"/>
      <c r="AC107" s="132"/>
      <c r="AD107" s="118"/>
      <c r="AE107" s="132"/>
      <c r="AF107" s="132"/>
      <c r="AG107" s="132"/>
      <c r="AH107" s="118"/>
      <c r="AI107" s="132"/>
      <c r="AJ107" s="132"/>
      <c r="AK107" s="132"/>
      <c r="AL107" s="132"/>
      <c r="AM107" s="132"/>
      <c r="AN107" s="132"/>
      <c r="AO107" s="132"/>
      <c r="AP107" s="132"/>
      <c r="AQ107" s="132"/>
      <c r="AR107" s="132"/>
      <c r="AS107" s="132"/>
      <c r="AT107" s="132"/>
      <c r="AU107" s="132"/>
      <c r="AV107" s="118"/>
      <c r="AW107" s="132"/>
      <c r="AX107" s="132"/>
      <c r="AY107" s="118"/>
      <c r="AZ107" s="118"/>
      <c r="BA107" s="118"/>
    </row>
    <row r="108" spans="1:55" x14ac:dyDescent="0.15">
      <c r="A108" s="393" t="s">
        <v>56</v>
      </c>
      <c r="B108" s="405"/>
      <c r="C108" s="405" t="s">
        <v>58</v>
      </c>
      <c r="D108" s="405"/>
      <c r="E108" s="405" t="s">
        <v>57</v>
      </c>
      <c r="F108" s="405"/>
      <c r="G108" s="389" t="s">
        <v>0</v>
      </c>
      <c r="H108" s="414"/>
      <c r="I108" s="133" t="s">
        <v>91</v>
      </c>
      <c r="J108" s="405" t="s">
        <v>92</v>
      </c>
      <c r="K108" s="405"/>
      <c r="L108" s="133" t="s">
        <v>93</v>
      </c>
      <c r="P108" s="396"/>
      <c r="Q108" s="135"/>
      <c r="R108" s="118"/>
      <c r="S108" s="118"/>
      <c r="T108" s="118"/>
      <c r="U108" s="118"/>
      <c r="V108" s="118"/>
      <c r="W108" s="118"/>
      <c r="X108" s="118"/>
      <c r="Y108" s="132"/>
      <c r="Z108" s="132"/>
      <c r="AA108" s="132"/>
      <c r="AB108" s="132"/>
      <c r="AC108" s="132"/>
      <c r="AD108" s="118"/>
      <c r="AE108" s="132"/>
      <c r="AF108" s="132"/>
      <c r="AG108" s="132"/>
      <c r="AH108" s="118"/>
      <c r="AI108" s="132"/>
      <c r="AJ108" s="132"/>
      <c r="AK108" s="132"/>
      <c r="AL108" s="132"/>
      <c r="AM108" s="132"/>
      <c r="AN108" s="132"/>
      <c r="AO108" s="132"/>
      <c r="AP108" s="132"/>
      <c r="AQ108" s="132"/>
      <c r="AR108" s="132"/>
      <c r="AS108" s="132"/>
      <c r="AT108" s="132"/>
      <c r="AU108" s="132"/>
      <c r="AV108" s="118"/>
      <c r="AW108" s="132"/>
      <c r="AX108" s="132"/>
      <c r="AY108" s="118"/>
      <c r="AZ108" s="118"/>
      <c r="BA108" s="118"/>
    </row>
    <row r="109" spans="1:55" ht="12.75" customHeight="1" x14ac:dyDescent="0.15">
      <c r="A109" s="411" t="s">
        <v>63</v>
      </c>
      <c r="B109" s="411"/>
      <c r="C109" s="405" t="s">
        <v>59</v>
      </c>
      <c r="D109" s="405"/>
      <c r="E109" s="415" t="s">
        <v>69</v>
      </c>
      <c r="F109" s="416"/>
      <c r="G109" s="393"/>
      <c r="H109" s="393"/>
      <c r="I109" s="73"/>
      <c r="J109" s="419"/>
      <c r="K109" s="418"/>
      <c r="L109" s="134" t="s">
        <v>95</v>
      </c>
      <c r="P109" s="406"/>
      <c r="Q109" s="135"/>
      <c r="R109" s="118"/>
      <c r="S109" s="118"/>
      <c r="T109" s="118"/>
      <c r="U109" s="118"/>
      <c r="V109" s="118"/>
      <c r="W109" s="118"/>
      <c r="X109" s="118"/>
      <c r="Y109" s="118"/>
      <c r="Z109" s="118"/>
      <c r="AA109" s="118"/>
      <c r="AB109" s="118"/>
      <c r="AC109" s="118"/>
      <c r="AD109" s="118"/>
      <c r="AE109" s="118"/>
      <c r="AF109" s="118"/>
      <c r="AG109" s="118"/>
      <c r="AH109" s="118"/>
      <c r="AI109" s="132"/>
      <c r="AJ109" s="118"/>
      <c r="AK109" s="132"/>
      <c r="AL109" s="132"/>
      <c r="AM109" s="132"/>
      <c r="AN109" s="132"/>
      <c r="AO109" s="118"/>
      <c r="AP109" s="118"/>
      <c r="AQ109" s="118"/>
      <c r="AR109" s="118"/>
      <c r="AS109" s="118"/>
      <c r="AT109" s="132"/>
      <c r="AU109" s="118"/>
      <c r="AV109" s="118"/>
      <c r="AW109" s="118"/>
      <c r="AX109" s="118"/>
      <c r="AY109" s="118"/>
      <c r="AZ109" s="118"/>
      <c r="BA109" s="118"/>
    </row>
    <row r="110" spans="1:55" x14ac:dyDescent="0.15">
      <c r="A110" s="411"/>
      <c r="B110" s="411"/>
      <c r="C110" s="405" t="s">
        <v>13</v>
      </c>
      <c r="D110" s="405"/>
      <c r="E110" s="409" t="s">
        <v>61</v>
      </c>
      <c r="F110" s="410"/>
      <c r="G110" s="393"/>
      <c r="H110" s="393"/>
      <c r="I110" s="73"/>
      <c r="J110" s="411"/>
      <c r="K110" s="411"/>
      <c r="L110" s="134" t="s">
        <v>96</v>
      </c>
      <c r="P110" s="407"/>
      <c r="Q110" s="135"/>
      <c r="R110" s="118"/>
      <c r="S110" s="118"/>
      <c r="T110" s="118"/>
      <c r="U110" s="118"/>
      <c r="V110" s="118"/>
      <c r="W110" s="118"/>
      <c r="X110" s="118"/>
      <c r="Y110" s="118"/>
      <c r="Z110" s="118"/>
      <c r="AA110" s="118"/>
      <c r="AB110" s="118"/>
      <c r="AC110" s="118"/>
      <c r="AD110" s="118"/>
      <c r="AE110" s="118"/>
      <c r="AF110" s="118"/>
      <c r="AG110" s="118"/>
      <c r="AH110" s="118"/>
      <c r="AI110" s="132"/>
      <c r="AJ110" s="118"/>
      <c r="AK110" s="132"/>
      <c r="AL110" s="132"/>
      <c r="AM110" s="132"/>
      <c r="AN110" s="132"/>
      <c r="AO110" s="118"/>
      <c r="AP110" s="118"/>
      <c r="AQ110" s="118"/>
      <c r="AR110" s="118"/>
      <c r="AS110" s="118"/>
      <c r="AT110" s="132"/>
      <c r="AU110" s="118"/>
      <c r="AV110" s="118"/>
      <c r="AW110" s="118"/>
      <c r="AX110" s="118"/>
      <c r="AY110" s="118"/>
      <c r="AZ110" s="118"/>
      <c r="BA110" s="118"/>
    </row>
    <row r="111" spans="1:55" x14ac:dyDescent="0.15">
      <c r="A111" s="412" t="s">
        <v>64</v>
      </c>
      <c r="B111" s="411"/>
      <c r="C111" s="405" t="s">
        <v>59</v>
      </c>
      <c r="D111" s="405"/>
      <c r="E111" s="415" t="s">
        <v>70</v>
      </c>
      <c r="F111" s="416"/>
      <c r="G111" s="393"/>
      <c r="H111" s="393"/>
      <c r="I111" s="73"/>
      <c r="J111" s="417"/>
      <c r="K111" s="418"/>
      <c r="L111" s="134" t="s">
        <v>97</v>
      </c>
      <c r="P111" s="407"/>
      <c r="Q111" s="135"/>
      <c r="R111" s="118"/>
      <c r="S111" s="118"/>
      <c r="T111" s="118"/>
      <c r="U111" s="118"/>
      <c r="V111" s="118"/>
      <c r="W111" s="118"/>
      <c r="X111" s="118"/>
      <c r="Y111" s="118"/>
      <c r="Z111" s="118"/>
      <c r="AA111" s="118"/>
      <c r="AB111" s="118"/>
      <c r="AC111" s="118"/>
      <c r="AD111" s="118"/>
      <c r="AE111" s="118"/>
      <c r="AF111" s="118"/>
      <c r="AG111" s="118"/>
      <c r="AH111" s="118"/>
      <c r="AI111" s="132"/>
      <c r="AJ111" s="132"/>
      <c r="AK111" s="132"/>
      <c r="AL111" s="118"/>
      <c r="AM111" s="118"/>
      <c r="AN111" s="118"/>
      <c r="AO111" s="118"/>
      <c r="AP111" s="118"/>
      <c r="AQ111" s="118"/>
      <c r="AR111" s="118"/>
      <c r="AS111" s="118"/>
      <c r="AT111" s="132"/>
      <c r="AU111" s="118"/>
      <c r="AV111" s="118"/>
      <c r="AW111" s="118"/>
      <c r="AX111" s="118"/>
      <c r="AY111" s="118"/>
      <c r="AZ111" s="118"/>
      <c r="BA111" s="118"/>
    </row>
    <row r="112" spans="1:55" x14ac:dyDescent="0.15">
      <c r="A112" s="411"/>
      <c r="B112" s="411"/>
      <c r="C112" s="405" t="s">
        <v>13</v>
      </c>
      <c r="D112" s="405"/>
      <c r="E112" s="409" t="s">
        <v>62</v>
      </c>
      <c r="F112" s="410"/>
      <c r="G112" s="393"/>
      <c r="H112" s="393"/>
      <c r="I112" s="73"/>
      <c r="J112" s="417"/>
      <c r="K112" s="418"/>
      <c r="L112" s="134" t="s">
        <v>99</v>
      </c>
      <c r="P112" s="408"/>
      <c r="Q112" s="135"/>
      <c r="R112" s="118"/>
      <c r="S112" s="118"/>
      <c r="T112" s="118"/>
      <c r="U112" s="118"/>
      <c r="V112" s="118"/>
      <c r="W112" s="118"/>
      <c r="X112" s="118"/>
      <c r="Y112" s="118"/>
      <c r="Z112" s="118"/>
      <c r="AA112" s="118"/>
      <c r="AB112" s="118"/>
      <c r="AC112" s="118"/>
      <c r="AD112" s="118"/>
      <c r="AE112" s="118"/>
      <c r="AF112" s="118"/>
      <c r="AG112" s="118"/>
      <c r="AH112" s="118"/>
      <c r="AI112" s="132"/>
      <c r="AJ112" s="132"/>
      <c r="AK112" s="132"/>
      <c r="AL112" s="118"/>
      <c r="AM112" s="118"/>
      <c r="AN112" s="118"/>
      <c r="AO112" s="118"/>
      <c r="AP112" s="118"/>
      <c r="AQ112" s="118"/>
      <c r="AR112" s="118"/>
      <c r="AS112" s="118"/>
      <c r="AT112" s="132"/>
      <c r="AU112" s="118"/>
      <c r="AV112" s="118"/>
      <c r="AW112" s="118"/>
      <c r="AX112" s="118"/>
      <c r="AY112" s="118"/>
      <c r="AZ112" s="118"/>
      <c r="BA112" s="118"/>
    </row>
    <row r="113" spans="1:53" ht="21.75" customHeight="1" x14ac:dyDescent="0.15">
      <c r="A113" s="412" t="s">
        <v>110</v>
      </c>
      <c r="B113" s="411"/>
      <c r="C113" s="405" t="s">
        <v>59</v>
      </c>
      <c r="D113" s="405"/>
      <c r="E113" s="415" t="s">
        <v>71</v>
      </c>
      <c r="F113" s="416"/>
      <c r="G113" s="393"/>
      <c r="H113" s="393"/>
      <c r="I113" s="73"/>
      <c r="J113" s="417"/>
      <c r="K113" s="418"/>
      <c r="L113" s="134" t="s">
        <v>98</v>
      </c>
      <c r="P113" s="420"/>
      <c r="Q113" s="135"/>
      <c r="R113" s="118"/>
      <c r="S113" s="118"/>
      <c r="T113" s="118"/>
      <c r="U113" s="118"/>
      <c r="V113" s="118"/>
      <c r="W113" s="118"/>
      <c r="X113" s="118"/>
      <c r="Y113" s="118"/>
      <c r="Z113" s="118"/>
      <c r="AA113" s="118"/>
      <c r="AB113" s="118"/>
      <c r="AC113" s="118"/>
      <c r="AD113" s="118"/>
      <c r="AE113" s="118"/>
      <c r="AF113" s="118"/>
      <c r="AG113" s="118"/>
      <c r="AH113" s="118"/>
      <c r="AI113" s="118"/>
      <c r="AJ113" s="118"/>
      <c r="AK113" s="132"/>
      <c r="AL113" s="132"/>
      <c r="AM113" s="132"/>
      <c r="AN113" s="132"/>
      <c r="AO113" s="118"/>
      <c r="AP113" s="118"/>
      <c r="AQ113" s="118"/>
      <c r="AR113" s="118"/>
      <c r="AS113" s="118"/>
      <c r="AT113" s="132"/>
      <c r="AU113" s="118"/>
      <c r="AV113" s="118"/>
      <c r="AW113" s="118"/>
      <c r="AX113" s="118"/>
      <c r="AY113" s="118"/>
      <c r="AZ113" s="118"/>
      <c r="BA113" s="118"/>
    </row>
    <row r="114" spans="1:53" x14ac:dyDescent="0.15">
      <c r="A114" s="411"/>
      <c r="B114" s="411"/>
      <c r="C114" s="405"/>
      <c r="D114" s="405"/>
      <c r="E114" s="409"/>
      <c r="F114" s="410"/>
      <c r="G114" s="393"/>
      <c r="H114" s="393"/>
      <c r="I114" s="136"/>
      <c r="J114" s="405"/>
      <c r="K114" s="405"/>
      <c r="L114" s="134" t="s">
        <v>100</v>
      </c>
      <c r="P114" s="420"/>
      <c r="Q114" s="135"/>
      <c r="R114" s="118"/>
      <c r="S114" s="118"/>
      <c r="T114" s="118"/>
      <c r="U114" s="118"/>
      <c r="V114" s="118"/>
      <c r="W114" s="118"/>
      <c r="X114" s="118"/>
      <c r="Y114" s="118"/>
      <c r="Z114" s="118"/>
      <c r="AA114" s="118"/>
      <c r="AB114" s="118"/>
      <c r="AC114" s="118"/>
      <c r="AD114" s="118"/>
      <c r="AE114" s="118"/>
      <c r="AF114" s="118"/>
      <c r="AG114" s="118"/>
      <c r="AH114" s="118"/>
      <c r="AI114" s="118"/>
      <c r="AJ114" s="118"/>
      <c r="AK114" s="132"/>
      <c r="AL114" s="132"/>
      <c r="AM114" s="132"/>
      <c r="AN114" s="132"/>
      <c r="AO114" s="118"/>
      <c r="AP114" s="137"/>
      <c r="AQ114" s="137"/>
      <c r="AR114" s="118"/>
      <c r="AS114" s="118"/>
      <c r="AT114" s="132"/>
      <c r="AU114" s="118"/>
      <c r="AV114" s="118"/>
      <c r="AW114" s="118"/>
      <c r="AX114" s="118"/>
      <c r="AY114" s="118"/>
      <c r="AZ114" s="118"/>
      <c r="BA114" s="118"/>
    </row>
    <row r="115" spans="1:53" ht="12" customHeight="1" x14ac:dyDescent="0.15">
      <c r="G115" s="421" t="s">
        <v>290</v>
      </c>
      <c r="H115" s="422"/>
      <c r="I115" s="177" t="s">
        <v>285</v>
      </c>
      <c r="J115" s="419" t="s">
        <v>291</v>
      </c>
      <c r="K115" s="418"/>
      <c r="L115" s="134" t="s">
        <v>101</v>
      </c>
      <c r="P115" s="420"/>
      <c r="Q115" s="135"/>
      <c r="R115" s="118"/>
      <c r="S115" s="118"/>
      <c r="T115" s="118"/>
      <c r="U115" s="118"/>
      <c r="V115" s="118"/>
      <c r="W115" s="118"/>
      <c r="X115" s="118"/>
      <c r="Y115" s="118"/>
      <c r="Z115" s="118"/>
      <c r="AA115" s="118"/>
      <c r="AB115" s="118"/>
      <c r="AC115" s="118"/>
      <c r="AD115" s="118"/>
      <c r="AE115" s="118"/>
      <c r="AF115" s="118"/>
      <c r="AG115" s="118"/>
      <c r="AH115" s="118"/>
      <c r="AI115" s="118"/>
      <c r="AJ115" s="118"/>
      <c r="AK115" s="132"/>
      <c r="AL115" s="132"/>
      <c r="AM115" s="132"/>
      <c r="AN115" s="132"/>
      <c r="AO115" s="137"/>
      <c r="AP115" s="137"/>
      <c r="AQ115" s="137"/>
      <c r="AR115" s="118"/>
      <c r="AS115" s="118"/>
      <c r="AT115" s="132"/>
      <c r="AU115" s="118"/>
      <c r="AV115" s="118"/>
      <c r="AW115" s="118"/>
      <c r="AX115" s="118"/>
      <c r="AY115" s="118"/>
      <c r="AZ115" s="118"/>
      <c r="BA115" s="118"/>
    </row>
    <row r="116" spans="1:53" ht="15" customHeight="1" x14ac:dyDescent="0.15">
      <c r="G116" s="423"/>
      <c r="H116" s="424"/>
      <c r="I116" s="177" t="s">
        <v>286</v>
      </c>
      <c r="J116" s="411" t="s">
        <v>289</v>
      </c>
      <c r="K116" s="411"/>
      <c r="L116" s="134" t="s">
        <v>102</v>
      </c>
      <c r="P116" s="420"/>
      <c r="Q116" s="135"/>
      <c r="R116" s="118"/>
      <c r="S116" s="118"/>
      <c r="T116" s="118"/>
      <c r="U116" s="118"/>
      <c r="V116" s="118"/>
      <c r="W116" s="118"/>
      <c r="X116" s="118"/>
      <c r="Y116" s="118"/>
      <c r="Z116" s="118"/>
      <c r="AA116" s="118"/>
      <c r="AB116" s="118"/>
      <c r="AC116" s="118"/>
      <c r="AD116" s="118"/>
      <c r="AE116" s="118"/>
      <c r="AF116" s="118"/>
      <c r="AG116" s="118"/>
      <c r="AH116" s="118"/>
      <c r="AI116" s="118"/>
      <c r="AJ116" s="118"/>
      <c r="AK116" s="132"/>
      <c r="AL116" s="132"/>
      <c r="AM116" s="132"/>
      <c r="AN116" s="132"/>
      <c r="AO116" s="137"/>
      <c r="AP116" s="118"/>
      <c r="AQ116" s="118"/>
      <c r="AR116" s="118"/>
      <c r="AS116" s="118"/>
      <c r="AT116" s="132"/>
      <c r="AU116" s="118"/>
      <c r="AV116" s="118"/>
      <c r="AW116" s="118"/>
      <c r="AX116" s="118"/>
      <c r="AY116" s="118"/>
      <c r="AZ116" s="118"/>
      <c r="BA116" s="118"/>
    </row>
    <row r="117" spans="1:53" x14ac:dyDescent="0.15">
      <c r="A117" s="138" t="s">
        <v>125</v>
      </c>
      <c r="B117" s="138"/>
      <c r="G117" s="423"/>
      <c r="H117" s="424"/>
      <c r="I117" s="177" t="s">
        <v>287</v>
      </c>
      <c r="J117" s="417" t="s">
        <v>94</v>
      </c>
      <c r="K117" s="418"/>
      <c r="L117" s="134" t="s">
        <v>103</v>
      </c>
      <c r="P117" s="420"/>
      <c r="Q117" s="135"/>
      <c r="R117" s="118"/>
      <c r="S117" s="118"/>
      <c r="T117" s="118"/>
      <c r="U117" s="118"/>
      <c r="V117" s="118"/>
      <c r="W117" s="118"/>
      <c r="X117" s="118"/>
      <c r="Y117" s="118"/>
      <c r="Z117" s="118"/>
      <c r="AA117" s="118"/>
      <c r="AB117" s="118"/>
      <c r="AC117" s="118"/>
      <c r="AD117" s="118"/>
      <c r="AE117" s="118"/>
      <c r="AF117" s="118"/>
      <c r="AG117" s="118"/>
      <c r="AH117" s="118"/>
      <c r="AI117" s="118"/>
      <c r="AJ117" s="118"/>
      <c r="AK117" s="132"/>
      <c r="AL117" s="132"/>
      <c r="AM117" s="132"/>
      <c r="AN117" s="132"/>
      <c r="AO117" s="137"/>
      <c r="AP117" s="137"/>
      <c r="AQ117" s="137"/>
      <c r="AR117" s="118"/>
      <c r="AS117" s="118"/>
      <c r="AT117" s="132"/>
      <c r="AU117" s="118"/>
      <c r="AV117" s="118"/>
      <c r="AW117" s="118"/>
      <c r="AX117" s="118"/>
      <c r="AY117" s="118"/>
      <c r="AZ117" s="118"/>
      <c r="BA117" s="118"/>
    </row>
    <row r="118" spans="1:53" ht="16.5" customHeight="1" x14ac:dyDescent="0.15">
      <c r="A118" s="139" t="s">
        <v>126</v>
      </c>
      <c r="B118" s="130"/>
      <c r="G118" s="423"/>
      <c r="H118" s="424"/>
      <c r="I118" s="73" t="s">
        <v>288</v>
      </c>
      <c r="J118" s="417" t="s">
        <v>297</v>
      </c>
      <c r="K118" s="418"/>
      <c r="L118" s="134" t="s">
        <v>104</v>
      </c>
      <c r="P118" s="420"/>
      <c r="Q118" s="135"/>
      <c r="R118" s="118"/>
      <c r="S118" s="118"/>
      <c r="T118" s="118"/>
      <c r="U118" s="118"/>
      <c r="V118" s="118"/>
      <c r="W118" s="118"/>
      <c r="X118" s="118"/>
      <c r="Y118" s="118"/>
      <c r="Z118" s="118"/>
      <c r="AA118" s="118"/>
      <c r="AB118" s="118"/>
      <c r="AC118" s="118"/>
      <c r="AD118" s="118"/>
      <c r="AE118" s="118"/>
      <c r="AF118" s="118"/>
      <c r="AG118" s="118"/>
      <c r="AH118" s="118"/>
      <c r="AI118" s="118"/>
      <c r="AJ118" s="118"/>
      <c r="AK118" s="132"/>
      <c r="AL118" s="132"/>
      <c r="AM118" s="132"/>
      <c r="AN118" s="132"/>
      <c r="AO118" s="137"/>
      <c r="AP118" s="137"/>
      <c r="AQ118" s="137"/>
      <c r="AR118" s="118"/>
      <c r="AS118" s="118"/>
      <c r="AT118" s="132"/>
      <c r="AU118" s="118"/>
      <c r="AV118" s="118"/>
      <c r="AW118" s="118"/>
      <c r="AX118" s="118"/>
      <c r="AY118" s="118"/>
      <c r="AZ118" s="118"/>
      <c r="BA118" s="118"/>
    </row>
    <row r="119" spans="1:53" ht="13.5" customHeight="1" x14ac:dyDescent="0.15">
      <c r="A119" s="139" t="s">
        <v>127</v>
      </c>
      <c r="B119" s="130"/>
      <c r="G119" s="423"/>
      <c r="H119" s="424"/>
      <c r="I119" s="73" t="s">
        <v>292</v>
      </c>
      <c r="J119" s="417"/>
      <c r="K119" s="418"/>
      <c r="L119" s="134" t="s">
        <v>105</v>
      </c>
      <c r="P119" s="420"/>
      <c r="Q119" s="135"/>
      <c r="R119" s="118"/>
      <c r="S119" s="118"/>
      <c r="T119" s="118"/>
      <c r="U119" s="118"/>
      <c r="V119" s="118"/>
      <c r="W119" s="118"/>
      <c r="X119" s="118"/>
      <c r="Y119" s="118"/>
      <c r="Z119" s="118"/>
      <c r="AA119" s="118"/>
      <c r="AB119" s="118"/>
      <c r="AC119" s="118"/>
      <c r="AD119" s="118"/>
      <c r="AE119" s="118"/>
      <c r="AF119" s="118"/>
      <c r="AG119" s="118"/>
      <c r="AH119" s="118"/>
      <c r="AI119" s="118"/>
      <c r="AJ119" s="132"/>
      <c r="AK119" s="132"/>
      <c r="AL119" s="175"/>
      <c r="AM119" s="175"/>
      <c r="AN119" s="118"/>
      <c r="AO119" s="118"/>
      <c r="AP119" s="118"/>
      <c r="AQ119" s="118"/>
      <c r="AR119" s="118"/>
      <c r="AS119" s="118"/>
      <c r="AT119" s="132"/>
      <c r="AU119" s="118"/>
      <c r="AV119" s="118"/>
      <c r="AW119" s="118"/>
      <c r="AX119" s="118"/>
      <c r="AY119" s="118"/>
      <c r="AZ119" s="118"/>
      <c r="BA119" s="118"/>
    </row>
    <row r="120" spans="1:53" ht="14.25" thickBot="1" x14ac:dyDescent="0.2">
      <c r="A120" s="139" t="s">
        <v>129</v>
      </c>
      <c r="B120" s="130"/>
      <c r="G120" s="423"/>
      <c r="H120" s="424"/>
      <c r="I120" s="136"/>
      <c r="J120" s="405"/>
      <c r="K120" s="405"/>
      <c r="L120" s="134" t="s">
        <v>106</v>
      </c>
      <c r="P120" s="406"/>
      <c r="Q120" s="140"/>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75"/>
      <c r="AM120" s="175"/>
      <c r="AN120" s="131"/>
      <c r="AO120" s="131"/>
      <c r="AP120" s="131"/>
      <c r="AQ120" s="131"/>
      <c r="AR120" s="131"/>
      <c r="AS120" s="131"/>
      <c r="AT120" s="131"/>
      <c r="AU120" s="131"/>
      <c r="AV120" s="131"/>
      <c r="AW120" s="131"/>
      <c r="AX120" s="131"/>
      <c r="AY120" s="131"/>
      <c r="AZ120" s="131"/>
      <c r="BA120" s="131"/>
    </row>
    <row r="121" spans="1:53" ht="15" thickTop="1" thickBot="1" x14ac:dyDescent="0.2">
      <c r="A121" s="139" t="s">
        <v>128</v>
      </c>
      <c r="B121" s="130"/>
      <c r="G121" s="423"/>
      <c r="H121" s="424"/>
      <c r="I121" s="136"/>
      <c r="J121" s="427" t="s">
        <v>113</v>
      </c>
      <c r="K121" s="427"/>
      <c r="L121" s="134" t="s">
        <v>107</v>
      </c>
      <c r="P121" s="141"/>
      <c r="Q121" s="142"/>
      <c r="R121" s="143"/>
      <c r="S121" s="143"/>
      <c r="T121" s="143"/>
      <c r="U121" s="143"/>
      <c r="V121" s="143"/>
      <c r="W121" s="143"/>
      <c r="X121" s="143"/>
      <c r="Y121" s="143"/>
      <c r="Z121" s="143"/>
      <c r="AA121" s="143"/>
      <c r="AB121" s="143"/>
      <c r="AC121" s="143"/>
      <c r="AD121" s="143"/>
      <c r="AE121" s="143"/>
      <c r="AF121" s="143"/>
      <c r="AG121" s="143"/>
      <c r="AH121" s="143"/>
      <c r="AI121" s="143"/>
      <c r="AJ121" s="143"/>
      <c r="AK121" s="142"/>
      <c r="AL121" s="142"/>
      <c r="AM121" s="142"/>
      <c r="AN121" s="142"/>
      <c r="AO121" s="143"/>
      <c r="AP121" s="143"/>
      <c r="AQ121" s="143"/>
      <c r="AR121" s="143"/>
      <c r="AS121" s="143"/>
      <c r="AT121" s="143"/>
      <c r="AU121" s="143"/>
      <c r="AV121" s="143"/>
      <c r="AW121" s="143"/>
      <c r="AX121" s="143"/>
      <c r="AY121" s="143"/>
      <c r="AZ121" s="143"/>
      <c r="BA121" s="144">
        <f>SUM(MAX(R121:X121),MAX(Y121:Z121),MAX(AA121:AB121),MAX(AC121:AD121),MAX(AE121:AF121),MAX(AG121:AH121),AI121,MAX(AJ121:AM121),AN121,AO121,MAX(AP121:AQ121),MAX(AR121:AS121),AT121,MAX(AU121:AV121),AW121,AX121,AY121,AZ121)</f>
        <v>0</v>
      </c>
    </row>
    <row r="122" spans="1:53" ht="21.75" thickTop="1" x14ac:dyDescent="0.15">
      <c r="A122" s="139" t="s">
        <v>135</v>
      </c>
      <c r="B122" s="130"/>
      <c r="G122" s="423"/>
      <c r="H122" s="424"/>
      <c r="I122" s="136"/>
      <c r="J122" s="427" t="s">
        <v>114</v>
      </c>
      <c r="K122" s="427"/>
      <c r="L122" s="134" t="s">
        <v>108</v>
      </c>
      <c r="P122" s="428" t="s">
        <v>175</v>
      </c>
      <c r="Q122" s="429"/>
      <c r="R122" s="433" t="s">
        <v>116</v>
      </c>
      <c r="S122" s="435"/>
      <c r="T122" s="435"/>
      <c r="U122" s="435"/>
      <c r="V122" s="435"/>
      <c r="W122" s="435"/>
      <c r="X122" s="434"/>
      <c r="Y122" s="433" t="s">
        <v>117</v>
      </c>
      <c r="Z122" s="434"/>
      <c r="AA122" s="433" t="s">
        <v>176</v>
      </c>
      <c r="AB122" s="434"/>
      <c r="AC122" s="433" t="s">
        <v>177</v>
      </c>
      <c r="AD122" s="434"/>
      <c r="AE122" s="430" t="s">
        <v>293</v>
      </c>
      <c r="AF122" s="431"/>
      <c r="AG122" s="436" t="s">
        <v>118</v>
      </c>
      <c r="AH122" s="437"/>
      <c r="AI122" s="438"/>
      <c r="AJ122" s="396" t="s">
        <v>189</v>
      </c>
      <c r="AK122" s="396"/>
      <c r="AL122" s="396"/>
      <c r="AM122" s="396"/>
      <c r="AN122" s="403" t="s">
        <v>209</v>
      </c>
      <c r="AO122" s="403" t="s">
        <v>178</v>
      </c>
      <c r="AP122" s="430" t="s">
        <v>179</v>
      </c>
      <c r="AQ122" s="431"/>
      <c r="AR122" s="433" t="s">
        <v>180</v>
      </c>
      <c r="AS122" s="434"/>
      <c r="AT122" s="145" t="s">
        <v>193</v>
      </c>
      <c r="AU122" s="430" t="s">
        <v>246</v>
      </c>
      <c r="AV122" s="431"/>
      <c r="AW122" s="145" t="s">
        <v>119</v>
      </c>
      <c r="AX122" s="145" t="s">
        <v>120</v>
      </c>
      <c r="AY122" s="145" t="s">
        <v>181</v>
      </c>
      <c r="AZ122" s="145" t="s">
        <v>182</v>
      </c>
      <c r="BA122" s="145" t="s">
        <v>121</v>
      </c>
    </row>
    <row r="123" spans="1:53" x14ac:dyDescent="0.15">
      <c r="A123" s="139" t="s">
        <v>131</v>
      </c>
      <c r="B123" s="130"/>
      <c r="G123" s="423"/>
      <c r="H123" s="424"/>
      <c r="I123" s="136"/>
      <c r="J123" s="405"/>
      <c r="K123" s="405"/>
      <c r="L123" s="134" t="s">
        <v>109</v>
      </c>
      <c r="P123" s="399"/>
      <c r="Q123" s="400"/>
      <c r="R123" s="114" t="s">
        <v>226</v>
      </c>
      <c r="S123" s="114" t="s">
        <v>226</v>
      </c>
      <c r="T123" s="114" t="s">
        <v>201</v>
      </c>
      <c r="U123" s="114" t="s">
        <v>202</v>
      </c>
      <c r="V123" s="114" t="s">
        <v>203</v>
      </c>
      <c r="W123" s="114" t="s">
        <v>204</v>
      </c>
      <c r="X123" s="114" t="s">
        <v>205</v>
      </c>
      <c r="Y123" s="114" t="s">
        <v>183</v>
      </c>
      <c r="Z123" s="114" t="s">
        <v>184</v>
      </c>
      <c r="AA123" s="114" t="s">
        <v>183</v>
      </c>
      <c r="AB123" s="114" t="s">
        <v>184</v>
      </c>
      <c r="AC123" s="114" t="s">
        <v>183</v>
      </c>
      <c r="AD123" s="114" t="s">
        <v>184</v>
      </c>
      <c r="AE123" s="114" t="s">
        <v>183</v>
      </c>
      <c r="AF123" s="114" t="s">
        <v>184</v>
      </c>
      <c r="AG123" s="178" t="s">
        <v>183</v>
      </c>
      <c r="AH123" s="189" t="s">
        <v>303</v>
      </c>
      <c r="AI123" s="189" t="s">
        <v>304</v>
      </c>
      <c r="AJ123" s="114" t="s">
        <v>197</v>
      </c>
      <c r="AK123" s="114" t="s">
        <v>198</v>
      </c>
      <c r="AL123" s="114" t="s">
        <v>199</v>
      </c>
      <c r="AM123" s="114" t="s">
        <v>200</v>
      </c>
      <c r="AN123" s="396"/>
      <c r="AO123" s="396"/>
      <c r="AP123" s="114" t="s">
        <v>183</v>
      </c>
      <c r="AQ123" s="114" t="s">
        <v>184</v>
      </c>
      <c r="AR123" s="114" t="s">
        <v>183</v>
      </c>
      <c r="AS123" s="114" t="s">
        <v>184</v>
      </c>
      <c r="AT123" s="115"/>
      <c r="AU123" s="114" t="s">
        <v>183</v>
      </c>
      <c r="AV123" s="114" t="s">
        <v>184</v>
      </c>
      <c r="AW123" s="115"/>
      <c r="AX123" s="115"/>
      <c r="AY123" s="115"/>
      <c r="AZ123" s="115"/>
      <c r="BA123" s="115"/>
    </row>
    <row r="124" spans="1:53" x14ac:dyDescent="0.15">
      <c r="A124" s="139" t="s">
        <v>130</v>
      </c>
      <c r="B124" s="130"/>
      <c r="G124" s="423"/>
      <c r="H124" s="424"/>
      <c r="I124" s="136"/>
      <c r="J124" s="390"/>
      <c r="K124" s="392"/>
      <c r="L124" s="120" t="s">
        <v>188</v>
      </c>
      <c r="R124" s="112">
        <v>2</v>
      </c>
      <c r="S124" s="112">
        <v>3</v>
      </c>
      <c r="T124" s="112">
        <v>4</v>
      </c>
      <c r="U124" s="112">
        <v>5</v>
      </c>
      <c r="V124" s="112">
        <v>6</v>
      </c>
      <c r="W124" s="112">
        <v>7</v>
      </c>
      <c r="X124" s="112">
        <v>8</v>
      </c>
      <c r="Y124" s="112">
        <v>9</v>
      </c>
      <c r="Z124" s="112">
        <v>10</v>
      </c>
      <c r="AA124" s="112">
        <v>11</v>
      </c>
      <c r="AB124" s="112">
        <v>12</v>
      </c>
      <c r="AC124" s="112">
        <v>13</v>
      </c>
      <c r="AD124" s="112">
        <v>14</v>
      </c>
      <c r="AE124" s="112">
        <v>15</v>
      </c>
      <c r="AF124" s="112">
        <v>16</v>
      </c>
      <c r="AG124" s="112">
        <v>17</v>
      </c>
      <c r="AH124" s="112">
        <v>18</v>
      </c>
      <c r="AI124" s="112">
        <v>19</v>
      </c>
      <c r="AJ124" s="112">
        <v>20</v>
      </c>
      <c r="AK124" s="112">
        <v>21</v>
      </c>
      <c r="AL124" s="112">
        <v>22</v>
      </c>
      <c r="AM124" s="112">
        <v>23</v>
      </c>
      <c r="AN124" s="112">
        <v>24</v>
      </c>
      <c r="AO124" s="112">
        <v>25</v>
      </c>
      <c r="AP124" s="112">
        <v>26</v>
      </c>
      <c r="AQ124" s="112">
        <v>27</v>
      </c>
      <c r="AR124" s="112">
        <v>28</v>
      </c>
      <c r="AS124" s="112">
        <v>29</v>
      </c>
      <c r="AT124" s="112">
        <v>30</v>
      </c>
      <c r="AU124" s="112">
        <v>31</v>
      </c>
      <c r="AV124" s="112">
        <v>32</v>
      </c>
      <c r="AW124" s="112">
        <v>33</v>
      </c>
      <c r="AX124" s="112">
        <v>34</v>
      </c>
      <c r="AY124" s="112">
        <v>35</v>
      </c>
      <c r="AZ124" s="112">
        <v>36</v>
      </c>
      <c r="BA124" s="112">
        <v>37</v>
      </c>
    </row>
    <row r="125" spans="1:53" x14ac:dyDescent="0.15">
      <c r="A125" s="139" t="s">
        <v>132</v>
      </c>
      <c r="B125" s="130"/>
      <c r="G125" s="425"/>
      <c r="H125" s="426"/>
      <c r="I125" s="136"/>
      <c r="J125" s="390"/>
      <c r="K125" s="392"/>
      <c r="L125" s="120"/>
    </row>
    <row r="126" spans="1:53" x14ac:dyDescent="0.15">
      <c r="A126" s="139" t="s">
        <v>133</v>
      </c>
      <c r="B126" s="130"/>
      <c r="L126" s="106"/>
    </row>
    <row r="127" spans="1:53" x14ac:dyDescent="0.15">
      <c r="A127" s="139" t="s">
        <v>134</v>
      </c>
      <c r="B127" s="130"/>
    </row>
    <row r="128" spans="1:53" x14ac:dyDescent="0.15">
      <c r="A128" s="139" t="s">
        <v>136</v>
      </c>
      <c r="B128" s="130"/>
      <c r="O128" s="446" t="s">
        <v>163</v>
      </c>
      <c r="P128" s="446"/>
      <c r="Q128" s="106"/>
    </row>
    <row r="129" spans="1:29" x14ac:dyDescent="0.15">
      <c r="A129" s="139" t="s">
        <v>137</v>
      </c>
      <c r="B129" s="130"/>
      <c r="E129" s="146" t="s">
        <v>227</v>
      </c>
      <c r="F129" s="441" t="s">
        <v>238</v>
      </c>
      <c r="G129" s="411"/>
      <c r="O129" s="447" t="s">
        <v>45</v>
      </c>
      <c r="P129" s="328"/>
      <c r="Q129" s="120" t="s">
        <v>168</v>
      </c>
    </row>
    <row r="130" spans="1:29" x14ac:dyDescent="0.15">
      <c r="A130" s="139" t="s">
        <v>138</v>
      </c>
      <c r="B130" s="130"/>
      <c r="E130" s="120" t="s">
        <v>228</v>
      </c>
      <c r="F130" s="441" t="s">
        <v>240</v>
      </c>
      <c r="G130" s="411"/>
      <c r="O130" s="448"/>
      <c r="P130" s="449"/>
      <c r="Q130" s="120" t="s">
        <v>167</v>
      </c>
    </row>
    <row r="131" spans="1:29" x14ac:dyDescent="0.15">
      <c r="A131" s="139" t="s">
        <v>139</v>
      </c>
      <c r="B131" s="130"/>
      <c r="E131" s="120" t="s">
        <v>229</v>
      </c>
      <c r="F131" s="441" t="s">
        <v>241</v>
      </c>
      <c r="G131" s="411"/>
      <c r="O131" s="450" t="s">
        <v>46</v>
      </c>
      <c r="P131" s="451"/>
      <c r="Q131" s="120" t="s">
        <v>169</v>
      </c>
    </row>
    <row r="132" spans="1:29" x14ac:dyDescent="0.15">
      <c r="A132" s="139" t="s">
        <v>140</v>
      </c>
      <c r="B132" s="130"/>
      <c r="E132" s="120" t="s">
        <v>230</v>
      </c>
      <c r="F132" s="441" t="s">
        <v>242</v>
      </c>
      <c r="G132" s="411"/>
    </row>
    <row r="133" spans="1:29" x14ac:dyDescent="0.15">
      <c r="A133" s="139" t="s">
        <v>141</v>
      </c>
      <c r="B133" s="130"/>
      <c r="E133" s="120" t="s">
        <v>231</v>
      </c>
      <c r="F133" s="441" t="s">
        <v>243</v>
      </c>
      <c r="G133" s="411"/>
      <c r="O133" s="40" t="s">
        <v>162</v>
      </c>
    </row>
    <row r="134" spans="1:29" ht="22.5" x14ac:dyDescent="0.15">
      <c r="A134" s="139" t="s">
        <v>142</v>
      </c>
      <c r="B134" s="130"/>
      <c r="F134" s="442"/>
      <c r="G134" s="442"/>
      <c r="O134" s="147" t="s">
        <v>126</v>
      </c>
      <c r="P134" s="148"/>
      <c r="Q134" s="149" t="s">
        <v>222</v>
      </c>
      <c r="R134" s="443" t="s">
        <v>224</v>
      </c>
      <c r="S134" s="444"/>
      <c r="T134" s="444"/>
      <c r="U134" s="444"/>
      <c r="V134" s="444"/>
      <c r="W134" s="444"/>
      <c r="X134" s="444"/>
      <c r="Y134" s="444"/>
      <c r="Z134" s="444"/>
      <c r="AA134" s="444"/>
      <c r="AB134" s="444"/>
      <c r="AC134" s="445"/>
    </row>
    <row r="135" spans="1:29" ht="22.5" x14ac:dyDescent="0.15">
      <c r="A135" s="139" t="s">
        <v>143</v>
      </c>
      <c r="B135" s="130"/>
      <c r="O135" s="147" t="s">
        <v>138</v>
      </c>
      <c r="P135" s="148"/>
      <c r="Q135" s="149" t="s">
        <v>223</v>
      </c>
      <c r="R135" s="443" t="s">
        <v>225</v>
      </c>
      <c r="S135" s="444"/>
      <c r="T135" s="444"/>
      <c r="U135" s="444"/>
      <c r="V135" s="444"/>
      <c r="W135" s="444"/>
      <c r="X135" s="444"/>
      <c r="Y135" s="444"/>
      <c r="Z135" s="444"/>
      <c r="AA135" s="444"/>
      <c r="AB135" s="444"/>
      <c r="AC135" s="445"/>
    </row>
    <row r="136" spans="1:29" x14ac:dyDescent="0.15">
      <c r="A136" s="139" t="s">
        <v>144</v>
      </c>
      <c r="B136" s="130"/>
      <c r="O136" s="147" t="s">
        <v>148</v>
      </c>
      <c r="P136" s="148"/>
      <c r="Q136" s="120" t="s">
        <v>156</v>
      </c>
      <c r="R136" s="415" t="s">
        <v>157</v>
      </c>
      <c r="S136" s="416"/>
      <c r="T136" s="416"/>
      <c r="U136" s="416"/>
      <c r="V136" s="416"/>
      <c r="W136" s="416"/>
      <c r="X136" s="416"/>
      <c r="Y136" s="416"/>
      <c r="Z136" s="416"/>
      <c r="AA136" s="416"/>
      <c r="AB136" s="416"/>
      <c r="AC136" s="432"/>
    </row>
    <row r="137" spans="1:29" x14ac:dyDescent="0.15">
      <c r="A137" s="139" t="s">
        <v>145</v>
      </c>
      <c r="B137" s="130"/>
      <c r="O137" s="147" t="s">
        <v>132</v>
      </c>
      <c r="P137" s="148"/>
      <c r="Q137" s="120" t="s">
        <v>158</v>
      </c>
      <c r="R137" s="415" t="s">
        <v>159</v>
      </c>
      <c r="S137" s="416"/>
      <c r="T137" s="416"/>
      <c r="U137" s="416"/>
      <c r="V137" s="416"/>
      <c r="W137" s="416"/>
      <c r="X137" s="416"/>
      <c r="Y137" s="416"/>
      <c r="Z137" s="416"/>
      <c r="AA137" s="416"/>
      <c r="AB137" s="416"/>
      <c r="AC137" s="432"/>
    </row>
    <row r="138" spans="1:29" x14ac:dyDescent="0.15">
      <c r="A138" s="139" t="s">
        <v>146</v>
      </c>
      <c r="B138" s="130"/>
      <c r="O138" s="150" t="s">
        <v>133</v>
      </c>
      <c r="P138" s="151"/>
      <c r="Q138" s="120" t="s">
        <v>160</v>
      </c>
      <c r="R138" s="152" t="s">
        <v>161</v>
      </c>
      <c r="S138" s="152" t="s">
        <v>161</v>
      </c>
      <c r="T138" s="152" t="s">
        <v>161</v>
      </c>
      <c r="U138" s="153"/>
      <c r="V138" s="153"/>
      <c r="W138" s="153"/>
      <c r="X138" s="153"/>
      <c r="Y138" s="153"/>
      <c r="Z138" s="153"/>
      <c r="AA138" s="153"/>
      <c r="AB138" s="153"/>
      <c r="AC138" s="154"/>
    </row>
    <row r="139" spans="1:29" x14ac:dyDescent="0.15">
      <c r="A139" s="139" t="s">
        <v>147</v>
      </c>
      <c r="B139" s="130"/>
    </row>
    <row r="140" spans="1:29" x14ac:dyDescent="0.15">
      <c r="A140" s="139" t="s">
        <v>148</v>
      </c>
      <c r="B140" s="130"/>
    </row>
    <row r="141" spans="1:29" x14ac:dyDescent="0.15">
      <c r="A141" s="139" t="s">
        <v>149</v>
      </c>
      <c r="B141" s="130"/>
      <c r="O141" s="155" t="s">
        <v>164</v>
      </c>
      <c r="P141" s="155"/>
      <c r="Q141" s="106"/>
    </row>
    <row r="142" spans="1:29" x14ac:dyDescent="0.15">
      <c r="A142" s="139" t="s">
        <v>150</v>
      </c>
      <c r="B142" s="130"/>
      <c r="O142" s="156" t="s">
        <v>45</v>
      </c>
      <c r="P142" s="157"/>
      <c r="Q142" s="120" t="s">
        <v>170</v>
      </c>
    </row>
    <row r="143" spans="1:29" x14ac:dyDescent="0.15">
      <c r="A143" s="139" t="s">
        <v>151</v>
      </c>
      <c r="B143" s="130"/>
      <c r="O143" s="158"/>
      <c r="P143" s="159"/>
      <c r="Q143" s="120" t="s">
        <v>171</v>
      </c>
    </row>
    <row r="144" spans="1:29" x14ac:dyDescent="0.15">
      <c r="A144" s="139" t="s">
        <v>152</v>
      </c>
      <c r="B144" s="130"/>
      <c r="O144" s="156" t="s">
        <v>46</v>
      </c>
      <c r="P144" s="157"/>
      <c r="Q144" s="120" t="s">
        <v>165</v>
      </c>
    </row>
    <row r="145" spans="1:17" x14ac:dyDescent="0.15">
      <c r="A145" s="139" t="s">
        <v>153</v>
      </c>
      <c r="B145" s="130"/>
      <c r="O145" s="158"/>
      <c r="P145" s="159"/>
      <c r="Q145" s="120" t="s">
        <v>166</v>
      </c>
    </row>
    <row r="146" spans="1:17" x14ac:dyDescent="0.15">
      <c r="A146" s="139" t="s">
        <v>154</v>
      </c>
      <c r="B146" s="130"/>
    </row>
    <row r="147" spans="1:17" ht="13.5" customHeight="1" x14ac:dyDescent="0.15"/>
    <row r="148" spans="1:17" x14ac:dyDescent="0.15">
      <c r="O148" s="103" t="s">
        <v>294</v>
      </c>
    </row>
    <row r="149" spans="1:17" x14ac:dyDescent="0.15">
      <c r="O149" s="439" t="s">
        <v>14</v>
      </c>
      <c r="P149" s="440"/>
    </row>
    <row r="150" spans="1:17" x14ac:dyDescent="0.15">
      <c r="O150" s="291"/>
      <c r="P150" s="292"/>
    </row>
    <row r="155" spans="1:17" ht="13.5" customHeight="1" x14ac:dyDescent="0.15"/>
    <row r="159" spans="1:17" ht="13.5" customHeight="1" x14ac:dyDescent="0.15"/>
    <row r="163" ht="13.5" customHeight="1" x14ac:dyDescent="0.15"/>
    <row r="166" ht="13.5" customHeight="1" x14ac:dyDescent="0.15"/>
    <row r="169" ht="13.5" customHeight="1" x14ac:dyDescent="0.15"/>
  </sheetData>
  <mergeCells count="295">
    <mergeCell ref="O149:P149"/>
    <mergeCell ref="O150:P150"/>
    <mergeCell ref="F132:G132"/>
    <mergeCell ref="F133:G133"/>
    <mergeCell ref="F134:G134"/>
    <mergeCell ref="R134:AC134"/>
    <mergeCell ref="R135:AC135"/>
    <mergeCell ref="R136:AC136"/>
    <mergeCell ref="O128:P128"/>
    <mergeCell ref="F129:G129"/>
    <mergeCell ref="O129:P130"/>
    <mergeCell ref="F130:G130"/>
    <mergeCell ref="F131:G131"/>
    <mergeCell ref="O131:P131"/>
    <mergeCell ref="AO122:AO123"/>
    <mergeCell ref="AP122:AQ122"/>
    <mergeCell ref="R137:AC137"/>
    <mergeCell ref="AR122:AS122"/>
    <mergeCell ref="AU122:AV122"/>
    <mergeCell ref="J123:K123"/>
    <mergeCell ref="J124:K124"/>
    <mergeCell ref="AC122:AD122"/>
    <mergeCell ref="AE122:AF122"/>
    <mergeCell ref="AJ122:AM122"/>
    <mergeCell ref="AN122:AN123"/>
    <mergeCell ref="R122:X122"/>
    <mergeCell ref="Y122:Z122"/>
    <mergeCell ref="AA122:AB122"/>
    <mergeCell ref="AG122:AI122"/>
    <mergeCell ref="J116:K116"/>
    <mergeCell ref="P116:P118"/>
    <mergeCell ref="J117:K117"/>
    <mergeCell ref="J118:K118"/>
    <mergeCell ref="J119:K119"/>
    <mergeCell ref="P119:P120"/>
    <mergeCell ref="J120:K120"/>
    <mergeCell ref="P113:P115"/>
    <mergeCell ref="C114:D114"/>
    <mergeCell ref="E114:F114"/>
    <mergeCell ref="J114:K114"/>
    <mergeCell ref="G115:H125"/>
    <mergeCell ref="J115:K115"/>
    <mergeCell ref="J121:K121"/>
    <mergeCell ref="J122:K122"/>
    <mergeCell ref="P122:Q123"/>
    <mergeCell ref="J125:K125"/>
    <mergeCell ref="E112:F112"/>
    <mergeCell ref="J112:K112"/>
    <mergeCell ref="A109:B110"/>
    <mergeCell ref="C109:D109"/>
    <mergeCell ref="E109:F109"/>
    <mergeCell ref="G109:H114"/>
    <mergeCell ref="J109:K109"/>
    <mergeCell ref="A113:B114"/>
    <mergeCell ref="C113:D113"/>
    <mergeCell ref="E113:F113"/>
    <mergeCell ref="J113:K113"/>
    <mergeCell ref="P97:P104"/>
    <mergeCell ref="A99:B99"/>
    <mergeCell ref="C99:D99"/>
    <mergeCell ref="C100:D100"/>
    <mergeCell ref="C101:D101"/>
    <mergeCell ref="C102:D102"/>
    <mergeCell ref="C103:D103"/>
    <mergeCell ref="C104:D104"/>
    <mergeCell ref="P109:P112"/>
    <mergeCell ref="C110:D110"/>
    <mergeCell ref="E110:F110"/>
    <mergeCell ref="J110:K110"/>
    <mergeCell ref="A111:B112"/>
    <mergeCell ref="P105:P108"/>
    <mergeCell ref="A107:B107"/>
    <mergeCell ref="A108:B108"/>
    <mergeCell ref="C108:D108"/>
    <mergeCell ref="E108:F108"/>
    <mergeCell ref="G108:H108"/>
    <mergeCell ref="J108:K108"/>
    <mergeCell ref="C111:D111"/>
    <mergeCell ref="E111:F111"/>
    <mergeCell ref="J111:K111"/>
    <mergeCell ref="C112:D112"/>
    <mergeCell ref="AR87:AS87"/>
    <mergeCell ref="AU87:AV87"/>
    <mergeCell ref="P89:P96"/>
    <mergeCell ref="A94:B94"/>
    <mergeCell ref="C94:D94"/>
    <mergeCell ref="E94:F94"/>
    <mergeCell ref="G94:N94"/>
    <mergeCell ref="C95:D95"/>
    <mergeCell ref="G95:N95"/>
    <mergeCell ref="C96:D96"/>
    <mergeCell ref="AJ87:AM87"/>
    <mergeCell ref="AN87:AN88"/>
    <mergeCell ref="AO87:AO88"/>
    <mergeCell ref="AP87:AQ87"/>
    <mergeCell ref="P87:Q88"/>
    <mergeCell ref="R87:X87"/>
    <mergeCell ref="Y87:Z87"/>
    <mergeCell ref="AA87:AB87"/>
    <mergeCell ref="AC87:AD87"/>
    <mergeCell ref="AE87:AF87"/>
    <mergeCell ref="G96:N96"/>
    <mergeCell ref="AG87:AI87"/>
    <mergeCell ref="C67:G67"/>
    <mergeCell ref="L67:N67"/>
    <mergeCell ref="C68:H69"/>
    <mergeCell ref="N68:N69"/>
    <mergeCell ref="D80:N80"/>
    <mergeCell ref="D81:N81"/>
    <mergeCell ref="D65:E65"/>
    <mergeCell ref="F65:G65"/>
    <mergeCell ref="L65:N65"/>
    <mergeCell ref="D66:E66"/>
    <mergeCell ref="F66:G66"/>
    <mergeCell ref="L66:N66"/>
    <mergeCell ref="A61:A62"/>
    <mergeCell ref="B61:B62"/>
    <mergeCell ref="C61:C62"/>
    <mergeCell ref="D61:E62"/>
    <mergeCell ref="F61:G61"/>
    <mergeCell ref="H61:H62"/>
    <mergeCell ref="L61:N62"/>
    <mergeCell ref="F62:G62"/>
    <mergeCell ref="A63:A64"/>
    <mergeCell ref="B63:B64"/>
    <mergeCell ref="C63:C64"/>
    <mergeCell ref="D63:E64"/>
    <mergeCell ref="F63:G63"/>
    <mergeCell ref="H63:H64"/>
    <mergeCell ref="L63:N64"/>
    <mergeCell ref="F64:G64"/>
    <mergeCell ref="F57:G57"/>
    <mergeCell ref="A58:A60"/>
    <mergeCell ref="B58:B60"/>
    <mergeCell ref="C58:C60"/>
    <mergeCell ref="D58:E60"/>
    <mergeCell ref="F58:G58"/>
    <mergeCell ref="L53:N55"/>
    <mergeCell ref="F54:G54"/>
    <mergeCell ref="F55:G55"/>
    <mergeCell ref="A56:A57"/>
    <mergeCell ref="B56:B57"/>
    <mergeCell ref="C56:C57"/>
    <mergeCell ref="D56:E57"/>
    <mergeCell ref="F56:G56"/>
    <mergeCell ref="H56:H57"/>
    <mergeCell ref="L56:N57"/>
    <mergeCell ref="H58:H60"/>
    <mergeCell ref="L58:N60"/>
    <mergeCell ref="F59:G59"/>
    <mergeCell ref="F60:G60"/>
    <mergeCell ref="L50:N52"/>
    <mergeCell ref="F52:G52"/>
    <mergeCell ref="A53:A55"/>
    <mergeCell ref="B53:B55"/>
    <mergeCell ref="C53:C55"/>
    <mergeCell ref="D53:E55"/>
    <mergeCell ref="F53:G53"/>
    <mergeCell ref="H53:H55"/>
    <mergeCell ref="A50:A52"/>
    <mergeCell ref="B50:B52"/>
    <mergeCell ref="C50:C52"/>
    <mergeCell ref="D50:E52"/>
    <mergeCell ref="H50:H52"/>
    <mergeCell ref="F50:G51"/>
    <mergeCell ref="I50:I51"/>
    <mergeCell ref="J50:J51"/>
    <mergeCell ref="K50:K51"/>
    <mergeCell ref="A48:A49"/>
    <mergeCell ref="B48:B49"/>
    <mergeCell ref="C48:C49"/>
    <mergeCell ref="D48:E49"/>
    <mergeCell ref="F48:G48"/>
    <mergeCell ref="H48:H49"/>
    <mergeCell ref="L48:N49"/>
    <mergeCell ref="A46:A47"/>
    <mergeCell ref="B46:B47"/>
    <mergeCell ref="C46:C47"/>
    <mergeCell ref="D46:E47"/>
    <mergeCell ref="F46:G46"/>
    <mergeCell ref="F49:G49"/>
    <mergeCell ref="H46:H47"/>
    <mergeCell ref="L46:N47"/>
    <mergeCell ref="F47:G47"/>
    <mergeCell ref="A42:A45"/>
    <mergeCell ref="B42:B45"/>
    <mergeCell ref="C42:C45"/>
    <mergeCell ref="D42:E45"/>
    <mergeCell ref="F42:G42"/>
    <mergeCell ref="H42:H45"/>
    <mergeCell ref="L42:N45"/>
    <mergeCell ref="F43:G43"/>
    <mergeCell ref="F44:G44"/>
    <mergeCell ref="F45:G45"/>
    <mergeCell ref="A38:A41"/>
    <mergeCell ref="B38:B41"/>
    <mergeCell ref="C38:C41"/>
    <mergeCell ref="D38:E41"/>
    <mergeCell ref="F38:G38"/>
    <mergeCell ref="H38:H41"/>
    <mergeCell ref="A35:A37"/>
    <mergeCell ref="B35:B37"/>
    <mergeCell ref="C35:C37"/>
    <mergeCell ref="D35:E37"/>
    <mergeCell ref="F35:G35"/>
    <mergeCell ref="H35:H37"/>
    <mergeCell ref="F36:G36"/>
    <mergeCell ref="F39:G39"/>
    <mergeCell ref="H29:H31"/>
    <mergeCell ref="M36:N36"/>
    <mergeCell ref="F37:G37"/>
    <mergeCell ref="M37:N37"/>
    <mergeCell ref="F40:G40"/>
    <mergeCell ref="L40:N40"/>
    <mergeCell ref="F41:G41"/>
    <mergeCell ref="L41:N41"/>
    <mergeCell ref="L38:N38"/>
    <mergeCell ref="M35:N35"/>
    <mergeCell ref="F29:G29"/>
    <mergeCell ref="D26:E28"/>
    <mergeCell ref="H26:H28"/>
    <mergeCell ref="F31:G31"/>
    <mergeCell ref="F26:G26"/>
    <mergeCell ref="F27:G27"/>
    <mergeCell ref="F30:G30"/>
    <mergeCell ref="L31:N31"/>
    <mergeCell ref="A32:A34"/>
    <mergeCell ref="B32:B34"/>
    <mergeCell ref="C32:C34"/>
    <mergeCell ref="D32:E34"/>
    <mergeCell ref="H32:H34"/>
    <mergeCell ref="L32:N32"/>
    <mergeCell ref="L33:N33"/>
    <mergeCell ref="F34:G34"/>
    <mergeCell ref="L34:N34"/>
    <mergeCell ref="F32:G33"/>
    <mergeCell ref="I32:I33"/>
    <mergeCell ref="J32:J33"/>
    <mergeCell ref="K32:K33"/>
    <mergeCell ref="A29:A31"/>
    <mergeCell ref="B29:B31"/>
    <mergeCell ref="C29:C31"/>
    <mergeCell ref="D29:E31"/>
    <mergeCell ref="L26:N27"/>
    <mergeCell ref="F28:G28"/>
    <mergeCell ref="L28:N28"/>
    <mergeCell ref="L29:N30"/>
    <mergeCell ref="A18:A25"/>
    <mergeCell ref="B18:B25"/>
    <mergeCell ref="C18:C25"/>
    <mergeCell ref="F18:G18"/>
    <mergeCell ref="H18:H25"/>
    <mergeCell ref="L18:N18"/>
    <mergeCell ref="F19:G19"/>
    <mergeCell ref="F23:G23"/>
    <mergeCell ref="L23:N23"/>
    <mergeCell ref="F24:G24"/>
    <mergeCell ref="L24:N24"/>
    <mergeCell ref="F25:G25"/>
    <mergeCell ref="L25:N25"/>
    <mergeCell ref="L19:N19"/>
    <mergeCell ref="F20:G20"/>
    <mergeCell ref="L20:N20"/>
    <mergeCell ref="F21:G21"/>
    <mergeCell ref="A26:A28"/>
    <mergeCell ref="B26:B28"/>
    <mergeCell ref="C26:C28"/>
    <mergeCell ref="L21:N21"/>
    <mergeCell ref="D21:E21"/>
    <mergeCell ref="F22:G22"/>
    <mergeCell ref="L22:N22"/>
    <mergeCell ref="K10:N10"/>
    <mergeCell ref="C11:G11"/>
    <mergeCell ref="C12:G12"/>
    <mergeCell ref="C14:D14"/>
    <mergeCell ref="C15:D15"/>
    <mergeCell ref="E15:F15"/>
    <mergeCell ref="C17:E17"/>
    <mergeCell ref="F17:G17"/>
    <mergeCell ref="L17:N17"/>
    <mergeCell ref="A12:B15"/>
    <mergeCell ref="A11:B11"/>
    <mergeCell ref="B5:B7"/>
    <mergeCell ref="D5:F5"/>
    <mergeCell ref="G6:N6"/>
    <mergeCell ref="G7:N7"/>
    <mergeCell ref="G8:N8"/>
    <mergeCell ref="G9:N9"/>
    <mergeCell ref="B1:B3"/>
    <mergeCell ref="G1:N1"/>
    <mergeCell ref="C2:N2"/>
    <mergeCell ref="C3:N3"/>
    <mergeCell ref="A4:B4"/>
    <mergeCell ref="I4:N4"/>
    <mergeCell ref="E14:L14"/>
  </mergeCells>
  <phoneticPr fontId="1"/>
  <conditionalFormatting sqref="B18:B20">
    <cfRule type="colorScale" priority="66">
      <colorScale>
        <cfvo type="min"/>
        <cfvo type="percentile" val="50"/>
        <cfvo type="max"/>
        <color rgb="FFF8696B"/>
        <color rgb="FFFFEB84"/>
        <color rgb="FF63BE7B"/>
      </colorScale>
    </cfRule>
    <cfRule type="dataBar" priority="65">
      <dataBar>
        <cfvo type="min"/>
        <cfvo type="max"/>
        <color rgb="FF638EC6"/>
      </dataBar>
      <extLst>
        <ext xmlns:x14="http://schemas.microsoft.com/office/spreadsheetml/2009/9/main" uri="{B025F937-C7B1-47D3-B67F-A62EFF666E3E}">
          <x14:id>{FEB87D68-EA82-414C-B36C-3B4CC30FFA05}</x14:id>
        </ext>
      </extLst>
    </cfRule>
  </conditionalFormatting>
  <conditionalFormatting sqref="B26:B27">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{8FB0F84F-F8FE-469A-A2FF-271DC258CE46}</x14:id>
        </ext>
      </extLst>
    </cfRule>
  </conditionalFormatting>
  <conditionalFormatting sqref="B29">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{44712964-AAE7-42E8-93FC-763904569425}</x14:id>
        </ext>
      </extLst>
    </cfRule>
  </conditionalFormatting>
  <conditionalFormatting sqref="B32:B33">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{195F401F-1D90-45D4-A042-DCE1C1BF92D2}</x14:id>
        </ext>
      </extLst>
    </cfRule>
  </conditionalFormatting>
  <conditionalFormatting sqref="B35">
    <cfRule type="colorScale" priority="59">
      <colorScale>
        <cfvo type="min"/>
        <cfvo type="percentile" val="50"/>
        <cfvo type="max"/>
        <color rgb="FFF8696B"/>
        <color rgb="FFFFEB84"/>
        <color rgb="FF63BE7B"/>
      </colorScale>
    </cfRule>
    <cfRule type="dataBar" priority="58">
      <dataBar>
        <cfvo type="min"/>
        <cfvo type="max"/>
        <color rgb="FF638EC6"/>
      </dataBar>
      <extLst>
        <ext xmlns:x14="http://schemas.microsoft.com/office/spreadsheetml/2009/9/main" uri="{B025F937-C7B1-47D3-B67F-A62EFF666E3E}">
          <x14:id>{11F9B3E0-DF93-4505-AD9E-6C801C9A4FC9}</x14:id>
        </ext>
      </extLst>
    </cfRule>
  </conditionalFormatting>
  <conditionalFormatting sqref="B38:B39">
    <cfRule type="colorScale" priority="38">
      <colorScale>
        <cfvo type="min"/>
        <cfvo type="percentile" val="50"/>
        <cfvo type="max"/>
        <color rgb="FFF8696B"/>
        <color rgb="FFFFEB84"/>
        <color rgb="FF63BE7B"/>
      </colorScale>
    </cfRule>
    <cfRule type="dataBar" priority="37">
      <dataBar>
        <cfvo type="min"/>
        <cfvo type="max"/>
        <color rgb="FF638EC6"/>
      </dataBar>
      <extLst>
        <ext xmlns:x14="http://schemas.microsoft.com/office/spreadsheetml/2009/9/main" uri="{B025F937-C7B1-47D3-B67F-A62EFF666E3E}">
          <x14:id>{23DBEDFB-65E3-46A6-A198-1024A34EE269}</x14:id>
        </ext>
      </extLst>
    </cfRule>
  </conditionalFormatting>
  <conditionalFormatting sqref="B42">
    <cfRule type="colorScale" priority="49">
      <colorScale>
        <cfvo type="min"/>
        <cfvo type="percentile" val="50"/>
        <cfvo type="max"/>
        <color rgb="FFF8696B"/>
        <color rgb="FFFFEB84"/>
        <color rgb="FF63BE7B"/>
      </colorScale>
    </cfRule>
    <cfRule type="dataBar" priority="48">
      <dataBar>
        <cfvo type="min"/>
        <cfvo type="max"/>
        <color rgb="FF638EC6"/>
      </dataBar>
      <extLst>
        <ext xmlns:x14="http://schemas.microsoft.com/office/spreadsheetml/2009/9/main" uri="{B025F937-C7B1-47D3-B67F-A62EFF666E3E}">
          <x14:id>{66192978-FB67-4752-ACF7-4177E2524DA0}</x14:id>
        </ext>
      </extLst>
    </cfRule>
  </conditionalFormatting>
  <conditionalFormatting sqref="B46">
    <cfRule type="dataBar" priority="11">
      <dataBar>
        <cfvo type="min"/>
        <cfvo type="max"/>
        <color rgb="FF638EC6"/>
      </dataBar>
      <extLst>
        <ext xmlns:x14="http://schemas.microsoft.com/office/spreadsheetml/2009/9/main" uri="{B025F937-C7B1-47D3-B67F-A62EFF666E3E}">
          <x14:id>{860F3DC6-340A-4E3C-887C-37237DD34C1C}</x14:id>
        </ext>
      </extLst>
    </cfRule>
    <cfRule type="colorScale" priority="12">
      <colorScale>
        <cfvo type="min"/>
        <cfvo type="percentile" val="50"/>
        <cfvo type="max"/>
        <color rgb="FFF8696B"/>
        <color rgb="FFFFEB84"/>
        <color rgb="FF63BE7B"/>
      </colorScale>
    </cfRule>
  </conditionalFormatting>
  <conditionalFormatting sqref="B48">
    <cfRule type="colorScale" priority="47">
      <colorScale>
        <cfvo type="min"/>
        <cfvo type="percentile" val="50"/>
        <cfvo type="max"/>
        <color rgb="FFF8696B"/>
        <color rgb="FFFFEB84"/>
        <color rgb="FF63BE7B"/>
      </colorScale>
    </cfRule>
    <cfRule type="dataBar" priority="46">
      <dataBar>
        <cfvo type="min"/>
        <cfvo type="max"/>
        <color rgb="FF638EC6"/>
      </dataBar>
      <extLst>
        <ext xmlns:x14="http://schemas.microsoft.com/office/spreadsheetml/2009/9/main" uri="{B025F937-C7B1-47D3-B67F-A62EFF666E3E}">
          <x14:id>{1B34C805-A3A2-449B-956A-EC7CD4C4C4B8}</x14:id>
        </ext>
      </extLst>
    </cfRule>
  </conditionalFormatting>
  <conditionalFormatting sqref="B50:B51">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{1BE852A0-8077-4AFF-9A60-0D03A2A64957}</x14:id>
        </ext>
      </extLst>
    </cfRule>
  </conditionalFormatting>
  <conditionalFormatting sqref="B53">
    <cfRule type="dataBar" priority="52">
      <dataBar>
        <cfvo type="min"/>
        <cfvo type="max"/>
        <color rgb="FF638EC6"/>
      </dataBar>
      <extLst>
        <ext xmlns:x14="http://schemas.microsoft.com/office/spreadsheetml/2009/9/main" uri="{B025F937-C7B1-47D3-B67F-A62EFF666E3E}">
          <x14:id>{971DE931-453A-4526-B983-B0A74DF4F189}</x14:id>
        </ext>
      </extLst>
    </cfRule>
    <cfRule type="colorScale" priority="53">
      <colorScale>
        <cfvo type="min"/>
        <cfvo type="percentile" val="50"/>
        <cfvo type="max"/>
        <color rgb="FFF8696B"/>
        <color rgb="FFFFEB84"/>
        <color rgb="FF63BE7B"/>
      </colorScale>
    </cfRule>
  </conditionalFormatting>
  <conditionalFormatting sqref="B56">
    <cfRule type="dataBar" priority="44">
      <dataBar>
        <cfvo type="min"/>
        <cfvo type="max"/>
        <color rgb="FF638EC6"/>
      </dataBar>
      <extLst>
        <ext xmlns:x14="http://schemas.microsoft.com/office/spreadsheetml/2009/9/main" uri="{B025F937-C7B1-47D3-B67F-A62EFF666E3E}">
          <x14:id>{D5F76281-28BF-4666-A030-0C515B1A96F0}</x14:id>
        </ext>
      </extLst>
    </cfRule>
    <cfRule type="colorScale" priority="45">
      <colorScale>
        <cfvo type="min"/>
        <cfvo type="percentile" val="50"/>
        <cfvo type="max"/>
        <color rgb="FFF8696B"/>
        <color rgb="FFFFEB84"/>
        <color rgb="FF63BE7B"/>
      </colorScale>
    </cfRule>
  </conditionalFormatting>
  <conditionalFormatting sqref="B58:B59">
    <cfRule type="dataBar" priority="42">
      <dataBar>
        <cfvo type="min"/>
        <cfvo type="max"/>
        <color rgb="FF638EC6"/>
      </dataBar>
      <extLst>
        <ext xmlns:x14="http://schemas.microsoft.com/office/spreadsheetml/2009/9/main" uri="{B025F937-C7B1-47D3-B67F-A62EFF666E3E}">
          <x14:id>{40EB3340-0DDE-4362-BA9F-16FD586A20BA}</x14:id>
        </ext>
      </extLst>
    </cfRule>
    <cfRule type="colorScale" priority="43">
      <colorScale>
        <cfvo type="min"/>
        <cfvo type="percentile" val="50"/>
        <cfvo type="max"/>
        <color rgb="FFF8696B"/>
        <color rgb="FFFFEB84"/>
        <color rgb="FF63BE7B"/>
      </colorScale>
    </cfRule>
  </conditionalFormatting>
  <conditionalFormatting sqref="B61">
    <cfRule type="colorScale" priority="68">
      <colorScale>
        <cfvo type="min"/>
        <cfvo type="percentile" val="50"/>
        <cfvo type="max"/>
        <color rgb="FFF8696B"/>
        <color rgb="FFFFEB84"/>
        <color rgb="FF63BE7B"/>
      </colorScale>
    </cfRule>
    <cfRule type="dataBar" priority="67">
      <dataBar>
        <cfvo type="min"/>
        <cfvo type="max"/>
        <color rgb="FF638EC6"/>
      </dataBar>
      <extLst>
        <ext xmlns:x14="http://schemas.microsoft.com/office/spreadsheetml/2009/9/main" uri="{B025F937-C7B1-47D3-B67F-A62EFF666E3E}">
          <x14:id>{63CE6FD4-D38C-4005-AD83-196F79A371FC}</x14:id>
        </ext>
      </extLst>
    </cfRule>
  </conditionalFormatting>
  <conditionalFormatting sqref="B65:B66 B63">
    <cfRule type="colorScale" priority="41">
      <colorScale>
        <cfvo type="min"/>
        <cfvo type="percentile" val="50"/>
        <cfvo type="max"/>
        <color rgb="FFF8696B"/>
        <color rgb="FFFFEB84"/>
        <color rgb="FF63BE7B"/>
      </colorScale>
    </cfRule>
    <cfRule type="dataBar" priority="40">
      <dataBar>
        <cfvo type="min"/>
        <cfvo type="max"/>
        <color rgb="FF638EC6"/>
      </dataBar>
      <extLst>
        <ext xmlns:x14="http://schemas.microsoft.com/office/spreadsheetml/2009/9/main" uri="{B025F937-C7B1-47D3-B67F-A62EFF666E3E}">
          <x14:id>{0A6E2BBC-868F-4B43-A2AA-69114AE694B5}</x14:id>
        </ext>
      </extLst>
    </cfRule>
  </conditionalFormatting>
  <conditionalFormatting sqref="F27 I27:K27">
    <cfRule type="expression" dxfId="26" priority="4">
      <formula>$I$27="―"</formula>
    </cfRule>
  </conditionalFormatting>
  <conditionalFormatting sqref="F29 H29:N29 K30:N30 F31:N31">
    <cfRule type="expression" dxfId="25" priority="31">
      <formula>$H$29=0</formula>
    </cfRule>
  </conditionalFormatting>
  <conditionalFormatting sqref="F30 I30:K30">
    <cfRule type="expression" dxfId="24" priority="1">
      <formula>$I$30="―"</formula>
    </cfRule>
  </conditionalFormatting>
  <conditionalFormatting sqref="F32 H32:N32 H33 L33:N33 F34:N34">
    <cfRule type="expression" dxfId="23" priority="30">
      <formula>$H$32=0</formula>
    </cfRule>
  </conditionalFormatting>
  <conditionalFormatting sqref="F36 I36:K36">
    <cfRule type="expression" dxfId="22" priority="29">
      <formula>$F$36=""</formula>
    </cfRule>
  </conditionalFormatting>
  <conditionalFormatting sqref="F42 I42:K42">
    <cfRule type="expression" dxfId="21" priority="14">
      <formula>$I$42="ー"</formula>
    </cfRule>
  </conditionalFormatting>
  <conditionalFormatting sqref="F43 I43:K43">
    <cfRule type="expression" dxfId="20" priority="13">
      <formula>$I$43="ー"</formula>
    </cfRule>
  </conditionalFormatting>
  <conditionalFormatting sqref="F50 H50:N50 H51 L51:N51 F52:N52">
    <cfRule type="expression" dxfId="19" priority="23">
      <formula>$H$50=0</formula>
    </cfRule>
  </conditionalFormatting>
  <conditionalFormatting sqref="F18:G19">
    <cfRule type="expression" dxfId="18" priority="7">
      <formula>$I$18="―"</formula>
    </cfRule>
  </conditionalFormatting>
  <conditionalFormatting sqref="F26:G27">
    <cfRule type="expression" dxfId="17" priority="5">
      <formula>$H$26=0</formula>
    </cfRule>
  </conditionalFormatting>
  <conditionalFormatting sqref="F30:G30">
    <cfRule type="expression" dxfId="16" priority="3">
      <formula>$F$30=""</formula>
    </cfRule>
  </conditionalFormatting>
  <conditionalFormatting sqref="F30:I30">
    <cfRule type="expression" dxfId="15" priority="2">
      <formula>$H$29=0</formula>
    </cfRule>
  </conditionalFormatting>
  <conditionalFormatting sqref="F35:N37">
    <cfRule type="expression" dxfId="14" priority="28">
      <formula>$H$35=0</formula>
    </cfRule>
  </conditionalFormatting>
  <conditionalFormatting sqref="F38:N41">
    <cfRule type="expression" dxfId="13" priority="27">
      <formula>$H$38=0</formula>
    </cfRule>
  </conditionalFormatting>
  <conditionalFormatting sqref="F42:N45">
    <cfRule type="expression" dxfId="12" priority="25">
      <formula>$H$42=0</formula>
    </cfRule>
  </conditionalFormatting>
  <conditionalFormatting sqref="F46:N49">
    <cfRule type="expression" dxfId="11" priority="10">
      <formula>$H$48=0</formula>
    </cfRule>
  </conditionalFormatting>
  <conditionalFormatting sqref="F53:N55">
    <cfRule type="expression" dxfId="10" priority="22">
      <formula>$H$53=0</formula>
    </cfRule>
  </conditionalFormatting>
  <conditionalFormatting sqref="F56:N57">
    <cfRule type="expression" dxfId="9" priority="21">
      <formula>$H$56=0</formula>
    </cfRule>
  </conditionalFormatting>
  <conditionalFormatting sqref="F58:N60">
    <cfRule type="expression" dxfId="8" priority="8">
      <formula>$H$58=0</formula>
    </cfRule>
  </conditionalFormatting>
  <conditionalFormatting sqref="F61:N62">
    <cfRule type="expression" dxfId="7" priority="19">
      <formula>$H$61=0</formula>
    </cfRule>
  </conditionalFormatting>
  <conditionalFormatting sqref="F63:N64">
    <cfRule type="expression" dxfId="6" priority="18">
      <formula>$H$63=0</formula>
    </cfRule>
  </conditionalFormatting>
  <conditionalFormatting sqref="F65:N65">
    <cfRule type="expression" dxfId="5" priority="17">
      <formula>$H$65=0</formula>
    </cfRule>
  </conditionalFormatting>
  <conditionalFormatting sqref="F66:N66">
    <cfRule type="expression" dxfId="4" priority="16">
      <formula>$H$66=0</formula>
    </cfRule>
  </conditionalFormatting>
  <conditionalFormatting sqref="H26:N26 H27:I27 K27:N27 F28:N28">
    <cfRule type="expression" dxfId="3" priority="33">
      <formula>$H$26=0</formula>
    </cfRule>
  </conditionalFormatting>
  <conditionalFormatting sqref="I18:K19">
    <cfRule type="expression" dxfId="2" priority="9">
      <formula>$I$18="―"</formula>
    </cfRule>
  </conditionalFormatting>
  <conditionalFormatting sqref="L24">
    <cfRule type="expression" dxfId="1" priority="36">
      <formula>$B$18="対象外×"</formula>
    </cfRule>
  </conditionalFormatting>
  <conditionalFormatting sqref="O149:P150">
    <cfRule type="expression" dxfId="0" priority="39">
      <formula>$B$35="対象外×"</formula>
    </cfRule>
  </conditionalFormatting>
  <dataValidations count="13">
    <dataValidation type="list" allowBlank="1" showInputMessage="1" showErrorMessage="1" sqref="J28:J29 J31:J32 J21:J26 J52:J66 J34:J50" xr:uid="{00000000-0002-0000-0000-000000000000}">
      <formula1>"　,○"</formula1>
    </dataValidation>
    <dataValidation type="list" allowBlank="1" showInputMessage="1" showErrorMessage="1" sqref="G1:N1" xr:uid="{00000000-0002-0000-0000-000002000000}">
      <formula1>$Q$89:$Q$121</formula1>
    </dataValidation>
    <dataValidation type="list" allowBlank="1" showInputMessage="1" showErrorMessage="1" sqref="F32" xr:uid="{00000000-0002-0000-0000-000003000000}">
      <formula1>$Q$134:$Q$138</formula1>
    </dataValidation>
    <dataValidation type="list" allowBlank="1" showInputMessage="1" showErrorMessage="1" sqref="C11:G11" xr:uid="{00000000-0002-0000-0000-000004000000}">
      <formula1>$G$95:$G$96</formula1>
    </dataValidation>
    <dataValidation type="list" allowBlank="1" showInputMessage="1" showErrorMessage="1" sqref="E22" xr:uid="{00000000-0002-0000-0000-000005000000}">
      <formula1>$A$118:$A$146</formula1>
    </dataValidation>
    <dataValidation type="list" allowBlank="1" showInputMessage="1" showErrorMessage="1" sqref="M37:N37" xr:uid="{00000000-0002-0000-0000-000006000000}">
      <formula1>$J$121:$J$123</formula1>
    </dataValidation>
    <dataValidation type="list" allowBlank="1" showInputMessage="1" showErrorMessage="1" sqref="M36:N36" xr:uid="{00000000-0002-0000-0000-000007000000}">
      <formula1>$J$116:$J$119</formula1>
    </dataValidation>
    <dataValidation type="list" allowBlank="1" showInputMessage="1" showErrorMessage="1" sqref="L29" xr:uid="{00000000-0002-0000-0000-000009000000}">
      <formula1>$E$111:$E$112</formula1>
    </dataValidation>
    <dataValidation type="list" allowBlank="1" showInputMessage="1" showErrorMessage="1" sqref="L26" xr:uid="{00000000-0002-0000-0000-00000A000000}">
      <formula1>$E$109:$E$110</formula1>
    </dataValidation>
    <dataValidation type="list" showInputMessage="1" showErrorMessage="1" sqref="J18:J20" xr:uid="{00000000-0002-0000-0000-00000B000000}">
      <formula1>"○,　"</formula1>
    </dataValidation>
    <dataValidation type="list" allowBlank="1" showInputMessage="1" showErrorMessage="1" sqref="L32" xr:uid="{00000000-0002-0000-0000-00000C000000}">
      <formula1>$E$113:$E$114</formula1>
    </dataValidation>
    <dataValidation type="list" allowBlank="1" showInputMessage="1" showErrorMessage="1" sqref="B18:B20 B26:B27 B29 B35 B32:B33 B50:B51 B53 B42 B48 B56 B58:B59 B61 B63 B38:B39 B65:B66 B46" xr:uid="{00000000-0002-0000-0000-00000D000000}">
      <formula1>"対象○,対象外×"</formula1>
    </dataValidation>
    <dataValidation type="list" allowBlank="1" showInputMessage="1" showErrorMessage="1" sqref="M35:N35" xr:uid="{00000000-0002-0000-0000-000008000000}">
      <formula1>$I$115:$I$119</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FEB87D68-EA82-414C-B36C-3B4CC30FFA05}">
            <x14:dataBar minLength="0" maxLength="100" border="1" negativeBarBorderColorSameAsPositive="0">
              <x14:cfvo type="autoMin"/>
              <x14:cfvo type="autoMax"/>
              <x14:borderColor rgb="FF638EC6"/>
              <x14:negativeFillColor rgb="FFFF0000"/>
              <x14:negativeBorderColor rgb="FFFF0000"/>
              <x14:axisColor rgb="FF000000"/>
            </x14:dataBar>
          </x14:cfRule>
          <xm:sqref>B18:B20</xm:sqref>
        </x14:conditionalFormatting>
        <x14:conditionalFormatting xmlns:xm="http://schemas.microsoft.com/office/excel/2006/main">
          <x14:cfRule type="dataBar" id="{8FB0F84F-F8FE-469A-A2FF-271DC258CE46}">
            <x14:dataBar minLength="0" maxLength="100" border="1" negativeBarBorderColorSameAsPositive="0">
              <x14:cfvo type="autoMin"/>
              <x14:cfvo type="autoMax"/>
              <x14:borderColor rgb="FF638EC6"/>
              <x14:negativeFillColor rgb="FFFF0000"/>
              <x14:negativeBorderColor rgb="FFFF0000"/>
              <x14:axisColor rgb="FF000000"/>
            </x14:dataBar>
          </x14:cfRule>
          <xm:sqref>B26:B27</xm:sqref>
        </x14:conditionalFormatting>
        <x14:conditionalFormatting xmlns:xm="http://schemas.microsoft.com/office/excel/2006/main">
          <x14:cfRule type="dataBar" id="{44712964-AAE7-42E8-93FC-763904569425}">
            <x14:dataBar minLength="0" maxLength="100" border="1" negativeBarBorderColorSameAsPositive="0">
              <x14:cfvo type="autoMin"/>
              <x14:cfvo type="autoMax"/>
              <x14:borderColor rgb="FF638EC6"/>
              <x14:negativeFillColor rgb="FFFF0000"/>
              <x14:negativeBorderColor rgb="FFFF0000"/>
              <x14:axisColor rgb="FF000000"/>
            </x14:dataBar>
          </x14:cfRule>
          <xm:sqref>B29</xm:sqref>
        </x14:conditionalFormatting>
        <x14:conditionalFormatting xmlns:xm="http://schemas.microsoft.com/office/excel/2006/main">
          <x14:cfRule type="dataBar" id="{195F401F-1D90-45D4-A042-DCE1C1BF92D2}">
            <x14:dataBar minLength="0" maxLength="100" border="1" negativeBarBorderColorSameAsPositive="0">
              <x14:cfvo type="autoMin"/>
              <x14:cfvo type="autoMax"/>
              <x14:borderColor rgb="FF638EC6"/>
              <x14:negativeFillColor rgb="FFFF0000"/>
              <x14:negativeBorderColor rgb="FFFF0000"/>
              <x14:axisColor rgb="FF000000"/>
            </x14:dataBar>
          </x14:cfRule>
          <xm:sqref>B32:B33</xm:sqref>
        </x14:conditionalFormatting>
        <x14:conditionalFormatting xmlns:xm="http://schemas.microsoft.com/office/excel/2006/main">
          <x14:cfRule type="dataBar" id="{11F9B3E0-DF93-4505-AD9E-6C801C9A4FC9}">
            <x14:dataBar minLength="0" maxLength="100" border="1" negativeBarBorderColorSameAsPositive="0">
              <x14:cfvo type="autoMin"/>
              <x14:cfvo type="autoMax"/>
              <x14:borderColor rgb="FF638EC6"/>
              <x14:negativeFillColor rgb="FFFF0000"/>
              <x14:negativeBorderColor rgb="FFFF0000"/>
              <x14:axisColor rgb="FF000000"/>
            </x14:dataBar>
          </x14:cfRule>
          <xm:sqref>B35</xm:sqref>
        </x14:conditionalFormatting>
        <x14:conditionalFormatting xmlns:xm="http://schemas.microsoft.com/office/excel/2006/main">
          <x14:cfRule type="dataBar" id="{23DBEDFB-65E3-46A6-A198-1024A34EE269}">
            <x14:dataBar minLength="0" maxLength="100" border="1" negativeBarBorderColorSameAsPositive="0">
              <x14:cfvo type="autoMin"/>
              <x14:cfvo type="autoMax"/>
              <x14:borderColor rgb="FF638EC6"/>
              <x14:negativeFillColor rgb="FFFF0000"/>
              <x14:negativeBorderColor rgb="FFFF0000"/>
              <x14:axisColor rgb="FF000000"/>
            </x14:dataBar>
          </x14:cfRule>
          <xm:sqref>B38:B39</xm:sqref>
        </x14:conditionalFormatting>
        <x14:conditionalFormatting xmlns:xm="http://schemas.microsoft.com/office/excel/2006/main">
          <x14:cfRule type="dataBar" id="{66192978-FB67-4752-ACF7-4177E2524DA0}">
            <x14:dataBar minLength="0" maxLength="100" border="1" negativeBarBorderColorSameAsPositive="0">
              <x14:cfvo type="autoMin"/>
              <x14:cfvo type="autoMax"/>
              <x14:borderColor rgb="FF638EC6"/>
              <x14:negativeFillColor rgb="FFFF0000"/>
              <x14:negativeBorderColor rgb="FFFF0000"/>
              <x14:axisColor rgb="FF000000"/>
            </x14:dataBar>
          </x14:cfRule>
          <xm:sqref>B42</xm:sqref>
        </x14:conditionalFormatting>
        <x14:conditionalFormatting xmlns:xm="http://schemas.microsoft.com/office/excel/2006/main">
          <x14:cfRule type="dataBar" id="{860F3DC6-340A-4E3C-887C-37237DD34C1C}">
            <x14:dataBar minLength="0" maxLength="100" border="1" negativeBarBorderColorSameAsPositive="0">
              <x14:cfvo type="autoMin"/>
              <x14:cfvo type="autoMax"/>
              <x14:borderColor rgb="FF638EC6"/>
              <x14:negativeFillColor rgb="FFFF0000"/>
              <x14:negativeBorderColor rgb="FFFF0000"/>
              <x14:axisColor rgb="FF000000"/>
            </x14:dataBar>
          </x14:cfRule>
          <xm:sqref>B46</xm:sqref>
        </x14:conditionalFormatting>
        <x14:conditionalFormatting xmlns:xm="http://schemas.microsoft.com/office/excel/2006/main">
          <x14:cfRule type="dataBar" id="{1B34C805-A3A2-449B-956A-EC7CD4C4C4B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1BE852A0-8077-4AFF-9A60-0D03A2A64957}">
            <x14:dataBar minLength="0" maxLength="100" border="1" negativeBarBorderColorSameAsPositive="0">
              <x14:cfvo type="autoMin"/>
              <x14:cfvo type="autoMax"/>
              <x14:borderColor rgb="FF638EC6"/>
              <x14:negativeFillColor rgb="FFFF0000"/>
              <x14:negativeBorderColor rgb="FFFF0000"/>
              <x14:axisColor rgb="FF000000"/>
            </x14:dataBar>
          </x14:cfRule>
          <xm:sqref>B50:B51</xm:sqref>
        </x14:conditionalFormatting>
        <x14:conditionalFormatting xmlns:xm="http://schemas.microsoft.com/office/excel/2006/main">
          <x14:cfRule type="dataBar" id="{971DE931-453A-4526-B983-B0A74DF4F189}">
            <x14:dataBar minLength="0" maxLength="100" border="1" negativeBarBorderColorSameAsPositive="0">
              <x14:cfvo type="autoMin"/>
              <x14:cfvo type="autoMax"/>
              <x14:borderColor rgb="FF638EC6"/>
              <x14:negativeFillColor rgb="FFFF0000"/>
              <x14:negativeBorderColor rgb="FFFF0000"/>
              <x14:axisColor rgb="FF000000"/>
            </x14:dataBar>
          </x14:cfRule>
          <xm:sqref>B53</xm:sqref>
        </x14:conditionalFormatting>
        <x14:conditionalFormatting xmlns:xm="http://schemas.microsoft.com/office/excel/2006/main">
          <x14:cfRule type="dataBar" id="{D5F76281-28BF-4666-A030-0C515B1A96F0}">
            <x14:dataBar minLength="0" maxLength="100" border="1" negativeBarBorderColorSameAsPositive="0">
              <x14:cfvo type="autoMin"/>
              <x14:cfvo type="autoMax"/>
              <x14:borderColor rgb="FF638EC6"/>
              <x14:negativeFillColor rgb="FFFF0000"/>
              <x14:negativeBorderColor rgb="FFFF0000"/>
              <x14:axisColor rgb="FF000000"/>
            </x14:dataBar>
          </x14:cfRule>
          <xm:sqref>B56</xm:sqref>
        </x14:conditionalFormatting>
        <x14:conditionalFormatting xmlns:xm="http://schemas.microsoft.com/office/excel/2006/main">
          <x14:cfRule type="dataBar" id="{40EB3340-0DDE-4362-BA9F-16FD586A20BA}">
            <x14:dataBar minLength="0" maxLength="100" border="1" negativeBarBorderColorSameAsPositive="0">
              <x14:cfvo type="autoMin"/>
              <x14:cfvo type="autoMax"/>
              <x14:borderColor rgb="FF638EC6"/>
              <x14:negativeFillColor rgb="FFFF0000"/>
              <x14:negativeBorderColor rgb="FFFF0000"/>
              <x14:axisColor rgb="FF000000"/>
            </x14:dataBar>
          </x14:cfRule>
          <xm:sqref>B58:B59</xm:sqref>
        </x14:conditionalFormatting>
        <x14:conditionalFormatting xmlns:xm="http://schemas.microsoft.com/office/excel/2006/main">
          <x14:cfRule type="dataBar" id="{63CE6FD4-D38C-4005-AD83-196F79A371FC}">
            <x14:dataBar minLength="0" maxLength="100" border="1" negativeBarBorderColorSameAsPositive="0">
              <x14:cfvo type="autoMin"/>
              <x14:cfvo type="autoMax"/>
              <x14:borderColor rgb="FF638EC6"/>
              <x14:negativeFillColor rgb="FFFF0000"/>
              <x14:negativeBorderColor rgb="FFFF0000"/>
              <x14:axisColor rgb="FF000000"/>
            </x14:dataBar>
          </x14:cfRule>
          <xm:sqref>B61</xm:sqref>
        </x14:conditionalFormatting>
        <x14:conditionalFormatting xmlns:xm="http://schemas.microsoft.com/office/excel/2006/main">
          <x14:cfRule type="dataBar" id="{0A6E2BBC-868F-4B43-A2AA-69114AE694B5}">
            <x14:dataBar minLength="0" maxLength="100" border="1" negativeBarBorderColorSameAsPositive="0">
              <x14:cfvo type="autoMin"/>
              <x14:cfvo type="autoMax"/>
              <x14:borderColor rgb="FF638EC6"/>
              <x14:negativeFillColor rgb="FFFF0000"/>
              <x14:negativeBorderColor rgb="FFFF0000"/>
              <x14:axisColor rgb="FF000000"/>
            </x14:dataBar>
          </x14:cfRule>
          <xm:sqref>B65:B66 B63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67"/>
  <sheetViews>
    <sheetView showGridLines="0" view="pageBreakPreview" topLeftCell="A34" zoomScale="130" zoomScaleNormal="100" zoomScaleSheetLayoutView="130" workbookViewId="0">
      <selection activeCell="I33" sqref="I33"/>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53"/>
      <c r="B1" s="453"/>
      <c r="C1" s="453"/>
      <c r="D1" s="453"/>
      <c r="E1" s="453"/>
      <c r="F1" s="453"/>
      <c r="G1" s="453"/>
      <c r="H1" s="453"/>
      <c r="I1" s="453"/>
      <c r="J1" s="453"/>
      <c r="K1" s="453"/>
      <c r="L1" s="452" t="s">
        <v>196</v>
      </c>
      <c r="M1" s="452"/>
      <c r="N1" s="452"/>
      <c r="O1" s="452"/>
      <c r="P1" s="452"/>
      <c r="Q1" s="452"/>
      <c r="R1" s="452"/>
      <c r="S1" s="452"/>
      <c r="T1" s="452"/>
      <c r="U1" s="452"/>
    </row>
    <row r="2" spans="1:22" ht="23.25" customHeight="1" x14ac:dyDescent="0.15">
      <c r="A2" s="453" t="s">
        <v>78</v>
      </c>
      <c r="B2" s="453"/>
      <c r="C2" s="453"/>
      <c r="D2" s="453"/>
      <c r="E2" s="453"/>
      <c r="F2" s="453"/>
      <c r="G2" s="453"/>
      <c r="H2" s="453"/>
      <c r="I2" s="453"/>
      <c r="J2" s="453"/>
      <c r="K2" s="453"/>
      <c r="M2" s="9"/>
      <c r="N2" s="9"/>
      <c r="O2" s="9"/>
      <c r="P2" s="9"/>
      <c r="Q2" s="9"/>
      <c r="R2" s="9"/>
      <c r="S2" s="9"/>
      <c r="T2" s="9"/>
      <c r="U2" s="9"/>
      <c r="V2" s="9"/>
    </row>
    <row r="3" spans="1:22" ht="14.25" customHeight="1" x14ac:dyDescent="0.15">
      <c r="A3" s="4"/>
      <c r="B3" s="4"/>
      <c r="C3" s="4"/>
      <c r="D3" s="4"/>
      <c r="E3" s="4"/>
      <c r="F3" s="4"/>
      <c r="G3" s="4"/>
      <c r="H3" s="4"/>
      <c r="I3" s="4"/>
      <c r="L3" s="17" t="s">
        <v>81</v>
      </c>
      <c r="M3" s="455" t="s">
        <v>213</v>
      </c>
      <c r="N3" s="455"/>
      <c r="O3" s="455"/>
      <c r="P3" s="455"/>
      <c r="Q3" s="455"/>
      <c r="R3" s="455"/>
      <c r="S3" s="455"/>
      <c r="T3" s="455"/>
      <c r="U3" s="455"/>
    </row>
    <row r="4" spans="1:22" ht="13.5" customHeight="1" x14ac:dyDescent="0.15">
      <c r="J4" s="8"/>
      <c r="L4" s="16"/>
      <c r="M4" s="455"/>
      <c r="N4" s="455"/>
      <c r="O4" s="455"/>
      <c r="P4" s="455"/>
      <c r="Q4" s="455"/>
      <c r="R4" s="455"/>
      <c r="S4" s="455"/>
      <c r="T4" s="455"/>
      <c r="U4" s="455"/>
    </row>
    <row r="5" spans="1:22" ht="14.25" customHeight="1" x14ac:dyDescent="0.15">
      <c r="J5" s="8"/>
      <c r="L5" s="16"/>
      <c r="M5" s="455"/>
      <c r="N5" s="455"/>
      <c r="O5" s="455"/>
      <c r="P5" s="455"/>
      <c r="Q5" s="455"/>
      <c r="R5" s="455"/>
      <c r="S5" s="455"/>
      <c r="T5" s="455"/>
      <c r="U5" s="455"/>
    </row>
    <row r="6" spans="1:22" ht="13.5" customHeight="1" x14ac:dyDescent="0.15">
      <c r="J6" s="8"/>
      <c r="L6" s="16"/>
      <c r="M6" s="455"/>
      <c r="N6" s="455"/>
      <c r="O6" s="455"/>
      <c r="P6" s="455"/>
      <c r="Q6" s="455"/>
      <c r="R6" s="455"/>
      <c r="S6" s="455"/>
      <c r="T6" s="455"/>
      <c r="U6" s="455"/>
    </row>
    <row r="7" spans="1:22" ht="13.5" customHeight="1" x14ac:dyDescent="0.15">
      <c r="J7" s="8"/>
      <c r="L7" s="16"/>
      <c r="M7" s="455"/>
      <c r="N7" s="455"/>
      <c r="O7" s="455"/>
      <c r="P7" s="455"/>
      <c r="Q7" s="455"/>
      <c r="R7" s="455"/>
      <c r="S7" s="455"/>
      <c r="T7" s="455"/>
      <c r="U7" s="455"/>
    </row>
    <row r="8" spans="1:22" ht="13.5" customHeight="1" x14ac:dyDescent="0.15">
      <c r="J8" s="8"/>
      <c r="M8" s="8"/>
      <c r="N8" s="8"/>
      <c r="O8" s="8"/>
      <c r="P8" s="8"/>
      <c r="Q8" s="8"/>
      <c r="R8" s="8"/>
      <c r="S8" s="8"/>
      <c r="T8" s="8"/>
      <c r="U8" s="8"/>
      <c r="V8" s="16"/>
    </row>
    <row r="9" spans="1:22" ht="13.5" customHeight="1" x14ac:dyDescent="0.15">
      <c r="J9" s="8"/>
      <c r="V9" s="16"/>
    </row>
    <row r="10" spans="1:22" ht="13.5" customHeight="1" x14ac:dyDescent="0.15">
      <c r="J10" s="8"/>
      <c r="V10" s="16"/>
    </row>
    <row r="11" spans="1:22" ht="14.25" customHeight="1" x14ac:dyDescent="0.15">
      <c r="J11" s="8"/>
    </row>
    <row r="12" spans="1:22" ht="13.5" customHeight="1" x14ac:dyDescent="0.15">
      <c r="J12" s="8"/>
    </row>
    <row r="13" spans="1:22" ht="13.5" customHeight="1" x14ac:dyDescent="0.15">
      <c r="J13" s="8"/>
    </row>
    <row r="14" spans="1:22" ht="13.5" customHeight="1" x14ac:dyDescent="0.15">
      <c r="J14" s="8"/>
    </row>
    <row r="15" spans="1:22" ht="13.5" customHeight="1" x14ac:dyDescent="0.15"/>
    <row r="16" spans="1:22" ht="13.5" customHeight="1" x14ac:dyDescent="0.15"/>
    <row r="47" spans="1:11" ht="13.15" customHeight="1" x14ac:dyDescent="0.15">
      <c r="A47" s="1"/>
    </row>
    <row r="48" spans="1:11" ht="13.5" customHeight="1" x14ac:dyDescent="0.15">
      <c r="A48" s="11"/>
      <c r="B48" s="2"/>
      <c r="C48" s="7"/>
      <c r="D48" s="7"/>
      <c r="E48" s="7"/>
      <c r="F48" s="7"/>
      <c r="G48" s="7"/>
      <c r="H48" s="1"/>
      <c r="I48" s="1"/>
      <c r="J48" s="1"/>
      <c r="K48" s="1"/>
    </row>
    <row r="49" spans="1:11" x14ac:dyDescent="0.15">
      <c r="A49" s="1" t="s">
        <v>26</v>
      </c>
    </row>
    <row r="50" spans="1:11" x14ac:dyDescent="0.15">
      <c r="A50" s="12">
        <v>1</v>
      </c>
      <c r="B50" s="5" t="s">
        <v>82</v>
      </c>
      <c r="C50" s="13"/>
      <c r="D50" s="13"/>
      <c r="E50" s="13"/>
      <c r="F50" s="13"/>
      <c r="G50" s="13"/>
      <c r="I50" s="10"/>
      <c r="J50" s="10"/>
      <c r="K50" s="10"/>
    </row>
    <row r="51" spans="1:11" x14ac:dyDescent="0.15">
      <c r="A51" s="5">
        <v>2</v>
      </c>
      <c r="B51" s="5" t="s">
        <v>42</v>
      </c>
      <c r="C51" s="5"/>
      <c r="D51" s="5"/>
      <c r="E51" s="5"/>
      <c r="F51" s="5"/>
      <c r="G51" s="5"/>
      <c r="H51" s="10"/>
      <c r="I51" s="10"/>
      <c r="J51" s="10"/>
      <c r="K51" s="10"/>
    </row>
    <row r="52" spans="1:11" ht="13.5" customHeight="1" x14ac:dyDescent="0.15">
      <c r="A52" s="5">
        <v>3</v>
      </c>
      <c r="B52" s="5" t="s">
        <v>236</v>
      </c>
      <c r="C52" s="5"/>
      <c r="D52" s="5"/>
      <c r="E52" s="5"/>
      <c r="F52" s="5"/>
      <c r="G52" s="5"/>
      <c r="H52" s="10"/>
      <c r="I52" s="10"/>
      <c r="J52" s="10"/>
      <c r="K52" s="10"/>
    </row>
    <row r="53" spans="1:11" ht="13.15" customHeight="1" x14ac:dyDescent="0.15">
      <c r="A53" s="5">
        <v>4</v>
      </c>
      <c r="B53" s="5" t="s">
        <v>43</v>
      </c>
      <c r="C53" s="5"/>
      <c r="D53" s="5"/>
      <c r="E53" s="5"/>
      <c r="F53" s="5"/>
      <c r="G53" s="5"/>
      <c r="H53" s="10"/>
      <c r="I53" s="10"/>
      <c r="J53" s="10"/>
      <c r="K53" s="10"/>
    </row>
    <row r="54" spans="1:11" x14ac:dyDescent="0.15">
      <c r="A54" s="5">
        <v>5</v>
      </c>
      <c r="B54" s="5" t="s">
        <v>214</v>
      </c>
      <c r="C54" s="5"/>
      <c r="D54" s="5"/>
      <c r="E54" s="5"/>
      <c r="F54" s="5"/>
      <c r="G54" s="5"/>
      <c r="H54" s="10"/>
      <c r="I54" s="10"/>
      <c r="J54" s="10"/>
      <c r="K54" s="10"/>
    </row>
    <row r="55" spans="1:11" ht="13.15" customHeight="1" x14ac:dyDescent="0.15">
      <c r="A55" s="5">
        <v>6</v>
      </c>
      <c r="B55" s="5" t="s">
        <v>215</v>
      </c>
      <c r="C55" s="5"/>
      <c r="D55" s="5"/>
      <c r="E55" s="5"/>
      <c r="F55" s="5"/>
      <c r="G55" s="5"/>
      <c r="H55" s="10"/>
      <c r="I55" s="10"/>
      <c r="J55" s="10"/>
      <c r="K55" s="10"/>
    </row>
    <row r="56" spans="1:11" ht="13.15" customHeight="1" x14ac:dyDescent="0.15">
      <c r="A56" s="5">
        <v>7</v>
      </c>
      <c r="B56" s="5" t="s">
        <v>256</v>
      </c>
      <c r="C56" s="5"/>
      <c r="D56" s="5"/>
      <c r="E56" s="5"/>
      <c r="F56" s="5"/>
      <c r="G56" s="5"/>
      <c r="H56" s="10"/>
      <c r="I56" s="10"/>
      <c r="J56" s="10"/>
      <c r="K56" s="10"/>
    </row>
    <row r="57" spans="1:11" ht="13.5" customHeight="1" x14ac:dyDescent="0.15">
      <c r="A57" s="5">
        <v>8</v>
      </c>
      <c r="B57" s="5" t="s">
        <v>216</v>
      </c>
      <c r="C57" s="14"/>
      <c r="D57" s="14"/>
      <c r="E57" s="14"/>
      <c r="F57" s="14"/>
      <c r="G57" s="14"/>
      <c r="H57" s="10"/>
      <c r="I57" s="10"/>
      <c r="J57" s="10"/>
      <c r="K57" s="10"/>
    </row>
    <row r="58" spans="1:11" ht="13.5" customHeight="1" x14ac:dyDescent="0.15">
      <c r="A58" s="10"/>
      <c r="B58" s="18" t="s">
        <v>72</v>
      </c>
      <c r="C58" s="10"/>
      <c r="D58" s="14"/>
      <c r="E58" s="14"/>
      <c r="F58" s="14"/>
      <c r="G58" s="14"/>
      <c r="H58" s="10"/>
      <c r="I58" s="10"/>
      <c r="J58" s="10"/>
      <c r="K58" s="10"/>
    </row>
    <row r="59" spans="1:11" x14ac:dyDescent="0.15">
      <c r="A59" s="5">
        <v>9</v>
      </c>
      <c r="B59" s="454" t="s">
        <v>217</v>
      </c>
      <c r="C59" s="454"/>
      <c r="D59" s="454"/>
      <c r="E59" s="454"/>
      <c r="F59" s="454"/>
      <c r="G59" s="454"/>
      <c r="H59" s="454"/>
      <c r="I59" s="454"/>
      <c r="J59" s="454"/>
      <c r="K59" s="454"/>
    </row>
    <row r="60" spans="1:11" ht="13.5" customHeight="1" x14ac:dyDescent="0.15">
      <c r="A60" s="10"/>
      <c r="B60" s="454" t="s">
        <v>218</v>
      </c>
      <c r="C60" s="454"/>
      <c r="D60" s="454"/>
      <c r="E60" s="454"/>
      <c r="F60" s="454"/>
      <c r="G60" s="454"/>
      <c r="H60" s="454"/>
      <c r="I60" s="454"/>
      <c r="J60" s="454"/>
      <c r="K60" s="454"/>
    </row>
    <row r="61" spans="1:11" ht="13.5" customHeight="1" x14ac:dyDescent="0.15">
      <c r="A61" s="3"/>
      <c r="B61" s="15" t="s">
        <v>219</v>
      </c>
      <c r="C61" s="14"/>
      <c r="D61" s="14"/>
      <c r="E61" s="14"/>
      <c r="F61" s="14"/>
      <c r="G61" s="14"/>
      <c r="H61" s="10"/>
      <c r="I61" s="10"/>
      <c r="J61" s="10"/>
      <c r="K61" s="10"/>
    </row>
    <row r="62" spans="1:11" x14ac:dyDescent="0.15">
      <c r="A62" s="3">
        <v>10</v>
      </c>
      <c r="B62" s="19" t="s">
        <v>220</v>
      </c>
      <c r="C62" s="14"/>
      <c r="D62" s="14"/>
      <c r="E62" s="14"/>
      <c r="F62" s="14"/>
      <c r="G62" s="14"/>
      <c r="H62" s="10"/>
      <c r="I62" s="10"/>
      <c r="J62" s="10"/>
      <c r="K62" s="10"/>
    </row>
    <row r="63" spans="1:11" ht="13.5" customHeight="1" x14ac:dyDescent="0.15">
      <c r="A63" s="3"/>
      <c r="B63" s="26" t="s">
        <v>89</v>
      </c>
      <c r="C63" s="14"/>
      <c r="D63" s="14"/>
      <c r="E63" s="14"/>
      <c r="F63" s="14"/>
      <c r="G63" s="14"/>
      <c r="H63" s="10"/>
      <c r="I63" s="10"/>
      <c r="J63" s="10"/>
      <c r="K63" s="10"/>
    </row>
    <row r="64" spans="1:11" ht="13.5" customHeight="1" x14ac:dyDescent="0.15">
      <c r="A64" s="5">
        <v>11</v>
      </c>
      <c r="B64" s="5" t="s">
        <v>221</v>
      </c>
      <c r="C64" s="3"/>
      <c r="D64" s="3"/>
      <c r="E64" s="3"/>
      <c r="F64" s="3"/>
      <c r="G64" s="3"/>
      <c r="H64" s="10"/>
      <c r="I64" s="10"/>
      <c r="J64" s="10"/>
      <c r="K64" s="10"/>
    </row>
    <row r="65" ht="13.15" customHeight="1" x14ac:dyDescent="0.15"/>
    <row r="67" ht="13.15" customHeight="1" x14ac:dyDescent="0.15"/>
  </sheetData>
  <sheetProtection selectLockedCells="1" selectUnlockedCells="1"/>
  <mergeCells count="6">
    <mergeCell ref="L1:U1"/>
    <mergeCell ref="A1:K1"/>
    <mergeCell ref="B59:K59"/>
    <mergeCell ref="B60:K60"/>
    <mergeCell ref="A2:K2"/>
    <mergeCell ref="M3:U7"/>
  </mergeCells>
  <phoneticPr fontId="1"/>
  <pageMargins left="0.51181102362204722" right="0.11811023622047245" top="0.15748031496062992" bottom="0" header="0.11811023622047245" footer="0"/>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自己採点表及び評価点算定資料一覧表（標準的な評価基準）</vt:lpstr>
      <vt:lpstr>留意事項（競争参加者）</vt:lpstr>
      <vt:lpstr>'自己採点表及び評価点算定資料一覧表（標準的な評価基準）'!Print_Area</vt:lpstr>
      <vt:lpstr>'留意事項（競争参加者）'!Print_Area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岡野　友宏</cp:lastModifiedBy>
  <cp:lastPrinted>2026-09-28T08:13:12Z</cp:lastPrinted>
  <dcterms:created xsi:type="dcterms:W3CDTF">2019-05-15T09:50:05Z</dcterms:created>
  <dcterms:modified xsi:type="dcterms:W3CDTF">2026-09-28T08:13:58Z</dcterms:modified>
</cp:coreProperties>
</file>