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G:\【日高・入札関係】（R7から個人のハードにて管理する）\R8\10_起工・起案\【7_1】R8年11月5日入札：【工事1件（治山1件）】_3定補正\【１】35_当初_R8_勝川の沢その２ 小規模治山工事【C等級】【特定廃棄物（有無）・残土（有無）】\10_起工\"/>
    </mc:Choice>
  </mc:AlternateContent>
  <xr:revisionPtr revIDLastSave="0" documentId="13_ncr:1_{65B467B4-46A3-4D52-9169-4EDD5000D102}" xr6:coauthVersionLast="47" xr6:coauthVersionMax="47" xr10:uidLastSave="{00000000-0000-0000-0000-000000000000}"/>
  <bookViews>
    <workbookView xWindow="-2892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F88C9997-5113-4E42-9E7D-76D7425C90CD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<sst xmlns="http://schemas.openxmlformats.org/spreadsheetml/2006/main" count="301" uniqueCount="147">
  <si>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</si>
  <si>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</si>
  <si>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</si>
  <si>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</si>
  <si>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後志総合振興局長</t>
    <rPh sb="0" eb="2">
      <t>シリベシ</t>
    </rPh>
    <rPh sb="2" eb="4">
      <t>ソウゴウ</t>
    </rPh>
    <rPh sb="4" eb="6">
      <t>シンコウ</t>
    </rPh>
    <rPh sb="6" eb="8">
      <t>キョクチョウ</t>
    </rPh>
    <phoneticPr fontId="1"/>
  </si>
  <si>
    <t>渡島総合振興局長</t>
    <rPh sb="0" eb="2">
      <t>オシマ</t>
    </rPh>
    <rPh sb="2" eb="4">
      <t>ソウゴウ</t>
    </rPh>
    <rPh sb="4" eb="6">
      <t>シンコウ</t>
    </rPh>
    <rPh sb="6" eb="8">
      <t>キョクチョウ</t>
    </rPh>
    <phoneticPr fontId="1"/>
  </si>
  <si>
    <t>胆振総合振興局長</t>
    <rPh sb="0" eb="2">
      <t>イブリ</t>
    </rPh>
    <rPh sb="2" eb="4">
      <t>ソウゴウ</t>
    </rPh>
    <rPh sb="4" eb="6">
      <t>シンコウ</t>
    </rPh>
    <rPh sb="6" eb="8">
      <t>キョクチョウ</t>
    </rPh>
    <phoneticPr fontId="1"/>
  </si>
  <si>
    <t>上川総合振興局長</t>
    <rPh sb="0" eb="2">
      <t>カミカワ</t>
    </rPh>
    <rPh sb="2" eb="4">
      <t>ソウゴウ</t>
    </rPh>
    <rPh sb="4" eb="6">
      <t>シンコウ</t>
    </rPh>
    <rPh sb="6" eb="8">
      <t>キョクチョウ</t>
    </rPh>
    <phoneticPr fontId="1"/>
  </si>
  <si>
    <t>留萌振興局長</t>
    <rPh sb="0" eb="2">
      <t>ルモイ</t>
    </rPh>
    <rPh sb="2" eb="4">
      <t>シンコウ</t>
    </rPh>
    <rPh sb="4" eb="6">
      <t>キョクチョウ</t>
    </rPh>
    <phoneticPr fontId="1"/>
  </si>
  <si>
    <t>宗谷総合振興局長</t>
    <rPh sb="0" eb="2">
      <t>ソウヤ</t>
    </rPh>
    <rPh sb="2" eb="4">
      <t>ソウゴウ</t>
    </rPh>
    <rPh sb="4" eb="6">
      <t>シンコウ</t>
    </rPh>
    <rPh sb="6" eb="8">
      <t>キョクチョウ</t>
    </rPh>
    <phoneticPr fontId="1"/>
  </si>
  <si>
    <t>オホーツク総合振興局長</t>
    <rPh sb="5" eb="7">
      <t>ソウゴウ</t>
    </rPh>
    <rPh sb="7" eb="9">
      <t>シンコウ</t>
    </rPh>
    <rPh sb="9" eb="11">
      <t>キョクチョウ</t>
    </rPh>
    <phoneticPr fontId="1"/>
  </si>
  <si>
    <t>十勝総合振興局長</t>
    <rPh sb="0" eb="2">
      <t>トカチ</t>
    </rPh>
    <rPh sb="2" eb="4">
      <t>ソウゴウ</t>
    </rPh>
    <rPh sb="4" eb="6">
      <t>シンコウ</t>
    </rPh>
    <rPh sb="6" eb="8">
      <t>キョクチョウ</t>
    </rPh>
    <phoneticPr fontId="1"/>
  </si>
  <si>
    <t>釧路総合振興局長</t>
    <rPh sb="0" eb="2">
      <t>クシロ</t>
    </rPh>
    <rPh sb="2" eb="4">
      <t>ソウゴウ</t>
    </rPh>
    <rPh sb="4" eb="6">
      <t>シンコウ</t>
    </rPh>
    <rPh sb="6" eb="8">
      <t>キョクチョウ</t>
    </rPh>
    <phoneticPr fontId="1"/>
  </si>
  <si>
    <t>北海道知事</t>
    <rPh sb="0" eb="3">
      <t>ホッカイドウ</t>
    </rPh>
    <rPh sb="3" eb="5">
      <t>チジ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</si>
  <si>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</si>
  <si>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</si>
  <si>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</si>
  <si>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</si>
  <si>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</si>
  <si>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</si>
  <si>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</si>
  <si>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</si>
  <si>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</si>
  <si>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</si>
  <si>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</si>
  <si>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</si>
  <si>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</si>
  <si>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</si>
  <si>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</si>
  <si>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</si>
  <si>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</si>
  <si>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</si>
  <si>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</si>
  <si>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</si>
  <si>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</si>
  <si>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</si>
  <si>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小樽建管</t>
    <rPh sb="0" eb="2">
      <t>オタル</t>
    </rPh>
    <rPh sb="2" eb="3">
      <t>タツル</t>
    </rPh>
    <phoneticPr fontId="1"/>
  </si>
  <si>
    <t>室蘭建管</t>
    <rPh sb="0" eb="2">
      <t>ムロラン</t>
    </rPh>
    <rPh sb="2" eb="4">
      <t>ケンカン</t>
    </rPh>
    <phoneticPr fontId="1"/>
  </si>
  <si>
    <t>旭川建管</t>
    <rPh sb="0" eb="2">
      <t>アサヒカワ</t>
    </rPh>
    <rPh sb="2" eb="4">
      <t>ケンカン</t>
    </rPh>
    <phoneticPr fontId="1"/>
  </si>
  <si>
    <t>建築局</t>
    <rPh sb="0" eb="3">
      <t>ケンチクキョク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</si>
  <si>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</si>
  <si>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</si>
  <si>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釧路建管</t>
    <rPh sb="0" eb="2">
      <t>クシロ</t>
    </rPh>
    <rPh sb="2" eb="3">
      <t>タツル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</si>
  <si>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</si>
  <si>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</si>
  <si>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</si>
  <si>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</si>
  <si>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</si>
  <si>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</si>
  <si>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</si>
  <si>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</si>
  <si>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</si>
  <si>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</si>
  <si>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</si>
  <si>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</si>
  <si>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</si>
  <si>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</si>
  <si>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札幌建管</t>
    <rPh sb="0" eb="2">
      <t>サッポロ</t>
    </rPh>
    <rPh sb="2" eb="4">
      <t>ケンカン</t>
    </rPh>
    <phoneticPr fontId="1"/>
  </si>
  <si>
    <t>函館建管</t>
    <rPh sb="0" eb="2">
      <t>ハコダテ</t>
    </rPh>
    <rPh sb="2" eb="4">
      <t>ケンカン</t>
    </rPh>
    <phoneticPr fontId="1"/>
  </si>
  <si>
    <t>留萌建管</t>
    <rPh sb="0" eb="2">
      <t>ルモイ</t>
    </rPh>
    <rPh sb="2" eb="4">
      <t>ケンカン</t>
    </rPh>
    <phoneticPr fontId="1"/>
  </si>
  <si>
    <t>稚内建管</t>
    <rPh sb="0" eb="2">
      <t>ワッカナイ</t>
    </rPh>
    <rPh sb="2" eb="4">
      <t>ケンカン</t>
    </rPh>
    <phoneticPr fontId="1"/>
  </si>
  <si>
    <t>網走建管</t>
    <rPh sb="0" eb="2">
      <t>アバシリ</t>
    </rPh>
    <rPh sb="2" eb="4">
      <t>ケンカン</t>
    </rPh>
    <phoneticPr fontId="1"/>
  </si>
  <si>
    <t>帯広建管</t>
    <rPh sb="0" eb="2">
      <t>オビヒロ</t>
    </rPh>
    <rPh sb="2" eb="4">
      <t>ケンカン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</si>
  <si>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</si>
  <si>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</si>
  <si>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</si>
  <si>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</si>
  <si>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</si>
  <si>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</si>
  <si>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</si>
  <si>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</si>
  <si>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</si>
  <si>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</si>
  <si>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</si>
  <si>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</si>
  <si>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</si>
  <si>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</si>
  <si>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</si>
  <si>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</si>
  <si>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</si>
  <si>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satsudoboku.koji1@pref.hokkaido.lg.jp</t>
    <phoneticPr fontId="14"/>
  </si>
  <si>
    <t>011-561-0426</t>
    <phoneticPr fontId="14"/>
  </si>
  <si>
    <t>otarukenkan.nyuusatu@pref.hokkaido.lg.jp</t>
    <phoneticPr fontId="14"/>
  </si>
  <si>
    <t>0134-25-2160</t>
    <phoneticPr fontId="14"/>
  </si>
  <si>
    <t>murorandoboku.koji1@pref.hokkaido.lg.jp</t>
    <phoneticPr fontId="14"/>
  </si>
  <si>
    <t>0143-24-9859</t>
  </si>
  <si>
    <t>hakodatekenkan.nyukeiseikyu@pref.hokkaido.lg.jp</t>
    <phoneticPr fontId="14"/>
  </si>
  <si>
    <t>0138-47-9613</t>
  </si>
  <si>
    <t>asahikawadoboku.koji1@pref.hokkaido.lg.jp</t>
  </si>
  <si>
    <t>0166-46-4912</t>
  </si>
  <si>
    <t>rumoikenkan.nyukei@pref.hokkaido.lg.jp</t>
  </si>
  <si>
    <t>0164-42-8347</t>
  </si>
  <si>
    <t>wakanaidoboku.koji1@pref.hokkaido.lg.jp</t>
  </si>
  <si>
    <t>0162-33-2551</t>
  </si>
  <si>
    <t>abashiridoboku.koji1@pref.hokkaido.lg.jp</t>
  </si>
  <si>
    <t>0152-41-0710</t>
  </si>
  <si>
    <t>obihirodoboku.koji1@pref.hokkaido.lg.jp</t>
  </si>
  <si>
    <t>0155-27-8710</t>
  </si>
  <si>
    <t>kushirodoboku.koji1@pref.hokkaido.lg.jp</t>
  </si>
  <si>
    <t>0154-23-9121</t>
  </si>
  <si>
    <t>kensetsu.kenkei1@pref.hokkaido.lg.jp</t>
  </si>
  <si>
    <t>011-204-5592</t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</si>
  <si>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</si>
  <si>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</si>
  <si>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</si>
  <si>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</si>
  <si>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</si>
  <si>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</si>
  <si>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</si>
  <si>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</si>
  <si>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</si>
  <si>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</si>
  <si>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</si>
  <si>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</si>
  <si>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</si>
  <si>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</si>
  <si>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</si>
  <si>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</si>
  <si>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</si>
  <si>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</si>
  <si>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</si>
  <si>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</si>
  <si>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</si>
  <si>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</si>
  <si>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</si>
  <si>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</si>
  <si>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</si>
  <si>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</si>
  <si>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</si>
  <si>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</si>
  <si>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</si>
  <si>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</si>
  <si>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</si>
  <si>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</si>
  <si>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</si>
  <si>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</si>
  <si>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</si>
  <si>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</si>
  <si>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</si>
  <si>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</si>
  <si>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</si>
  <si>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</si>
  <si>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</si>
  <si>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</si>
  <si>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</si>
  <si>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</si>
  <si>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日高振興局長</t>
    <rPh sb="0" eb="2">
      <t>ヒダカ</t>
    </rPh>
    <rPh sb="2" eb="4">
      <t>シンコウ</t>
    </rPh>
    <rPh sb="4" eb="6">
      <t>キョクチョウ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</si>
</sst>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4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tabSelected="1" zoomScaleNormal="100" workbookViewId="0">
      <pane ySplit="12" topLeftCell="A13" activePane="bottomLeft" state="frozen"/>
      <selection pane="bottomLeft" activeCell="AK15" sqref="AK15"/>
    </sheetView>
  </sheetViews>
  <sheetFormatPr defaultColWidth="9"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13" t="s">
        <v>120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3" t="s">
        <v>14</v>
      </c>
      <c r="AD1" s="45" t="s">
        <v>40</v>
      </c>
      <c r="AE1" s="45"/>
      <c r="AF1" s="45"/>
      <c r="AG1" s="45"/>
      <c r="AJ1" s="209" t="s">
        <v>47</v>
      </c>
      <c r="AK1" s="209"/>
      <c r="AL1" s="209"/>
      <c r="AQ1" s="2" t="s">
        <v>55</v>
      </c>
      <c r="AR1" s="2" t="s">
        <v>77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17">
        <v>1</v>
      </c>
      <c r="AC2" s="218"/>
      <c r="AD2" s="67"/>
      <c r="AE2" s="44">
        <v>1</v>
      </c>
      <c r="AF2" s="45" t="s">
        <v>3</v>
      </c>
      <c r="AG2" s="45"/>
      <c r="AJ2" s="210" t="s">
        <v>48</v>
      </c>
      <c r="AK2" s="210"/>
      <c r="AL2" s="210"/>
      <c r="AP2" s="44">
        <v>10</v>
      </c>
      <c r="AQ2" s="45" t="s">
        <v>57</v>
      </c>
      <c r="AR2" s="45" t="s">
        <v>146</v>
      </c>
      <c r="AS2" s="46" t="s">
        <v>80</v>
      </c>
      <c r="AT2" s="47" t="s">
        <v>81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19"/>
      <c r="AC3" s="220"/>
      <c r="AD3" s="67"/>
      <c r="AE3" s="44">
        <v>2</v>
      </c>
      <c r="AF3" s="45" t="s">
        <v>19</v>
      </c>
      <c r="AG3" s="45"/>
      <c r="AP3" s="44">
        <v>11</v>
      </c>
      <c r="AQ3" s="45" t="s">
        <v>36</v>
      </c>
      <c r="AR3" s="45" t="s">
        <v>4</v>
      </c>
      <c r="AS3" s="46" t="s">
        <v>82</v>
      </c>
      <c r="AT3" s="47" t="s">
        <v>83</v>
      </c>
    </row>
    <row r="4" spans="1:46" ht="17.25" customHeight="1" thickBot="1">
      <c r="Z4" s="3" t="s">
        <v>15</v>
      </c>
      <c r="AD4" s="45" t="s">
        <v>41</v>
      </c>
      <c r="AE4" s="45"/>
      <c r="AF4" s="45"/>
      <c r="AG4" s="45"/>
      <c r="AP4" s="44">
        <v>12</v>
      </c>
      <c r="AQ4" s="45" t="s">
        <v>58</v>
      </c>
      <c r="AR4" s="45" t="s">
        <v>5</v>
      </c>
      <c r="AS4" s="46" t="s">
        <v>86</v>
      </c>
      <c r="AT4" s="47" t="s">
        <v>87</v>
      </c>
    </row>
    <row r="5" spans="1:46" ht="21.95" customHeight="1">
      <c r="B5" s="45" t="str">
        <f>IF(AB5="","（支出負担行為担当者）",VLOOKUP(AB5,$AP$2:$AR$12,3,1))&amp;"　様"</f>
        <v>日高振興局長　様</v>
      </c>
      <c r="AB5" s="217">
        <v>10</v>
      </c>
      <c r="AC5" s="218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>
        <v>13</v>
      </c>
      <c r="AQ5" s="45" t="s">
        <v>37</v>
      </c>
      <c r="AR5" s="45" t="s">
        <v>6</v>
      </c>
      <c r="AS5" s="46" t="s">
        <v>84</v>
      </c>
      <c r="AT5" s="47" t="s">
        <v>85</v>
      </c>
    </row>
    <row r="6" spans="1:46" ht="17.25" customHeight="1" thickBot="1">
      <c r="AB6" s="219"/>
      <c r="AC6" s="220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>
        <v>14</v>
      </c>
      <c r="AQ6" s="45" t="s">
        <v>38</v>
      </c>
      <c r="AR6" s="45" t="s">
        <v>7</v>
      </c>
      <c r="AS6" s="46" t="s">
        <v>88</v>
      </c>
      <c r="AT6" s="47" t="s">
        <v>89</v>
      </c>
    </row>
    <row r="7" spans="1:46" ht="21.95" customHeight="1" thickBot="1">
      <c r="H7" s="242" t="s">
        <v>16</v>
      </c>
      <c r="I7" s="242"/>
      <c r="J7" s="242"/>
      <c r="K7" s="242"/>
      <c r="L7" s="242"/>
      <c r="M7" s="242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4"/>
      <c r="Z7" s="3"/>
      <c r="AD7" s="45" t="s">
        <v>144</v>
      </c>
      <c r="AE7" s="45"/>
      <c r="AF7" s="45"/>
      <c r="AG7" s="45"/>
      <c r="AP7" s="44">
        <v>15</v>
      </c>
      <c r="AQ7" s="45" t="s">
        <v>59</v>
      </c>
      <c r="AR7" s="45" t="s">
        <v>8</v>
      </c>
      <c r="AS7" s="46" t="s">
        <v>90</v>
      </c>
      <c r="AT7" s="47" t="s">
        <v>91</v>
      </c>
    </row>
    <row r="8" spans="1:46" ht="21.95" customHeight="1">
      <c r="H8" s="242" t="s">
        <v>17</v>
      </c>
      <c r="I8" s="242"/>
      <c r="J8" s="242"/>
      <c r="K8" s="242"/>
      <c r="L8" s="242"/>
      <c r="M8" s="242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4"/>
      <c r="AB8" s="223">
        <v>1</v>
      </c>
      <c r="AC8" s="224"/>
      <c r="AD8" s="45"/>
      <c r="AE8" s="44">
        <v>1</v>
      </c>
      <c r="AF8" s="45" t="s">
        <v>18</v>
      </c>
      <c r="AG8" s="45"/>
      <c r="AP8" s="44">
        <v>16</v>
      </c>
      <c r="AQ8" s="45" t="s">
        <v>60</v>
      </c>
      <c r="AR8" s="45" t="s">
        <v>9</v>
      </c>
      <c r="AS8" s="46" t="s">
        <v>92</v>
      </c>
      <c r="AT8" s="47" t="s">
        <v>93</v>
      </c>
    </row>
    <row r="9" spans="1:46" ht="21.95" customHeight="1" thickBot="1">
      <c r="H9" s="242" t="s">
        <v>45</v>
      </c>
      <c r="I9" s="242"/>
      <c r="J9" s="242"/>
      <c r="K9" s="242"/>
      <c r="L9" s="242"/>
      <c r="M9" s="242"/>
      <c r="N9" s="244"/>
      <c r="O9" s="244"/>
      <c r="P9" s="244"/>
      <c r="Q9" s="244"/>
      <c r="R9" s="244"/>
      <c r="S9" s="10"/>
      <c r="T9" s="244"/>
      <c r="U9" s="244"/>
      <c r="V9" s="244"/>
      <c r="W9" s="244"/>
      <c r="X9" s="244"/>
      <c r="Y9" s="4"/>
      <c r="AB9" s="225"/>
      <c r="AC9" s="226"/>
      <c r="AD9" s="45"/>
      <c r="AE9" s="44"/>
      <c r="AF9" s="45"/>
      <c r="AG9" s="45"/>
      <c r="AP9" s="44">
        <v>17</v>
      </c>
      <c r="AQ9" s="45" t="s">
        <v>61</v>
      </c>
      <c r="AR9" s="45" t="s">
        <v>10</v>
      </c>
      <c r="AS9" s="46" t="s">
        <v>94</v>
      </c>
      <c r="AT9" s="47" t="s">
        <v>95</v>
      </c>
    </row>
    <row r="10" spans="1:46" ht="21.95" customHeight="1">
      <c r="Z10" s="3" t="s">
        <v>43</v>
      </c>
      <c r="AP10" s="44">
        <v>18</v>
      </c>
      <c r="AQ10" s="45" t="s">
        <v>62</v>
      </c>
      <c r="AR10" s="45" t="s">
        <v>11</v>
      </c>
      <c r="AS10" s="46" t="s">
        <v>96</v>
      </c>
      <c r="AT10" s="47" t="s">
        <v>97</v>
      </c>
    </row>
    <row r="11" spans="1:46" ht="21.95" customHeight="1">
      <c r="A11" s="45"/>
      <c r="B11" s="227">
        <f>AC11</f>
        <v>46331</v>
      </c>
      <c r="C11" s="227"/>
      <c r="D11" s="227"/>
      <c r="E11" s="227"/>
      <c r="F11" s="227"/>
      <c r="G11" s="227"/>
      <c r="H11" s="228" t="str">
        <f>"に開札予定の次の"&amp;IF(AB2=1,AF2,AF3)&amp;"について、落札者となった"</f>
        <v>に開札予定の次の工事について、落札者となった</v>
      </c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AA11" s="211" t="s">
        <v>44</v>
      </c>
      <c r="AB11" s="211"/>
      <c r="AC11" s="212">
        <v>46331</v>
      </c>
      <c r="AD11" s="212"/>
      <c r="AE11" s="212"/>
      <c r="AF11" s="212"/>
      <c r="AG11" s="212"/>
      <c r="AP11" s="44">
        <v>19</v>
      </c>
      <c r="AQ11" s="45" t="s">
        <v>42</v>
      </c>
      <c r="AR11" s="45" t="s">
        <v>12</v>
      </c>
      <c r="AS11" s="46" t="s">
        <v>98</v>
      </c>
      <c r="AT11" s="47" t="s">
        <v>99</v>
      </c>
    </row>
    <row r="12" spans="1:46" ht="21.95" customHeight="1">
      <c r="A12" s="68" t="s">
        <v>30</v>
      </c>
      <c r="B12" s="45"/>
      <c r="C12" s="45"/>
      <c r="D12" s="45"/>
      <c r="E12" s="45"/>
      <c r="F12" s="45"/>
      <c r="G12" s="45"/>
      <c r="AA12" s="211"/>
      <c r="AB12" s="211"/>
      <c r="AC12" s="212"/>
      <c r="AD12" s="212"/>
      <c r="AE12" s="212"/>
      <c r="AF12" s="212"/>
      <c r="AG12" s="212"/>
      <c r="AP12" s="44">
        <v>20</v>
      </c>
      <c r="AQ12" s="45" t="s">
        <v>39</v>
      </c>
      <c r="AR12" s="45" t="s">
        <v>13</v>
      </c>
      <c r="AS12" s="46" t="s">
        <v>100</v>
      </c>
      <c r="AT12" s="47" t="s">
        <v>101</v>
      </c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22</v>
      </c>
      <c r="B14" s="214" t="s">
        <v>20</v>
      </c>
      <c r="C14" s="214"/>
      <c r="D14" s="214"/>
      <c r="E14" s="17" t="s">
        <v>21</v>
      </c>
      <c r="F14" s="18" t="s">
        <v>22</v>
      </c>
      <c r="G14" s="215"/>
      <c r="H14" s="215"/>
      <c r="I14" s="215"/>
      <c r="J14" s="18" t="s">
        <v>124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14" t="str">
        <f>IF(AB2=1,"工事名","業務名")</f>
        <v>工事名</v>
      </c>
      <c r="C15" s="214"/>
      <c r="D15" s="214"/>
      <c r="E15" s="20"/>
      <c r="F15" s="19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16"/>
      <c r="Y15" s="20"/>
      <c r="Z15" s="45" t="s">
        <v>56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63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65</v>
      </c>
      <c r="AQ17" s="92" t="str">
        <f>VLOOKUP(AR17,AP2:AQ12,2,1)</f>
        <v>札幌建管</v>
      </c>
      <c r="AR17" s="55">
        <f>AB5</f>
        <v>10</v>
      </c>
    </row>
    <row r="18" spans="1:51" ht="21.95" customHeight="1">
      <c r="A18" s="21"/>
      <c r="B18" s="208" t="s">
        <v>122</v>
      </c>
      <c r="C18" s="208"/>
      <c r="D18" s="208"/>
      <c r="E18" s="20"/>
      <c r="F18" s="19"/>
      <c r="G18" s="29"/>
      <c r="H18" s="72" t="s">
        <v>32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21" t="s">
        <v>33</v>
      </c>
      <c r="AA18" s="222"/>
      <c r="AB18" s="222"/>
      <c r="AC18" s="222"/>
      <c r="AD18" s="222"/>
      <c r="AE18" s="222"/>
      <c r="AF18" s="222"/>
      <c r="AG18" s="222"/>
      <c r="AH18" s="222"/>
      <c r="AI18" s="222"/>
      <c r="AJ18" s="6"/>
      <c r="AK18" s="6"/>
      <c r="AL18" s="6"/>
      <c r="AM18" s="52"/>
      <c r="AN18" s="48"/>
      <c r="AO18" s="56"/>
      <c r="AP18" s="57" t="s">
        <v>64</v>
      </c>
      <c r="AQ18" s="90" t="str">
        <f>MONTH(AC11)&amp;"月"&amp;DAY(AC11)&amp;"日"</f>
        <v>11月5日</v>
      </c>
      <c r="AR18" s="59"/>
    </row>
    <row r="19" spans="1:51" ht="21.95" customHeight="1">
      <c r="A19" s="21"/>
      <c r="B19" s="208"/>
      <c r="C19" s="208"/>
      <c r="D19" s="208"/>
      <c r="E19" s="20"/>
      <c r="F19" s="19"/>
      <c r="G19" s="29"/>
      <c r="H19" s="72" t="s">
        <v>35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21"/>
      <c r="AA19" s="222"/>
      <c r="AB19" s="222"/>
      <c r="AC19" s="222"/>
      <c r="AD19" s="222"/>
      <c r="AE19" s="222"/>
      <c r="AF19" s="222"/>
      <c r="AG19" s="222"/>
      <c r="AH19" s="222"/>
      <c r="AI19" s="222"/>
      <c r="AJ19" s="30"/>
      <c r="AK19" s="30"/>
      <c r="AL19" s="30"/>
      <c r="AM19" s="60"/>
      <c r="AN19" s="48"/>
      <c r="AO19" s="61"/>
      <c r="AP19" s="57" t="s">
        <v>20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79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66</v>
      </c>
      <c r="AQ20" s="58">
        <f>N8</f>
        <v>0</v>
      </c>
      <c r="AR20" s="59"/>
    </row>
    <row r="21" spans="1:51" ht="21.95" customHeight="1">
      <c r="A21" s="21"/>
      <c r="B21" s="108"/>
      <c r="C21" s="261" t="s">
        <v>127</v>
      </c>
      <c r="D21" s="261"/>
      <c r="E21" s="262"/>
      <c r="F21" s="248" t="s">
        <v>111</v>
      </c>
      <c r="G21" s="249"/>
      <c r="H21" s="252"/>
      <c r="I21" s="253"/>
      <c r="J21" s="253"/>
      <c r="K21" s="253"/>
      <c r="L21" s="253"/>
      <c r="M21" s="260" t="s">
        <v>126</v>
      </c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7"/>
      <c r="Y21" s="20"/>
      <c r="Z21" s="69"/>
      <c r="AA21" s="245" t="s">
        <v>123</v>
      </c>
      <c r="AB21" s="245"/>
      <c r="AC21" s="245"/>
      <c r="AD21" s="245"/>
      <c r="AE21" s="245"/>
      <c r="AF21" s="245"/>
      <c r="AG21" s="245"/>
      <c r="AH21" s="70"/>
      <c r="AI21" s="70"/>
      <c r="AJ21" s="30"/>
      <c r="AK21" s="30"/>
      <c r="AL21" s="30"/>
      <c r="AM21" s="45"/>
      <c r="AN21" s="62"/>
      <c r="AO21" s="63"/>
      <c r="AP21" s="64" t="s">
        <v>105</v>
      </c>
      <c r="AQ21" s="65" t="s">
        <v>120</v>
      </c>
      <c r="AR21" s="66"/>
    </row>
    <row r="22" spans="1:51" ht="12.75" customHeight="1">
      <c r="A22" s="21"/>
      <c r="B22" s="108"/>
      <c r="C22" s="261"/>
      <c r="D22" s="261"/>
      <c r="E22" s="262"/>
      <c r="F22" s="250"/>
      <c r="G22" s="249"/>
      <c r="H22" s="254"/>
      <c r="I22" s="255"/>
      <c r="J22" s="255"/>
      <c r="K22" s="255"/>
      <c r="L22" s="255"/>
      <c r="M22" s="260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9"/>
      <c r="Y22" s="20"/>
      <c r="Z22" s="110"/>
      <c r="AA22" s="245"/>
      <c r="AB22" s="245"/>
      <c r="AC22" s="245"/>
      <c r="AD22" s="245"/>
      <c r="AE22" s="245"/>
      <c r="AF22" s="245"/>
      <c r="AG22" s="245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45"/>
      <c r="AB23" s="245"/>
      <c r="AC23" s="245"/>
      <c r="AD23" s="245"/>
      <c r="AE23" s="245"/>
      <c r="AF23" s="245"/>
      <c r="AG23" s="245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61" t="s">
        <v>128</v>
      </c>
      <c r="D24" s="261"/>
      <c r="E24" s="262"/>
      <c r="F24" s="248" t="s">
        <v>111</v>
      </c>
      <c r="G24" s="249"/>
      <c r="H24" s="252"/>
      <c r="I24" s="253"/>
      <c r="J24" s="253"/>
      <c r="K24" s="253"/>
      <c r="L24" s="253"/>
      <c r="M24" s="260" t="s">
        <v>126</v>
      </c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4"/>
      <c r="Y24" s="20"/>
      <c r="Z24" s="110"/>
      <c r="AA24" s="245"/>
      <c r="AB24" s="245"/>
      <c r="AC24" s="245"/>
      <c r="AD24" s="245"/>
      <c r="AE24" s="245"/>
      <c r="AF24" s="245"/>
      <c r="AG24" s="245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61"/>
      <c r="D25" s="261"/>
      <c r="E25" s="262"/>
      <c r="F25" s="250"/>
      <c r="G25" s="249"/>
      <c r="H25" s="254"/>
      <c r="I25" s="255"/>
      <c r="J25" s="255"/>
      <c r="K25" s="255"/>
      <c r="L25" s="255"/>
      <c r="M25" s="260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6"/>
      <c r="Y25" s="20"/>
      <c r="Z25" s="110"/>
      <c r="AA25" s="245"/>
      <c r="AB25" s="245"/>
      <c r="AC25" s="245"/>
      <c r="AD25" s="245"/>
      <c r="AE25" s="245"/>
      <c r="AF25" s="245"/>
      <c r="AG25" s="245"/>
      <c r="AH25" s="45"/>
      <c r="AI25" s="45"/>
      <c r="AM25" s="109" t="s">
        <v>50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47" t="s">
        <v>49</v>
      </c>
      <c r="AN26" s="247"/>
      <c r="AO26" s="247"/>
      <c r="AP26" s="247"/>
      <c r="AQ26" s="247"/>
      <c r="AR26" s="247"/>
      <c r="AS26" s="73"/>
      <c r="AT26" s="73"/>
      <c r="AU26" s="45"/>
    </row>
    <row r="27" spans="1:51" ht="12.75" customHeight="1">
      <c r="A27" s="229" t="s">
        <v>23</v>
      </c>
      <c r="B27" s="230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47"/>
      <c r="AN27" s="247"/>
      <c r="AO27" s="247"/>
      <c r="AP27" s="247"/>
      <c r="AQ27" s="247"/>
      <c r="AR27" s="247"/>
      <c r="AS27" s="73"/>
      <c r="AT27" s="73"/>
      <c r="AU27" s="45"/>
    </row>
    <row r="28" spans="1:51" ht="21.95" customHeight="1">
      <c r="A28" s="231"/>
      <c r="B28" s="232"/>
      <c r="C28" s="237" t="s">
        <v>25</v>
      </c>
      <c r="D28" s="214"/>
      <c r="E28" s="238"/>
      <c r="F28" s="235" t="s">
        <v>26</v>
      </c>
      <c r="G28" s="236"/>
      <c r="H28" s="236"/>
      <c r="I28" s="236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1"/>
      <c r="B29" s="232"/>
      <c r="C29" s="237"/>
      <c r="D29" s="214"/>
      <c r="E29" s="238"/>
      <c r="F29" s="235" t="s">
        <v>74</v>
      </c>
      <c r="G29" s="236"/>
      <c r="H29" s="236"/>
      <c r="I29" s="236"/>
      <c r="J29" s="239"/>
      <c r="K29" s="239"/>
      <c r="L29" s="239"/>
      <c r="M29" s="239"/>
      <c r="N29" s="239"/>
      <c r="O29" s="35" t="s">
        <v>76</v>
      </c>
      <c r="P29" s="240"/>
      <c r="Q29" s="240"/>
      <c r="R29" s="240"/>
      <c r="S29" s="240"/>
      <c r="T29" s="240"/>
      <c r="U29" s="240"/>
      <c r="V29" s="240"/>
      <c r="W29" s="240"/>
      <c r="X29" s="240"/>
      <c r="Y29" s="37"/>
      <c r="AM29" s="45" t="s">
        <v>53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1"/>
      <c r="B30" s="232"/>
      <c r="C30" s="237"/>
      <c r="D30" s="214"/>
      <c r="E30" s="238"/>
      <c r="F30" s="235" t="s">
        <v>27</v>
      </c>
      <c r="G30" s="236"/>
      <c r="H30" s="236"/>
      <c r="I30" s="236"/>
      <c r="J30" s="241"/>
      <c r="K30" s="241"/>
      <c r="L30" s="241"/>
      <c r="M30" s="241"/>
      <c r="N30" s="38" t="s">
        <v>24</v>
      </c>
      <c r="O30" s="241"/>
      <c r="P30" s="241"/>
      <c r="Q30" s="241"/>
      <c r="R30" s="241"/>
      <c r="S30" s="1" t="s">
        <v>46</v>
      </c>
      <c r="T30" s="209"/>
      <c r="U30" s="209"/>
      <c r="V30" s="209"/>
      <c r="W30" s="28"/>
      <c r="X30" s="28"/>
      <c r="Y30" s="37"/>
      <c r="AM30" s="74" t="s">
        <v>54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3"/>
      <c r="B31" s="234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46" t="s">
        <v>78</v>
      </c>
      <c r="AN31" s="246"/>
      <c r="AO31" s="246"/>
      <c r="AP31" s="246"/>
      <c r="AQ31" s="246"/>
      <c r="AR31" s="246"/>
      <c r="AS31" s="246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46"/>
      <c r="AN32" s="246"/>
      <c r="AO32" s="246"/>
      <c r="AP32" s="246"/>
      <c r="AQ32" s="246"/>
      <c r="AR32" s="246"/>
      <c r="AS32" s="246"/>
      <c r="AT32" s="99"/>
      <c r="AU32" s="99"/>
      <c r="AV32" s="99"/>
      <c r="AW32" s="99"/>
      <c r="AX32" s="99"/>
      <c r="AY32" s="99"/>
    </row>
    <row r="33" spans="1:51" ht="21.95" customHeight="1">
      <c r="A33" s="75" t="s">
        <v>28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106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29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51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31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52</v>
      </c>
    </row>
    <row r="36" spans="1:51" s="96" customFormat="1" ht="21.95" customHeight="1">
      <c r="A36" s="75"/>
      <c r="B36" s="75"/>
      <c r="C36" s="76" t="s">
        <v>34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29</v>
      </c>
      <c r="C37" s="95" t="s">
        <v>109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C21:E22"/>
    <mergeCell ref="C24:E25"/>
    <mergeCell ref="H24:L25"/>
    <mergeCell ref="N24:X25"/>
    <mergeCell ref="M24:M25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H9:M9"/>
    <mergeCell ref="H8:M8"/>
    <mergeCell ref="H7:M7"/>
    <mergeCell ref="N7:X7"/>
    <mergeCell ref="N8:X8"/>
    <mergeCell ref="N9:R9"/>
    <mergeCell ref="T9:X9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16</xdr:row>
                    <xdr:rowOff>123825</xdr:rowOff>
                  </from>
                  <to>
                    <xdr:col>7</xdr:col>
                    <xdr:colOff>38100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228600</xdr:rowOff>
                  </from>
                  <to>
                    <xdr:col>7</xdr:col>
                    <xdr:colOff>38100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Button 7">
              <controlPr defaultSize="0" print="0" autoFill="0" autoPict="0" macro="[0]!PDF保存">
                <anchor moveWithCells="1" sizeWithCells="1">
                  <from>
                    <xdr:col>26</xdr:col>
                    <xdr:colOff>9525</xdr:colOff>
                    <xdr:row>26</xdr:row>
                    <xdr:rowOff>66675</xdr:rowOff>
                  </from>
                  <to>
                    <xdr:col>32</xdr:col>
                    <xdr:colOff>95250</xdr:colOff>
                    <xdr:row>29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zoomScale="90" zoomScaleNormal="90" workbookViewId="0">
      <selection activeCell="K15" sqref="K15"/>
    </sheetView>
  </sheetViews>
  <sheetFormatPr defaultRowHeight="18.75"/>
  <cols>
    <col min="8" max="8" width="17.5" customWidth="1"/>
  </cols>
  <sheetData>
    <row r="2" spans="1:16" ht="44.25">
      <c r="A2" s="102" t="s">
        <v>140</v>
      </c>
      <c r="I2" s="104" t="s">
        <v>118</v>
      </c>
    </row>
    <row r="3" spans="1:16" ht="18.75" customHeight="1">
      <c r="A3" s="101"/>
    </row>
    <row r="4" spans="1:16" ht="44.25">
      <c r="A4" s="101" t="s">
        <v>145</v>
      </c>
      <c r="I4" s="267" t="s">
        <v>119</v>
      </c>
      <c r="J4" s="267"/>
      <c r="K4" s="267"/>
      <c r="L4" s="267"/>
      <c r="M4" s="267"/>
      <c r="N4" s="267"/>
      <c r="O4" s="267"/>
      <c r="P4" s="267"/>
    </row>
    <row r="5" spans="1:16" ht="18.75" customHeight="1">
      <c r="A5" s="101"/>
    </row>
    <row r="6" spans="1:16" ht="44.25">
      <c r="A6" s="202" t="s">
        <v>141</v>
      </c>
      <c r="I6" s="113" t="s">
        <v>125</v>
      </c>
    </row>
    <row r="7" spans="1:16" ht="18.75" customHeight="1"/>
    <row r="8" spans="1:16" ht="45.75">
      <c r="A8" s="205" t="s">
        <v>143</v>
      </c>
    </row>
    <row r="10" spans="1:16" ht="45.75">
      <c r="A10" s="101" t="s">
        <v>142</v>
      </c>
    </row>
    <row r="11" spans="1:16" ht="18.75" customHeight="1"/>
    <row r="12" spans="1:16" ht="18.75" customHeight="1"/>
    <row r="13" spans="1:16" s="107" customFormat="1" ht="30">
      <c r="A13" s="268" t="s">
        <v>129</v>
      </c>
      <c r="B13" s="268"/>
      <c r="C13" s="268"/>
      <c r="D13" s="268"/>
      <c r="E13" s="268"/>
      <c r="F13" s="268"/>
      <c r="G13" s="268"/>
      <c r="H13" s="268"/>
    </row>
    <row r="14" spans="1:16" s="106" customFormat="1" ht="30">
      <c r="A14" s="105" t="s">
        <v>133</v>
      </c>
    </row>
    <row r="15" spans="1:16" s="106" customFormat="1" ht="30">
      <c r="A15" s="105" t="s">
        <v>134</v>
      </c>
    </row>
    <row r="16" spans="1:16" s="106" customFormat="1" ht="30">
      <c r="A16" s="105" t="s">
        <v>130</v>
      </c>
    </row>
    <row r="17" spans="1:1" s="106" customFormat="1" ht="30">
      <c r="A17" s="105" t="s">
        <v>131</v>
      </c>
    </row>
    <row r="18" spans="1:1" s="106" customFormat="1" ht="30">
      <c r="A18" s="105" t="s">
        <v>132</v>
      </c>
    </row>
    <row r="19" spans="1:1" s="106" customFormat="1" ht="30">
      <c r="A19" s="203" t="s">
        <v>115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zoomScaleNormal="100" workbookViewId="0">
      <pane ySplit="14" topLeftCell="A15" activePane="bottomLeft" state="frozen"/>
      <selection activeCell="N24" sqref="N24:X25"/>
      <selection pane="bottomLeft" activeCell="AC13" sqref="AC13"/>
    </sheetView>
  </sheetViews>
  <sheetFormatPr defaultColWidth="9"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312" t="s">
        <v>120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114" t="s">
        <v>14</v>
      </c>
      <c r="AD1" s="116" t="s">
        <v>40</v>
      </c>
      <c r="AE1" s="116"/>
      <c r="AF1" s="116"/>
      <c r="AG1" s="116"/>
      <c r="AJ1" s="282" t="s">
        <v>47</v>
      </c>
      <c r="AK1" s="282"/>
      <c r="AL1" s="282"/>
      <c r="AQ1" s="115" t="s">
        <v>55</v>
      </c>
      <c r="AR1" s="115" t="s">
        <v>77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313">
        <v>1</v>
      </c>
      <c r="AC2" s="314"/>
      <c r="AD2" s="120"/>
      <c r="AE2" s="121">
        <v>1</v>
      </c>
      <c r="AF2" s="116" t="s">
        <v>3</v>
      </c>
      <c r="AG2" s="116"/>
      <c r="AJ2" s="317" t="s">
        <v>48</v>
      </c>
      <c r="AK2" s="317"/>
      <c r="AL2" s="317"/>
      <c r="AP2" s="121">
        <v>10</v>
      </c>
      <c r="AQ2" s="116" t="s">
        <v>57</v>
      </c>
      <c r="AR2" s="45" t="s">
        <v>146</v>
      </c>
      <c r="AS2" s="122" t="s">
        <v>80</v>
      </c>
      <c r="AT2" s="123" t="s">
        <v>81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315"/>
      <c r="AC3" s="316"/>
      <c r="AD3" s="120"/>
      <c r="AE3" s="121">
        <v>2</v>
      </c>
      <c r="AF3" s="116" t="s">
        <v>19</v>
      </c>
      <c r="AG3" s="116"/>
      <c r="AP3" s="121">
        <v>11</v>
      </c>
      <c r="AQ3" s="116" t="s">
        <v>36</v>
      </c>
      <c r="AR3" s="116" t="s">
        <v>4</v>
      </c>
      <c r="AS3" s="122" t="s">
        <v>82</v>
      </c>
      <c r="AT3" s="123" t="s">
        <v>83</v>
      </c>
    </row>
    <row r="4" spans="1:46" ht="17.25" customHeight="1" thickBot="1">
      <c r="Z4" s="114" t="s">
        <v>15</v>
      </c>
      <c r="AD4" s="116" t="s">
        <v>41</v>
      </c>
      <c r="AE4" s="116"/>
      <c r="AF4" s="116"/>
      <c r="AG4" s="116"/>
      <c r="AP4" s="121">
        <v>12</v>
      </c>
      <c r="AQ4" s="116" t="s">
        <v>58</v>
      </c>
      <c r="AR4" s="116" t="s">
        <v>5</v>
      </c>
      <c r="AS4" s="122" t="s">
        <v>86</v>
      </c>
      <c r="AT4" s="123" t="s">
        <v>87</v>
      </c>
    </row>
    <row r="5" spans="1:46" ht="21.95" customHeight="1">
      <c r="B5" s="116" t="str">
        <f>IF(AB5="","（支出負担行為担当者）",VLOOKUP(AB5,$AP$2:$AR$12,3,1))&amp;"　様"</f>
        <v>日高振興局長　様</v>
      </c>
      <c r="AB5" s="313">
        <v>10</v>
      </c>
      <c r="AC5" s="314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>
        <v>13</v>
      </c>
      <c r="AQ5" s="116" t="s">
        <v>37</v>
      </c>
      <c r="AR5" s="116" t="s">
        <v>6</v>
      </c>
      <c r="AS5" s="122" t="s">
        <v>84</v>
      </c>
      <c r="AT5" s="123" t="s">
        <v>85</v>
      </c>
    </row>
    <row r="6" spans="1:46" ht="17.25" customHeight="1" thickBot="1">
      <c r="AB6" s="315"/>
      <c r="AC6" s="316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>
        <v>14</v>
      </c>
      <c r="AQ6" s="116" t="s">
        <v>38</v>
      </c>
      <c r="AR6" s="116" t="s">
        <v>7</v>
      </c>
      <c r="AS6" s="122" t="s">
        <v>88</v>
      </c>
      <c r="AT6" s="123" t="s">
        <v>89</v>
      </c>
    </row>
    <row r="7" spans="1:46" ht="21.95" customHeight="1" thickBot="1">
      <c r="H7" s="318" t="s">
        <v>16</v>
      </c>
      <c r="I7" s="318"/>
      <c r="J7" s="318"/>
      <c r="K7" s="318"/>
      <c r="L7" s="318"/>
      <c r="M7" s="318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118"/>
      <c r="Z7" s="114"/>
      <c r="AD7" s="116" t="s">
        <v>144</v>
      </c>
      <c r="AE7" s="116"/>
      <c r="AF7" s="116"/>
      <c r="AG7" s="116"/>
      <c r="AP7" s="121">
        <v>15</v>
      </c>
      <c r="AQ7" s="116" t="s">
        <v>59</v>
      </c>
      <c r="AR7" s="116" t="s">
        <v>8</v>
      </c>
      <c r="AS7" s="122" t="s">
        <v>90</v>
      </c>
      <c r="AT7" s="123" t="s">
        <v>91</v>
      </c>
    </row>
    <row r="8" spans="1:46" ht="21.95" customHeight="1">
      <c r="H8" s="318" t="s">
        <v>17</v>
      </c>
      <c r="I8" s="318"/>
      <c r="J8" s="318"/>
      <c r="K8" s="318"/>
      <c r="L8" s="318"/>
      <c r="M8" s="318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/>
      <c r="Y8" s="118"/>
      <c r="AB8" s="223">
        <v>1</v>
      </c>
      <c r="AC8" s="224"/>
      <c r="AD8" s="116"/>
      <c r="AE8" s="121">
        <v>1</v>
      </c>
      <c r="AF8" s="116" t="s">
        <v>18</v>
      </c>
      <c r="AG8" s="116"/>
      <c r="AP8" s="121">
        <v>16</v>
      </c>
      <c r="AQ8" s="116" t="s">
        <v>60</v>
      </c>
      <c r="AR8" s="116" t="s">
        <v>9</v>
      </c>
      <c r="AS8" s="122" t="s">
        <v>92</v>
      </c>
      <c r="AT8" s="123" t="s">
        <v>93</v>
      </c>
    </row>
    <row r="9" spans="1:46" ht="21.95" customHeight="1" thickBot="1">
      <c r="H9" s="318" t="s">
        <v>45</v>
      </c>
      <c r="I9" s="318"/>
      <c r="J9" s="318"/>
      <c r="K9" s="318"/>
      <c r="L9" s="318"/>
      <c r="M9" s="318"/>
      <c r="N9" s="302"/>
      <c r="O9" s="302"/>
      <c r="P9" s="302"/>
      <c r="Q9" s="302"/>
      <c r="R9" s="302"/>
      <c r="S9" s="128"/>
      <c r="T9" s="302"/>
      <c r="U9" s="302"/>
      <c r="V9" s="302"/>
      <c r="W9" s="302"/>
      <c r="X9" s="302"/>
      <c r="Y9" s="118"/>
      <c r="AB9" s="225"/>
      <c r="AC9" s="226"/>
      <c r="AD9" s="116"/>
      <c r="AE9" s="121"/>
      <c r="AF9" s="116"/>
      <c r="AG9" s="116"/>
      <c r="AP9" s="121">
        <v>17</v>
      </c>
      <c r="AQ9" s="116" t="s">
        <v>61</v>
      </c>
      <c r="AR9" s="116" t="s">
        <v>10</v>
      </c>
      <c r="AS9" s="122" t="s">
        <v>94</v>
      </c>
      <c r="AT9" s="123" t="s">
        <v>95</v>
      </c>
    </row>
    <row r="10" spans="1:46" ht="21.95" customHeight="1">
      <c r="G10" s="129" t="s">
        <v>110</v>
      </c>
      <c r="H10" s="118" t="s">
        <v>16</v>
      </c>
      <c r="I10" s="118"/>
      <c r="J10" s="118"/>
      <c r="K10" s="118"/>
      <c r="L10" s="118"/>
      <c r="M10" s="118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118"/>
      <c r="Z10" s="114" t="s">
        <v>43</v>
      </c>
      <c r="AP10" s="121">
        <v>18</v>
      </c>
      <c r="AQ10" s="116" t="s">
        <v>62</v>
      </c>
      <c r="AR10" s="116" t="s">
        <v>11</v>
      </c>
      <c r="AS10" s="122" t="s">
        <v>96</v>
      </c>
      <c r="AT10" s="123" t="s">
        <v>97</v>
      </c>
    </row>
    <row r="11" spans="1:46" ht="21.95" customHeight="1">
      <c r="H11" s="118" t="s">
        <v>111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302"/>
      <c r="U11" s="302"/>
      <c r="V11" s="302"/>
      <c r="W11" s="302"/>
      <c r="X11" s="302"/>
      <c r="Y11" s="118"/>
      <c r="AA11" s="304" t="s">
        <v>44</v>
      </c>
      <c r="AB11" s="304"/>
      <c r="AC11" s="212">
        <v>46331</v>
      </c>
      <c r="AD11" s="212"/>
      <c r="AE11" s="212"/>
      <c r="AF11" s="212"/>
      <c r="AG11" s="212"/>
      <c r="AP11" s="121">
        <v>19</v>
      </c>
      <c r="AQ11" s="116" t="s">
        <v>42</v>
      </c>
      <c r="AR11" s="116" t="s">
        <v>12</v>
      </c>
      <c r="AS11" s="122" t="s">
        <v>98</v>
      </c>
      <c r="AT11" s="123" t="s">
        <v>99</v>
      </c>
    </row>
    <row r="12" spans="1:46" ht="21.95" customHeight="1">
      <c r="AA12" s="304"/>
      <c r="AB12" s="304"/>
      <c r="AC12" s="212"/>
      <c r="AD12" s="212"/>
      <c r="AE12" s="212"/>
      <c r="AF12" s="212"/>
      <c r="AG12" s="212"/>
      <c r="AP12" s="121">
        <v>20</v>
      </c>
      <c r="AQ12" s="116" t="s">
        <v>39</v>
      </c>
      <c r="AR12" s="116" t="s">
        <v>13</v>
      </c>
      <c r="AS12" s="122" t="s">
        <v>100</v>
      </c>
      <c r="AT12" s="123" t="s">
        <v>101</v>
      </c>
    </row>
    <row r="13" spans="1:46" ht="17.25" customHeight="1">
      <c r="A13" s="116"/>
      <c r="B13" s="305">
        <f>AC11</f>
        <v>46331</v>
      </c>
      <c r="C13" s="305"/>
      <c r="D13" s="305"/>
      <c r="E13" s="305"/>
      <c r="F13" s="305"/>
      <c r="G13" s="305"/>
      <c r="H13" s="306" t="str">
        <f>"に開札予定の次の"&amp;IF(AB2=1,AF2,AF3)&amp;"について、落札者となった"</f>
        <v>に開札予定の次の工事について、落札者となった</v>
      </c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</row>
    <row r="14" spans="1:46" ht="21.95" customHeight="1">
      <c r="A14" s="131" t="s">
        <v>30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22</v>
      </c>
      <c r="B16" s="291" t="s">
        <v>20</v>
      </c>
      <c r="C16" s="291"/>
      <c r="D16" s="291"/>
      <c r="E16" s="138" t="s">
        <v>21</v>
      </c>
      <c r="F16" s="139" t="s">
        <v>22</v>
      </c>
      <c r="G16" s="292"/>
      <c r="H16" s="292"/>
      <c r="I16" s="292"/>
      <c r="J16" s="139" t="s">
        <v>21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63</v>
      </c>
      <c r="AN16" s="143"/>
      <c r="AO16" s="143"/>
      <c r="AP16" s="144"/>
      <c r="AQ16" s="143"/>
      <c r="AR16" s="145"/>
    </row>
    <row r="17" spans="1:47" ht="21.95" customHeight="1">
      <c r="A17" s="146"/>
      <c r="B17" s="291" t="str">
        <f>IF(AB2=1,"工事名","業務名")</f>
        <v>工事名</v>
      </c>
      <c r="C17" s="291"/>
      <c r="D17" s="291"/>
      <c r="E17" s="141"/>
      <c r="F17" s="140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141"/>
      <c r="Z17" s="116" t="s">
        <v>56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41</v>
      </c>
      <c r="AQ17" s="151" t="str">
        <f>VLOOKUP(AR17,AP2:AQ12,2,1)</f>
        <v>札幌建管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44</v>
      </c>
      <c r="AQ18" s="160" t="str">
        <f>MONTH(AC11)&amp;"月"&amp;DAY(AC11)&amp;"日"</f>
        <v>11月5日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20</v>
      </c>
      <c r="AQ19" s="167">
        <f>G16</f>
        <v>0</v>
      </c>
      <c r="AR19" s="161"/>
    </row>
    <row r="20" spans="1:47" ht="21.95" customHeight="1">
      <c r="A20" s="146"/>
      <c r="B20" s="294" t="s">
        <v>122</v>
      </c>
      <c r="C20" s="294"/>
      <c r="D20" s="294"/>
      <c r="E20" s="141"/>
      <c r="F20" s="146"/>
      <c r="G20" s="168"/>
      <c r="H20" s="169" t="s">
        <v>32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309" t="s">
        <v>33</v>
      </c>
      <c r="AA20" s="310"/>
      <c r="AB20" s="310"/>
      <c r="AC20" s="310"/>
      <c r="AD20" s="310"/>
      <c r="AE20" s="310"/>
      <c r="AF20" s="310"/>
      <c r="AG20" s="310"/>
      <c r="AH20" s="310"/>
      <c r="AJ20" s="164"/>
      <c r="AK20" s="164"/>
      <c r="AL20" s="164"/>
      <c r="AM20" s="165"/>
      <c r="AN20" s="142"/>
      <c r="AO20" s="166"/>
      <c r="AP20" s="159" t="s">
        <v>66</v>
      </c>
      <c r="AQ20" s="171">
        <f>N8</f>
        <v>0</v>
      </c>
      <c r="AR20" s="161"/>
    </row>
    <row r="21" spans="1:47" ht="21.95" customHeight="1">
      <c r="A21" s="146"/>
      <c r="B21" s="294"/>
      <c r="C21" s="294"/>
      <c r="D21" s="294"/>
      <c r="E21" s="141"/>
      <c r="F21" s="146"/>
      <c r="G21" s="168"/>
      <c r="H21" s="169" t="s">
        <v>35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309"/>
      <c r="AA21" s="310"/>
      <c r="AB21" s="310"/>
      <c r="AC21" s="310"/>
      <c r="AD21" s="310"/>
      <c r="AE21" s="310"/>
      <c r="AF21" s="310"/>
      <c r="AG21" s="310"/>
      <c r="AH21" s="310"/>
      <c r="AI21" s="172"/>
      <c r="AJ21" s="164"/>
      <c r="AK21" s="164"/>
      <c r="AL21" s="164"/>
      <c r="AM21" s="116"/>
      <c r="AN21" s="173"/>
      <c r="AO21" s="174"/>
      <c r="AP21" s="175" t="s">
        <v>104</v>
      </c>
      <c r="AQ21" s="176" t="s">
        <v>120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79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295" t="s">
        <v>127</v>
      </c>
      <c r="D23" s="295"/>
      <c r="E23" s="296"/>
      <c r="F23" s="283" t="s">
        <v>111</v>
      </c>
      <c r="G23" s="284"/>
      <c r="H23" s="297"/>
      <c r="I23" s="298"/>
      <c r="J23" s="298"/>
      <c r="K23" s="298"/>
      <c r="L23" s="298"/>
      <c r="M23" s="301" t="s">
        <v>126</v>
      </c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7"/>
      <c r="Y23" s="141"/>
      <c r="Z23" s="116"/>
      <c r="AA23" s="308" t="s">
        <v>123</v>
      </c>
      <c r="AB23" s="308"/>
      <c r="AC23" s="308"/>
      <c r="AD23" s="308"/>
      <c r="AE23" s="308"/>
      <c r="AF23" s="308"/>
      <c r="AG23" s="308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295"/>
      <c r="D24" s="295"/>
      <c r="E24" s="296"/>
      <c r="F24" s="285"/>
      <c r="G24" s="284"/>
      <c r="H24" s="299"/>
      <c r="I24" s="300"/>
      <c r="J24" s="300"/>
      <c r="K24" s="300"/>
      <c r="L24" s="300"/>
      <c r="M24" s="301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9"/>
      <c r="Y24" s="141"/>
      <c r="Z24" s="184"/>
      <c r="AA24" s="308"/>
      <c r="AB24" s="308"/>
      <c r="AC24" s="308"/>
      <c r="AD24" s="308"/>
      <c r="AE24" s="308"/>
      <c r="AF24" s="308"/>
      <c r="AG24" s="308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308"/>
      <c r="AB25" s="308"/>
      <c r="AC25" s="308"/>
      <c r="AD25" s="308"/>
      <c r="AE25" s="308"/>
      <c r="AF25" s="308"/>
      <c r="AG25" s="308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295" t="s">
        <v>128</v>
      </c>
      <c r="D26" s="295"/>
      <c r="E26" s="296"/>
      <c r="F26" s="283" t="s">
        <v>111</v>
      </c>
      <c r="G26" s="284"/>
      <c r="H26" s="297"/>
      <c r="I26" s="298"/>
      <c r="J26" s="298"/>
      <c r="K26" s="298"/>
      <c r="L26" s="298"/>
      <c r="M26" s="301" t="s">
        <v>126</v>
      </c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7"/>
      <c r="Y26" s="141"/>
      <c r="Z26" s="184"/>
      <c r="AA26" s="308"/>
      <c r="AB26" s="308"/>
      <c r="AC26" s="308"/>
      <c r="AD26" s="308"/>
      <c r="AE26" s="308"/>
      <c r="AF26" s="308"/>
      <c r="AG26" s="308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295"/>
      <c r="D27" s="295"/>
      <c r="E27" s="296"/>
      <c r="F27" s="285"/>
      <c r="G27" s="284"/>
      <c r="H27" s="299"/>
      <c r="I27" s="300"/>
      <c r="J27" s="300"/>
      <c r="K27" s="300"/>
      <c r="L27" s="300"/>
      <c r="M27" s="301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9"/>
      <c r="Y27" s="141"/>
      <c r="Z27" s="184"/>
      <c r="AA27" s="308"/>
      <c r="AB27" s="308"/>
      <c r="AC27" s="308"/>
      <c r="AD27" s="308"/>
      <c r="AE27" s="308"/>
      <c r="AF27" s="308"/>
      <c r="AG27" s="308"/>
      <c r="AH27" s="116"/>
      <c r="AI27" s="116"/>
      <c r="AM27" s="290" t="s">
        <v>50</v>
      </c>
      <c r="AN27" s="290"/>
      <c r="AO27" s="290"/>
      <c r="AP27" s="290"/>
      <c r="AQ27" s="290"/>
      <c r="AR27" s="290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0"/>
      <c r="AN28" s="290"/>
      <c r="AO28" s="290"/>
      <c r="AP28" s="290"/>
      <c r="AQ28" s="290"/>
      <c r="AR28" s="290"/>
      <c r="AS28" s="183"/>
      <c r="AT28" s="183"/>
      <c r="AU28" s="116"/>
    </row>
    <row r="29" spans="1:47" ht="12.75" customHeight="1">
      <c r="A29" s="269" t="s">
        <v>23</v>
      </c>
      <c r="B29" s="270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311" t="s">
        <v>49</v>
      </c>
      <c r="AN29" s="311"/>
      <c r="AO29" s="311"/>
      <c r="AP29" s="311"/>
      <c r="AQ29" s="311"/>
      <c r="AR29" s="311"/>
      <c r="AS29" s="183"/>
      <c r="AT29" s="183"/>
      <c r="AU29" s="116"/>
    </row>
    <row r="30" spans="1:47" ht="21.95" customHeight="1">
      <c r="A30" s="271"/>
      <c r="B30" s="272"/>
      <c r="C30" s="275" t="s">
        <v>25</v>
      </c>
      <c r="D30" s="276"/>
      <c r="E30" s="277"/>
      <c r="F30" s="275" t="s">
        <v>26</v>
      </c>
      <c r="G30" s="276"/>
      <c r="H30" s="276"/>
      <c r="I30" s="276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188"/>
      <c r="AM30" s="311"/>
      <c r="AN30" s="311"/>
      <c r="AO30" s="311"/>
      <c r="AP30" s="311"/>
      <c r="AQ30" s="311"/>
      <c r="AR30" s="311"/>
      <c r="AS30" s="183"/>
      <c r="AT30" s="183"/>
      <c r="AU30" s="116"/>
    </row>
    <row r="31" spans="1:47" ht="21.95" customHeight="1">
      <c r="A31" s="271"/>
      <c r="B31" s="272"/>
      <c r="C31" s="275"/>
      <c r="D31" s="276"/>
      <c r="E31" s="277"/>
      <c r="F31" s="275" t="s">
        <v>74</v>
      </c>
      <c r="G31" s="276"/>
      <c r="H31" s="276"/>
      <c r="I31" s="276"/>
      <c r="J31" s="279"/>
      <c r="K31" s="279"/>
      <c r="L31" s="279"/>
      <c r="M31" s="279"/>
      <c r="N31" s="279"/>
      <c r="O31" s="186" t="s">
        <v>75</v>
      </c>
      <c r="P31" s="280"/>
      <c r="Q31" s="280"/>
      <c r="R31" s="280"/>
      <c r="S31" s="280"/>
      <c r="T31" s="280"/>
      <c r="U31" s="280"/>
      <c r="V31" s="280"/>
      <c r="W31" s="280"/>
      <c r="X31" s="280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271"/>
      <c r="B32" s="272"/>
      <c r="C32" s="275"/>
      <c r="D32" s="276"/>
      <c r="E32" s="277"/>
      <c r="F32" s="275" t="s">
        <v>27</v>
      </c>
      <c r="G32" s="276"/>
      <c r="H32" s="276"/>
      <c r="I32" s="276"/>
      <c r="J32" s="281"/>
      <c r="K32" s="281"/>
      <c r="L32" s="281"/>
      <c r="M32" s="281"/>
      <c r="N32" s="190" t="s">
        <v>24</v>
      </c>
      <c r="O32" s="281"/>
      <c r="P32" s="281"/>
      <c r="Q32" s="281"/>
      <c r="R32" s="281"/>
      <c r="S32" s="117" t="s">
        <v>24</v>
      </c>
      <c r="T32" s="282"/>
      <c r="U32" s="282"/>
      <c r="V32" s="282"/>
      <c r="W32" s="170"/>
      <c r="X32" s="170"/>
      <c r="Y32" s="188"/>
      <c r="AM32" s="116" t="s">
        <v>53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273"/>
      <c r="B33" s="274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54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307" t="s">
        <v>78</v>
      </c>
      <c r="AN34" s="307"/>
      <c r="AO34" s="307"/>
      <c r="AP34" s="307"/>
      <c r="AQ34" s="307"/>
      <c r="AR34" s="307"/>
      <c r="AS34" s="197"/>
      <c r="AT34" s="197"/>
      <c r="AU34" s="197"/>
    </row>
    <row r="35" spans="1:47" ht="12.75" customHeight="1">
      <c r="A35" s="198" t="s">
        <v>28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307"/>
      <c r="AN35" s="307"/>
      <c r="AO35" s="307"/>
      <c r="AP35" s="307"/>
      <c r="AQ35" s="307"/>
      <c r="AR35" s="307"/>
      <c r="AS35" s="197"/>
      <c r="AT35" s="197"/>
      <c r="AU35" s="197"/>
    </row>
    <row r="36" spans="1:47" ht="21.95" customHeight="1">
      <c r="A36" s="198"/>
      <c r="B36" s="200" t="s">
        <v>29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106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31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51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34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52</v>
      </c>
    </row>
    <row r="39" spans="1:47" ht="21.95" customHeight="1">
      <c r="A39" s="198"/>
      <c r="B39" s="200" t="s">
        <v>29</v>
      </c>
      <c r="C39" s="199" t="s">
        <v>109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H7:M7"/>
    <mergeCell ref="N7:X7"/>
    <mergeCell ref="AB8:AC9"/>
    <mergeCell ref="H8:M8"/>
    <mergeCell ref="N8:X8"/>
    <mergeCell ref="H9:M9"/>
    <mergeCell ref="N9:R9"/>
    <mergeCell ref="T9:X9"/>
    <mergeCell ref="A1:Y1"/>
    <mergeCell ref="AJ1:AL1"/>
    <mergeCell ref="AB2:AC3"/>
    <mergeCell ref="AJ2:AL2"/>
    <mergeCell ref="AB5:AC6"/>
    <mergeCell ref="AM34:AR35"/>
    <mergeCell ref="AA23:AG27"/>
    <mergeCell ref="Z20:AH21"/>
    <mergeCell ref="AM29:AR30"/>
    <mergeCell ref="AC11:AG12"/>
    <mergeCell ref="T11:X11"/>
    <mergeCell ref="N10:X10"/>
    <mergeCell ref="AA11:AB12"/>
    <mergeCell ref="B13:G13"/>
    <mergeCell ref="H13:Y13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printOptions horizontalCentered="1"/>
  <pageMargins left="0.70866141732283472" right="0.70866141732283472" top="0.74803149606299213" bottom="0.27559055118110237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18</xdr:row>
                    <xdr:rowOff>114300</xdr:rowOff>
                  </from>
                  <to>
                    <xdr:col>7</xdr:col>
                    <xdr:colOff>38100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228600</xdr:rowOff>
                  </from>
                  <to>
                    <xdr:col>7</xdr:col>
                    <xdr:colOff>38100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Button 3">
              <controlPr defaultSize="0" print="0" autoFill="0" autoPict="0" macro="[0]!PDF保存">
                <anchor moveWithCells="1" sizeWithCells="1">
                  <from>
                    <xdr:col>33</xdr:col>
                    <xdr:colOff>152400</xdr:colOff>
                    <xdr:row>21</xdr:row>
                    <xdr:rowOff>190500</xdr:rowOff>
                  </from>
                  <to>
                    <xdr:col>39</xdr:col>
                    <xdr:colOff>238125</xdr:colOff>
                    <xdr:row>25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135</v>
      </c>
    </row>
    <row r="4" spans="1:1" ht="45.75">
      <c r="A4" s="101" t="s">
        <v>136</v>
      </c>
    </row>
    <row r="5" spans="1:1" ht="18.75" customHeight="1"/>
    <row r="6" spans="1:1" ht="45.75">
      <c r="A6" s="101" t="s">
        <v>137</v>
      </c>
    </row>
    <row r="7" spans="1:1" ht="18.75" customHeight="1">
      <c r="A7" s="103"/>
    </row>
    <row r="8" spans="1:1" ht="45.75">
      <c r="A8" s="101" t="s">
        <v>138</v>
      </c>
    </row>
    <row r="10" spans="1:1" ht="44.25">
      <c r="A10" s="204" t="s">
        <v>116</v>
      </c>
    </row>
    <row r="12" spans="1:1" ht="45.75">
      <c r="A12" s="204" t="s">
        <v>139</v>
      </c>
    </row>
    <row r="14" spans="1:1" ht="44.25">
      <c r="A14" s="204" t="s">
        <v>117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ColWidth="9"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13" t="s">
        <v>121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AD1" s="45" t="s">
        <v>40</v>
      </c>
      <c r="AE1" s="45"/>
      <c r="AF1" s="45"/>
      <c r="AG1" s="45"/>
      <c r="AJ1" s="209" t="s">
        <v>47</v>
      </c>
      <c r="AK1" s="209"/>
      <c r="AL1" s="209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29">
        <f>IF('別紙１－②（代理人用) '!AB2:AC3="",'別紙１（単体）'!AB2:AC3,'別紙１－②（代理人用) '!AB2:AC3)</f>
        <v>1</v>
      </c>
      <c r="AC2" s="330"/>
      <c r="AD2" s="67"/>
      <c r="AE2" s="44">
        <v>1</v>
      </c>
      <c r="AF2" s="45" t="s">
        <v>3</v>
      </c>
      <c r="AG2" s="45"/>
      <c r="AJ2" s="210" t="s">
        <v>48</v>
      </c>
      <c r="AK2" s="210"/>
      <c r="AL2" s="210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31"/>
      <c r="AC3" s="332"/>
      <c r="AD3" s="67"/>
      <c r="AE3" s="44">
        <v>2</v>
      </c>
      <c r="AF3" s="45" t="s">
        <v>19</v>
      </c>
      <c r="AG3" s="45"/>
    </row>
    <row r="4" spans="1:48" ht="17.25" customHeight="1" thickBot="1">
      <c r="Z4" s="3"/>
      <c r="AD4" s="45" t="s">
        <v>41</v>
      </c>
      <c r="AE4" s="45"/>
      <c r="AF4" s="45"/>
      <c r="AG4" s="45"/>
    </row>
    <row r="5" spans="1:48" ht="21.95" customHeight="1">
      <c r="B5" s="45" t="str">
        <f>'別紙１（単体）'!B5</f>
        <v>日高振興局長　様</v>
      </c>
      <c r="AB5" s="329">
        <f>IF('別紙１－②（代理人用) '!AB5:AC6="",'別紙１（単体）'!AB5:AC6,'別紙１－②（代理人用) '!AB5:AC6)</f>
        <v>10</v>
      </c>
      <c r="AC5" s="330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31"/>
      <c r="AC6" s="332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63</v>
      </c>
      <c r="AO6" s="67"/>
      <c r="AP6" s="44"/>
      <c r="AQ6" s="45"/>
      <c r="AR6" s="45"/>
    </row>
    <row r="7" spans="1:48" ht="21.95" customHeight="1">
      <c r="H7" s="242" t="s">
        <v>16</v>
      </c>
      <c r="I7" s="242"/>
      <c r="J7" s="242"/>
      <c r="K7" s="242"/>
      <c r="L7" s="242"/>
      <c r="M7" s="242"/>
      <c r="N7" s="327">
        <f>IF('別紙１－②（代理人用) '!N7:X7="",'別紙１（単体）'!N7:X7,'別紙１－②（代理人用) '!N7:X7)</f>
        <v>0</v>
      </c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4"/>
      <c r="Z7" s="3"/>
      <c r="AD7" s="45"/>
      <c r="AE7" s="45"/>
      <c r="AF7" s="45"/>
      <c r="AG7" s="45"/>
      <c r="AN7" s="45"/>
      <c r="AO7" s="80"/>
      <c r="AP7" s="54" t="s">
        <v>65</v>
      </c>
      <c r="AQ7" s="92" t="str">
        <f>VLOOKUP(AR7,'別紙１（単体）'!AP2:AQ12,2,1)</f>
        <v>札幌建管</v>
      </c>
      <c r="AR7" s="55">
        <f>AB5</f>
        <v>10</v>
      </c>
    </row>
    <row r="8" spans="1:48" ht="21.95" customHeight="1">
      <c r="H8" s="242" t="s">
        <v>17</v>
      </c>
      <c r="I8" s="242"/>
      <c r="J8" s="242"/>
      <c r="K8" s="242"/>
      <c r="L8" s="242"/>
      <c r="M8" s="242"/>
      <c r="N8" s="327">
        <f>IF('別紙１－②（代理人用) '!N8:X8="",'別紙１（単体）'!N8:X8,'別紙１－②（代理人用) '!N8:X8)</f>
        <v>0</v>
      </c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73</v>
      </c>
      <c r="AQ8" s="90" t="str">
        <f>MONTH(AC11)&amp;"月"&amp;DAY(AC11)&amp;"日"</f>
        <v>1月0日</v>
      </c>
      <c r="AR8" s="59"/>
    </row>
    <row r="9" spans="1:48" ht="21.95" customHeight="1">
      <c r="H9" s="242" t="s">
        <v>45</v>
      </c>
      <c r="I9" s="242"/>
      <c r="J9" s="242"/>
      <c r="K9" s="242"/>
      <c r="L9" s="242"/>
      <c r="M9" s="242"/>
      <c r="N9" s="327">
        <f>IF('別紙１－②（代理人用) '!N9:R9="",'別紙１（単体）'!N9:R9,'別紙１－②（代理人用) '!N9:R9)</f>
        <v>0</v>
      </c>
      <c r="O9" s="327"/>
      <c r="P9" s="327"/>
      <c r="Q9" s="327"/>
      <c r="R9" s="327"/>
      <c r="S9" s="10"/>
      <c r="T9" s="328">
        <f>IF('別紙１－②（代理人用) '!T9:X9="",'別紙１（単体）'!T9:X9,'別紙１－②（代理人用) '!T9:X9)</f>
        <v>0</v>
      </c>
      <c r="U9" s="328"/>
      <c r="V9" s="328"/>
      <c r="W9" s="328"/>
      <c r="X9" s="328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114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27">
        <f>AC11</f>
        <v>0</v>
      </c>
      <c r="C11" s="227"/>
      <c r="D11" s="227"/>
      <c r="E11" s="227"/>
      <c r="F11" s="227"/>
      <c r="G11" s="227"/>
      <c r="H11" s="324" t="str">
        <f>"に契約締結した次の"&amp;IF(AB2=1,AF2,AF3)&amp;"について、"&amp;"第"&amp;AE14&amp;"回変更契約から"</f>
        <v>に契約締結した次の工事について、第１回変更契約から</v>
      </c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AA11" s="322" t="s">
        <v>67</v>
      </c>
      <c r="AB11" s="211"/>
      <c r="AC11" s="323"/>
      <c r="AD11" s="323"/>
      <c r="AE11" s="323"/>
      <c r="AF11" s="323"/>
      <c r="AG11" s="323"/>
      <c r="AN11" s="45"/>
      <c r="AO11" s="83"/>
      <c r="AP11" s="64" t="s">
        <v>104</v>
      </c>
      <c r="AQ11" s="62" t="s">
        <v>121</v>
      </c>
      <c r="AR11" s="84"/>
    </row>
    <row r="12" spans="1:48" ht="21.95" customHeight="1">
      <c r="A12" s="68" t="s">
        <v>68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11"/>
      <c r="AB12" s="211"/>
      <c r="AC12" s="323"/>
      <c r="AD12" s="323"/>
      <c r="AE12" s="323"/>
      <c r="AF12" s="323"/>
      <c r="AG12" s="323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22</v>
      </c>
      <c r="B14" s="214" t="str">
        <f>IF(AB2=1,"工事番号","業務番号")</f>
        <v>工事番号</v>
      </c>
      <c r="C14" s="214"/>
      <c r="D14" s="214"/>
      <c r="E14" s="17" t="s">
        <v>21</v>
      </c>
      <c r="F14" s="18" t="s">
        <v>22</v>
      </c>
      <c r="G14" s="325">
        <f>IF('別紙１－②（代理人用) '!G16:I16="",'別紙１（単体）'!G14:I14,'別紙１－②（代理人用) '!G16:I16)</f>
        <v>0</v>
      </c>
      <c r="H14" s="325"/>
      <c r="I14" s="325"/>
      <c r="J14" s="18" t="s">
        <v>21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70</v>
      </c>
      <c r="AE14" s="79" t="s">
        <v>72</v>
      </c>
      <c r="AF14" s="71" t="s">
        <v>71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14" t="str">
        <f>IF(AB2=1,"工事名","業務名")</f>
        <v>工事名</v>
      </c>
      <c r="C15" s="214"/>
      <c r="D15" s="214"/>
      <c r="E15" s="20"/>
      <c r="F15" s="19"/>
      <c r="G15" s="333">
        <f>IF('別紙１－②（代理人用) '!G17:X17="",'別紙１（単体）'!G15:X15,'別紙１－②（代理人用) '!G17:X17)</f>
        <v>0</v>
      </c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47" t="s">
        <v>50</v>
      </c>
      <c r="AN16" s="247"/>
      <c r="AO16" s="247"/>
      <c r="AP16" s="247"/>
      <c r="AQ16" s="247"/>
      <c r="AR16" s="247"/>
      <c r="AS16" s="247"/>
      <c r="AT16" s="45"/>
      <c r="AU16" s="45"/>
      <c r="AV16" s="45"/>
    </row>
    <row r="17" spans="1:48" ht="12.75" customHeight="1">
      <c r="A17" s="229" t="s">
        <v>23</v>
      </c>
      <c r="B17" s="230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47"/>
      <c r="AN17" s="247"/>
      <c r="AO17" s="247"/>
      <c r="AP17" s="247"/>
      <c r="AQ17" s="247"/>
      <c r="AR17" s="247"/>
      <c r="AS17" s="247"/>
      <c r="AT17" s="45"/>
      <c r="AU17" s="45"/>
      <c r="AV17" s="45"/>
    </row>
    <row r="18" spans="1:48" ht="21.95" customHeight="1">
      <c r="A18" s="231"/>
      <c r="B18" s="232"/>
      <c r="C18" s="237" t="s">
        <v>25</v>
      </c>
      <c r="D18" s="214"/>
      <c r="E18" s="238"/>
      <c r="F18" s="237" t="s">
        <v>26</v>
      </c>
      <c r="G18" s="214"/>
      <c r="H18" s="214"/>
      <c r="I18" s="214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69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1"/>
      <c r="B19" s="232"/>
      <c r="C19" s="237"/>
      <c r="D19" s="214"/>
      <c r="E19" s="238"/>
      <c r="F19" s="237" t="s">
        <v>74</v>
      </c>
      <c r="G19" s="214"/>
      <c r="H19" s="214"/>
      <c r="I19" s="214"/>
      <c r="J19" s="239"/>
      <c r="K19" s="239"/>
      <c r="L19" s="239"/>
      <c r="M19" s="239"/>
      <c r="N19" s="239"/>
      <c r="O19" s="35" t="s">
        <v>75</v>
      </c>
      <c r="P19" s="240"/>
      <c r="Q19" s="240"/>
      <c r="R19" s="240"/>
      <c r="S19" s="240"/>
      <c r="T19" s="240"/>
      <c r="U19" s="240"/>
      <c r="V19" s="240"/>
      <c r="W19" s="240"/>
      <c r="X19" s="240"/>
      <c r="Y19" s="37"/>
      <c r="Z19" s="70" t="s">
        <v>112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54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1"/>
      <c r="B20" s="232"/>
      <c r="C20" s="237"/>
      <c r="D20" s="214"/>
      <c r="E20" s="238"/>
      <c r="F20" s="237" t="s">
        <v>27</v>
      </c>
      <c r="G20" s="214"/>
      <c r="H20" s="214"/>
      <c r="I20" s="214"/>
      <c r="J20" s="241"/>
      <c r="K20" s="241"/>
      <c r="L20" s="241"/>
      <c r="M20" s="241"/>
      <c r="N20" s="38" t="s">
        <v>24</v>
      </c>
      <c r="O20" s="241"/>
      <c r="P20" s="241"/>
      <c r="Q20" s="241"/>
      <c r="R20" s="241"/>
      <c r="S20" s="1" t="s">
        <v>24</v>
      </c>
      <c r="T20" s="209"/>
      <c r="U20" s="209"/>
      <c r="V20" s="209"/>
      <c r="W20" s="28"/>
      <c r="X20" s="28"/>
      <c r="Y20" s="37"/>
      <c r="Z20" s="30" t="s">
        <v>113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78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3"/>
      <c r="B21" s="234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6" t="str">
        <f>"「発注機関名_当初契約日_"&amp;B14&amp;"_契約者名_変更契約に係る申出書」"</f>
        <v>「発注機関名_当初契約日_工事番号_契約者名_変更契約に係る申出書」</v>
      </c>
      <c r="AN21" s="326"/>
      <c r="AO21" s="326"/>
      <c r="AP21" s="326"/>
      <c r="AQ21" s="326"/>
      <c r="AR21" s="326"/>
      <c r="AS21" s="326"/>
      <c r="AT21" s="326"/>
      <c r="AU21" s="326"/>
      <c r="AV21" s="326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</row>
    <row r="23" spans="1:48" ht="21.95" customHeight="1">
      <c r="A23" s="45"/>
      <c r="B23" s="76" t="s">
        <v>28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51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29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52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107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108</v>
      </c>
      <c r="E27" s="78"/>
      <c r="F27" s="78"/>
      <c r="H27" s="321" t="str">
        <f>IF(AB5=20,"建設部建築局計画管理課管理調整係",VLOOKUP(AB5,'別紙１（単体）'!$AP$2:$AT$12,2,1)&amp;"入札契約課予算係")</f>
        <v>札幌建管入札契約課予算係</v>
      </c>
      <c r="I27" s="321"/>
      <c r="J27" s="321"/>
      <c r="K27" s="321"/>
      <c r="L27" s="321"/>
      <c r="M27" s="321"/>
      <c r="N27" s="321"/>
      <c r="O27" s="321"/>
      <c r="P27" s="321"/>
      <c r="Q27" s="321"/>
      <c r="R27" s="321"/>
      <c r="S27" s="321"/>
      <c r="T27" s="321"/>
      <c r="U27" s="321"/>
      <c r="V27" s="321"/>
      <c r="W27" s="321"/>
      <c r="X27" s="321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103</v>
      </c>
      <c r="E28" s="76"/>
      <c r="F28" s="76"/>
      <c r="H28" s="320" t="str">
        <f>VLOOKUP(AB5,'別紙１（単体）'!$AP$2:$AT$12,5,1)</f>
        <v>011-561-0426</v>
      </c>
      <c r="I28" s="320"/>
      <c r="J28" s="320"/>
      <c r="K28" s="320"/>
      <c r="L28" s="320"/>
      <c r="M28" s="320"/>
      <c r="N28" s="320"/>
      <c r="O28" s="320"/>
      <c r="P28" s="320"/>
      <c r="Q28" s="320"/>
      <c r="R28" s="320"/>
      <c r="S28" s="320"/>
      <c r="T28" s="320"/>
      <c r="U28" s="320"/>
      <c r="V28" s="320"/>
      <c r="W28" s="320"/>
      <c r="X28" s="320"/>
      <c r="Y28" s="76"/>
    </row>
    <row r="29" spans="1:48" ht="21.95" customHeight="1">
      <c r="A29" s="75"/>
      <c r="B29" s="45"/>
      <c r="C29" s="76"/>
      <c r="D29" s="76" t="s">
        <v>102</v>
      </c>
      <c r="E29" s="76"/>
      <c r="F29" s="76"/>
      <c r="G29" s="76"/>
      <c r="H29" s="76"/>
      <c r="I29" s="320" t="str">
        <f>VLOOKUP(AB5,'別紙１（単体）'!$AP$2:$AT$12,4,1)</f>
        <v>satsudoboku.koji1@pref.hokkaido.lg.jp</v>
      </c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  <mergeCell ref="AA11:AB12"/>
    <mergeCell ref="AC11:AG12"/>
    <mergeCell ref="B11:G11"/>
    <mergeCell ref="H11:Y11"/>
    <mergeCell ref="B14:D14"/>
    <mergeCell ref="G14:I14"/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123825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塚田＿淳一</cp:lastModifiedBy>
  <cp:lastPrinted>2026-09-16T06:15:02Z</cp:lastPrinted>
  <dcterms:created xsi:type="dcterms:W3CDTF">2023-06-16T02:08:19Z</dcterms:created>
  <dcterms:modified xsi:type="dcterms:W3CDTF">2026-09-16T06:15:15Z</dcterms:modified>
</cp:coreProperties>
</file>