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20343\Desktop\R8_佐渡地域整備部\R8指名審査会\道路課長\00_中村2026-2028\01_R8年度\00_指名審査\02_総合評価\261006_【施工計画確認型】浜河内工区法面工事\01_公告文（説明用）\とけこみ\"/>
    </mc:Choice>
  </mc:AlternateContent>
  <xr:revisionPtr revIDLastSave="0" documentId="13_ncr:1_{390D3A84-E012-4883-A6F3-BC21F230B452}" xr6:coauthVersionLast="47" xr6:coauthVersionMax="47" xr10:uidLastSave="{00000000-0000-0000-0000-000000000000}"/>
  <bookViews>
    <workbookView xWindow="15" yWindow="15" windowWidth="20505" windowHeight="12945" activeTab="1" xr2:uid="{00000000-000D-0000-FFFF-FFFF00000000}"/>
  </bookViews>
  <sheets>
    <sheet name="施工計画確認型" sheetId="4" r:id="rId1"/>
    <sheet name="（別紙）評価期間【自動計算】" sheetId="2" r:id="rId2"/>
    <sheet name="（期間）条件入力シート" sheetId="3" r:id="rId3"/>
    <sheet name="【編集不可】自動計算" sheetId="1" state="hidden" r:id="rId4"/>
  </sheets>
  <definedNames>
    <definedName name="_xlnm.Print_Area" localSheetId="2">'（期間）条件入力シート'!$A$1:$F$25</definedName>
    <definedName name="_xlnm.Print_Area" localSheetId="1">'（別紙）評価期間【自動計算】'!$A$1:$I$20</definedName>
    <definedName name="_xlnm.Print_Area" localSheetId="3">【編集不可】自動計算!$A$1:$R$16</definedName>
    <definedName name="_xlnm.Print_Area" localSheetId="0">施工計画確認型!$A$1:$J$62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 r="B11" i="2"/>
  <c r="I11" i="2" s="1"/>
  <c r="C14" i="1"/>
  <c r="A14" i="1"/>
  <c r="B17" i="2"/>
  <c r="B14" i="1" s="1"/>
  <c r="I17" i="2" l="1"/>
  <c r="B18" i="2"/>
  <c r="I18" i="2" s="1"/>
  <c r="B15" i="2"/>
  <c r="B14" i="2"/>
  <c r="B13" i="2"/>
  <c r="B12" i="2"/>
  <c r="I12" i="2" s="1"/>
  <c r="B10" i="2"/>
  <c r="B9" i="2"/>
  <c r="I9" i="2" s="1"/>
  <c r="B8" i="2"/>
  <c r="B7" i="2"/>
  <c r="I7" i="2" s="1"/>
  <c r="B6" i="2"/>
  <c r="I6" i="2" s="1"/>
  <c r="C11" i="1"/>
  <c r="A18" i="1"/>
  <c r="A19" i="1" l="1"/>
  <c r="F19" i="1" s="1"/>
  <c r="F21" i="1" s="1"/>
  <c r="E19" i="1" l="1"/>
  <c r="E21" i="1" s="1"/>
  <c r="D19" i="1"/>
  <c r="D21" i="1" s="1"/>
  <c r="A10" i="1"/>
  <c r="B10" i="1"/>
  <c r="C10" i="1"/>
  <c r="A11" i="1"/>
  <c r="B11" i="1"/>
  <c r="A12" i="1"/>
  <c r="B12" i="1"/>
  <c r="C12" i="1"/>
  <c r="A13" i="1"/>
  <c r="B13" i="1"/>
  <c r="C13" i="1"/>
  <c r="A15" i="1"/>
  <c r="B15" i="1"/>
  <c r="C15" i="1"/>
  <c r="A9" i="1"/>
  <c r="B9" i="1"/>
  <c r="C9" i="1"/>
  <c r="A8" i="1"/>
  <c r="B8" i="1"/>
  <c r="C8" i="1"/>
  <c r="A7" i="1"/>
  <c r="B7" i="1"/>
  <c r="C7" i="1"/>
  <c r="A6" i="1"/>
  <c r="B6" i="1"/>
  <c r="C6" i="1"/>
  <c r="A5" i="1"/>
  <c r="B5" i="1"/>
  <c r="C5" i="1"/>
  <c r="A3" i="1"/>
  <c r="A4" i="1"/>
  <c r="D22" i="1" l="1"/>
  <c r="D23" i="1" s="1"/>
  <c r="D24" i="1" s="1"/>
  <c r="D25" i="1" s="1"/>
  <c r="A8" i="3"/>
  <c r="A4" i="2" s="1"/>
  <c r="A1" i="1" s="1"/>
  <c r="E1" i="1" s="1"/>
  <c r="C4" i="1"/>
  <c r="C3" i="1"/>
  <c r="B4" i="1"/>
  <c r="B3" i="1"/>
  <c r="I15" i="1" l="1"/>
  <c r="E15" i="1" s="1"/>
  <c r="E13" i="1"/>
  <c r="I8" i="1"/>
  <c r="I9" i="1"/>
  <c r="I3" i="1"/>
  <c r="I5" i="1"/>
  <c r="I4" i="1"/>
  <c r="F1" i="1"/>
  <c r="D1" i="1"/>
  <c r="H12" i="1" s="1"/>
  <c r="D12" i="1" s="1"/>
  <c r="H14" i="1" l="1"/>
  <c r="D11" i="1"/>
  <c r="D10" i="1"/>
  <c r="Q11" i="1"/>
  <c r="Q10" i="1"/>
  <c r="F10" i="1" s="1"/>
  <c r="E8" i="1"/>
  <c r="H15" i="1"/>
  <c r="G15" i="2"/>
  <c r="D13" i="1"/>
  <c r="F13" i="1"/>
  <c r="J3" i="1"/>
  <c r="J9" i="1"/>
  <c r="D9" i="1"/>
  <c r="H6" i="1"/>
  <c r="H9" i="1"/>
  <c r="H4" i="1"/>
  <c r="H8" i="1"/>
  <c r="H7" i="1"/>
  <c r="H5" i="1"/>
  <c r="E5" i="1"/>
  <c r="D5" i="1" s="1"/>
  <c r="D3" i="1"/>
  <c r="E4" i="1"/>
  <c r="H3" i="1"/>
  <c r="D14" i="1" l="1"/>
  <c r="E17" i="2" s="1"/>
  <c r="G17" i="2"/>
  <c r="J4" i="1"/>
  <c r="G7" i="2" s="1"/>
  <c r="D6" i="1"/>
  <c r="J5" i="1"/>
  <c r="G8" i="2" s="1"/>
  <c r="E15" i="2"/>
  <c r="E6" i="2"/>
  <c r="E12" i="2"/>
  <c r="F11" i="1"/>
  <c r="E10" i="1"/>
  <c r="E13" i="2" s="1"/>
  <c r="D8" i="1"/>
  <c r="E11" i="2" s="1"/>
  <c r="J8" i="1"/>
  <c r="G11" i="2" s="1"/>
  <c r="D15" i="1"/>
  <c r="J15" i="1"/>
  <c r="G18" i="2" s="1"/>
  <c r="D4" i="1"/>
  <c r="E16" i="2"/>
  <c r="G6" i="2"/>
  <c r="G12" i="2"/>
  <c r="G9" i="2"/>
  <c r="G10" i="2"/>
  <c r="D7" i="1"/>
  <c r="E8" i="2"/>
  <c r="E10" i="2" l="1"/>
  <c r="E18" i="2"/>
  <c r="E9" i="2"/>
  <c r="E7" i="2"/>
  <c r="E11" i="1"/>
  <c r="E1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B4" authorId="0" shapeId="0" xr:uid="{00000000-0006-0000-0000-000001000000}">
      <text>
        <r>
          <rPr>
            <b/>
            <sz val="9"/>
            <color indexed="81"/>
            <rFont val="MS P ゴシック"/>
            <family val="3"/>
            <charset val="128"/>
          </rPr>
          <t>リストから選択</t>
        </r>
      </text>
    </comment>
    <comment ref="B5" authorId="0" shapeId="0" xr:uid="{00000000-0006-0000-0000-000002000000}">
      <text>
        <r>
          <rPr>
            <b/>
            <sz val="9"/>
            <color indexed="81"/>
            <rFont val="MS P ゴシック"/>
            <family val="3"/>
            <charset val="128"/>
          </rPr>
          <t>リストから選択</t>
        </r>
      </text>
    </comment>
    <comment ref="B6" authorId="0" shapeId="0" xr:uid="{00000000-0006-0000-0000-000003000000}">
      <text>
        <r>
          <rPr>
            <b/>
            <sz val="9"/>
            <color indexed="81"/>
            <rFont val="MS P ゴシック"/>
            <family val="3"/>
            <charset val="128"/>
          </rPr>
          <t>リストから選択</t>
        </r>
      </text>
    </comment>
    <comment ref="D13" authorId="0" shapeId="0" xr:uid="{00000000-0006-0000-0000-000004000000}">
      <text>
        <r>
          <rPr>
            <b/>
            <sz val="9"/>
            <color indexed="81"/>
            <rFont val="MS P ゴシック"/>
            <family val="3"/>
            <charset val="128"/>
          </rPr>
          <t>評価期間を変更する場合は、その期間（数字）を入力</t>
        </r>
      </text>
    </comment>
    <comment ref="D14" authorId="0" shapeId="0" xr:uid="{00000000-0006-0000-0000-000005000000}">
      <text>
        <r>
          <rPr>
            <b/>
            <sz val="9"/>
            <color indexed="81"/>
            <rFont val="MS P ゴシック"/>
            <family val="3"/>
            <charset val="128"/>
          </rPr>
          <t>評価期間を変更する場合は、その期間（数字）を入力</t>
        </r>
      </text>
    </comment>
    <comment ref="D15" authorId="0" shapeId="0" xr:uid="{00000000-0006-0000-0000-000006000000}">
      <text>
        <r>
          <rPr>
            <b/>
            <sz val="9"/>
            <color indexed="81"/>
            <rFont val="MS P ゴシック"/>
            <family val="3"/>
            <charset val="128"/>
          </rPr>
          <t>評価期間を変更する場合は、その期間（数字）を入力</t>
        </r>
      </text>
    </comment>
    <comment ref="D16" authorId="0" shapeId="0" xr:uid="{00000000-0006-0000-0000-000007000000}">
      <text>
        <r>
          <rPr>
            <b/>
            <sz val="9"/>
            <color indexed="81"/>
            <rFont val="MS P ゴシック"/>
            <family val="3"/>
            <charset val="128"/>
          </rPr>
          <t>評価期間を変更する場合は、その期間（数字）を入力</t>
        </r>
      </text>
    </comment>
    <comment ref="D17" authorId="0" shapeId="0" xr:uid="{00000000-0006-0000-0000-000008000000}">
      <text>
        <r>
          <rPr>
            <b/>
            <sz val="9"/>
            <color indexed="81"/>
            <rFont val="MS P ゴシック"/>
            <family val="3"/>
            <charset val="128"/>
          </rPr>
          <t>評価期間を変更する場合は、その期間（数字）を入力</t>
        </r>
      </text>
    </comment>
    <comment ref="D18" authorId="0" shapeId="0" xr:uid="{00000000-0006-0000-0000-000009000000}">
      <text>
        <r>
          <rPr>
            <b/>
            <sz val="9"/>
            <color indexed="81"/>
            <rFont val="MS P ゴシック"/>
            <family val="3"/>
            <charset val="128"/>
          </rPr>
          <t>評価期間を変更する場合は、その期間（数字）を入力</t>
        </r>
      </text>
    </comment>
    <comment ref="D19" authorId="0" shapeId="0" xr:uid="{00000000-0006-0000-0000-00000A000000}">
      <text>
        <r>
          <rPr>
            <b/>
            <sz val="9"/>
            <color indexed="81"/>
            <rFont val="MS P ゴシック"/>
            <family val="3"/>
            <charset val="128"/>
          </rPr>
          <t>評価期間を変更する場合は、その期間（数字）を入力</t>
        </r>
      </text>
    </comment>
    <comment ref="D20" authorId="0" shapeId="0" xr:uid="{00000000-0006-0000-0000-00000B000000}">
      <text>
        <r>
          <rPr>
            <b/>
            <sz val="9"/>
            <color indexed="81"/>
            <rFont val="MS P ゴシック"/>
            <family val="3"/>
            <charset val="128"/>
          </rPr>
          <t>評価期間を変更する場合は、その期間（数字）を入力</t>
        </r>
      </text>
    </comment>
    <comment ref="D21" authorId="0" shapeId="0" xr:uid="{00000000-0006-0000-0000-00000C000000}">
      <text>
        <r>
          <rPr>
            <b/>
            <sz val="9"/>
            <color indexed="81"/>
            <rFont val="MS P ゴシック"/>
            <family val="3"/>
            <charset val="128"/>
          </rPr>
          <t>評価期間を変更する場合は、その期間（数字）を入力</t>
        </r>
      </text>
    </comment>
    <comment ref="D22" authorId="0" shapeId="0" xr:uid="{00000000-0006-0000-0000-00000D000000}">
      <text>
        <r>
          <rPr>
            <b/>
            <sz val="9"/>
            <color indexed="81"/>
            <rFont val="MS P ゴシック"/>
            <family val="3"/>
            <charset val="128"/>
          </rPr>
          <t>評価期間を変更する場合は、その期間（数字）を入力</t>
        </r>
      </text>
    </comment>
    <comment ref="D24" authorId="0" shapeId="0" xr:uid="{A72C96CA-799A-47CE-A640-729487A3EC30}">
      <text>
        <r>
          <rPr>
            <b/>
            <sz val="9"/>
            <color indexed="81"/>
            <rFont val="MS P ゴシック"/>
            <family val="3"/>
            <charset val="128"/>
          </rPr>
          <t>評価期間を変更する場合は、その期間（数字）を入力</t>
        </r>
      </text>
    </comment>
    <comment ref="D25" authorId="0" shapeId="0" xr:uid="{00000000-0006-0000-0000-00000E000000}">
      <text>
        <r>
          <rPr>
            <b/>
            <sz val="9"/>
            <color indexed="81"/>
            <rFont val="MS P ゴシック"/>
            <family val="3"/>
            <charset val="128"/>
          </rPr>
          <t>評価期間を変更する場合は、その期間（数字）を入力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嵯峨山航</author>
  </authors>
  <commentList>
    <comment ref="E3" authorId="0" shapeId="0" xr:uid="{00000000-0006-0000-0200-000001000000}">
      <text>
        <r>
          <rPr>
            <b/>
            <sz val="9"/>
            <color indexed="81"/>
            <rFont val="ＭＳ Ｐゴシック"/>
            <family val="3"/>
            <charset val="128"/>
          </rPr>
          <t>固定値</t>
        </r>
      </text>
    </comment>
    <comment ref="F3" authorId="0" shapeId="0" xr:uid="{00000000-0006-0000-0200-000002000000}">
      <text>
        <r>
          <rPr>
            <b/>
            <sz val="9"/>
            <color indexed="81"/>
            <rFont val="ＭＳ Ｐゴシック"/>
            <family val="3"/>
            <charset val="128"/>
          </rPr>
          <t>固定値</t>
        </r>
      </text>
    </comment>
    <comment ref="F4" authorId="0" shapeId="0" xr:uid="{00000000-0006-0000-0200-000003000000}">
      <text>
        <r>
          <rPr>
            <b/>
            <sz val="9"/>
            <color indexed="81"/>
            <rFont val="ＭＳ Ｐゴシック"/>
            <family val="3"/>
            <charset val="128"/>
          </rPr>
          <t>固定値</t>
        </r>
      </text>
    </comment>
    <comment ref="F5" authorId="0" shapeId="0" xr:uid="{00000000-0006-0000-0200-000004000000}">
      <text>
        <r>
          <rPr>
            <b/>
            <sz val="9"/>
            <color indexed="81"/>
            <rFont val="ＭＳ Ｐゴシック"/>
            <family val="3"/>
            <charset val="128"/>
          </rPr>
          <t>固定値</t>
        </r>
      </text>
    </comment>
    <comment ref="E6" authorId="0" shapeId="0" xr:uid="{00000000-0006-0000-0200-000005000000}">
      <text>
        <r>
          <rPr>
            <b/>
            <sz val="9"/>
            <color indexed="81"/>
            <rFont val="ＭＳ Ｐゴシック"/>
            <family val="3"/>
            <charset val="128"/>
          </rPr>
          <t>固定値</t>
        </r>
      </text>
    </comment>
    <comment ref="F6" authorId="0" shapeId="0" xr:uid="{00000000-0006-0000-0200-000006000000}">
      <text>
        <r>
          <rPr>
            <b/>
            <sz val="9"/>
            <color indexed="81"/>
            <rFont val="ＭＳ Ｐゴシック"/>
            <family val="3"/>
            <charset val="128"/>
          </rPr>
          <t>固定値</t>
        </r>
      </text>
    </comment>
    <comment ref="I6" authorId="0" shapeId="0" xr:uid="{00000000-0006-0000-0200-000007000000}">
      <text>
        <r>
          <rPr>
            <b/>
            <sz val="9"/>
            <color indexed="81"/>
            <rFont val="ＭＳ Ｐゴシック"/>
            <family val="3"/>
            <charset val="128"/>
          </rPr>
          <t>固定値</t>
        </r>
      </text>
    </comment>
    <comment ref="J6" authorId="0" shapeId="0" xr:uid="{00000000-0006-0000-0200-000008000000}">
      <text>
        <r>
          <rPr>
            <b/>
            <sz val="9"/>
            <color indexed="81"/>
            <rFont val="ＭＳ Ｐゴシック"/>
            <family val="3"/>
            <charset val="128"/>
          </rPr>
          <t>固定値</t>
        </r>
      </text>
    </comment>
    <comment ref="E7" authorId="0" shapeId="0" xr:uid="{00000000-0006-0000-0200-000009000000}">
      <text>
        <r>
          <rPr>
            <b/>
            <sz val="9"/>
            <color indexed="81"/>
            <rFont val="ＭＳ Ｐゴシック"/>
            <family val="3"/>
            <charset val="128"/>
          </rPr>
          <t>固定値</t>
        </r>
      </text>
    </comment>
    <comment ref="F7" authorId="0" shapeId="0" xr:uid="{00000000-0006-0000-0200-00000A000000}">
      <text>
        <r>
          <rPr>
            <b/>
            <sz val="9"/>
            <color indexed="81"/>
            <rFont val="ＭＳ Ｐゴシック"/>
            <family val="3"/>
            <charset val="128"/>
          </rPr>
          <t>固定値</t>
        </r>
      </text>
    </comment>
    <comment ref="I7" authorId="0" shapeId="0" xr:uid="{00000000-0006-0000-0200-00000B000000}">
      <text>
        <r>
          <rPr>
            <b/>
            <sz val="9"/>
            <color indexed="81"/>
            <rFont val="ＭＳ Ｐゴシック"/>
            <family val="3"/>
            <charset val="128"/>
          </rPr>
          <t>固定値</t>
        </r>
      </text>
    </comment>
    <comment ref="J7" authorId="0" shapeId="0" xr:uid="{00000000-0006-0000-0200-00000C000000}">
      <text>
        <r>
          <rPr>
            <b/>
            <sz val="9"/>
            <color indexed="81"/>
            <rFont val="ＭＳ Ｐゴシック"/>
            <family val="3"/>
            <charset val="128"/>
          </rPr>
          <t>固定値</t>
        </r>
      </text>
    </comment>
    <comment ref="F8" authorId="0" shapeId="0" xr:uid="{00000000-0006-0000-0200-00000D000000}">
      <text>
        <r>
          <rPr>
            <b/>
            <sz val="9"/>
            <color indexed="81"/>
            <rFont val="ＭＳ Ｐゴシック"/>
            <family val="3"/>
            <charset val="128"/>
          </rPr>
          <t>固定値</t>
        </r>
      </text>
    </comment>
    <comment ref="E9" authorId="0" shapeId="0" xr:uid="{00000000-0006-0000-0200-00000E000000}">
      <text>
        <r>
          <rPr>
            <b/>
            <sz val="9"/>
            <color indexed="81"/>
            <rFont val="ＭＳ Ｐゴシック"/>
            <family val="3"/>
            <charset val="128"/>
          </rPr>
          <t>固定値</t>
        </r>
      </text>
    </comment>
    <comment ref="F9" authorId="0" shapeId="0" xr:uid="{00000000-0006-0000-0200-00000F000000}">
      <text>
        <r>
          <rPr>
            <b/>
            <sz val="9"/>
            <color indexed="81"/>
            <rFont val="ＭＳ Ｐゴシック"/>
            <family val="3"/>
            <charset val="128"/>
          </rPr>
          <t>固定値</t>
        </r>
      </text>
    </comment>
    <comment ref="E12" authorId="0" shapeId="0" xr:uid="{00000000-0006-0000-0200-000010000000}">
      <text>
        <r>
          <rPr>
            <b/>
            <sz val="9"/>
            <color indexed="81"/>
            <rFont val="ＭＳ Ｐゴシック"/>
            <family val="3"/>
            <charset val="128"/>
          </rPr>
          <t>固定値</t>
        </r>
      </text>
    </comment>
    <comment ref="F12" authorId="0" shapeId="0" xr:uid="{00000000-0006-0000-0200-000011000000}">
      <text>
        <r>
          <rPr>
            <b/>
            <sz val="9"/>
            <color indexed="81"/>
            <rFont val="ＭＳ Ｐゴシック"/>
            <family val="3"/>
            <charset val="128"/>
          </rPr>
          <t>固定値</t>
        </r>
      </text>
    </comment>
    <comment ref="I12" authorId="0" shapeId="0" xr:uid="{00000000-0006-0000-0200-000012000000}">
      <text>
        <r>
          <rPr>
            <b/>
            <sz val="9"/>
            <color indexed="81"/>
            <rFont val="ＭＳ Ｐゴシック"/>
            <family val="3"/>
            <charset val="128"/>
          </rPr>
          <t>固定値</t>
        </r>
      </text>
    </comment>
    <comment ref="J12" authorId="0" shapeId="0" xr:uid="{00000000-0006-0000-0200-000013000000}">
      <text>
        <r>
          <rPr>
            <b/>
            <sz val="9"/>
            <color indexed="81"/>
            <rFont val="ＭＳ Ｐゴシック"/>
            <family val="3"/>
            <charset val="128"/>
          </rPr>
          <t>固定値</t>
        </r>
      </text>
    </comment>
    <comment ref="E14" authorId="0" shapeId="0" xr:uid="{0BB36084-25BB-4AF3-A3E3-F4AB715192D3}">
      <text>
        <r>
          <rPr>
            <b/>
            <sz val="9"/>
            <color indexed="81"/>
            <rFont val="ＭＳ Ｐゴシック"/>
            <family val="3"/>
            <charset val="128"/>
          </rPr>
          <t>固定値</t>
        </r>
      </text>
    </comment>
    <comment ref="F14" authorId="0" shapeId="0" xr:uid="{4663B35A-85F5-4D89-8ABA-DE9D3104F6E0}">
      <text>
        <r>
          <rPr>
            <b/>
            <sz val="9"/>
            <color indexed="81"/>
            <rFont val="ＭＳ Ｐゴシック"/>
            <family val="3"/>
            <charset val="128"/>
          </rPr>
          <t>固定値</t>
        </r>
      </text>
    </comment>
    <comment ref="I14" authorId="0" shapeId="0" xr:uid="{F20F6263-0168-4084-A6CF-3B70A6B14E7F}">
      <text>
        <r>
          <rPr>
            <b/>
            <sz val="9"/>
            <color indexed="81"/>
            <rFont val="ＭＳ Ｐゴシック"/>
            <family val="3"/>
            <charset val="128"/>
          </rPr>
          <t>固定値</t>
        </r>
      </text>
    </comment>
    <comment ref="J14" authorId="0" shapeId="0" xr:uid="{60A76D71-D5B4-4C07-ADFC-E2DE08AAADF4}">
      <text>
        <r>
          <rPr>
            <b/>
            <sz val="9"/>
            <color indexed="81"/>
            <rFont val="ＭＳ Ｐゴシック"/>
            <family val="3"/>
            <charset val="128"/>
          </rPr>
          <t>固定値</t>
        </r>
      </text>
    </comment>
    <comment ref="F15" authorId="0" shapeId="0" xr:uid="{00000000-0006-0000-0200-000014000000}">
      <text>
        <r>
          <rPr>
            <b/>
            <sz val="9"/>
            <color indexed="81"/>
            <rFont val="ＭＳ Ｐゴシック"/>
            <family val="3"/>
            <charset val="128"/>
          </rPr>
          <t>固定値</t>
        </r>
      </text>
    </comment>
  </commentList>
</comments>
</file>

<file path=xl/sharedStrings.xml><?xml version="1.0" encoding="utf-8"?>
<sst xmlns="http://schemas.openxmlformats.org/spreadsheetml/2006/main" count="282" uniqueCount="153">
  <si>
    <t>1
2</t>
    <phoneticPr fontId="25"/>
  </si>
  <si>
    <t>評価項目</t>
    <rPh sb="0" eb="2">
      <t>ヒョウカ</t>
    </rPh>
    <rPh sb="2" eb="4">
      <t>コウモク</t>
    </rPh>
    <phoneticPr fontId="25"/>
  </si>
  <si>
    <t>評価内容</t>
    <rPh sb="0" eb="2">
      <t>ヒョウカ</t>
    </rPh>
    <rPh sb="2" eb="4">
      <t>ナイヨウ</t>
    </rPh>
    <phoneticPr fontId="25"/>
  </si>
  <si>
    <t>評価基準</t>
    <rPh sb="0" eb="2">
      <t>ヒョウカ</t>
    </rPh>
    <rPh sb="2" eb="4">
      <t>キジュン</t>
    </rPh>
    <phoneticPr fontId="25"/>
  </si>
  <si>
    <t>配点</t>
    <rPh sb="0" eb="2">
      <t>ハイテン</t>
    </rPh>
    <phoneticPr fontId="25"/>
  </si>
  <si>
    <t>評点</t>
    <rPh sb="0" eb="2">
      <t>ヒョウテン</t>
    </rPh>
    <phoneticPr fontId="25"/>
  </si>
  <si>
    <t>【企業の技術力】</t>
    <rPh sb="1" eb="3">
      <t>キギョウ</t>
    </rPh>
    <rPh sb="4" eb="7">
      <t>ギジュツリョク</t>
    </rPh>
    <phoneticPr fontId="25"/>
  </si>
  <si>
    <t>／ 0.50</t>
    <phoneticPr fontId="25"/>
  </si>
  <si>
    <t>1
2
3
4</t>
    <phoneticPr fontId="25"/>
  </si>
  <si>
    <t>上記以外</t>
    <rPh sb="0" eb="2">
      <t>ジョウキ</t>
    </rPh>
    <rPh sb="2" eb="4">
      <t>イガイ</t>
    </rPh>
    <phoneticPr fontId="25"/>
  </si>
  <si>
    <r>
      <t>工事成績</t>
    </r>
    <r>
      <rPr>
        <vertAlign val="superscript"/>
        <sz val="11"/>
        <rFont val="ＭＳ ゴシック"/>
        <family val="3"/>
        <charset val="128"/>
      </rPr>
      <t>※</t>
    </r>
    <r>
      <rPr>
        <sz val="11"/>
        <rFont val="ＭＳ ゴシック"/>
        <family val="3"/>
        <charset val="128"/>
      </rPr>
      <t xml:space="preserve">
（新潟県発注工事における土木部、交通政策局、農林水産部、農地部の4部局の工事成績</t>
    </r>
    <r>
      <rPr>
        <vertAlign val="superscript"/>
        <sz val="11"/>
        <rFont val="ＭＳ ゴシック"/>
        <family val="3"/>
        <charset val="128"/>
      </rPr>
      <t>※</t>
    </r>
    <r>
      <rPr>
        <sz val="11"/>
        <rFont val="ＭＳ ゴシック"/>
        <family val="3"/>
        <charset val="128"/>
      </rPr>
      <t>が対象）
※発注工種(業種)の工事成績を評価の対象とする</t>
    </r>
    <rPh sb="0" eb="2">
      <t>コウジ</t>
    </rPh>
    <rPh sb="2" eb="4">
      <t>セイセキ</t>
    </rPh>
    <rPh sb="7" eb="9">
      <t>ニイガタ</t>
    </rPh>
    <rPh sb="9" eb="10">
      <t>ケン</t>
    </rPh>
    <rPh sb="10" eb="12">
      <t>ハッチュウ</t>
    </rPh>
    <rPh sb="12" eb="14">
      <t>コウジ</t>
    </rPh>
    <rPh sb="54" eb="56">
      <t>ハッチュウ</t>
    </rPh>
    <rPh sb="56" eb="58">
      <t>コウシュ</t>
    </rPh>
    <rPh sb="59" eb="61">
      <t>ギョウシュ</t>
    </rPh>
    <rPh sb="63" eb="65">
      <t>コウジ</t>
    </rPh>
    <rPh sb="65" eb="67">
      <t>セイセキ</t>
    </rPh>
    <rPh sb="68" eb="70">
      <t>ヒョウカ</t>
    </rPh>
    <rPh sb="71" eb="73">
      <t>タイショウ</t>
    </rPh>
    <phoneticPr fontId="25"/>
  </si>
  <si>
    <t>82点以上</t>
    <rPh sb="2" eb="3">
      <t>テン</t>
    </rPh>
    <rPh sb="3" eb="5">
      <t>イジョウ</t>
    </rPh>
    <phoneticPr fontId="25"/>
  </si>
  <si>
    <t>(小数点以下第3位四捨五入2位止）</t>
    <phoneticPr fontId="25"/>
  </si>
  <si>
    <t>／ 5.00</t>
    <phoneticPr fontId="25"/>
  </si>
  <si>
    <t>72点以上 82点未満　
評点＝5.00×(平均点－72)／10</t>
    <rPh sb="2" eb="3">
      <t>テン</t>
    </rPh>
    <rPh sb="3" eb="5">
      <t>イジョウ</t>
    </rPh>
    <rPh sb="8" eb="9">
      <t>テン</t>
    </rPh>
    <rPh sb="9" eb="11">
      <t>ミマン</t>
    </rPh>
    <rPh sb="13" eb="15">
      <t>ヒョウテン</t>
    </rPh>
    <rPh sb="22" eb="24">
      <t>ヘイキン</t>
    </rPh>
    <rPh sb="24" eb="25">
      <t>テン</t>
    </rPh>
    <phoneticPr fontId="25"/>
  </si>
  <si>
    <t>～</t>
    <phoneticPr fontId="25"/>
  </si>
  <si>
    <t>65点以上72点未満 又は 実績なし</t>
    <rPh sb="2" eb="3">
      <t>テン</t>
    </rPh>
    <rPh sb="3" eb="5">
      <t>イジョウ</t>
    </rPh>
    <rPh sb="7" eb="8">
      <t>テン</t>
    </rPh>
    <rPh sb="8" eb="10">
      <t>ミマン</t>
    </rPh>
    <rPh sb="11" eb="12">
      <t>マタ</t>
    </rPh>
    <rPh sb="14" eb="16">
      <t>ジッセキ</t>
    </rPh>
    <phoneticPr fontId="25"/>
  </si>
  <si>
    <t>65点未満</t>
    <rPh sb="2" eb="3">
      <t>テン</t>
    </rPh>
    <rPh sb="3" eb="5">
      <t>ミマン</t>
    </rPh>
    <phoneticPr fontId="25"/>
  </si>
  <si>
    <t>65点以上 又は 実績なし</t>
    <rPh sb="2" eb="3">
      <t>テン</t>
    </rPh>
    <rPh sb="3" eb="5">
      <t>イジョウ</t>
    </rPh>
    <rPh sb="6" eb="7">
      <t>マタ</t>
    </rPh>
    <rPh sb="9" eb="11">
      <t>ジッセキ</t>
    </rPh>
    <phoneticPr fontId="25"/>
  </si>
  <si>
    <t>／ 0.00</t>
    <phoneticPr fontId="25"/>
  </si>
  <si>
    <t>優良工事表彰等</t>
    <rPh sb="0" eb="2">
      <t>ユウリョウ</t>
    </rPh>
    <rPh sb="2" eb="4">
      <t>コウジ</t>
    </rPh>
    <rPh sb="4" eb="6">
      <t>ヒョウショウ</t>
    </rPh>
    <rPh sb="6" eb="7">
      <t>トウ</t>
    </rPh>
    <phoneticPr fontId="25"/>
  </si>
  <si>
    <t>過去3か年度の新潟県優良工事表彰又は新潟県優良工事証の有無</t>
    <rPh sb="0" eb="2">
      <t>カコ</t>
    </rPh>
    <rPh sb="7" eb="10">
      <t>ニイガタケン</t>
    </rPh>
    <rPh sb="10" eb="12">
      <t>ユウリョウ</t>
    </rPh>
    <rPh sb="12" eb="14">
      <t>コウジ</t>
    </rPh>
    <rPh sb="14" eb="16">
      <t>ヒョウショウ</t>
    </rPh>
    <rPh sb="16" eb="17">
      <t>マタ</t>
    </rPh>
    <rPh sb="18" eb="21">
      <t>ニイガタケン</t>
    </rPh>
    <rPh sb="21" eb="23">
      <t>ユウリョウ</t>
    </rPh>
    <rPh sb="23" eb="25">
      <t>コウジ</t>
    </rPh>
    <rPh sb="25" eb="26">
      <t>ショウ</t>
    </rPh>
    <rPh sb="27" eb="29">
      <t>ウム</t>
    </rPh>
    <phoneticPr fontId="25"/>
  </si>
  <si>
    <t>優良工事表彰（知事表彰）あり</t>
    <rPh sb="0" eb="2">
      <t>ユウリョウ</t>
    </rPh>
    <rPh sb="2" eb="4">
      <t>コウジ</t>
    </rPh>
    <rPh sb="4" eb="6">
      <t>ヒョウショウ</t>
    </rPh>
    <rPh sb="7" eb="9">
      <t>チジ</t>
    </rPh>
    <rPh sb="9" eb="11">
      <t>ヒョウショウ</t>
    </rPh>
    <phoneticPr fontId="25"/>
  </si>
  <si>
    <t>1
2
3</t>
    <phoneticPr fontId="25"/>
  </si>
  <si>
    <t>優良工事証（地域機関交付）あり</t>
    <rPh sb="0" eb="2">
      <t>ユウリョウ</t>
    </rPh>
    <rPh sb="2" eb="4">
      <t>コウジ</t>
    </rPh>
    <rPh sb="4" eb="5">
      <t>ショウ</t>
    </rPh>
    <rPh sb="6" eb="8">
      <t>チイキ</t>
    </rPh>
    <rPh sb="8" eb="10">
      <t>キカン</t>
    </rPh>
    <rPh sb="10" eb="12">
      <t>コウフ</t>
    </rPh>
    <phoneticPr fontId="25"/>
  </si>
  <si>
    <t>【配置予定技術者の能力】</t>
    <rPh sb="1" eb="3">
      <t>ハイチ</t>
    </rPh>
    <rPh sb="3" eb="5">
      <t>ヨテイ</t>
    </rPh>
    <rPh sb="5" eb="8">
      <t>ギジュツシャ</t>
    </rPh>
    <rPh sb="9" eb="11">
      <t>ノウリョク</t>
    </rPh>
    <phoneticPr fontId="25"/>
  </si>
  <si>
    <t>技術者の能力</t>
    <rPh sb="0" eb="3">
      <t>ギジュツシャ</t>
    </rPh>
    <rPh sb="4" eb="6">
      <t>ノウリョク</t>
    </rPh>
    <phoneticPr fontId="25"/>
  </si>
  <si>
    <t>1
2
3
4
5
6
7</t>
    <phoneticPr fontId="25"/>
  </si>
  <si>
    <t>その他</t>
    <rPh sb="2" eb="3">
      <t>タ</t>
    </rPh>
    <phoneticPr fontId="25"/>
  </si>
  <si>
    <t>優秀技術者表彰等</t>
    <rPh sb="0" eb="2">
      <t>ユウシュウ</t>
    </rPh>
    <rPh sb="2" eb="5">
      <t>ギジュツシャ</t>
    </rPh>
    <rPh sb="5" eb="7">
      <t>ヒョウショウ</t>
    </rPh>
    <rPh sb="7" eb="8">
      <t>トウ</t>
    </rPh>
    <phoneticPr fontId="25"/>
  </si>
  <si>
    <t>過去3か年度の新潟県優秀技術者表彰または新潟県優秀技術者証の有無</t>
    <rPh sb="0" eb="2">
      <t>カコ</t>
    </rPh>
    <rPh sb="7" eb="10">
      <t>ニイガタケン</t>
    </rPh>
    <rPh sb="10" eb="12">
      <t>ユウシュウ</t>
    </rPh>
    <rPh sb="12" eb="15">
      <t>ギジュツシャ</t>
    </rPh>
    <rPh sb="15" eb="17">
      <t>ヒョウショウ</t>
    </rPh>
    <rPh sb="20" eb="23">
      <t>ニイガタケン</t>
    </rPh>
    <rPh sb="23" eb="25">
      <t>ユウシュウ</t>
    </rPh>
    <rPh sb="25" eb="28">
      <t>ギジュツシャ</t>
    </rPh>
    <rPh sb="28" eb="29">
      <t>ショウ</t>
    </rPh>
    <rPh sb="30" eb="32">
      <t>ウム</t>
    </rPh>
    <phoneticPr fontId="25"/>
  </si>
  <si>
    <t>優秀技術者表彰（知事表彰）あり</t>
    <rPh sb="0" eb="2">
      <t>ユウシュウ</t>
    </rPh>
    <rPh sb="2" eb="5">
      <t>ギジュツシャ</t>
    </rPh>
    <rPh sb="5" eb="7">
      <t>ヒョウショウ</t>
    </rPh>
    <rPh sb="8" eb="10">
      <t>チジ</t>
    </rPh>
    <rPh sb="10" eb="12">
      <t>ヒョウショウ</t>
    </rPh>
    <phoneticPr fontId="25"/>
  </si>
  <si>
    <t>優秀技術者証（地域機関交付）あり</t>
    <rPh sb="0" eb="2">
      <t>ユウシュウ</t>
    </rPh>
    <rPh sb="5" eb="6">
      <t>ショウ</t>
    </rPh>
    <rPh sb="7" eb="9">
      <t>チイキ</t>
    </rPh>
    <rPh sb="9" eb="11">
      <t>キカン</t>
    </rPh>
    <rPh sb="11" eb="13">
      <t>コウフ</t>
    </rPh>
    <phoneticPr fontId="25"/>
  </si>
  <si>
    <t>継続教育（ＣＰＤ）の取組状況</t>
    <rPh sb="0" eb="2">
      <t>ケイゾク</t>
    </rPh>
    <rPh sb="2" eb="4">
      <t>キョウイク</t>
    </rPh>
    <rPh sb="10" eb="12">
      <t>トリクミ</t>
    </rPh>
    <rPh sb="12" eb="14">
      <t>ジョウキョウ</t>
    </rPh>
    <phoneticPr fontId="25"/>
  </si>
  <si>
    <t>前年度の継続教育(CPD)の取得単位数</t>
    <rPh sb="0" eb="3">
      <t>ゼンネンド</t>
    </rPh>
    <rPh sb="3" eb="5">
      <t>カネンド</t>
    </rPh>
    <rPh sb="4" eb="6">
      <t>ケイゾク</t>
    </rPh>
    <rPh sb="6" eb="8">
      <t>キョウイク</t>
    </rPh>
    <rPh sb="14" eb="16">
      <t>シュトク</t>
    </rPh>
    <rPh sb="16" eb="18">
      <t>タンイ</t>
    </rPh>
    <rPh sb="18" eb="19">
      <t>スウ</t>
    </rPh>
    <phoneticPr fontId="25"/>
  </si>
  <si>
    <t xml:space="preserve">【推奨単位以上】
   1.0≦α
（α＝a／b）
※a=取得単位数，b=各団体推奨単位数
※小数点以下第2位切捨て1位止
</t>
    <phoneticPr fontId="25"/>
  </si>
  <si>
    <t>1
2
3
4
5
6</t>
    <phoneticPr fontId="25"/>
  </si>
  <si>
    <t xml:space="preserve">【推奨単位未満かつ５割以上】
0.5≦α＜1.0
（α＝a／b）
※a=取得単位数，b=各団体推奨単位数
※小数点以下第2位切捨て1位止
</t>
    <phoneticPr fontId="25"/>
  </si>
  <si>
    <t>【地域貢献度・精通度】</t>
    <rPh sb="1" eb="3">
      <t>チイキ</t>
    </rPh>
    <rPh sb="3" eb="6">
      <t>コウケンド</t>
    </rPh>
    <rPh sb="7" eb="9">
      <t>セイツウ</t>
    </rPh>
    <rPh sb="9" eb="10">
      <t>ド</t>
    </rPh>
    <phoneticPr fontId="25"/>
  </si>
  <si>
    <t>Made in 新潟新技術の活用</t>
    <rPh sb="8" eb="10">
      <t>ニイガタ</t>
    </rPh>
    <rPh sb="10" eb="13">
      <t>シンギジュツ</t>
    </rPh>
    <rPh sb="14" eb="16">
      <t>カツヨウ</t>
    </rPh>
    <phoneticPr fontId="25"/>
  </si>
  <si>
    <t>「Made in 新潟 新技術普及制度」登録技術の活用</t>
    <rPh sb="9" eb="11">
      <t>ニイガタ</t>
    </rPh>
    <rPh sb="12" eb="15">
      <t>シンギジュツ</t>
    </rPh>
    <rPh sb="15" eb="17">
      <t>フキュウ</t>
    </rPh>
    <rPh sb="17" eb="19">
      <t>セイド</t>
    </rPh>
    <rPh sb="20" eb="22">
      <t>トウロク</t>
    </rPh>
    <rPh sb="22" eb="24">
      <t>ギジュツ</t>
    </rPh>
    <rPh sb="25" eb="27">
      <t>カツヨウ</t>
    </rPh>
    <phoneticPr fontId="25"/>
  </si>
  <si>
    <t>２技術※の活用あり
※申請技術のうち、活用の目的が当該工事に合致し、現場条件に適合するもの</t>
    <rPh sb="1" eb="3">
      <t>ギジュツ</t>
    </rPh>
    <rPh sb="5" eb="7">
      <t>カツヨウ</t>
    </rPh>
    <rPh sb="11" eb="13">
      <t>シンセイ</t>
    </rPh>
    <rPh sb="13" eb="15">
      <t>ギジュツ</t>
    </rPh>
    <rPh sb="19" eb="21">
      <t>カツヨウ</t>
    </rPh>
    <rPh sb="22" eb="24">
      <t>モクテキ</t>
    </rPh>
    <rPh sb="25" eb="27">
      <t>トウガイ</t>
    </rPh>
    <rPh sb="27" eb="29">
      <t>コウジ</t>
    </rPh>
    <rPh sb="30" eb="32">
      <t>ガッチ</t>
    </rPh>
    <rPh sb="34" eb="36">
      <t>ゲンバ</t>
    </rPh>
    <rPh sb="36" eb="38">
      <t>ジョウケン</t>
    </rPh>
    <rPh sb="39" eb="41">
      <t>テキゴウ</t>
    </rPh>
    <phoneticPr fontId="25"/>
  </si>
  <si>
    <t>１技術※の活用あり
※申請技術のうち、活用の目的が当該工事に合致し、現場条件に適合するもの</t>
    <rPh sb="1" eb="3">
      <t>ギジュツ</t>
    </rPh>
    <rPh sb="5" eb="7">
      <t>カツヨウ</t>
    </rPh>
    <phoneticPr fontId="25"/>
  </si>
  <si>
    <t>災害時における活動実績等</t>
    <rPh sb="0" eb="3">
      <t>サイガイジ</t>
    </rPh>
    <rPh sb="7" eb="9">
      <t>カツドウ</t>
    </rPh>
    <rPh sb="9" eb="11">
      <t>ジッセキ</t>
    </rPh>
    <rPh sb="11" eb="12">
      <t>トウ</t>
    </rPh>
    <phoneticPr fontId="25"/>
  </si>
  <si>
    <t>活動実績あり（防災協定の締結の有無を問わない）</t>
    <rPh sb="0" eb="2">
      <t>カツドウ</t>
    </rPh>
    <rPh sb="2" eb="4">
      <t>ジッセキ</t>
    </rPh>
    <rPh sb="7" eb="9">
      <t>ボウサイ</t>
    </rPh>
    <rPh sb="9" eb="11">
      <t>キョウテイ</t>
    </rPh>
    <rPh sb="12" eb="14">
      <t>テイケツ</t>
    </rPh>
    <rPh sb="15" eb="17">
      <t>ウム</t>
    </rPh>
    <rPh sb="18" eb="19">
      <t>ト</t>
    </rPh>
    <phoneticPr fontId="25"/>
  </si>
  <si>
    <t>／ 1.00</t>
    <phoneticPr fontId="25"/>
  </si>
  <si>
    <t>活動実績はないが、防災協定の締結あり</t>
    <rPh sb="0" eb="2">
      <t>カツドウ</t>
    </rPh>
    <rPh sb="2" eb="4">
      <t>ジッセキ</t>
    </rPh>
    <rPh sb="9" eb="11">
      <t>ボウサイ</t>
    </rPh>
    <rPh sb="11" eb="13">
      <t>キョウテイ</t>
    </rPh>
    <rPh sb="14" eb="16">
      <t>テイケツ</t>
    </rPh>
    <phoneticPr fontId="25"/>
  </si>
  <si>
    <t>実績・締結なし</t>
    <rPh sb="0" eb="2">
      <t>ジッセキ</t>
    </rPh>
    <rPh sb="3" eb="5">
      <t>テイケツ</t>
    </rPh>
    <phoneticPr fontId="25"/>
  </si>
  <si>
    <t>維持管理実績</t>
    <rPh sb="0" eb="2">
      <t>イジ</t>
    </rPh>
    <rPh sb="2" eb="4">
      <t>カンリ</t>
    </rPh>
    <rPh sb="4" eb="6">
      <t>ジッセキ</t>
    </rPh>
    <phoneticPr fontId="25"/>
  </si>
  <si>
    <t>道路除雪及び維持修繕(補修)の両方の実績あり</t>
    <rPh sb="0" eb="2">
      <t>ドウロ</t>
    </rPh>
    <rPh sb="2" eb="4">
      <t>ジョセツ</t>
    </rPh>
    <rPh sb="4" eb="5">
      <t>オヨ</t>
    </rPh>
    <rPh sb="6" eb="8">
      <t>イジ</t>
    </rPh>
    <rPh sb="8" eb="10">
      <t>シュウゼン</t>
    </rPh>
    <rPh sb="11" eb="13">
      <t>ホシュウ</t>
    </rPh>
    <rPh sb="15" eb="17">
      <t>リョウホウ</t>
    </rPh>
    <rPh sb="18" eb="20">
      <t>ジッセキ</t>
    </rPh>
    <phoneticPr fontId="27"/>
  </si>
  <si>
    <t>／ 2.00</t>
    <phoneticPr fontId="25"/>
  </si>
  <si>
    <t>道路除雪又は維持修繕(補修)のいずれかの実績あり</t>
    <rPh sb="0" eb="2">
      <t>ドウロ</t>
    </rPh>
    <rPh sb="2" eb="4">
      <t>ジョセツ</t>
    </rPh>
    <rPh sb="4" eb="5">
      <t>マタ</t>
    </rPh>
    <rPh sb="6" eb="8">
      <t>イジ</t>
    </rPh>
    <rPh sb="8" eb="10">
      <t>シュウゼン</t>
    </rPh>
    <rPh sb="11" eb="13">
      <t>ホシュウ</t>
    </rPh>
    <rPh sb="20" eb="22">
      <t>ジッセキ</t>
    </rPh>
    <phoneticPr fontId="27"/>
  </si>
  <si>
    <t>実績なし（地域貢献の取組が認められない。）</t>
    <rPh sb="0" eb="2">
      <t>ジッセキ</t>
    </rPh>
    <phoneticPr fontId="27"/>
  </si>
  <si>
    <t>実働拠点</t>
    <rPh sb="0" eb="2">
      <t>ジツドウ</t>
    </rPh>
    <rPh sb="2" eb="4">
      <t>キョテン</t>
    </rPh>
    <phoneticPr fontId="25"/>
  </si>
  <si>
    <t>地域内における過去3年間継続した営業所(実働拠点)の有無</t>
    <rPh sb="0" eb="2">
      <t>チイキ</t>
    </rPh>
    <rPh sb="2" eb="3">
      <t>ナイ</t>
    </rPh>
    <rPh sb="16" eb="19">
      <t>エイギョウショ</t>
    </rPh>
    <rPh sb="20" eb="22">
      <t>ジツドウ</t>
    </rPh>
    <rPh sb="22" eb="24">
      <t>キョテン</t>
    </rPh>
    <rPh sb="26" eb="28">
      <t>ウム</t>
    </rPh>
    <phoneticPr fontId="25"/>
  </si>
  <si>
    <t>地域調達</t>
    <rPh sb="0" eb="2">
      <t>チイキ</t>
    </rPh>
    <rPh sb="2" eb="4">
      <t>チョウタツ</t>
    </rPh>
    <phoneticPr fontId="25"/>
  </si>
  <si>
    <t>1
2
3
4
5
6
7
8
0
1
2
3
4
5
6
7</t>
    <phoneticPr fontId="25"/>
  </si>
  <si>
    <t>【担い手育成・確保】</t>
    <rPh sb="1" eb="2">
      <t>ニナ</t>
    </rPh>
    <rPh sb="3" eb="4">
      <t>テ</t>
    </rPh>
    <rPh sb="4" eb="6">
      <t>イクセイ</t>
    </rPh>
    <rPh sb="7" eb="9">
      <t>カクホ</t>
    </rPh>
    <phoneticPr fontId="25"/>
  </si>
  <si>
    <t>若手技術者の配置</t>
    <rPh sb="0" eb="2">
      <t>ワカテ</t>
    </rPh>
    <rPh sb="2" eb="5">
      <t>ギジュツシャ</t>
    </rPh>
    <rPh sb="6" eb="8">
      <t>ハイチ</t>
    </rPh>
    <phoneticPr fontId="25"/>
  </si>
  <si>
    <t>40歳未満の者の配置あり</t>
    <rPh sb="2" eb="3">
      <t>サイ</t>
    </rPh>
    <rPh sb="3" eb="5">
      <t>ミマン</t>
    </rPh>
    <rPh sb="6" eb="7">
      <t>モノ</t>
    </rPh>
    <rPh sb="8" eb="10">
      <t>ハイチ</t>
    </rPh>
    <phoneticPr fontId="25"/>
  </si>
  <si>
    <t>ＷＬＢ(ワーク･ライフ･バランス)の推進</t>
    <rPh sb="18" eb="20">
      <t>スイシン</t>
    </rPh>
    <phoneticPr fontId="25"/>
  </si>
  <si>
    <t>いずれか2つ以上の認定等あり</t>
    <rPh sb="6" eb="8">
      <t>イジョウ</t>
    </rPh>
    <rPh sb="9" eb="11">
      <t>ニンテイ</t>
    </rPh>
    <rPh sb="11" eb="12">
      <t>トウ</t>
    </rPh>
    <phoneticPr fontId="25"/>
  </si>
  <si>
    <t>／ 0.50</t>
  </si>
  <si>
    <t>1
2
3
1</t>
  </si>
  <si>
    <t>いずれか1つの認定等あり</t>
    <rPh sb="7" eb="9">
      <t>ニンテイ</t>
    </rPh>
    <rPh sb="9" eb="10">
      <t>トウ</t>
    </rPh>
    <phoneticPr fontId="25"/>
  </si>
  <si>
    <t>1
2
3
2</t>
  </si>
  <si>
    <t>1
2
3
3</t>
  </si>
  <si>
    <t>ICT活用工事の取組</t>
    <rPh sb="3" eb="5">
      <t>カツヨウ</t>
    </rPh>
    <rPh sb="5" eb="7">
      <t>コウジ</t>
    </rPh>
    <rPh sb="8" eb="10">
      <t>トリクミ</t>
    </rPh>
    <phoneticPr fontId="25"/>
  </si>
  <si>
    <t xml:space="preserve">
受注者希望型での発注をする場合におけるICT活用工事の取組申請の有無
</t>
    <rPh sb="2" eb="5">
      <t>ジュチュウシャ</t>
    </rPh>
    <rPh sb="5" eb="7">
      <t>キボウ</t>
    </rPh>
    <rPh sb="7" eb="8">
      <t>ガタ</t>
    </rPh>
    <rPh sb="10" eb="12">
      <t>ハッチュウ</t>
    </rPh>
    <rPh sb="15" eb="17">
      <t>バアイ</t>
    </rPh>
    <rPh sb="24" eb="26">
      <t>カツヨウ</t>
    </rPh>
    <rPh sb="26" eb="28">
      <t>コウジ</t>
    </rPh>
    <rPh sb="29" eb="31">
      <t>トリクミ</t>
    </rPh>
    <rPh sb="31" eb="33">
      <t>シンセイ</t>
    </rPh>
    <rPh sb="34" eb="36">
      <t>ウム</t>
    </rPh>
    <phoneticPr fontId="27"/>
  </si>
  <si>
    <t>実施しない</t>
    <rPh sb="0" eb="2">
      <t>ジッシ</t>
    </rPh>
    <phoneticPr fontId="25"/>
  </si>
  <si>
    <t>ICT活用工事の実績
※土木工事の実績を評価の対象とする</t>
    <rPh sb="3" eb="5">
      <t>カツヨウ</t>
    </rPh>
    <rPh sb="5" eb="7">
      <t>コウジ</t>
    </rPh>
    <rPh sb="8" eb="10">
      <t>ジッセキ</t>
    </rPh>
    <rPh sb="13" eb="15">
      <t>ドボク</t>
    </rPh>
    <rPh sb="18" eb="20">
      <t>ジッセキ</t>
    </rPh>
    <phoneticPr fontId="25"/>
  </si>
  <si>
    <t xml:space="preserve">新潟県発注の土木工事でのICT活用工事の実績の有無
</t>
    <rPh sb="0" eb="3">
      <t>ニイガタケン</t>
    </rPh>
    <rPh sb="3" eb="5">
      <t>ハッチュウ</t>
    </rPh>
    <rPh sb="6" eb="8">
      <t>ドボク</t>
    </rPh>
    <rPh sb="8" eb="10">
      <t>コウジ</t>
    </rPh>
    <rPh sb="15" eb="19">
      <t>カツヨウコウジ</t>
    </rPh>
    <rPh sb="20" eb="22">
      <t>ジッセキ</t>
    </rPh>
    <rPh sb="23" eb="25">
      <t>ウム</t>
    </rPh>
    <phoneticPr fontId="27"/>
  </si>
  <si>
    <t>過去３か年度に完了したICT活用工事の実績あり（新潟県発注工事）</t>
    <rPh sb="0" eb="2">
      <t>カコ</t>
    </rPh>
    <rPh sb="4" eb="6">
      <t>ネンド</t>
    </rPh>
    <rPh sb="7" eb="9">
      <t>カンリョウ</t>
    </rPh>
    <rPh sb="14" eb="18">
      <t>カツヨウコウジ</t>
    </rPh>
    <rPh sb="19" eb="21">
      <t>ジッセキ</t>
    </rPh>
    <rPh sb="24" eb="27">
      <t>ニイガタケン</t>
    </rPh>
    <rPh sb="27" eb="31">
      <t>ハッチュウコウジ</t>
    </rPh>
    <phoneticPr fontId="25"/>
  </si>
  <si>
    <t>実績なし</t>
    <rPh sb="0" eb="2">
      <t>ジッセキ</t>
    </rPh>
    <phoneticPr fontId="25"/>
  </si>
  <si>
    <t>【簡易な施工計画】</t>
    <rPh sb="1" eb="3">
      <t>カンイ</t>
    </rPh>
    <rPh sb="4" eb="6">
      <t>セコウ</t>
    </rPh>
    <rPh sb="6" eb="8">
      <t>ケイカク</t>
    </rPh>
    <phoneticPr fontId="25"/>
  </si>
  <si>
    <t>簡易な施工計画</t>
    <rPh sb="0" eb="2">
      <t>カンイ</t>
    </rPh>
    <rPh sb="3" eb="5">
      <t>セコウ</t>
    </rPh>
    <rPh sb="5" eb="7">
      <t>ケイカク</t>
    </rPh>
    <phoneticPr fontId="25"/>
  </si>
  <si>
    <t>確実な施工を確保するための施工上の配慮すべき事項について評価を行う。</t>
    <rPh sb="0" eb="2">
      <t>カクジツ</t>
    </rPh>
    <rPh sb="3" eb="5">
      <t>セコウ</t>
    </rPh>
    <rPh sb="6" eb="8">
      <t>カクホ</t>
    </rPh>
    <rPh sb="13" eb="15">
      <t>セコウ</t>
    </rPh>
    <rPh sb="15" eb="16">
      <t>ジョウ</t>
    </rPh>
    <rPh sb="17" eb="19">
      <t>ハイリョ</t>
    </rPh>
    <rPh sb="22" eb="24">
      <t>ジコウ</t>
    </rPh>
    <rPh sb="28" eb="30">
      <t>ヒョウカ</t>
    </rPh>
    <rPh sb="31" eb="32">
      <t>オコナ</t>
    </rPh>
    <phoneticPr fontId="25"/>
  </si>
  <si>
    <t>3者で評価し、その平均点を評点とする。(小数点以下第3位四捨五入2位止）</t>
    <rPh sb="1" eb="2">
      <t>シャ</t>
    </rPh>
    <rPh sb="3" eb="5">
      <t>ヒョウカ</t>
    </rPh>
    <rPh sb="9" eb="12">
      <t>ヘイキンテン</t>
    </rPh>
    <rPh sb="13" eb="15">
      <t>ヒョウテン</t>
    </rPh>
    <rPh sb="20" eb="23">
      <t>ショウスウテン</t>
    </rPh>
    <rPh sb="23" eb="25">
      <t>イカ</t>
    </rPh>
    <rPh sb="25" eb="26">
      <t>ダイ</t>
    </rPh>
    <rPh sb="27" eb="28">
      <t>イ</t>
    </rPh>
    <rPh sb="28" eb="32">
      <t>シシャゴニュウ</t>
    </rPh>
    <rPh sb="33" eb="34">
      <t>イ</t>
    </rPh>
    <rPh sb="34" eb="35">
      <t>ト</t>
    </rPh>
    <phoneticPr fontId="25"/>
  </si>
  <si>
    <t>／ 8.00</t>
    <phoneticPr fontId="25"/>
  </si>
  <si>
    <t>加算点</t>
    <rPh sb="0" eb="2">
      <t>カサン</t>
    </rPh>
    <rPh sb="2" eb="3">
      <t>テン</t>
    </rPh>
    <phoneticPr fontId="25"/>
  </si>
  <si>
    <t>※　各評価項目及び評価基準に係る過去の期間の考え方については、別紙を参照のこと。</t>
    <rPh sb="2" eb="7">
      <t>カクヒョウカコウモク</t>
    </rPh>
    <rPh sb="7" eb="8">
      <t>オヨ</t>
    </rPh>
    <rPh sb="9" eb="13">
      <t>ヒョウカキジュン</t>
    </rPh>
    <rPh sb="14" eb="15">
      <t>カカ</t>
    </rPh>
    <rPh sb="16" eb="18">
      <t>カコ</t>
    </rPh>
    <rPh sb="19" eb="21">
      <t>キカン</t>
    </rPh>
    <rPh sb="22" eb="23">
      <t>カンガ</t>
    </rPh>
    <rPh sb="24" eb="25">
      <t>カタ</t>
    </rPh>
    <rPh sb="31" eb="33">
      <t>ベッシ</t>
    </rPh>
    <rPh sb="34" eb="36">
      <t>サンショウ</t>
    </rPh>
    <phoneticPr fontId="25"/>
  </si>
  <si>
    <t>【技術資料提出期限】</t>
    <rPh sb="1" eb="3">
      <t>ギジュツ</t>
    </rPh>
    <rPh sb="3" eb="5">
      <t>シリョウ</t>
    </rPh>
    <rPh sb="5" eb="7">
      <t>テイシュツ</t>
    </rPh>
    <rPh sb="7" eb="9">
      <t>キゲン</t>
    </rPh>
    <phoneticPr fontId="1"/>
  </si>
  <si>
    <t>評価項目</t>
    <rPh sb="0" eb="2">
      <t>ヒョウカ</t>
    </rPh>
    <rPh sb="2" eb="4">
      <t>コウモク</t>
    </rPh>
    <phoneticPr fontId="1"/>
  </si>
  <si>
    <t>評価期間</t>
    <rPh sb="0" eb="2">
      <t>ヒョウカ</t>
    </rPh>
    <rPh sb="2" eb="4">
      <t>キカン</t>
    </rPh>
    <phoneticPr fontId="1"/>
  </si>
  <si>
    <t>評価対象の期間（年月日）</t>
    <rPh sb="0" eb="2">
      <t>ヒョウカ</t>
    </rPh>
    <rPh sb="2" eb="4">
      <t>タイショウ</t>
    </rPh>
    <rPh sb="5" eb="7">
      <t>キカン</t>
    </rPh>
    <rPh sb="8" eb="11">
      <t>ネンガッピ</t>
    </rPh>
    <phoneticPr fontId="1"/>
  </si>
  <si>
    <t>備考（評価期間の考え方の詳細）</t>
    <rPh sb="0" eb="2">
      <t>ビコウ</t>
    </rPh>
    <rPh sb="3" eb="5">
      <t>ヒョウカ</t>
    </rPh>
    <rPh sb="5" eb="7">
      <t>キカン</t>
    </rPh>
    <rPh sb="8" eb="9">
      <t>カンガ</t>
    </rPh>
    <rPh sb="10" eb="11">
      <t>カタ</t>
    </rPh>
    <rPh sb="12" eb="14">
      <t>ショウサイ</t>
    </rPh>
    <phoneticPr fontId="1"/>
  </si>
  <si>
    <t>企業･技術者の同種工事の実績</t>
    <rPh sb="0" eb="2">
      <t>キギョウ</t>
    </rPh>
    <rPh sb="3" eb="6">
      <t>ギジュツシャ</t>
    </rPh>
    <rPh sb="7" eb="9">
      <t>ドウシュ</t>
    </rPh>
    <rPh sb="9" eb="11">
      <t>コウジ</t>
    </rPh>
    <rPh sb="12" eb="14">
      <t>ジッセキ</t>
    </rPh>
    <phoneticPr fontId="1"/>
  </si>
  <si>
    <t>か年度</t>
    <rPh sb="1" eb="3">
      <t>ネンド</t>
    </rPh>
    <phoneticPr fontId="1"/>
  </si>
  <si>
    <t>～</t>
    <phoneticPr fontId="1"/>
  </si>
  <si>
    <t>工事成績の平均点(企業)</t>
    <rPh sb="0" eb="2">
      <t>コウジ</t>
    </rPh>
    <rPh sb="2" eb="4">
      <t>セイセキ</t>
    </rPh>
    <rPh sb="5" eb="8">
      <t>ヘイキンテン</t>
    </rPh>
    <rPh sb="9" eb="11">
      <t>キギョウ</t>
    </rPh>
    <phoneticPr fontId="1"/>
  </si>
  <si>
    <t>か年</t>
    <rPh sb="1" eb="2">
      <t>ネン</t>
    </rPh>
    <phoneticPr fontId="1"/>
  </si>
  <si>
    <t>工事成績の最低点(企業)</t>
    <rPh sb="0" eb="2">
      <t>コウジ</t>
    </rPh>
    <rPh sb="2" eb="4">
      <t>セイセキ</t>
    </rPh>
    <rPh sb="5" eb="7">
      <t>サイテイ</t>
    </rPh>
    <rPh sb="7" eb="8">
      <t>テン</t>
    </rPh>
    <rPh sb="9" eb="11">
      <t>キギョウ</t>
    </rPh>
    <phoneticPr fontId="1"/>
  </si>
  <si>
    <t>か月</t>
    <rPh sb="1" eb="2">
      <t>ゲツ</t>
    </rPh>
    <phoneticPr fontId="1"/>
  </si>
  <si>
    <t>優良工事･優秀技術者表彰等</t>
    <rPh sb="0" eb="2">
      <t>ユウリョウ</t>
    </rPh>
    <rPh sb="2" eb="4">
      <t>コウジ</t>
    </rPh>
    <rPh sb="5" eb="7">
      <t>ユウシュウ</t>
    </rPh>
    <rPh sb="7" eb="10">
      <t>ギジュツシャ</t>
    </rPh>
    <rPh sb="10" eb="12">
      <t>ヒョウショウ</t>
    </rPh>
    <rPh sb="12" eb="13">
      <t>トウ</t>
    </rPh>
    <phoneticPr fontId="1"/>
  </si>
  <si>
    <t>継続教育(CPD)の取組状況</t>
    <rPh sb="0" eb="2">
      <t>ケイゾク</t>
    </rPh>
    <rPh sb="2" eb="4">
      <t>キョウイク</t>
    </rPh>
    <rPh sb="10" eb="12">
      <t>トリク</t>
    </rPh>
    <rPh sb="12" eb="14">
      <t>ジョウキョウ</t>
    </rPh>
    <phoneticPr fontId="1"/>
  </si>
  <si>
    <t>技術資料等の提出期限の前年度の取得単位数</t>
    <phoneticPr fontId="1"/>
  </si>
  <si>
    <t>工事成績の平均点(技術者)</t>
    <rPh sb="0" eb="4">
      <t>コウジセイセキ</t>
    </rPh>
    <rPh sb="5" eb="8">
      <t>ヘイキンテン</t>
    </rPh>
    <rPh sb="9" eb="12">
      <t>ギジュツシャ</t>
    </rPh>
    <phoneticPr fontId="1"/>
  </si>
  <si>
    <t>災害時における活動実績等
維持管理実績</t>
  </si>
  <si>
    <t>実働拠点(過去3年間継続)</t>
    <rPh sb="0" eb="2">
      <t>ジツドウ</t>
    </rPh>
    <rPh sb="2" eb="4">
      <t>キョテン</t>
    </rPh>
    <rPh sb="5" eb="7">
      <t>カコ</t>
    </rPh>
    <rPh sb="8" eb="10">
      <t>ネンカン</t>
    </rPh>
    <rPh sb="10" eb="12">
      <t>ケイゾク</t>
    </rPh>
    <phoneticPr fontId="1"/>
  </si>
  <si>
    <t>年間</t>
    <rPh sb="0" eb="1">
      <t>ネン</t>
    </rPh>
    <rPh sb="1" eb="2">
      <t>カン</t>
    </rPh>
    <phoneticPr fontId="1"/>
  </si>
  <si>
    <t>継続</t>
    <rPh sb="0" eb="2">
      <t>ケイゾク</t>
    </rPh>
    <phoneticPr fontId="1"/>
  </si>
  <si>
    <t>技術資料等の提出期限から過去3年間継続</t>
    <phoneticPr fontId="1"/>
  </si>
  <si>
    <t>実働拠点(過去10年間継続)</t>
    <rPh sb="0" eb="2">
      <t>ジツドウ</t>
    </rPh>
    <rPh sb="2" eb="4">
      <t>キョテン</t>
    </rPh>
    <rPh sb="5" eb="7">
      <t>カコ</t>
    </rPh>
    <rPh sb="9" eb="11">
      <t>ネンカン</t>
    </rPh>
    <rPh sb="11" eb="13">
      <t>ケイゾク</t>
    </rPh>
    <phoneticPr fontId="1"/>
  </si>
  <si>
    <t>技術資料等の提出期限から過去10年間継続</t>
    <phoneticPr fontId="1"/>
  </si>
  <si>
    <t>実働拠点(過去5か年度の実績)</t>
    <rPh sb="0" eb="2">
      <t>ジツドウ</t>
    </rPh>
    <rPh sb="2" eb="4">
      <t>キョテン</t>
    </rPh>
    <rPh sb="5" eb="7">
      <t>カコ</t>
    </rPh>
    <rPh sb="9" eb="10">
      <t>ネン</t>
    </rPh>
    <rPh sb="10" eb="11">
      <t>ド</t>
    </rPh>
    <rPh sb="12" eb="14">
      <t>ジッセキ</t>
    </rPh>
    <phoneticPr fontId="1"/>
  </si>
  <si>
    <t>（過去10年間継続した従たる営業所であって、管内等の地域における実績により主たる営業所と同等に取り扱う条件の期間）技術資料等の提出期限の前年度から過去5か年度</t>
    <phoneticPr fontId="1"/>
  </si>
  <si>
    <t>担い手育成･確保(若手,WLB)</t>
    <rPh sb="0" eb="1">
      <t>ニナ</t>
    </rPh>
    <rPh sb="2" eb="3">
      <t>テ</t>
    </rPh>
    <rPh sb="3" eb="5">
      <t>イクセイ</t>
    </rPh>
    <rPh sb="6" eb="8">
      <t>カクホ</t>
    </rPh>
    <rPh sb="9" eb="11">
      <t>ワカテ</t>
    </rPh>
    <phoneticPr fontId="1"/>
  </si>
  <si>
    <t>－</t>
    <phoneticPr fontId="1"/>
  </si>
  <si>
    <t>技術資料等の提出期限日において、40歳未満のもの、対象制度の認定等</t>
    <phoneticPr fontId="1"/>
  </si>
  <si>
    <t>ICT活用工事の実績(過去3か年度）</t>
    <rPh sb="3" eb="5">
      <t>カツヨウ</t>
    </rPh>
    <rPh sb="5" eb="7">
      <t>コウジ</t>
    </rPh>
    <rPh sb="8" eb="10">
      <t>ジッセキ</t>
    </rPh>
    <rPh sb="11" eb="13">
      <t>カコ</t>
    </rPh>
    <rPh sb="15" eb="16">
      <t>ネン</t>
    </rPh>
    <rPh sb="16" eb="17">
      <t>ド</t>
    </rPh>
    <phoneticPr fontId="1"/>
  </si>
  <si>
    <t>低入札の減点(過去1年間の工事成績)</t>
    <rPh sb="0" eb="1">
      <t>テイ</t>
    </rPh>
    <rPh sb="1" eb="3">
      <t>ニュウサツ</t>
    </rPh>
    <rPh sb="4" eb="6">
      <t>ゲンテン</t>
    </rPh>
    <rPh sb="7" eb="9">
      <t>カコ</t>
    </rPh>
    <rPh sb="10" eb="12">
      <t>ネンカン</t>
    </rPh>
    <rPh sb="13" eb="15">
      <t>コウジ</t>
    </rPh>
    <rPh sb="15" eb="17">
      <t>セイセキ</t>
    </rPh>
    <phoneticPr fontId="1"/>
  </si>
  <si>
    <t>「評価対象期間」算定ツール【条件入力シート】</t>
    <rPh sb="1" eb="3">
      <t>ヒョウカ</t>
    </rPh>
    <rPh sb="3" eb="5">
      <t>タイショウ</t>
    </rPh>
    <rPh sb="5" eb="7">
      <t>キカン</t>
    </rPh>
    <rPh sb="8" eb="10">
      <t>サンテイ</t>
    </rPh>
    <rPh sb="14" eb="16">
      <t>ジョウケン</t>
    </rPh>
    <rPh sb="16" eb="18">
      <t>ニュウリョク</t>
    </rPh>
    <phoneticPr fontId="1"/>
  </si>
  <si>
    <t>Ver.250401</t>
    <phoneticPr fontId="1"/>
  </si>
  <si>
    <t>【ステップ①】</t>
    <phoneticPr fontId="1"/>
  </si>
  <si>
    <t>「技術資料提出期限」を入力してください。</t>
    <rPh sb="1" eb="3">
      <t>ギジュツ</t>
    </rPh>
    <rPh sb="3" eb="5">
      <t>シリョウ</t>
    </rPh>
    <rPh sb="5" eb="7">
      <t>テイシュツ</t>
    </rPh>
    <rPh sb="7" eb="9">
      <t>キゲン</t>
    </rPh>
    <rPh sb="11" eb="13">
      <t>ニュウリョク</t>
    </rPh>
    <phoneticPr fontId="1"/>
  </si>
  <si>
    <t>　年（西暦）</t>
    <rPh sb="1" eb="2">
      <t>ネン</t>
    </rPh>
    <rPh sb="3" eb="5">
      <t>セイレキ</t>
    </rPh>
    <phoneticPr fontId="1"/>
  </si>
  <si>
    <t>【入力】</t>
    <rPh sb="1" eb="3">
      <t>ニュウリョク</t>
    </rPh>
    <phoneticPr fontId="1"/>
  </si>
  <si>
    <t>　月</t>
    <rPh sb="1" eb="2">
      <t>ツキ</t>
    </rPh>
    <phoneticPr fontId="1"/>
  </si>
  <si>
    <t>　日</t>
    <rPh sb="1" eb="2">
      <t>ヒ</t>
    </rPh>
    <phoneticPr fontId="1"/>
  </si>
  <si>
    <t>【自動】</t>
    <rPh sb="1" eb="3">
      <t>ジドウ</t>
    </rPh>
    <phoneticPr fontId="1"/>
  </si>
  <si>
    <t>【ステップ②】</t>
    <phoneticPr fontId="1"/>
  </si>
  <si>
    <t>「評価期間」を変更する場合は、その期間（数字）を入力してください。</t>
    <rPh sb="1" eb="3">
      <t>ヒョウカ</t>
    </rPh>
    <rPh sb="3" eb="5">
      <t>キカン</t>
    </rPh>
    <rPh sb="7" eb="9">
      <t>ヘンコウ</t>
    </rPh>
    <rPh sb="11" eb="13">
      <t>バアイ</t>
    </rPh>
    <rPh sb="17" eb="19">
      <t>キカン</t>
    </rPh>
    <rPh sb="20" eb="22">
      <t>スウジ</t>
    </rPh>
    <rPh sb="24" eb="26">
      <t>ニュウリョク</t>
    </rPh>
    <phoneticPr fontId="1"/>
  </si>
  <si>
    <t>摘　要</t>
    <rPh sb="0" eb="1">
      <t>テキ</t>
    </rPh>
    <rPh sb="2" eb="3">
      <t>ヨウ</t>
    </rPh>
    <phoneticPr fontId="1"/>
  </si>
  <si>
    <t>※建築･管･電気工事は5か年度</t>
    <rPh sb="1" eb="3">
      <t>ケンチク</t>
    </rPh>
    <rPh sb="4" eb="5">
      <t>カン</t>
    </rPh>
    <rPh sb="6" eb="8">
      <t>デンキ</t>
    </rPh>
    <rPh sb="8" eb="10">
      <t>コウジ</t>
    </rPh>
    <rPh sb="13" eb="15">
      <t>ネンド</t>
    </rPh>
    <phoneticPr fontId="1"/>
  </si>
  <si>
    <t>災害時における活動実績等　</t>
    <rPh sb="0" eb="2">
      <t>サイガイ</t>
    </rPh>
    <rPh sb="2" eb="3">
      <t>ジ</t>
    </rPh>
    <rPh sb="7" eb="9">
      <t>カツドウ</t>
    </rPh>
    <rPh sb="9" eb="11">
      <t>ジッセキ</t>
    </rPh>
    <rPh sb="11" eb="12">
      <t>トウ</t>
    </rPh>
    <phoneticPr fontId="1"/>
  </si>
  <si>
    <t>実働拠点(過去5か年の実績)</t>
    <rPh sb="0" eb="2">
      <t>ジツドウ</t>
    </rPh>
    <rPh sb="2" eb="4">
      <t>キョテン</t>
    </rPh>
    <rPh sb="5" eb="7">
      <t>カコ</t>
    </rPh>
    <rPh sb="9" eb="10">
      <t>ネン</t>
    </rPh>
    <rPh sb="11" eb="13">
      <t>ジッセキ</t>
    </rPh>
    <phoneticPr fontId="1"/>
  </si>
  <si>
    <t>担い手育成･確保</t>
    <rPh sb="0" eb="1">
      <t>ニナ</t>
    </rPh>
    <rPh sb="2" eb="3">
      <t>テ</t>
    </rPh>
    <rPh sb="3" eb="5">
      <t>イクセイ</t>
    </rPh>
    <rPh sb="6" eb="8">
      <t>カクホ</t>
    </rPh>
    <phoneticPr fontId="1"/>
  </si>
  <si>
    <t>ICT活用工事の実績(過去3か年度）</t>
    <phoneticPr fontId="1"/>
  </si>
  <si>
    <t>低入札の減点</t>
    <rPh sb="0" eb="1">
      <t>テイ</t>
    </rPh>
    <rPh sb="1" eb="3">
      <t>ニュウサツ</t>
    </rPh>
    <rPh sb="4" eb="6">
      <t>ゲンテン</t>
    </rPh>
    <phoneticPr fontId="1"/>
  </si>
  <si>
    <t>←30日までの月</t>
    <rPh sb="3" eb="4">
      <t>ニチ</t>
    </rPh>
    <rPh sb="7" eb="8">
      <t>ツキ</t>
    </rPh>
    <phoneticPr fontId="1"/>
  </si>
  <si>
    <t>←2月check</t>
    <rPh sb="2" eb="3">
      <t>ガツ</t>
    </rPh>
    <phoneticPr fontId="1"/>
  </si>
  <si>
    <t>【今日の日付】</t>
    <rPh sb="1" eb="3">
      <t>キョウ</t>
    </rPh>
    <rPh sb="4" eb="6">
      <t>ヒヅケ</t>
    </rPh>
    <phoneticPr fontId="1"/>
  </si>
  <si>
    <t>主任(監理)技術者の保有する資格</t>
    <rPh sb="0" eb="2">
      <t>シュニン</t>
    </rPh>
    <rPh sb="3" eb="5">
      <t>カンリ</t>
    </rPh>
    <rPh sb="6" eb="9">
      <t>ギジュツシャ</t>
    </rPh>
    <rPh sb="10" eb="12">
      <t>ホユウ</t>
    </rPh>
    <rPh sb="14" eb="16">
      <t>シカク</t>
    </rPh>
    <phoneticPr fontId="27"/>
  </si>
  <si>
    <t>若手技術者の配置の有無
主任(監理)技術者に40歳未満の者を配置</t>
    <rPh sb="0" eb="2">
      <t>ワカテ</t>
    </rPh>
    <rPh sb="2" eb="5">
      <t>ギジュツシャ</t>
    </rPh>
    <rPh sb="6" eb="8">
      <t>ハイチ</t>
    </rPh>
    <rPh sb="9" eb="11">
      <t>ウム</t>
    </rPh>
    <rPh sb="12" eb="14">
      <t>シュニン</t>
    </rPh>
    <rPh sb="15" eb="17">
      <t>カンリ</t>
    </rPh>
    <rPh sb="18" eb="21">
      <t>ギジュツシャ</t>
    </rPh>
    <rPh sb="24" eb="27">
      <t>サイミマン</t>
    </rPh>
    <rPh sb="28" eb="29">
      <t>モノ</t>
    </rPh>
    <rPh sb="30" eb="32">
      <t>ハイチ</t>
    </rPh>
    <phoneticPr fontId="27"/>
  </si>
  <si>
    <r>
      <t>別表　評価項目</t>
    </r>
    <r>
      <rPr>
        <sz val="14"/>
        <color rgb="FF00B050"/>
        <rFont val="ＭＳ ゴシック"/>
        <family val="3"/>
        <charset val="128"/>
      </rPr>
      <t>（施工計画確認型）</t>
    </r>
    <r>
      <rPr>
        <sz val="14"/>
        <rFont val="ＭＳ ゴシック"/>
        <family val="3"/>
        <charset val="128"/>
      </rPr>
      <t>　土木工事用</t>
    </r>
    <rPh sb="0" eb="2">
      <t>ベッピョウ</t>
    </rPh>
    <rPh sb="3" eb="5">
      <t>ヒョウカ</t>
    </rPh>
    <rPh sb="5" eb="7">
      <t>コウモク</t>
    </rPh>
    <rPh sb="8" eb="10">
      <t>セコウ</t>
    </rPh>
    <rPh sb="10" eb="12">
      <t>ケイカク</t>
    </rPh>
    <rPh sb="12" eb="14">
      <t>カクニン</t>
    </rPh>
    <rPh sb="14" eb="15">
      <t>カタ</t>
    </rPh>
    <rPh sb="17" eb="22">
      <t>ドボクコウジヨウ</t>
    </rPh>
    <phoneticPr fontId="25"/>
  </si>
  <si>
    <r>
      <t>（別紙）評価項目及び評価基準に係る過去の期間の考え方</t>
    </r>
    <r>
      <rPr>
        <b/>
        <sz val="16"/>
        <color rgb="FF00B050"/>
        <rFont val="MS UI Gothic"/>
        <family val="3"/>
        <charset val="128"/>
      </rPr>
      <t>（施工計画確認型）</t>
    </r>
    <rPh sb="1" eb="3">
      <t>ベッシ</t>
    </rPh>
    <rPh sb="4" eb="6">
      <t>ヒョウカ</t>
    </rPh>
    <rPh sb="6" eb="8">
      <t>コウモク</t>
    </rPh>
    <rPh sb="8" eb="9">
      <t>オヨ</t>
    </rPh>
    <rPh sb="10" eb="12">
      <t>ヒョウカ</t>
    </rPh>
    <rPh sb="12" eb="14">
      <t>キジュン</t>
    </rPh>
    <rPh sb="15" eb="16">
      <t>カカ</t>
    </rPh>
    <rPh sb="17" eb="19">
      <t>カコ</t>
    </rPh>
    <rPh sb="20" eb="22">
      <t>キカン</t>
    </rPh>
    <rPh sb="23" eb="24">
      <t>カンガ</t>
    </rPh>
    <rPh sb="25" eb="26">
      <t>カタ</t>
    </rPh>
    <rPh sb="27" eb="31">
      <t>セコウケイカク</t>
    </rPh>
    <rPh sb="31" eb="34">
      <t>カクニンガタ</t>
    </rPh>
    <phoneticPr fontId="1"/>
  </si>
  <si>
    <t>「全面活用施工」を実施する</t>
    <phoneticPr fontId="1"/>
  </si>
  <si>
    <t>「ICT建機活用施工」又は「簡易型活用施工」を実施する</t>
    <rPh sb="19" eb="21">
      <t>セコウ</t>
    </rPh>
    <phoneticPr fontId="2"/>
  </si>
  <si>
    <r>
      <t>〔県内調達〕
下請負</t>
    </r>
    <r>
      <rPr>
        <vertAlign val="superscript"/>
        <sz val="11"/>
        <rFont val="ＭＳ Ｐゴシック"/>
        <family val="3"/>
        <charset val="128"/>
      </rPr>
      <t>※</t>
    </r>
    <r>
      <rPr>
        <sz val="11"/>
        <rFont val="ＭＳ Ｐゴシック"/>
        <family val="3"/>
        <charset val="128"/>
      </rPr>
      <t>が以下のいずれかの条件を満たす場合
・全ての下請負</t>
    </r>
    <r>
      <rPr>
        <vertAlign val="superscript"/>
        <sz val="11"/>
        <rFont val="ＭＳ Ｐゴシック"/>
        <family val="3"/>
        <charset val="128"/>
      </rPr>
      <t>※</t>
    </r>
    <r>
      <rPr>
        <sz val="11"/>
        <rFont val="ＭＳ Ｐゴシック"/>
        <family val="3"/>
        <charset val="128"/>
      </rPr>
      <t>が県内企業
・入札参加企業（元請企業）が県内企業で下請負</t>
    </r>
    <r>
      <rPr>
        <vertAlign val="superscript"/>
        <sz val="11"/>
        <rFont val="ＭＳ Ｐゴシック"/>
        <family val="3"/>
        <charset val="128"/>
      </rPr>
      <t>※</t>
    </r>
    <r>
      <rPr>
        <sz val="11"/>
        <rFont val="ＭＳ Ｐゴシック"/>
        <family val="3"/>
        <charset val="128"/>
      </rPr>
      <t xml:space="preserve">がない場合 </t>
    </r>
    <rPh sb="1" eb="3">
      <t>ケンナイ</t>
    </rPh>
    <rPh sb="3" eb="5">
      <t>チョウタツ</t>
    </rPh>
    <rPh sb="30" eb="31">
      <t>スベ</t>
    </rPh>
    <rPh sb="33" eb="34">
      <t>シタ</t>
    </rPh>
    <rPh sb="34" eb="36">
      <t>ウケオイ</t>
    </rPh>
    <rPh sb="38" eb="40">
      <t>ケンナイ</t>
    </rPh>
    <rPh sb="40" eb="42">
      <t>キギョウ</t>
    </rPh>
    <rPh sb="57" eb="58">
      <t>ケン</t>
    </rPh>
    <phoneticPr fontId="25"/>
  </si>
  <si>
    <r>
      <t xml:space="preserve">
新潟県発注工事における過去5年間の工事成績</t>
    </r>
    <r>
      <rPr>
        <vertAlign val="superscript"/>
        <sz val="11"/>
        <rFont val="ＭＳ ゴシック"/>
        <family val="3"/>
        <charset val="128"/>
      </rPr>
      <t>※</t>
    </r>
    <r>
      <rPr>
        <sz val="11"/>
        <rFont val="ＭＳ ゴシック"/>
        <family val="3"/>
        <charset val="128"/>
      </rPr>
      <t>評定点の平均点
　　　発注工種：法面処理工事</t>
    </r>
    <rPh sb="2" eb="5">
      <t>ニイガタケン</t>
    </rPh>
    <rPh sb="5" eb="7">
      <t>ハッチュウ</t>
    </rPh>
    <rPh sb="7" eb="9">
      <t>コウジ</t>
    </rPh>
    <rPh sb="13" eb="15">
      <t>カコ</t>
    </rPh>
    <rPh sb="19" eb="21">
      <t>コウジ</t>
    </rPh>
    <rPh sb="21" eb="23">
      <t>セイセキ</t>
    </rPh>
    <rPh sb="24" eb="26">
      <t>ヒョウテイ</t>
    </rPh>
    <rPh sb="26" eb="27">
      <t>テン</t>
    </rPh>
    <rPh sb="28" eb="31">
      <t>ヘイキンテン</t>
    </rPh>
    <rPh sb="36" eb="38">
      <t>ハッチュウ</t>
    </rPh>
    <rPh sb="38" eb="40">
      <t>コウシュ</t>
    </rPh>
    <rPh sb="41" eb="47">
      <t>ノリメンショリコウジ</t>
    </rPh>
    <phoneticPr fontId="25"/>
  </si>
  <si>
    <t>新潟県発注工事における過去3か月の工事成績※評定点の最低点　　　　
　　　発注工種：法面処理工事</t>
    <rPh sb="26" eb="29">
      <t>サイテイテン</t>
    </rPh>
    <rPh sb="42" eb="48">
      <t>ノリメンショリコウジ</t>
    </rPh>
    <phoneticPr fontId="25"/>
  </si>
  <si>
    <r>
      <t>1級土木施工管理技士</t>
    </r>
    <r>
      <rPr>
        <strike/>
        <sz val="11"/>
        <rFont val="ＭＳ ゴシック"/>
        <family val="3"/>
        <charset val="128"/>
      </rPr>
      <t>(</t>
    </r>
    <r>
      <rPr>
        <sz val="11"/>
        <rFont val="ＭＳ ゴシック"/>
        <family val="3"/>
        <charset val="128"/>
      </rPr>
      <t>又は1級建設機械施工技士</t>
    </r>
    <r>
      <rPr>
        <strike/>
        <sz val="11"/>
        <rFont val="ＭＳ ゴシック"/>
        <family val="3"/>
        <charset val="128"/>
      </rPr>
      <t>)</t>
    </r>
    <r>
      <rPr>
        <sz val="11"/>
        <rFont val="ＭＳ ゴシック"/>
        <family val="3"/>
        <charset val="128"/>
      </rPr>
      <t>、かつ技術士(建設部門又は総合技術監理部門（建設））</t>
    </r>
    <rPh sb="1" eb="2">
      <t>キュウ</t>
    </rPh>
    <rPh sb="2" eb="4">
      <t>ドボク</t>
    </rPh>
    <rPh sb="4" eb="6">
      <t>セコウ</t>
    </rPh>
    <rPh sb="6" eb="8">
      <t>カンリ</t>
    </rPh>
    <rPh sb="8" eb="10">
      <t>ギシ</t>
    </rPh>
    <rPh sb="11" eb="12">
      <t>マタ</t>
    </rPh>
    <rPh sb="14" eb="15">
      <t>キュウ</t>
    </rPh>
    <rPh sb="15" eb="17">
      <t>ケンセツ</t>
    </rPh>
    <rPh sb="17" eb="19">
      <t>キカイ</t>
    </rPh>
    <rPh sb="19" eb="20">
      <t>シ</t>
    </rPh>
    <rPh sb="20" eb="21">
      <t>コウ</t>
    </rPh>
    <rPh sb="21" eb="23">
      <t>ギシ</t>
    </rPh>
    <phoneticPr fontId="25"/>
  </si>
  <si>
    <t>1級土木施工管理技士、1級建設機械施工技士 又は 技術士(建設部門又は総合技術監理部門（建設））</t>
    <phoneticPr fontId="25"/>
  </si>
  <si>
    <t>・過去3ヶ年度（当年度含む）の災害時における活動実績の有無
・技術資料等の提出期限現在有効な防災協定の締結の有無
（佐渡地域振興局管内における、国・旧公団・新潟県・市町村のもの）</t>
    <rPh sb="58" eb="60">
      <t>サド</t>
    </rPh>
    <rPh sb="60" eb="62">
      <t>チイキ</t>
    </rPh>
    <rPh sb="62" eb="64">
      <t>シンコウ</t>
    </rPh>
    <rPh sb="64" eb="65">
      <t>キョク</t>
    </rPh>
    <rPh sb="65" eb="67">
      <t>カンナイ</t>
    </rPh>
    <phoneticPr fontId="25"/>
  </si>
  <si>
    <r>
      <t>過去3ヶ年度（当年度含む）の道路除雪又は維持修繕(補修)実績の有無
（道路除雪は、佐渡地域振興局管内における国・旧公団・新潟県・市町村管理道路のもの、維持修繕は、</t>
    </r>
    <r>
      <rPr>
        <strike/>
        <sz val="11"/>
        <rFont val="ＭＳ ゴシック"/>
        <family val="3"/>
        <charset val="128"/>
      </rPr>
      <t>当該</t>
    </r>
    <r>
      <rPr>
        <sz val="11"/>
        <rFont val="ＭＳ ゴシック"/>
        <family val="3"/>
        <charset val="128"/>
      </rPr>
      <t>佐渡地域整備部管理施設のもの）</t>
    </r>
    <rPh sb="0" eb="2">
      <t>カコ</t>
    </rPh>
    <rPh sb="83" eb="85">
      <t>サド</t>
    </rPh>
    <phoneticPr fontId="22"/>
  </si>
  <si>
    <t>管内に過去3年間継続した主たる営業所あり</t>
    <phoneticPr fontId="25"/>
  </si>
  <si>
    <t>管内に過去10年間継続した従たる営業所あり</t>
    <phoneticPr fontId="25"/>
  </si>
  <si>
    <t>管内に過去3年間継続した従たる営業所あり</t>
    <rPh sb="0" eb="2">
      <t>カンナイ</t>
    </rPh>
    <rPh sb="12" eb="13">
      <t>ジュウ</t>
    </rPh>
    <rPh sb="15" eb="18">
      <t>エイギョウショ</t>
    </rPh>
    <phoneticPr fontId="25"/>
  </si>
  <si>
    <r>
      <t>全ての下請負</t>
    </r>
    <r>
      <rPr>
        <vertAlign val="superscript"/>
        <sz val="11"/>
        <rFont val="ＭＳ Ｐゴシック"/>
        <family val="3"/>
        <charset val="128"/>
      </rPr>
      <t>※</t>
    </r>
    <r>
      <rPr>
        <sz val="11"/>
        <rFont val="ＭＳ Ｐゴシック"/>
        <family val="3"/>
        <charset val="128"/>
      </rPr>
      <t>における地域企業活用の有無
※評価判定の対象となる下請企業は、契約額（請負額）500万円以上の一次・二次下請負とする
　　　設定工種：全ての工種</t>
    </r>
    <rPh sb="0" eb="1">
      <t>スベ</t>
    </rPh>
    <rPh sb="3" eb="4">
      <t>シタ</t>
    </rPh>
    <rPh sb="4" eb="6">
      <t>ウケオイ</t>
    </rPh>
    <rPh sb="11" eb="13">
      <t>チイキ</t>
    </rPh>
    <rPh sb="13" eb="15">
      <t>キギョウ</t>
    </rPh>
    <rPh sb="15" eb="17">
      <t>カツヨウ</t>
    </rPh>
    <rPh sb="18" eb="20">
      <t>ウム</t>
    </rPh>
    <rPh sb="23" eb="25">
      <t>ヒョウカ</t>
    </rPh>
    <rPh sb="25" eb="27">
      <t>ハンテイ</t>
    </rPh>
    <rPh sb="28" eb="30">
      <t>タイショウ</t>
    </rPh>
    <rPh sb="33" eb="35">
      <t>シタウケ</t>
    </rPh>
    <rPh sb="35" eb="37">
      <t>キギョウ</t>
    </rPh>
    <rPh sb="39" eb="41">
      <t>ケイヤク</t>
    </rPh>
    <rPh sb="41" eb="42">
      <t>ガク</t>
    </rPh>
    <rPh sb="43" eb="45">
      <t>ウケオイ</t>
    </rPh>
    <rPh sb="45" eb="46">
      <t>ガク</t>
    </rPh>
    <rPh sb="50" eb="54">
      <t>マンエンイジョウ</t>
    </rPh>
    <rPh sb="55" eb="57">
      <t>イチジ</t>
    </rPh>
    <rPh sb="58" eb="60">
      <t>ニジ</t>
    </rPh>
    <rPh sb="60" eb="61">
      <t>シタ</t>
    </rPh>
    <rPh sb="61" eb="63">
      <t>ウケオイ</t>
    </rPh>
    <rPh sb="81" eb="85">
      <t>セッテイコウシュ</t>
    </rPh>
    <rPh sb="86" eb="87">
      <t>スベ</t>
    </rPh>
    <rPh sb="89" eb="91">
      <t>コウシュ</t>
    </rPh>
    <phoneticPr fontId="25"/>
  </si>
  <si>
    <r>
      <t>〔地域内調達〕
下請負</t>
    </r>
    <r>
      <rPr>
        <vertAlign val="superscript"/>
        <sz val="11"/>
        <rFont val="ＭＳ Ｐゴシック"/>
        <family val="3"/>
        <charset val="128"/>
      </rPr>
      <t>※</t>
    </r>
    <r>
      <rPr>
        <sz val="11"/>
        <rFont val="ＭＳ Ｐゴシック"/>
        <family val="3"/>
        <charset val="128"/>
      </rPr>
      <t>が以下のいずれかの条件を満たす場合
・設定する工種の下請負</t>
    </r>
    <r>
      <rPr>
        <vertAlign val="superscript"/>
        <sz val="11"/>
        <rFont val="ＭＳ Ｐゴシック"/>
        <family val="3"/>
        <charset val="128"/>
      </rPr>
      <t>※</t>
    </r>
    <r>
      <rPr>
        <sz val="11"/>
        <rFont val="ＭＳ Ｐゴシック"/>
        <family val="3"/>
        <charset val="128"/>
      </rPr>
      <t>が地域内企業、かつその他の工種の下請負</t>
    </r>
    <r>
      <rPr>
        <vertAlign val="superscript"/>
        <sz val="11"/>
        <rFont val="ＭＳ Ｐゴシック"/>
        <family val="3"/>
        <charset val="128"/>
      </rPr>
      <t>※</t>
    </r>
    <r>
      <rPr>
        <sz val="11"/>
        <rFont val="ＭＳ Ｐゴシック"/>
        <family val="3"/>
        <charset val="128"/>
      </rPr>
      <t>は県内企業
・入札参加企業（元請企業）が地域内企業で下請負</t>
    </r>
    <r>
      <rPr>
        <vertAlign val="superscript"/>
        <sz val="11"/>
        <rFont val="ＭＳ Ｐゴシック"/>
        <family val="3"/>
        <charset val="128"/>
      </rPr>
      <t>※</t>
    </r>
    <r>
      <rPr>
        <sz val="11"/>
        <rFont val="ＭＳ Ｐゴシック"/>
        <family val="3"/>
        <charset val="128"/>
      </rPr>
      <t>がない場合
【設定工種：全ての工種】</t>
    </r>
    <rPh sb="1" eb="4">
      <t>チイキナイ</t>
    </rPh>
    <rPh sb="4" eb="6">
      <t>チョウタツ</t>
    </rPh>
    <rPh sb="8" eb="11">
      <t>シタウケオイ</t>
    </rPh>
    <rPh sb="13" eb="15">
      <t>イカ</t>
    </rPh>
    <rPh sb="21" eb="23">
      <t>ジョウケン</t>
    </rPh>
    <rPh sb="24" eb="25">
      <t>ミ</t>
    </rPh>
    <rPh sb="27" eb="29">
      <t>バアイ</t>
    </rPh>
    <rPh sb="69" eb="71">
      <t>ニュウサツ</t>
    </rPh>
    <rPh sb="71" eb="73">
      <t>サンカ</t>
    </rPh>
    <rPh sb="73" eb="75">
      <t>キギョウ</t>
    </rPh>
    <rPh sb="76" eb="78">
      <t>モトウケ</t>
    </rPh>
    <rPh sb="78" eb="80">
      <t>キギョウ</t>
    </rPh>
    <rPh sb="82" eb="85">
      <t>チイキナイ</t>
    </rPh>
    <rPh sb="85" eb="87">
      <t>キギョウ</t>
    </rPh>
    <rPh sb="88" eb="89">
      <t>シタ</t>
    </rPh>
    <rPh sb="89" eb="91">
      <t>ウケオイ</t>
    </rPh>
    <rPh sb="95" eb="97">
      <t>バアイ</t>
    </rPh>
    <rPh sb="99" eb="101">
      <t>セッテイ</t>
    </rPh>
    <rPh sb="101" eb="103">
      <t>コウシュ</t>
    </rPh>
    <rPh sb="104" eb="105">
      <t>スベ</t>
    </rPh>
    <rPh sb="107" eb="109">
      <t>コウシュ</t>
    </rPh>
    <phoneticPr fontId="25"/>
  </si>
  <si>
    <r>
      <t xml:space="preserve">WLB企業認定等の有無
〔対象制度〕
</t>
    </r>
    <r>
      <rPr>
        <sz val="10"/>
        <rFont val="ＭＳ ゴシック"/>
        <family val="3"/>
        <charset val="128"/>
      </rPr>
      <t>①新潟県多様で柔軟な働き方・女性活躍実践企業
②にいがた健康経営推進企業
③えるぼし認定
④くるみん認定
⑤ユースエール認定</t>
    </r>
    <rPh sb="3" eb="5">
      <t>キギョウ</t>
    </rPh>
    <rPh sb="5" eb="7">
      <t>ニンテイ</t>
    </rPh>
    <rPh sb="7" eb="8">
      <t>トウ</t>
    </rPh>
    <rPh sb="9" eb="11">
      <t>ウム</t>
    </rPh>
    <rPh sb="13" eb="15">
      <t>タイショウ</t>
    </rPh>
    <rPh sb="15" eb="17">
      <t>セイド</t>
    </rPh>
    <rPh sb="47" eb="55">
      <t>ケンコウケイエイスイシンキギョウ</t>
    </rPh>
    <rPh sb="61" eb="63">
      <t>ニンテイ</t>
    </rPh>
    <rPh sb="69" eb="71">
      <t>ニンテイ</t>
    </rPh>
    <rPh sb="79" eb="81">
      <t>ニンテイ</t>
    </rPh>
    <phoneticPr fontId="27"/>
  </si>
  <si>
    <t xml:space="preserve">工事特性の理解度と記述内容の妥当性により評価する。
2項目の場合
　項目Ａ：斜面作業における安全管理（4.0点）
　項目Ｂ：周辺環境への対策（4.0点）
</t>
    <rPh sb="0" eb="2">
      <t>コウジ</t>
    </rPh>
    <rPh sb="2" eb="4">
      <t>トクセイ</t>
    </rPh>
    <rPh sb="5" eb="8">
      <t>リカイド</t>
    </rPh>
    <rPh sb="9" eb="11">
      <t>キジュツ</t>
    </rPh>
    <rPh sb="11" eb="13">
      <t>ナイヨウ</t>
    </rPh>
    <rPh sb="14" eb="17">
      <t>ダトウセイ</t>
    </rPh>
    <rPh sb="39" eb="41">
      <t>シャメン</t>
    </rPh>
    <rPh sb="41" eb="43">
      <t>サギョウ</t>
    </rPh>
    <rPh sb="47" eb="49">
      <t>アンゼン</t>
    </rPh>
    <rPh sb="49" eb="51">
      <t>カンリ</t>
    </rPh>
    <rPh sb="63" eb="65">
      <t>シュウヘン</t>
    </rPh>
    <rPh sb="65" eb="67">
      <t>カンキョウ</t>
    </rPh>
    <rPh sb="69" eb="71">
      <t>タイサク</t>
    </rPh>
    <phoneticPr fontId="25"/>
  </si>
  <si>
    <t>／　24.50</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</si>
</sst>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m&quot;月&quot;d&quot;日&quot;;@"/>
    <numFmt numFmtId="178" formatCode="[$-411]ggge&quot;年&quot;m&quot;月&quot;d&quot;日(&quot;aaa&quot;)&quot;;@"/>
    <numFmt numFmtId="179" formatCode="0.00_ "/>
    <numFmt numFmtId="180" formatCode="0_ "/>
  </numFmts>
  <fonts count="36">
    <font>
      <sz val="11"/>
      <color theme="1"/>
      <name val="游ゴシック"/>
      <family val="2"/>
      <charset val="128"/>
      <scheme val="minor"/>
    </font>
    <font>
      <sz val="6"/>
      <name val="游ゴシック"/>
      <family val="2"/>
      <charset val="128"/>
      <scheme val="minor"/>
    </font>
    <font>
      <b/>
      <sz val="9"/>
      <color indexed="81"/>
      <name val="ＭＳ Ｐゴシック"/>
      <family val="3"/>
      <charset val="128"/>
    </font>
    <font>
      <sz val="8"/>
      <color theme="1"/>
      <name val="游ゴシック"/>
      <family val="2"/>
      <charset val="128"/>
      <scheme val="minor"/>
    </font>
    <font>
      <sz val="8"/>
      <color theme="1"/>
      <name val="游ゴシック"/>
      <family val="3"/>
      <charset val="128"/>
      <scheme val="minor"/>
    </font>
    <font>
      <sz val="11"/>
      <color theme="1"/>
      <name val="メイリオ"/>
      <family val="3"/>
      <charset val="128"/>
    </font>
    <font>
      <sz val="12"/>
      <name val="メイリオ"/>
      <family val="3"/>
      <charset val="128"/>
    </font>
    <font>
      <b/>
      <sz val="14"/>
      <name val="MS UI Gothic"/>
      <family val="3"/>
      <charset val="128"/>
    </font>
    <font>
      <sz val="12"/>
      <color theme="1"/>
      <name val="メイリオ"/>
      <family val="3"/>
      <charset val="128"/>
    </font>
    <font>
      <sz val="14"/>
      <color theme="1"/>
      <name val="メイリオ"/>
      <family val="3"/>
      <charset val="128"/>
    </font>
    <font>
      <b/>
      <u/>
      <sz val="16"/>
      <color theme="1"/>
      <name val="MS UI Gothic"/>
      <family val="3"/>
      <charset val="128"/>
    </font>
    <font>
      <sz val="16"/>
      <color theme="1"/>
      <name val="メイリオ"/>
      <family val="3"/>
      <charset val="128"/>
    </font>
    <font>
      <sz val="11"/>
      <color rgb="FFFF0000"/>
      <name val="メイリオ"/>
      <family val="3"/>
      <charset val="128"/>
    </font>
    <font>
      <sz val="10"/>
      <color rgb="FFFF0000"/>
      <name val="メイリオ"/>
      <family val="3"/>
      <charset val="128"/>
    </font>
    <font>
      <b/>
      <sz val="14"/>
      <color theme="0"/>
      <name val="メイリオ"/>
      <family val="3"/>
      <charset val="128"/>
    </font>
    <font>
      <b/>
      <sz val="14"/>
      <name val="Arial"/>
      <family val="2"/>
    </font>
    <font>
      <b/>
      <sz val="9"/>
      <color indexed="81"/>
      <name val="MS P ゴシック"/>
      <family val="3"/>
      <charset val="128"/>
    </font>
    <font>
      <b/>
      <sz val="16"/>
      <color theme="1"/>
      <name val="MS UI Gothic"/>
      <family val="3"/>
      <charset val="128"/>
    </font>
    <font>
      <sz val="12"/>
      <name val="MS UI Gothic"/>
      <family val="3"/>
      <charset val="128"/>
    </font>
    <font>
      <b/>
      <sz val="14"/>
      <color rgb="FFFF0000"/>
      <name val="Arial"/>
      <family val="2"/>
    </font>
    <font>
      <b/>
      <sz val="12"/>
      <color rgb="FFFF0000"/>
      <name val="MS UI Gothic"/>
      <family val="3"/>
      <charset val="128"/>
    </font>
    <font>
      <b/>
      <sz val="14"/>
      <color theme="1"/>
      <name val="メイリオ"/>
      <family val="3"/>
      <charset val="128"/>
    </font>
    <font>
      <sz val="11"/>
      <name val="ＭＳ Ｐゴシック"/>
      <family val="3"/>
      <charset val="128"/>
    </font>
    <font>
      <sz val="11"/>
      <name val="ＭＳ ゴシック"/>
      <family val="3"/>
      <charset val="128"/>
    </font>
    <font>
      <sz val="14"/>
      <name val="ＭＳ ゴシック"/>
      <family val="3"/>
      <charset val="128"/>
    </font>
    <font>
      <sz val="6"/>
      <name val="ＭＳ Ｐゴシック"/>
      <family val="3"/>
      <charset val="128"/>
    </font>
    <font>
      <vertAlign val="superscript"/>
      <sz val="11"/>
      <name val="ＭＳ ゴシック"/>
      <family val="3"/>
      <charset val="128"/>
    </font>
    <font>
      <sz val="12"/>
      <name val="ＭＳ Ｐゴシック"/>
      <family val="3"/>
      <charset val="128"/>
    </font>
    <font>
      <sz val="11"/>
      <name val="游ゴシック"/>
      <family val="3"/>
      <charset val="128"/>
      <scheme val="minor"/>
    </font>
    <font>
      <sz val="11"/>
      <color theme="1"/>
      <name val="ＭＳ ゴシック"/>
      <family val="3"/>
      <charset val="128"/>
    </font>
    <font>
      <sz val="10"/>
      <name val="ＭＳ ゴシック"/>
      <family val="3"/>
      <charset val="128"/>
    </font>
    <font>
      <sz val="14"/>
      <color rgb="FF00B050"/>
      <name val="ＭＳ ゴシック"/>
      <family val="3"/>
      <charset val="128"/>
    </font>
    <font>
      <b/>
      <sz val="16"/>
      <color rgb="FF00B050"/>
      <name val="MS UI Gothic"/>
      <family val="3"/>
      <charset val="128"/>
    </font>
    <font>
      <vertAlign val="superscript"/>
      <sz val="11"/>
      <name val="ＭＳ Ｐゴシック"/>
      <family val="3"/>
      <charset val="128"/>
    </font>
    <font>
      <sz val="11"/>
      <name val="游ゴシック"/>
      <family val="2"/>
      <charset val="128"/>
      <scheme val="minor"/>
    </font>
    <font>
      <strike/>
      <sz val="11"/>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0071BC"/>
        <bgColor indexed="64"/>
      </patternFill>
    </fill>
    <fill>
      <patternFill patternType="solid">
        <fgColor rgb="FFE2F1FA"/>
        <bgColor indexed="64"/>
      </patternFill>
    </fill>
    <fill>
      <patternFill patternType="solid">
        <fgColor theme="7" tint="0.79998168889431442"/>
        <bgColor indexed="64"/>
      </patternFill>
    </fill>
  </fills>
  <borders count="45">
    <border>
      <left/>
      <right/>
      <top/>
      <bottom/>
      <diagonal/>
    </border>
    <border>
      <left/>
      <right/>
      <top/>
      <bottom style="hair">
        <color auto="1"/>
      </bottom>
      <diagonal/>
    </border>
    <border>
      <left/>
      <right/>
      <top style="hair">
        <color auto="1"/>
      </top>
      <bottom style="hair">
        <color auto="1"/>
      </bottom>
      <diagonal/>
    </border>
    <border>
      <left/>
      <right/>
      <top/>
      <bottom style="thick">
        <color indexed="64"/>
      </bottom>
      <diagonal/>
    </border>
    <border>
      <left/>
      <right/>
      <top style="hair">
        <color auto="1"/>
      </top>
      <bottom style="thick">
        <color auto="1"/>
      </bottom>
      <diagonal/>
    </border>
    <border>
      <left/>
      <right/>
      <top style="thick">
        <color indexed="64"/>
      </top>
      <bottom style="hair">
        <color auto="1"/>
      </bottom>
      <diagonal/>
    </border>
    <border>
      <left/>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medium">
        <color indexed="64"/>
      </left>
      <right/>
      <top style="medium">
        <color indexed="64"/>
      </top>
      <bottom style="thick">
        <color indexed="64"/>
      </bottom>
      <diagonal/>
    </border>
    <border>
      <left style="thin">
        <color auto="1"/>
      </left>
      <right/>
      <top style="medium">
        <color indexed="64"/>
      </top>
      <bottom style="thick">
        <color indexed="64"/>
      </bottom>
      <diagonal/>
    </border>
    <border>
      <left/>
      <right style="thin">
        <color auto="1"/>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style="thin">
        <color auto="1"/>
      </left>
      <right/>
      <top style="hair">
        <color auto="1"/>
      </top>
      <bottom style="medium">
        <color indexed="64"/>
      </bottom>
      <diagonal/>
    </border>
    <border>
      <left/>
      <right style="thin">
        <color auto="1"/>
      </right>
      <top style="hair">
        <color auto="1"/>
      </top>
      <bottom style="medium">
        <color indexed="64"/>
      </bottom>
      <diagonal/>
    </border>
    <border>
      <left/>
      <right/>
      <top style="hair">
        <color auto="1"/>
      </top>
      <bottom style="medium">
        <color indexed="64"/>
      </bottom>
      <diagonal/>
    </border>
    <border>
      <left/>
      <right style="medium">
        <color indexed="64"/>
      </right>
      <top style="hair">
        <color auto="1"/>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22" fillId="0" borderId="0"/>
  </cellStyleXfs>
  <cellXfs count="262">
    <xf numFmtId="0" fontId="0" fillId="0" borderId="0" xfId="0">
      <alignment vertical="center"/>
    </xf>
    <xf numFmtId="0" fontId="3" fillId="0" borderId="0" xfId="0" applyFont="1">
      <alignment vertical="center"/>
    </xf>
    <xf numFmtId="176" fontId="3" fillId="0" borderId="0" xfId="0" applyNumberFormat="1" applyFont="1">
      <alignment vertical="center"/>
    </xf>
    <xf numFmtId="177" fontId="3" fillId="0" borderId="0" xfId="0" applyNumberFormat="1" applyFont="1">
      <alignment vertical="center"/>
    </xf>
    <xf numFmtId="0" fontId="3" fillId="2" borderId="0" xfId="0" applyFont="1" applyFill="1">
      <alignment vertical="center"/>
    </xf>
    <xf numFmtId="0" fontId="4" fillId="0" borderId="0" xfId="0" applyFont="1">
      <alignment vertical="center"/>
    </xf>
    <xf numFmtId="22" fontId="3" fillId="0" borderId="0" xfId="0" applyNumberFormat="1" applyFont="1" applyAlignment="1">
      <alignment horizontal="left" vertical="center"/>
    </xf>
    <xf numFmtId="0" fontId="3" fillId="0" borderId="0" xfId="0" applyFont="1" applyAlignment="1">
      <alignment horizontal="right" vertical="center"/>
    </xf>
    <xf numFmtId="0" fontId="5" fillId="0" borderId="0" xfId="0" applyFont="1">
      <alignment vertical="center"/>
    </xf>
    <xf numFmtId="0" fontId="5" fillId="0" borderId="2" xfId="0" applyFont="1" applyBorder="1" applyAlignment="1">
      <alignment horizontal="left" vertical="center"/>
    </xf>
    <xf numFmtId="0" fontId="5" fillId="0" borderId="2" xfId="0" applyFont="1" applyBorder="1">
      <alignment vertical="center"/>
    </xf>
    <xf numFmtId="0" fontId="5" fillId="4" borderId="2" xfId="0" applyFont="1" applyFill="1" applyBorder="1">
      <alignment vertical="center"/>
    </xf>
    <xf numFmtId="0" fontId="5" fillId="4" borderId="2" xfId="0" applyFont="1" applyFill="1" applyBorder="1" applyAlignment="1">
      <alignment horizontal="left" vertical="center"/>
    </xf>
    <xf numFmtId="0" fontId="7" fillId="0" borderId="3" xfId="0" applyFont="1" applyBorder="1" applyAlignment="1">
      <alignment horizontal="center"/>
    </xf>
    <xf numFmtId="177" fontId="5" fillId="4" borderId="1" xfId="0" applyNumberFormat="1" applyFont="1" applyFill="1" applyBorder="1">
      <alignment vertical="center"/>
    </xf>
    <xf numFmtId="0" fontId="5" fillId="4" borderId="1" xfId="0" applyFont="1" applyFill="1" applyBorder="1" applyAlignment="1">
      <alignment horizontal="left" vertical="center"/>
    </xf>
    <xf numFmtId="177" fontId="5" fillId="4" borderId="2" xfId="0" applyNumberFormat="1" applyFont="1" applyFill="1" applyBorder="1">
      <alignment vertical="center"/>
    </xf>
    <xf numFmtId="0" fontId="5" fillId="0" borderId="2" xfId="0" applyFont="1" applyBorder="1" applyAlignment="1">
      <alignment horizontal="left" vertical="center" indent="1"/>
    </xf>
    <xf numFmtId="0" fontId="5" fillId="4" borderId="2" xfId="0" applyFont="1" applyFill="1" applyBorder="1" applyAlignment="1">
      <alignment horizontal="left" vertical="center" indent="1"/>
    </xf>
    <xf numFmtId="178" fontId="5" fillId="4" borderId="1" xfId="0" applyNumberFormat="1" applyFont="1" applyFill="1" applyBorder="1" applyAlignment="1">
      <alignment horizontal="left" vertical="center" shrinkToFit="1"/>
    </xf>
    <xf numFmtId="178" fontId="5" fillId="0" borderId="2" xfId="0" applyNumberFormat="1" applyFont="1" applyBorder="1" applyAlignment="1">
      <alignment horizontal="left" vertical="center" shrinkToFit="1"/>
    </xf>
    <xf numFmtId="178" fontId="5" fillId="4" borderId="2" xfId="0" applyNumberFormat="1" applyFont="1" applyFill="1" applyBorder="1" applyAlignment="1">
      <alignment horizontal="left" vertical="center" shrinkToFit="1"/>
    </xf>
    <xf numFmtId="0" fontId="9" fillId="0" borderId="0" xfId="0" applyFont="1">
      <alignment vertical="center"/>
    </xf>
    <xf numFmtId="0" fontId="10" fillId="0" borderId="0" xfId="0" applyFont="1">
      <alignment vertical="center"/>
    </xf>
    <xf numFmtId="0" fontId="11" fillId="0" borderId="0" xfId="0" applyFont="1">
      <alignment vertical="center"/>
    </xf>
    <xf numFmtId="178" fontId="9" fillId="0" borderId="0" xfId="0" applyNumberFormat="1" applyFont="1" applyAlignment="1">
      <alignment horizontal="left" vertical="center" indent="2"/>
    </xf>
    <xf numFmtId="0" fontId="12" fillId="0" borderId="0" xfId="0" applyFont="1">
      <alignment vertical="center"/>
    </xf>
    <xf numFmtId="0" fontId="13" fillId="0" borderId="0" xfId="0" applyFont="1" applyAlignment="1"/>
    <xf numFmtId="0" fontId="14" fillId="3" borderId="0" xfId="0" applyFont="1" applyFill="1">
      <alignment vertical="center"/>
    </xf>
    <xf numFmtId="0" fontId="17" fillId="0" borderId="0" xfId="0" applyFont="1">
      <alignment vertical="center"/>
    </xf>
    <xf numFmtId="0" fontId="8" fillId="0" borderId="0" xfId="0" applyFont="1">
      <alignment vertical="center"/>
    </xf>
    <xf numFmtId="0" fontId="6" fillId="0" borderId="0" xfId="0" applyFont="1">
      <alignment vertical="center"/>
    </xf>
    <xf numFmtId="0" fontId="7" fillId="0" borderId="3" xfId="0" applyFont="1" applyBorder="1" applyAlignment="1"/>
    <xf numFmtId="177" fontId="5" fillId="4" borderId="1" xfId="0" applyNumberFormat="1" applyFont="1" applyFill="1" applyBorder="1" applyAlignment="1">
      <alignment horizontal="left" vertical="center" indent="1"/>
    </xf>
    <xf numFmtId="177" fontId="5" fillId="4" borderId="2" xfId="0" applyNumberFormat="1" applyFont="1" applyFill="1" applyBorder="1" applyAlignment="1">
      <alignment horizontal="left" vertical="center" indent="1"/>
    </xf>
    <xf numFmtId="0" fontId="12" fillId="0" borderId="2" xfId="0" applyFont="1" applyBorder="1">
      <alignment vertical="center"/>
    </xf>
    <xf numFmtId="0" fontId="18" fillId="0" borderId="0" xfId="0" applyFont="1" applyAlignment="1"/>
    <xf numFmtId="0" fontId="5" fillId="4" borderId="4" xfId="0" applyFont="1" applyFill="1" applyBorder="1" applyAlignment="1">
      <alignment horizontal="left" vertical="center" indent="1"/>
    </xf>
    <xf numFmtId="0" fontId="5" fillId="4" borderId="4" xfId="0" applyFont="1" applyFill="1" applyBorder="1">
      <alignment vertical="center"/>
    </xf>
    <xf numFmtId="0" fontId="5" fillId="0" borderId="6" xfId="0" applyFont="1" applyBorder="1" applyAlignment="1">
      <alignment horizontal="left" vertical="center" indent="1"/>
    </xf>
    <xf numFmtId="0" fontId="0" fillId="0" borderId="6" xfId="0" applyBorder="1" applyAlignment="1">
      <alignment horizontal="left" vertical="center" indent="1"/>
    </xf>
    <xf numFmtId="0" fontId="5" fillId="0" borderId="6" xfId="0" applyFont="1" applyBorder="1">
      <alignment vertical="center"/>
    </xf>
    <xf numFmtId="177" fontId="5" fillId="0" borderId="6" xfId="0" applyNumberFormat="1" applyFont="1" applyBorder="1">
      <alignment vertical="center"/>
    </xf>
    <xf numFmtId="178" fontId="21" fillId="0" borderId="0" xfId="0" applyNumberFormat="1" applyFont="1" applyAlignment="1">
      <alignment horizontal="left" vertical="center" indent="2"/>
    </xf>
    <xf numFmtId="0" fontId="5" fillId="0" borderId="0" xfId="0" applyFont="1" applyAlignment="1">
      <alignment horizontal="right" vertical="top"/>
    </xf>
    <xf numFmtId="0" fontId="5" fillId="4" borderId="7" xfId="0" applyFont="1" applyFill="1" applyBorder="1">
      <alignment vertical="center"/>
    </xf>
    <xf numFmtId="177" fontId="5" fillId="4" borderId="8" xfId="0" applyNumberFormat="1"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4" borderId="9" xfId="0" applyFont="1" applyFill="1" applyBorder="1">
      <alignment vertical="center"/>
    </xf>
    <xf numFmtId="0" fontId="5" fillId="4" borderId="10" xfId="0" applyFont="1" applyFill="1" applyBorder="1">
      <alignment vertical="center"/>
    </xf>
    <xf numFmtId="0" fontId="5" fillId="4" borderId="16" xfId="0" applyFont="1" applyFill="1" applyBorder="1" applyAlignment="1">
      <alignment horizontal="left" vertical="center" indent="1"/>
    </xf>
    <xf numFmtId="178" fontId="5" fillId="4" borderId="17" xfId="0" applyNumberFormat="1" applyFont="1" applyFill="1" applyBorder="1" applyAlignment="1">
      <alignment horizontal="left" vertical="center" wrapText="1"/>
    </xf>
    <xf numFmtId="0" fontId="5" fillId="0" borderId="18" xfId="0" applyFont="1" applyBorder="1" applyAlignment="1">
      <alignment horizontal="left" vertical="center" indent="1"/>
    </xf>
    <xf numFmtId="178" fontId="5" fillId="0" borderId="19" xfId="0" applyNumberFormat="1" applyFont="1" applyBorder="1" applyAlignment="1">
      <alignment horizontal="left" vertical="center" wrapText="1"/>
    </xf>
    <xf numFmtId="0" fontId="5" fillId="4" borderId="18" xfId="0" applyFont="1" applyFill="1" applyBorder="1" applyAlignment="1">
      <alignment horizontal="left" vertical="center" indent="1"/>
    </xf>
    <xf numFmtId="178" fontId="5" fillId="4" borderId="19" xfId="0" applyNumberFormat="1" applyFont="1" applyFill="1" applyBorder="1" applyAlignment="1">
      <alignment horizontal="left" vertical="center" wrapText="1"/>
    </xf>
    <xf numFmtId="0" fontId="5" fillId="4" borderId="19" xfId="0" applyFont="1" applyFill="1" applyBorder="1" applyAlignment="1">
      <alignment horizontal="left" vertical="center" wrapText="1"/>
    </xf>
    <xf numFmtId="177" fontId="5" fillId="4" borderId="7" xfId="0" applyNumberFormat="1" applyFont="1" applyFill="1" applyBorder="1">
      <alignment vertical="center"/>
    </xf>
    <xf numFmtId="178" fontId="5" fillId="4" borderId="8" xfId="0" applyNumberFormat="1" applyFont="1" applyFill="1" applyBorder="1" applyAlignment="1">
      <alignment horizontal="center" vertical="center"/>
    </xf>
    <xf numFmtId="178" fontId="5" fillId="0" borderId="10" xfId="0" applyNumberFormat="1" applyFont="1" applyBorder="1" applyAlignment="1">
      <alignment horizontal="center" vertical="center"/>
    </xf>
    <xf numFmtId="178" fontId="5" fillId="4" borderId="10"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23" fillId="0" borderId="0" xfId="1" applyFont="1" applyAlignment="1">
      <alignment vertical="center"/>
    </xf>
    <xf numFmtId="0" fontId="24" fillId="0" borderId="25" xfId="1" applyFont="1" applyBorder="1" applyAlignment="1">
      <alignment vertical="top"/>
    </xf>
    <xf numFmtId="0" fontId="22" fillId="0" borderId="25" xfId="1" applyBorder="1" applyAlignment="1">
      <alignment wrapText="1"/>
    </xf>
    <xf numFmtId="0" fontId="22" fillId="0" borderId="25" xfId="1" applyBorder="1" applyAlignment="1">
      <alignment horizontal="center" vertical="center"/>
    </xf>
    <xf numFmtId="0" fontId="22" fillId="0" borderId="25" xfId="1" applyBorder="1" applyAlignment="1">
      <alignment horizontal="right" vertical="top"/>
    </xf>
    <xf numFmtId="0" fontId="22" fillId="0" borderId="0" xfId="1" applyAlignment="1">
      <alignment vertical="center" wrapText="1"/>
    </xf>
    <xf numFmtId="0" fontId="22" fillId="0" borderId="0" xfId="1" applyAlignment="1">
      <alignment vertical="center"/>
    </xf>
    <xf numFmtId="0" fontId="22" fillId="0" borderId="0" xfId="1"/>
    <xf numFmtId="0" fontId="23" fillId="0" borderId="28" xfId="1" applyFont="1" applyBorder="1" applyAlignment="1">
      <alignment horizontal="center" vertical="center"/>
    </xf>
    <xf numFmtId="179" fontId="23" fillId="0" borderId="28" xfId="1" applyNumberFormat="1" applyFont="1" applyBorder="1" applyAlignment="1">
      <alignment horizontal="center" vertical="center"/>
    </xf>
    <xf numFmtId="0" fontId="23" fillId="0" borderId="32" xfId="1" applyFont="1" applyBorder="1" applyAlignment="1">
      <alignment vertical="center" wrapText="1"/>
    </xf>
    <xf numFmtId="179" fontId="23" fillId="0" borderId="32" xfId="1" applyNumberFormat="1" applyFont="1" applyBorder="1" applyAlignment="1">
      <alignment vertical="center"/>
    </xf>
    <xf numFmtId="0" fontId="23" fillId="0" borderId="35" xfId="1" applyFont="1" applyBorder="1" applyAlignment="1">
      <alignment vertical="center" wrapText="1"/>
    </xf>
    <xf numFmtId="179" fontId="23" fillId="0" borderId="35" xfId="1" applyNumberFormat="1" applyFont="1" applyBorder="1" applyAlignment="1">
      <alignment vertical="center"/>
    </xf>
    <xf numFmtId="0" fontId="23" fillId="0" borderId="40" xfId="1" applyFont="1" applyBorder="1" applyAlignment="1">
      <alignment vertical="center" wrapText="1"/>
    </xf>
    <xf numFmtId="179" fontId="23" fillId="0" borderId="40" xfId="1" applyNumberFormat="1" applyFont="1" applyBorder="1" applyAlignment="1">
      <alignment vertical="center"/>
    </xf>
    <xf numFmtId="0" fontId="23" fillId="0" borderId="39" xfId="1" applyFont="1" applyBorder="1" applyAlignment="1">
      <alignment vertical="center" wrapText="1"/>
    </xf>
    <xf numFmtId="179" fontId="23" fillId="0" borderId="39" xfId="1" applyNumberFormat="1" applyFont="1" applyBorder="1" applyAlignment="1">
      <alignment horizontal="center" vertical="center" wrapText="1"/>
    </xf>
    <xf numFmtId="179" fontId="23" fillId="0" borderId="41" xfId="1" applyNumberFormat="1" applyFont="1" applyBorder="1" applyAlignment="1">
      <alignment vertical="center"/>
    </xf>
    <xf numFmtId="0" fontId="23" fillId="0" borderId="42" xfId="1" applyFont="1" applyBorder="1" applyAlignment="1">
      <alignment vertical="center" wrapText="1"/>
    </xf>
    <xf numFmtId="179" fontId="23" fillId="0" borderId="42" xfId="1" applyNumberFormat="1" applyFont="1" applyBorder="1" applyAlignment="1">
      <alignment vertical="center"/>
    </xf>
    <xf numFmtId="179" fontId="23" fillId="0" borderId="39" xfId="1" applyNumberFormat="1" applyFont="1" applyBorder="1" applyAlignment="1">
      <alignment vertical="center"/>
    </xf>
    <xf numFmtId="0" fontId="23" fillId="0" borderId="25" xfId="1" applyFont="1" applyBorder="1"/>
    <xf numFmtId="0" fontId="23" fillId="0" borderId="32" xfId="1" applyFont="1" applyBorder="1" applyAlignment="1">
      <alignment vertical="top" wrapText="1"/>
    </xf>
    <xf numFmtId="0" fontId="23" fillId="0" borderId="39" xfId="1" applyFont="1" applyBorder="1" applyAlignment="1">
      <alignment vertical="top" wrapText="1"/>
    </xf>
    <xf numFmtId="0" fontId="23" fillId="0" borderId="36" xfId="1" applyFont="1" applyBorder="1" applyAlignment="1">
      <alignment vertical="center" wrapText="1"/>
    </xf>
    <xf numFmtId="179" fontId="23" fillId="0" borderId="36" xfId="1" applyNumberFormat="1" applyFont="1" applyBorder="1" applyAlignment="1">
      <alignment vertical="center"/>
    </xf>
    <xf numFmtId="0" fontId="22" fillId="0" borderId="25" xfId="1" applyBorder="1"/>
    <xf numFmtId="179" fontId="23" fillId="0" borderId="41" xfId="1" applyNumberFormat="1" applyFont="1" applyBorder="1" applyAlignment="1">
      <alignment horizontal="center" vertical="center"/>
    </xf>
    <xf numFmtId="179" fontId="23" fillId="0" borderId="42" xfId="1" applyNumberFormat="1" applyFont="1" applyBorder="1" applyAlignment="1">
      <alignment horizontal="center" vertical="center"/>
    </xf>
    <xf numFmtId="179" fontId="23" fillId="0" borderId="40" xfId="1" applyNumberFormat="1" applyFont="1" applyBorder="1" applyAlignment="1">
      <alignment horizontal="center" vertical="center"/>
    </xf>
    <xf numFmtId="179" fontId="23" fillId="0" borderId="43" xfId="1" applyNumberFormat="1" applyFont="1" applyBorder="1" applyAlignment="1">
      <alignment vertical="center"/>
    </xf>
    <xf numFmtId="179" fontId="23" fillId="0" borderId="0" xfId="1" applyNumberFormat="1" applyFont="1" applyAlignment="1">
      <alignment vertical="center"/>
    </xf>
    <xf numFmtId="49" fontId="23" fillId="0" borderId="0" xfId="1" applyNumberFormat="1" applyFont="1" applyAlignment="1">
      <alignment vertical="center"/>
    </xf>
    <xf numFmtId="179" fontId="23" fillId="0" borderId="26" xfId="1" applyNumberFormat="1" applyFont="1" applyBorder="1" applyAlignment="1">
      <alignment vertical="center"/>
    </xf>
    <xf numFmtId="179" fontId="22" fillId="0" borderId="0" xfId="1" applyNumberFormat="1"/>
    <xf numFmtId="49" fontId="22" fillId="0" borderId="0" xfId="1" applyNumberFormat="1"/>
    <xf numFmtId="0" fontId="22" fillId="0" borderId="0" xfId="1" applyAlignment="1">
      <alignment horizontal="left" indent="1"/>
    </xf>
    <xf numFmtId="0" fontId="19" fillId="5" borderId="0" xfId="0" applyFont="1" applyFill="1">
      <alignment vertical="center"/>
    </xf>
    <xf numFmtId="0" fontId="15" fillId="5" borderId="1" xfId="0" applyFont="1" applyFill="1" applyBorder="1">
      <alignment vertical="center"/>
    </xf>
    <xf numFmtId="0" fontId="15" fillId="5" borderId="2" xfId="0" applyFont="1" applyFill="1" applyBorder="1">
      <alignment vertical="center"/>
    </xf>
    <xf numFmtId="0" fontId="15" fillId="5" borderId="4" xfId="0" applyFont="1" applyFill="1" applyBorder="1">
      <alignment vertical="center"/>
    </xf>
    <xf numFmtId="0" fontId="23" fillId="0" borderId="0" xfId="0" applyFont="1">
      <alignment vertical="center"/>
    </xf>
    <xf numFmtId="0" fontId="23" fillId="0" borderId="32" xfId="0" applyFont="1" applyBorder="1" applyAlignment="1">
      <alignment vertical="center" wrapText="1"/>
    </xf>
    <xf numFmtId="179" fontId="23" fillId="0" borderId="32" xfId="0" applyNumberFormat="1" applyFont="1" applyBorder="1">
      <alignment vertical="center"/>
    </xf>
    <xf numFmtId="0" fontId="0" fillId="0" borderId="0" xfId="0" applyAlignment="1"/>
    <xf numFmtId="0" fontId="23" fillId="0" borderId="41" xfId="0" applyFont="1" applyBorder="1" applyAlignment="1">
      <alignment vertical="center" wrapText="1"/>
    </xf>
    <xf numFmtId="179" fontId="23" fillId="0" borderId="39" xfId="0" applyNumberFormat="1" applyFont="1" applyBorder="1">
      <alignment vertical="center"/>
    </xf>
    <xf numFmtId="0" fontId="23" fillId="0" borderId="35" xfId="0" applyFont="1" applyBorder="1" applyAlignment="1">
      <alignment vertical="center" wrapText="1"/>
    </xf>
    <xf numFmtId="179" fontId="23" fillId="0" borderId="35" xfId="0" applyNumberFormat="1" applyFont="1" applyBorder="1">
      <alignment vertical="center"/>
    </xf>
    <xf numFmtId="177" fontId="5" fillId="0" borderId="10" xfId="0" applyNumberFormat="1" applyFont="1" applyBorder="1">
      <alignment vertical="center"/>
    </xf>
    <xf numFmtId="177" fontId="5" fillId="0" borderId="9" xfId="0" applyNumberFormat="1" applyFont="1" applyBorder="1">
      <alignment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indent="1"/>
    </xf>
    <xf numFmtId="0" fontId="5" fillId="0" borderId="21" xfId="0" applyFont="1" applyBorder="1">
      <alignment vertical="center"/>
    </xf>
    <xf numFmtId="0" fontId="5" fillId="0" borderId="22" xfId="0" applyFont="1" applyBorder="1">
      <alignment vertical="center"/>
    </xf>
    <xf numFmtId="178" fontId="5" fillId="0" borderId="23" xfId="0" applyNumberFormat="1" applyFont="1" applyBorder="1" applyAlignment="1">
      <alignment horizontal="left" vertical="center" shrinkToFit="1"/>
    </xf>
    <xf numFmtId="0" fontId="5" fillId="0" borderId="23" xfId="0" applyFont="1" applyBorder="1" applyAlignment="1">
      <alignment horizontal="left" vertical="center"/>
    </xf>
    <xf numFmtId="178" fontId="5" fillId="0" borderId="22" xfId="0" applyNumberFormat="1" applyFont="1" applyBorder="1" applyAlignment="1">
      <alignment horizontal="center" vertical="center"/>
    </xf>
    <xf numFmtId="178" fontId="5" fillId="0" borderId="24" xfId="0" applyNumberFormat="1" applyFont="1" applyBorder="1" applyAlignment="1">
      <alignment horizontal="left" vertical="center" wrapText="1"/>
    </xf>
    <xf numFmtId="0" fontId="5" fillId="0" borderId="18" xfId="0" applyFont="1" applyBorder="1" applyAlignment="1">
      <alignment horizontal="left" vertical="center" wrapText="1" indent="1"/>
    </xf>
    <xf numFmtId="0" fontId="29" fillId="0" borderId="32" xfId="1" applyFont="1" applyBorder="1" applyAlignment="1">
      <alignment vertical="center" wrapText="1"/>
    </xf>
    <xf numFmtId="179" fontId="29" fillId="0" borderId="32" xfId="1" applyNumberFormat="1" applyFont="1" applyBorder="1" applyAlignment="1">
      <alignment vertical="center"/>
    </xf>
    <xf numFmtId="0" fontId="29" fillId="0" borderId="41" xfId="1" applyFont="1" applyBorder="1" applyAlignment="1">
      <alignment vertical="center" wrapText="1"/>
    </xf>
    <xf numFmtId="179" fontId="29" fillId="0" borderId="39" xfId="1" applyNumberFormat="1" applyFont="1" applyBorder="1" applyAlignment="1">
      <alignment vertical="center"/>
    </xf>
    <xf numFmtId="0" fontId="29" fillId="0" borderId="35" xfId="1" applyFont="1" applyBorder="1" applyAlignment="1">
      <alignment vertical="center" wrapText="1"/>
    </xf>
    <xf numFmtId="179" fontId="29" fillId="0" borderId="35" xfId="1" applyNumberFormat="1" applyFont="1" applyBorder="1" applyAlignment="1">
      <alignment vertical="center"/>
    </xf>
    <xf numFmtId="179" fontId="22" fillId="0" borderId="32" xfId="1" applyNumberFormat="1" applyBorder="1" applyAlignment="1">
      <alignment vertical="center"/>
    </xf>
    <xf numFmtId="179" fontId="22" fillId="0" borderId="39" xfId="1" applyNumberFormat="1" applyBorder="1" applyAlignment="1">
      <alignment vertical="center"/>
    </xf>
    <xf numFmtId="179" fontId="22" fillId="0" borderId="35" xfId="1" applyNumberFormat="1" applyBorder="1" applyAlignment="1">
      <alignment vertical="center"/>
    </xf>
    <xf numFmtId="0" fontId="23" fillId="0" borderId="42" xfId="1" applyFont="1" applyBorder="1" applyAlignment="1">
      <alignment vertical="top" wrapText="1"/>
    </xf>
    <xf numFmtId="0" fontId="23" fillId="0" borderId="42" xfId="0" applyFont="1" applyBorder="1" applyAlignment="1">
      <alignment vertical="center" wrapText="1"/>
    </xf>
    <xf numFmtId="0" fontId="22" fillId="0" borderId="32" xfId="1" applyBorder="1" applyAlignment="1">
      <alignment vertical="top" wrapText="1"/>
    </xf>
    <xf numFmtId="0" fontId="22" fillId="0" borderId="39" xfId="1" applyBorder="1" applyAlignment="1">
      <alignment vertical="center" wrapText="1"/>
    </xf>
    <xf numFmtId="0" fontId="22" fillId="0" borderId="35" xfId="1" applyBorder="1" applyAlignment="1">
      <alignment vertical="center" wrapText="1"/>
    </xf>
    <xf numFmtId="180" fontId="23" fillId="0" borderId="27" xfId="0" applyNumberFormat="1" applyFont="1" applyBorder="1" applyAlignment="1">
      <alignment horizontal="left" vertical="center" wrapText="1"/>
    </xf>
    <xf numFmtId="0" fontId="23" fillId="0" borderId="26" xfId="1" applyFont="1" applyBorder="1" applyAlignment="1">
      <alignment horizontal="center" vertical="center"/>
    </xf>
    <xf numFmtId="0" fontId="22" fillId="0" borderId="27" xfId="1" applyBorder="1" applyAlignment="1">
      <alignment vertical="center"/>
    </xf>
    <xf numFmtId="0" fontId="23" fillId="0" borderId="26" xfId="1" applyFont="1" applyBorder="1" applyAlignment="1">
      <alignment horizontal="center" vertical="center" wrapText="1"/>
    </xf>
    <xf numFmtId="0" fontId="22" fillId="0" borderId="27" xfId="1" applyBorder="1" applyAlignment="1">
      <alignment vertical="center" wrapText="1"/>
    </xf>
    <xf numFmtId="0" fontId="23" fillId="0" borderId="27" xfId="1" applyFont="1" applyBorder="1" applyAlignment="1">
      <alignment horizontal="center" vertical="center"/>
    </xf>
    <xf numFmtId="0" fontId="23" fillId="0" borderId="29" xfId="1" applyFont="1" applyBorder="1" applyAlignment="1">
      <alignment horizontal="left" wrapText="1"/>
    </xf>
    <xf numFmtId="0" fontId="22" fillId="0" borderId="29" xfId="1" applyBorder="1" applyAlignment="1">
      <alignment wrapText="1"/>
    </xf>
    <xf numFmtId="0" fontId="23" fillId="0" borderId="40" xfId="1" applyFont="1" applyBorder="1" applyAlignment="1">
      <alignment vertical="center" wrapText="1"/>
    </xf>
    <xf numFmtId="0" fontId="23" fillId="0" borderId="39" xfId="1" applyFont="1" applyBorder="1" applyAlignment="1">
      <alignment vertical="center" wrapText="1"/>
    </xf>
    <xf numFmtId="0" fontId="23" fillId="0" borderId="41" xfId="1" applyFont="1" applyBorder="1" applyAlignment="1">
      <alignment vertical="center" wrapText="1"/>
    </xf>
    <xf numFmtId="0" fontId="23" fillId="0" borderId="30" xfId="0" applyFont="1" applyBorder="1" applyAlignment="1">
      <alignment horizontal="left" vertical="center" wrapText="1"/>
    </xf>
    <xf numFmtId="0" fontId="34" fillId="0" borderId="31" xfId="0" applyFont="1" applyBorder="1" applyAlignment="1">
      <alignment vertical="center" wrapText="1"/>
    </xf>
    <xf numFmtId="0" fontId="34" fillId="0" borderId="33" xfId="0" applyFont="1" applyBorder="1" applyAlignment="1">
      <alignment vertical="center" wrapText="1"/>
    </xf>
    <xf numFmtId="0" fontId="34" fillId="0" borderId="34" xfId="0" applyFont="1" applyBorder="1" applyAlignment="1">
      <alignment vertical="center" wrapText="1"/>
    </xf>
    <xf numFmtId="179" fontId="23" fillId="0" borderId="30" xfId="1" applyNumberFormat="1" applyFont="1" applyBorder="1" applyAlignment="1">
      <alignment vertical="center"/>
    </xf>
    <xf numFmtId="179" fontId="22" fillId="0" borderId="33" xfId="1" applyNumberFormat="1" applyBorder="1" applyAlignment="1">
      <alignment vertical="center"/>
    </xf>
    <xf numFmtId="180" fontId="23" fillId="0" borderId="31" xfId="1" applyNumberFormat="1" applyFont="1" applyBorder="1" applyAlignment="1">
      <alignment horizontal="left" vertical="center"/>
    </xf>
    <xf numFmtId="180" fontId="22" fillId="0" borderId="34" xfId="1" applyNumberFormat="1" applyBorder="1" applyAlignment="1">
      <alignment horizontal="left" vertical="center"/>
    </xf>
    <xf numFmtId="0" fontId="23" fillId="0" borderId="30" xfId="1" applyFont="1" applyBorder="1" applyAlignment="1">
      <alignment vertical="center" wrapText="1"/>
    </xf>
    <xf numFmtId="0" fontId="22" fillId="0" borderId="31" xfId="1" applyBorder="1" applyAlignment="1">
      <alignment vertical="center" wrapText="1"/>
    </xf>
    <xf numFmtId="0" fontId="22" fillId="0" borderId="37" xfId="1" applyBorder="1" applyAlignment="1">
      <alignment vertical="center" wrapText="1"/>
    </xf>
    <xf numFmtId="0" fontId="22" fillId="0" borderId="38" xfId="1" applyBorder="1" applyAlignment="1">
      <alignment vertical="center" wrapText="1"/>
    </xf>
    <xf numFmtId="0" fontId="22" fillId="0" borderId="33" xfId="1" applyBorder="1" applyAlignment="1">
      <alignment vertical="center" wrapText="1"/>
    </xf>
    <xf numFmtId="0" fontId="22" fillId="0" borderId="34" xfId="1" applyBorder="1" applyAlignment="1">
      <alignment vertical="center" wrapText="1"/>
    </xf>
    <xf numFmtId="179" fontId="23" fillId="0" borderId="37" xfId="1" applyNumberFormat="1" applyFont="1" applyBorder="1" applyAlignment="1">
      <alignment vertical="center"/>
    </xf>
    <xf numFmtId="180" fontId="23" fillId="0" borderId="38" xfId="1" applyNumberFormat="1" applyFont="1" applyBorder="1" applyAlignment="1">
      <alignment horizontal="left" vertical="center"/>
    </xf>
    <xf numFmtId="0" fontId="23" fillId="0" borderId="30" xfId="1" applyFont="1" applyBorder="1" applyAlignment="1">
      <alignment horizontal="left" vertical="center" wrapText="1"/>
    </xf>
    <xf numFmtId="0" fontId="23" fillId="0" borderId="36" xfId="0" applyFont="1" applyBorder="1" applyAlignment="1">
      <alignment horizontal="left" vertical="center" wrapText="1"/>
    </xf>
    <xf numFmtId="0" fontId="34" fillId="0" borderId="36" xfId="0" applyFont="1" applyBorder="1" applyAlignment="1">
      <alignment vertical="center" wrapText="1"/>
    </xf>
    <xf numFmtId="0" fontId="34" fillId="0" borderId="39" xfId="0" applyFont="1" applyBorder="1" applyAlignment="1">
      <alignment vertical="center" wrapText="1"/>
    </xf>
    <xf numFmtId="0" fontId="34" fillId="0" borderId="43" xfId="0" applyFont="1" applyBorder="1" applyAlignment="1">
      <alignment vertical="center" wrapText="1"/>
    </xf>
    <xf numFmtId="179" fontId="23" fillId="0" borderId="30" xfId="1" applyNumberFormat="1" applyFont="1" applyBorder="1" applyAlignment="1">
      <alignment vertical="center" wrapText="1"/>
    </xf>
    <xf numFmtId="179" fontId="23" fillId="0" borderId="37" xfId="1" applyNumberFormat="1" applyFont="1" applyBorder="1" applyAlignment="1">
      <alignment vertical="center" wrapText="1"/>
    </xf>
    <xf numFmtId="179" fontId="23" fillId="0" borderId="33" xfId="1" applyNumberFormat="1" applyFont="1" applyBorder="1" applyAlignment="1">
      <alignment vertical="center" wrapText="1"/>
    </xf>
    <xf numFmtId="180" fontId="23" fillId="0" borderId="34" xfId="1" applyNumberFormat="1" applyFont="1" applyBorder="1" applyAlignment="1">
      <alignment horizontal="left" vertical="center"/>
    </xf>
    <xf numFmtId="0" fontId="23" fillId="0" borderId="30" xfId="1" applyFont="1" applyBorder="1" applyAlignment="1">
      <alignment horizontal="left" vertical="top" wrapText="1"/>
    </xf>
    <xf numFmtId="0" fontId="22" fillId="0" borderId="31" xfId="1" applyBorder="1" applyAlignment="1">
      <alignment vertical="top" wrapText="1"/>
    </xf>
    <xf numFmtId="0" fontId="22" fillId="0" borderId="37" xfId="1" applyBorder="1" applyAlignment="1">
      <alignment vertical="top" wrapText="1"/>
    </xf>
    <xf numFmtId="0" fontId="22" fillId="0" borderId="38" xfId="1" applyBorder="1" applyAlignment="1">
      <alignment vertical="top" wrapText="1"/>
    </xf>
    <xf numFmtId="0" fontId="22" fillId="0" borderId="33" xfId="1" applyBorder="1" applyAlignment="1">
      <alignment vertical="top" wrapText="1"/>
    </xf>
    <xf numFmtId="0" fontId="22" fillId="0" borderId="34" xfId="1" applyBorder="1" applyAlignment="1">
      <alignment vertical="top" wrapText="1"/>
    </xf>
    <xf numFmtId="179" fontId="23" fillId="0" borderId="33" xfId="1" applyNumberFormat="1" applyFont="1" applyBorder="1" applyAlignment="1">
      <alignment vertical="center"/>
    </xf>
    <xf numFmtId="180" fontId="23" fillId="0" borderId="31" xfId="1" applyNumberFormat="1" applyFont="1" applyBorder="1" applyAlignment="1">
      <alignment vertical="center"/>
    </xf>
    <xf numFmtId="180" fontId="23" fillId="0" borderId="38" xfId="1" applyNumberFormat="1" applyFont="1" applyBorder="1" applyAlignment="1">
      <alignment vertical="center"/>
    </xf>
    <xf numFmtId="180" fontId="22" fillId="0" borderId="34" xfId="1" applyNumberFormat="1" applyBorder="1" applyAlignment="1">
      <alignment vertical="center"/>
    </xf>
    <xf numFmtId="0" fontId="23" fillId="0" borderId="37" xfId="1" applyFont="1" applyBorder="1" applyAlignment="1">
      <alignment horizontal="left" vertical="center" wrapText="1"/>
    </xf>
    <xf numFmtId="0" fontId="28" fillId="0" borderId="44" xfId="1" applyFont="1" applyBorder="1" applyAlignment="1">
      <alignment vertical="center" wrapText="1"/>
    </xf>
    <xf numFmtId="0" fontId="28" fillId="0" borderId="0" xfId="1" applyFont="1" applyAlignment="1">
      <alignment vertical="center" wrapText="1"/>
    </xf>
    <xf numFmtId="0" fontId="28" fillId="0" borderId="33" xfId="1" applyFont="1" applyBorder="1" applyAlignment="1">
      <alignment vertical="center" wrapText="1"/>
    </xf>
    <xf numFmtId="0" fontId="28" fillId="0" borderId="25" xfId="1" applyFont="1" applyBorder="1" applyAlignment="1">
      <alignment vertical="center" wrapText="1"/>
    </xf>
    <xf numFmtId="0" fontId="23" fillId="0" borderId="31" xfId="1" applyFont="1" applyBorder="1" applyAlignment="1">
      <alignment horizontal="left" vertical="center" wrapText="1"/>
    </xf>
    <xf numFmtId="0" fontId="23" fillId="0" borderId="38" xfId="1" applyFont="1" applyBorder="1" applyAlignment="1">
      <alignment horizontal="left" vertical="center" wrapText="1"/>
    </xf>
    <xf numFmtId="0" fontId="23" fillId="0" borderId="33" xfId="1" applyFont="1" applyBorder="1" applyAlignment="1">
      <alignment horizontal="left" vertical="center" wrapText="1"/>
    </xf>
    <xf numFmtId="0" fontId="23" fillId="0" borderId="34" xfId="1" applyFont="1" applyBorder="1" applyAlignment="1">
      <alignment horizontal="left" vertical="center" wrapText="1"/>
    </xf>
    <xf numFmtId="0" fontId="22" fillId="0" borderId="33" xfId="1" applyBorder="1" applyAlignment="1">
      <alignment vertical="center"/>
    </xf>
    <xf numFmtId="0" fontId="34" fillId="0" borderId="37" xfId="0" applyFont="1" applyBorder="1" applyAlignment="1">
      <alignment vertical="center" wrapText="1"/>
    </xf>
    <xf numFmtId="0" fontId="34" fillId="0" borderId="38" xfId="0" applyFont="1" applyBorder="1" applyAlignment="1">
      <alignment vertical="center" wrapText="1"/>
    </xf>
    <xf numFmtId="0" fontId="22" fillId="0" borderId="37" xfId="1" applyBorder="1" applyAlignment="1">
      <alignment vertical="center"/>
    </xf>
    <xf numFmtId="0" fontId="23" fillId="0" borderId="37" xfId="1" applyFont="1" applyBorder="1" applyAlignment="1">
      <alignment horizontal="left" vertical="top" wrapText="1"/>
    </xf>
    <xf numFmtId="0" fontId="22" fillId="0" borderId="28" xfId="1" applyBorder="1" applyAlignment="1">
      <alignment vertical="center"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33" xfId="0" applyFont="1" applyBorder="1" applyAlignment="1">
      <alignment horizontal="left" vertical="top" wrapText="1"/>
    </xf>
    <xf numFmtId="0" fontId="22" fillId="0" borderId="34" xfId="0" applyFont="1" applyBorder="1" applyAlignment="1">
      <alignment horizontal="left" vertical="top" wrapText="1"/>
    </xf>
    <xf numFmtId="179" fontId="22" fillId="0" borderId="30" xfId="1" applyNumberFormat="1" applyBorder="1" applyAlignment="1">
      <alignment vertical="center"/>
    </xf>
    <xf numFmtId="179" fontId="22" fillId="0" borderId="37" xfId="1" applyNumberFormat="1" applyBorder="1" applyAlignment="1">
      <alignment vertical="center"/>
    </xf>
    <xf numFmtId="180" fontId="22" fillId="0" borderId="31" xfId="1" applyNumberFormat="1" applyBorder="1" applyAlignment="1">
      <alignment vertical="center"/>
    </xf>
    <xf numFmtId="180" fontId="22" fillId="0" borderId="38" xfId="1" applyNumberFormat="1" applyBorder="1" applyAlignment="1">
      <alignment vertical="center"/>
    </xf>
    <xf numFmtId="0" fontId="29" fillId="0" borderId="30" xfId="1" applyFont="1" applyBorder="1" applyAlignment="1">
      <alignment horizontal="left" vertical="center" wrapText="1"/>
    </xf>
    <xf numFmtId="0" fontId="29" fillId="0" borderId="31" xfId="1" applyFont="1" applyBorder="1" applyAlignment="1">
      <alignment horizontal="left" vertical="center" wrapText="1"/>
    </xf>
    <xf numFmtId="0" fontId="29" fillId="0" borderId="37" xfId="1" applyFont="1" applyBorder="1" applyAlignment="1">
      <alignment horizontal="left" vertical="center" wrapText="1"/>
    </xf>
    <xf numFmtId="0" fontId="29" fillId="0" borderId="38" xfId="1" applyFont="1" applyBorder="1" applyAlignment="1">
      <alignment horizontal="left" vertical="center" wrapText="1"/>
    </xf>
    <xf numFmtId="0" fontId="29" fillId="0" borderId="33" xfId="1" applyFont="1" applyBorder="1" applyAlignment="1">
      <alignment horizontal="left" vertical="center" wrapText="1"/>
    </xf>
    <xf numFmtId="0" fontId="29" fillId="0" borderId="34" xfId="1" applyFont="1" applyBorder="1" applyAlignment="1">
      <alignment horizontal="left" vertical="center" wrapText="1"/>
    </xf>
    <xf numFmtId="0" fontId="29" fillId="0" borderId="30" xfId="1" applyFont="1" applyBorder="1" applyAlignment="1">
      <alignment horizontal="left" vertical="top" wrapText="1"/>
    </xf>
    <xf numFmtId="0" fontId="29" fillId="0" borderId="31" xfId="1" applyFont="1" applyBorder="1" applyAlignment="1">
      <alignment horizontal="left" vertical="top" wrapText="1"/>
    </xf>
    <xf numFmtId="0" fontId="29" fillId="0" borderId="37" xfId="1" applyFont="1" applyBorder="1" applyAlignment="1">
      <alignment horizontal="left" vertical="top" wrapText="1"/>
    </xf>
    <xf numFmtId="0" fontId="29" fillId="0" borderId="38" xfId="1" applyFont="1" applyBorder="1" applyAlignment="1">
      <alignment horizontal="left" vertical="top" wrapText="1"/>
    </xf>
    <xf numFmtId="0" fontId="29" fillId="0" borderId="33" xfId="1" applyFont="1" applyBorder="1" applyAlignment="1">
      <alignment horizontal="left" vertical="top" wrapText="1"/>
    </xf>
    <xf numFmtId="0" fontId="29" fillId="0" borderId="34" xfId="1" applyFont="1" applyBorder="1" applyAlignment="1">
      <alignment horizontal="left" vertical="top" wrapText="1"/>
    </xf>
    <xf numFmtId="179" fontId="29" fillId="0" borderId="30" xfId="1" applyNumberFormat="1" applyFont="1" applyBorder="1" applyAlignment="1">
      <alignment vertical="center"/>
    </xf>
    <xf numFmtId="179" fontId="29" fillId="0" borderId="37" xfId="1" applyNumberFormat="1" applyFont="1" applyBorder="1" applyAlignment="1">
      <alignment vertical="center"/>
    </xf>
    <xf numFmtId="0" fontId="29" fillId="0" borderId="33" xfId="1" applyFont="1" applyBorder="1" applyAlignment="1">
      <alignment vertical="center"/>
    </xf>
    <xf numFmtId="180" fontId="29" fillId="0" borderId="31" xfId="1" applyNumberFormat="1" applyFont="1" applyBorder="1" applyAlignment="1">
      <alignment vertical="center"/>
    </xf>
    <xf numFmtId="180" fontId="29" fillId="0" borderId="38" xfId="1" applyNumberFormat="1" applyFont="1" applyBorder="1" applyAlignment="1">
      <alignment vertical="center"/>
    </xf>
    <xf numFmtId="180" fontId="29" fillId="0" borderId="34" xfId="1" applyNumberFormat="1" applyFont="1" applyBorder="1" applyAlignment="1">
      <alignment vertical="center"/>
    </xf>
    <xf numFmtId="0" fontId="23" fillId="0" borderId="31" xfId="0" applyFont="1" applyBorder="1" applyAlignment="1">
      <alignment horizontal="left" vertical="center" wrapText="1"/>
    </xf>
    <xf numFmtId="0" fontId="23" fillId="0" borderId="37" xfId="0" applyFont="1" applyBorder="1" applyAlignment="1">
      <alignment horizontal="left" vertical="center" wrapText="1"/>
    </xf>
    <xf numFmtId="0" fontId="23" fillId="0" borderId="38" xfId="0" applyFont="1" applyBorder="1" applyAlignment="1">
      <alignment horizontal="left" vertical="center"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179" fontId="23" fillId="0" borderId="30" xfId="0" applyNumberFormat="1" applyFont="1" applyBorder="1">
      <alignment vertical="center"/>
    </xf>
    <xf numFmtId="179" fontId="23" fillId="0" borderId="37" xfId="0" applyNumberFormat="1" applyFont="1" applyBorder="1">
      <alignment vertical="center"/>
    </xf>
    <xf numFmtId="179" fontId="23" fillId="0" borderId="33" xfId="0" applyNumberFormat="1" applyFont="1" applyBorder="1">
      <alignment vertical="center"/>
    </xf>
    <xf numFmtId="180" fontId="23" fillId="0" borderId="31" xfId="0" applyNumberFormat="1" applyFont="1" applyBorder="1">
      <alignment vertical="center"/>
    </xf>
    <xf numFmtId="180" fontId="23" fillId="0" borderId="38" xfId="0" applyNumberFormat="1" applyFont="1" applyBorder="1">
      <alignment vertical="center"/>
    </xf>
    <xf numFmtId="180" fontId="23" fillId="0" borderId="34" xfId="0" applyNumberFormat="1" applyFont="1" applyBorder="1">
      <alignment vertical="center"/>
    </xf>
    <xf numFmtId="0" fontId="23" fillId="0" borderId="36" xfId="0" applyFont="1" applyBorder="1" applyAlignment="1">
      <alignment vertical="center" wrapText="1"/>
    </xf>
    <xf numFmtId="0" fontId="23" fillId="0" borderId="39" xfId="0" applyFont="1" applyBorder="1" applyAlignment="1">
      <alignment vertical="center" wrapText="1"/>
    </xf>
    <xf numFmtId="0" fontId="23" fillId="0" borderId="43" xfId="0" applyFont="1" applyBorder="1" applyAlignment="1">
      <alignment vertical="center" wrapText="1"/>
    </xf>
    <xf numFmtId="0" fontId="22" fillId="0" borderId="26" xfId="1" applyBorder="1" applyAlignment="1">
      <alignment vertical="center" wrapText="1"/>
    </xf>
    <xf numFmtId="0" fontId="22" fillId="0" borderId="29" xfId="1" applyBorder="1" applyAlignment="1">
      <alignmen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4" borderId="4" xfId="0" applyFont="1" applyFill="1" applyBorder="1" applyAlignment="1">
      <alignment horizontal="left" vertical="center" indent="1"/>
    </xf>
    <xf numFmtId="0" fontId="0" fillId="4" borderId="4" xfId="0" applyFill="1" applyBorder="1" applyAlignment="1">
      <alignment horizontal="left" vertical="center" indent="1"/>
    </xf>
    <xf numFmtId="0" fontId="7" fillId="0" borderId="3" xfId="0" applyFont="1" applyBorder="1" applyAlignment="1">
      <alignment horizontal="center"/>
    </xf>
    <xf numFmtId="178" fontId="20" fillId="0" borderId="0" xfId="0" applyNumberFormat="1" applyFont="1" applyAlignment="1">
      <alignment horizontal="left" vertical="center" indent="1" shrinkToFit="1"/>
    </xf>
    <xf numFmtId="0" fontId="0" fillId="0" borderId="0" xfId="0" applyAlignment="1">
      <alignment horizontal="left" vertical="center" indent="1" shrinkToFit="1"/>
    </xf>
    <xf numFmtId="0" fontId="5" fillId="4" borderId="2" xfId="0" applyFont="1" applyFill="1" applyBorder="1" applyAlignment="1">
      <alignment horizontal="center" vertical="center"/>
    </xf>
    <xf numFmtId="0" fontId="5" fillId="4" borderId="5" xfId="0" applyFont="1" applyFill="1" applyBorder="1" applyAlignment="1">
      <alignment horizontal="left" vertical="center" indent="1"/>
    </xf>
    <xf numFmtId="0" fontId="0" fillId="0" borderId="5" xfId="0" applyBorder="1" applyAlignment="1">
      <alignment horizontal="left" vertical="center" indent="1"/>
    </xf>
    <xf numFmtId="0" fontId="5" fillId="0" borderId="2" xfId="0" applyFont="1" applyBorder="1" applyAlignment="1">
      <alignment horizontal="left" vertical="center" indent="1"/>
    </xf>
    <xf numFmtId="0" fontId="0" fillId="0" borderId="2" xfId="0" applyBorder="1" applyAlignment="1">
      <alignment horizontal="left" vertical="center" indent="1"/>
    </xf>
    <xf numFmtId="0" fontId="5" fillId="4" borderId="2" xfId="0" applyFont="1" applyFill="1" applyBorder="1" applyAlignment="1">
      <alignment horizontal="left" vertical="center" indent="1"/>
    </xf>
  </cellXfs>
  <cellStyles count="2">
    <cellStyle name="標準" xfId="0" builtinId="0"/>
    <cellStyle name="標準 2" xfId="1" xr:uid="{612C5CBF-CF70-47DB-8CE1-6DBA2AC14588}"/>
  </cellStyles>
  <dxfs count="0"/>
  <tableStyles count="0" defaultTableStyle="TableStyleMedium2" defaultPivotStyle="PivotStyleLight16"/>
  <colors>
    <mruColors>
      <color rgb="FFE2F1FA"/>
      <color rgb="FF0071BC"/>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E7CF-4114-442C-9733-46D22D821A47}">
  <dimension ref="A1:L62"/>
  <sheetViews>
    <sheetView showGridLines="0" view="pageBreakPreview" zoomScale="90" zoomScaleNormal="70" zoomScaleSheetLayoutView="90" workbookViewId="0">
      <selection activeCell="L46" sqref="L46"/>
    </sheetView>
  </sheetViews>
  <sheetFormatPr defaultColWidth="9" defaultRowHeight="12.75"/>
  <cols>
    <col min="1" max="1" width="1.375" style="73" customWidth="1"/>
    <col min="2" max="2" width="3.625" style="73" customWidth="1"/>
    <col min="3" max="3" width="15.125" style="73" customWidth="1"/>
    <col min="4" max="4" width="3.125" style="73" customWidth="1"/>
    <col min="5" max="5" width="25.625" style="73" customWidth="1"/>
    <col min="6" max="6" width="39" style="73" customWidth="1"/>
    <col min="7" max="7" width="7.625" style="101" customWidth="1"/>
    <col min="8" max="8" width="8.125" style="73" customWidth="1"/>
    <col min="9" max="9" width="8.875" style="102" customWidth="1"/>
    <col min="10" max="10" width="1.375" style="73" customWidth="1"/>
    <col min="11" max="16384" width="9" style="73"/>
  </cols>
  <sheetData>
    <row r="1" spans="1:12" ht="25.5">
      <c r="A1" s="66"/>
      <c r="B1" s="67" t="s">
        <v>134</v>
      </c>
      <c r="C1" s="68"/>
      <c r="D1" s="68"/>
      <c r="E1" s="68"/>
      <c r="F1" s="68"/>
      <c r="G1" s="68"/>
      <c r="H1" s="69"/>
      <c r="I1" s="70"/>
      <c r="J1" s="66"/>
      <c r="K1" s="71" t="s">
        <v>0</v>
      </c>
      <c r="L1" s="72"/>
    </row>
    <row r="2" spans="1:12" ht="25.5">
      <c r="A2" s="66"/>
      <c r="B2" s="142" t="s">
        <v>1</v>
      </c>
      <c r="C2" s="143"/>
      <c r="D2" s="144" t="s">
        <v>2</v>
      </c>
      <c r="E2" s="145"/>
      <c r="F2" s="74" t="s">
        <v>3</v>
      </c>
      <c r="G2" s="75" t="s">
        <v>4</v>
      </c>
      <c r="H2" s="142" t="s">
        <v>5</v>
      </c>
      <c r="I2" s="146"/>
      <c r="J2" s="66"/>
      <c r="K2" s="71" t="s">
        <v>0</v>
      </c>
      <c r="L2" s="72"/>
    </row>
    <row r="3" spans="1:12" ht="25.5">
      <c r="A3" s="66"/>
      <c r="B3" s="147" t="s">
        <v>6</v>
      </c>
      <c r="C3" s="148"/>
      <c r="D3" s="148"/>
      <c r="E3" s="148"/>
      <c r="F3" s="148"/>
      <c r="G3" s="148"/>
      <c r="H3" s="148"/>
      <c r="I3" s="148"/>
      <c r="J3" s="66"/>
      <c r="K3" s="71" t="s">
        <v>0</v>
      </c>
      <c r="L3" s="72"/>
    </row>
    <row r="4" spans="1:12" ht="27" customHeight="1">
      <c r="A4" s="66"/>
      <c r="B4" s="168" t="s">
        <v>10</v>
      </c>
      <c r="C4" s="161"/>
      <c r="D4" s="169" t="s">
        <v>139</v>
      </c>
      <c r="E4" s="170"/>
      <c r="F4" s="76" t="s">
        <v>11</v>
      </c>
      <c r="G4" s="77">
        <v>5</v>
      </c>
      <c r="H4" s="173" t="s">
        <v>12</v>
      </c>
      <c r="I4" s="158" t="s">
        <v>13</v>
      </c>
      <c r="J4" s="66"/>
      <c r="K4" s="71" t="s">
        <v>0</v>
      </c>
      <c r="L4" s="72"/>
    </row>
    <row r="5" spans="1:12" ht="25.5">
      <c r="A5" s="66"/>
      <c r="B5" s="162"/>
      <c r="C5" s="163"/>
      <c r="D5" s="171"/>
      <c r="E5" s="171"/>
      <c r="F5" s="149" t="s">
        <v>14</v>
      </c>
      <c r="G5" s="81">
        <v>5</v>
      </c>
      <c r="H5" s="174"/>
      <c r="I5" s="167"/>
      <c r="J5" s="66"/>
      <c r="K5" s="71" t="s">
        <v>0</v>
      </c>
      <c r="L5" s="72"/>
    </row>
    <row r="6" spans="1:12">
      <c r="A6" s="66"/>
      <c r="B6" s="162"/>
      <c r="C6" s="163"/>
      <c r="D6" s="171"/>
      <c r="E6" s="171"/>
      <c r="F6" s="150"/>
      <c r="G6" s="83" t="s">
        <v>15</v>
      </c>
      <c r="H6" s="174"/>
      <c r="I6" s="167"/>
      <c r="J6" s="66"/>
      <c r="K6" s="72"/>
      <c r="L6" s="72"/>
    </row>
    <row r="7" spans="1:12" ht="25.5">
      <c r="A7" s="66"/>
      <c r="B7" s="162"/>
      <c r="C7" s="163"/>
      <c r="D7" s="171"/>
      <c r="E7" s="171"/>
      <c r="F7" s="151"/>
      <c r="G7" s="84">
        <v>0</v>
      </c>
      <c r="H7" s="174"/>
      <c r="I7" s="167"/>
      <c r="J7" s="66"/>
      <c r="K7" s="71" t="s">
        <v>0</v>
      </c>
      <c r="L7" s="72"/>
    </row>
    <row r="8" spans="1:12" ht="25.5">
      <c r="A8" s="66"/>
      <c r="B8" s="162"/>
      <c r="C8" s="163"/>
      <c r="D8" s="171"/>
      <c r="E8" s="171"/>
      <c r="F8" s="85" t="s">
        <v>16</v>
      </c>
      <c r="G8" s="86">
        <v>0</v>
      </c>
      <c r="H8" s="174"/>
      <c r="I8" s="167"/>
      <c r="J8" s="66"/>
      <c r="K8" s="71" t="s">
        <v>0</v>
      </c>
      <c r="L8" s="72"/>
    </row>
    <row r="9" spans="1:12" ht="25.5">
      <c r="A9" s="66"/>
      <c r="B9" s="162"/>
      <c r="C9" s="163"/>
      <c r="D9" s="172"/>
      <c r="E9" s="172"/>
      <c r="F9" s="78" t="s">
        <v>17</v>
      </c>
      <c r="G9" s="79">
        <v>-2</v>
      </c>
      <c r="H9" s="175"/>
      <c r="I9" s="176"/>
      <c r="J9" s="66"/>
      <c r="K9" s="71" t="s">
        <v>0</v>
      </c>
      <c r="L9" s="72"/>
    </row>
    <row r="10" spans="1:12" ht="27" customHeight="1">
      <c r="A10" s="66"/>
      <c r="B10" s="162"/>
      <c r="C10" s="163"/>
      <c r="D10" s="152" t="s">
        <v>140</v>
      </c>
      <c r="E10" s="153"/>
      <c r="F10" s="76" t="s">
        <v>18</v>
      </c>
      <c r="G10" s="77">
        <v>0</v>
      </c>
      <c r="H10" s="156"/>
      <c r="I10" s="158" t="s">
        <v>19</v>
      </c>
      <c r="J10" s="66"/>
      <c r="K10" s="71" t="s">
        <v>0</v>
      </c>
      <c r="L10" s="72"/>
    </row>
    <row r="11" spans="1:12" ht="25.5">
      <c r="A11" s="66"/>
      <c r="B11" s="164"/>
      <c r="C11" s="165"/>
      <c r="D11" s="154"/>
      <c r="E11" s="155"/>
      <c r="F11" s="82" t="s">
        <v>17</v>
      </c>
      <c r="G11" s="87">
        <v>-1</v>
      </c>
      <c r="H11" s="157"/>
      <c r="I11" s="159"/>
      <c r="J11" s="66"/>
      <c r="K11" s="71" t="s">
        <v>0</v>
      </c>
      <c r="L11" s="72"/>
    </row>
    <row r="12" spans="1:12" ht="36.75" customHeight="1">
      <c r="A12" s="66"/>
      <c r="B12" s="160" t="s">
        <v>20</v>
      </c>
      <c r="C12" s="161"/>
      <c r="D12" s="160" t="s">
        <v>21</v>
      </c>
      <c r="E12" s="161"/>
      <c r="F12" s="76" t="s">
        <v>22</v>
      </c>
      <c r="G12" s="77">
        <v>0.5</v>
      </c>
      <c r="H12" s="156"/>
      <c r="I12" s="158" t="s">
        <v>7</v>
      </c>
      <c r="J12" s="66"/>
      <c r="K12" s="71" t="s">
        <v>23</v>
      </c>
      <c r="L12" s="72"/>
    </row>
    <row r="13" spans="1:12" ht="38.25">
      <c r="A13" s="66"/>
      <c r="B13" s="162"/>
      <c r="C13" s="163"/>
      <c r="D13" s="162"/>
      <c r="E13" s="163"/>
      <c r="F13" s="82" t="s">
        <v>24</v>
      </c>
      <c r="G13" s="87">
        <v>0.25</v>
      </c>
      <c r="H13" s="166"/>
      <c r="I13" s="167"/>
      <c r="J13" s="66"/>
      <c r="K13" s="71" t="s">
        <v>23</v>
      </c>
      <c r="L13" s="72"/>
    </row>
    <row r="14" spans="1:12" ht="36.75" customHeight="1">
      <c r="A14" s="66"/>
      <c r="B14" s="164"/>
      <c r="C14" s="165"/>
      <c r="D14" s="164"/>
      <c r="E14" s="165"/>
      <c r="F14" s="78" t="s">
        <v>9</v>
      </c>
      <c r="G14" s="79">
        <v>0</v>
      </c>
      <c r="H14" s="157"/>
      <c r="I14" s="159"/>
      <c r="J14" s="66"/>
      <c r="K14" s="71" t="s">
        <v>0</v>
      </c>
      <c r="L14" s="72"/>
    </row>
    <row r="15" spans="1:12" ht="25.5">
      <c r="A15" s="66"/>
      <c r="B15" s="88" t="s">
        <v>25</v>
      </c>
      <c r="D15" s="88"/>
      <c r="E15" s="88"/>
      <c r="F15" s="88"/>
      <c r="G15" s="88"/>
      <c r="H15" s="88"/>
      <c r="I15" s="88"/>
      <c r="J15" s="66"/>
      <c r="K15" s="71" t="s">
        <v>0</v>
      </c>
      <c r="L15" s="72"/>
    </row>
    <row r="16" spans="1:12" ht="89.25">
      <c r="A16" s="66"/>
      <c r="B16" s="168" t="s">
        <v>26</v>
      </c>
      <c r="C16" s="161"/>
      <c r="D16" s="177" t="s">
        <v>132</v>
      </c>
      <c r="E16" s="178"/>
      <c r="F16" s="89" t="s">
        <v>141</v>
      </c>
      <c r="G16" s="77">
        <v>0.5</v>
      </c>
      <c r="H16" s="156"/>
      <c r="I16" s="184" t="s">
        <v>7</v>
      </c>
      <c r="J16" s="66"/>
      <c r="K16" s="71" t="s">
        <v>27</v>
      </c>
      <c r="L16" s="72"/>
    </row>
    <row r="17" spans="1:12" ht="89.25">
      <c r="A17" s="66"/>
      <c r="B17" s="162"/>
      <c r="C17" s="163"/>
      <c r="D17" s="179"/>
      <c r="E17" s="180"/>
      <c r="F17" s="136" t="s">
        <v>142</v>
      </c>
      <c r="G17" s="86">
        <v>0.25</v>
      </c>
      <c r="H17" s="166"/>
      <c r="I17" s="185"/>
      <c r="J17" s="66"/>
      <c r="K17" s="71" t="s">
        <v>27</v>
      </c>
      <c r="L17" s="72"/>
    </row>
    <row r="18" spans="1:12" ht="25.5">
      <c r="A18" s="66"/>
      <c r="B18" s="164"/>
      <c r="C18" s="165"/>
      <c r="D18" s="181"/>
      <c r="E18" s="182"/>
      <c r="F18" s="78" t="s">
        <v>28</v>
      </c>
      <c r="G18" s="79">
        <v>0</v>
      </c>
      <c r="H18" s="183"/>
      <c r="I18" s="186"/>
      <c r="J18" s="66"/>
      <c r="K18" s="71" t="s">
        <v>0</v>
      </c>
      <c r="L18" s="72"/>
    </row>
    <row r="19" spans="1:12" ht="38.25">
      <c r="A19" s="66"/>
      <c r="B19" s="160" t="s">
        <v>29</v>
      </c>
      <c r="C19" s="161"/>
      <c r="D19" s="160" t="s">
        <v>30</v>
      </c>
      <c r="E19" s="161"/>
      <c r="F19" s="76" t="s">
        <v>31</v>
      </c>
      <c r="G19" s="77">
        <v>0.5</v>
      </c>
      <c r="H19" s="156"/>
      <c r="I19" s="158" t="s">
        <v>7</v>
      </c>
      <c r="J19" s="66"/>
      <c r="K19" s="71" t="s">
        <v>23</v>
      </c>
      <c r="L19" s="72"/>
    </row>
    <row r="20" spans="1:12" ht="38.25">
      <c r="A20" s="66"/>
      <c r="B20" s="162"/>
      <c r="C20" s="163"/>
      <c r="D20" s="162"/>
      <c r="E20" s="163"/>
      <c r="F20" s="82" t="s">
        <v>32</v>
      </c>
      <c r="G20" s="87">
        <v>0.25</v>
      </c>
      <c r="H20" s="166"/>
      <c r="I20" s="167"/>
      <c r="J20" s="66"/>
      <c r="K20" s="71" t="s">
        <v>23</v>
      </c>
      <c r="L20" s="72"/>
    </row>
    <row r="21" spans="1:12" ht="25.5">
      <c r="A21" s="66"/>
      <c r="B21" s="164"/>
      <c r="C21" s="165"/>
      <c r="D21" s="164"/>
      <c r="E21" s="165"/>
      <c r="F21" s="78" t="s">
        <v>9</v>
      </c>
      <c r="G21" s="79">
        <v>0</v>
      </c>
      <c r="H21" s="157"/>
      <c r="I21" s="159"/>
      <c r="J21" s="66"/>
      <c r="K21" s="71" t="s">
        <v>0</v>
      </c>
      <c r="L21" s="72"/>
    </row>
    <row r="22" spans="1:12" s="72" customFormat="1" ht="76.5">
      <c r="A22" s="66"/>
      <c r="B22" s="168" t="s">
        <v>33</v>
      </c>
      <c r="C22" s="161"/>
      <c r="D22" s="168" t="s">
        <v>34</v>
      </c>
      <c r="E22" s="188"/>
      <c r="F22" s="89" t="s">
        <v>35</v>
      </c>
      <c r="G22" s="77">
        <v>0.5</v>
      </c>
      <c r="H22" s="156"/>
      <c r="I22" s="184" t="s">
        <v>7</v>
      </c>
      <c r="J22" s="66"/>
      <c r="K22" s="71" t="s">
        <v>36</v>
      </c>
    </row>
    <row r="23" spans="1:12" s="72" customFormat="1" ht="76.5">
      <c r="A23" s="66"/>
      <c r="B23" s="187"/>
      <c r="C23" s="163"/>
      <c r="D23" s="187"/>
      <c r="E23" s="189"/>
      <c r="F23" s="90" t="s">
        <v>37</v>
      </c>
      <c r="G23" s="87">
        <v>0.25</v>
      </c>
      <c r="H23" s="166"/>
      <c r="I23" s="185"/>
      <c r="J23" s="66"/>
      <c r="K23" s="71" t="s">
        <v>36</v>
      </c>
    </row>
    <row r="24" spans="1:12" s="72" customFormat="1" ht="25.5">
      <c r="A24" s="66"/>
      <c r="B24" s="164"/>
      <c r="C24" s="165"/>
      <c r="D24" s="190"/>
      <c r="E24" s="191"/>
      <c r="F24" s="78" t="s">
        <v>9</v>
      </c>
      <c r="G24" s="79">
        <v>0</v>
      </c>
      <c r="H24" s="183"/>
      <c r="I24" s="186"/>
      <c r="J24" s="66"/>
      <c r="K24" s="71" t="s">
        <v>0</v>
      </c>
    </row>
    <row r="25" spans="1:12" ht="25.5">
      <c r="A25" s="66"/>
      <c r="B25" s="88" t="s">
        <v>38</v>
      </c>
      <c r="D25" s="88"/>
      <c r="E25" s="88"/>
      <c r="F25" s="88"/>
      <c r="G25" s="88"/>
      <c r="H25" s="69"/>
      <c r="I25" s="70"/>
      <c r="J25" s="66"/>
      <c r="K25" s="71" t="s">
        <v>0</v>
      </c>
      <c r="L25" s="72"/>
    </row>
    <row r="26" spans="1:12" ht="47.25" customHeight="1">
      <c r="A26" s="66"/>
      <c r="B26" s="168" t="s">
        <v>39</v>
      </c>
      <c r="C26" s="192"/>
      <c r="D26" s="168" t="s">
        <v>40</v>
      </c>
      <c r="E26" s="192"/>
      <c r="F26" s="91" t="s">
        <v>41</v>
      </c>
      <c r="G26" s="92">
        <v>0.5</v>
      </c>
      <c r="H26" s="156"/>
      <c r="I26" s="184" t="s">
        <v>7</v>
      </c>
      <c r="J26" s="66"/>
      <c r="K26" s="71" t="s">
        <v>8</v>
      </c>
      <c r="L26" s="72"/>
    </row>
    <row r="27" spans="1:12" ht="38.25">
      <c r="A27" s="66"/>
      <c r="B27" s="187"/>
      <c r="C27" s="193"/>
      <c r="D27" s="187"/>
      <c r="E27" s="193"/>
      <c r="F27" s="85" t="s">
        <v>42</v>
      </c>
      <c r="G27" s="86">
        <v>0.25</v>
      </c>
      <c r="H27" s="166"/>
      <c r="I27" s="185"/>
      <c r="J27" s="66"/>
      <c r="K27" s="71" t="s">
        <v>0</v>
      </c>
      <c r="L27" s="72"/>
    </row>
    <row r="28" spans="1:12" ht="21.75" customHeight="1">
      <c r="A28" s="66"/>
      <c r="B28" s="194"/>
      <c r="C28" s="195"/>
      <c r="D28" s="194"/>
      <c r="E28" s="195"/>
      <c r="F28" s="78" t="s">
        <v>9</v>
      </c>
      <c r="G28" s="79">
        <v>0</v>
      </c>
      <c r="H28" s="196"/>
      <c r="I28" s="186"/>
      <c r="J28" s="66"/>
      <c r="K28" s="71" t="s">
        <v>0</v>
      </c>
      <c r="L28" s="72"/>
    </row>
    <row r="29" spans="1:12" ht="38.25" customHeight="1">
      <c r="A29" s="66"/>
      <c r="B29" s="168" t="s">
        <v>43</v>
      </c>
      <c r="C29" s="161"/>
      <c r="D29" s="152" t="s">
        <v>143</v>
      </c>
      <c r="E29" s="153"/>
      <c r="F29" s="76" t="s">
        <v>44</v>
      </c>
      <c r="G29" s="77">
        <v>1</v>
      </c>
      <c r="H29" s="156"/>
      <c r="I29" s="184" t="s">
        <v>45</v>
      </c>
      <c r="J29" s="66"/>
      <c r="K29" s="71" t="s">
        <v>23</v>
      </c>
      <c r="L29" s="72"/>
    </row>
    <row r="30" spans="1:12" ht="38.25">
      <c r="A30" s="66"/>
      <c r="B30" s="162"/>
      <c r="C30" s="163"/>
      <c r="D30" s="197"/>
      <c r="E30" s="198"/>
      <c r="F30" s="85" t="s">
        <v>46</v>
      </c>
      <c r="G30" s="86">
        <v>0.5</v>
      </c>
      <c r="H30" s="199"/>
      <c r="I30" s="185"/>
      <c r="J30" s="66"/>
      <c r="K30" s="71" t="s">
        <v>23</v>
      </c>
      <c r="L30" s="72"/>
    </row>
    <row r="31" spans="1:12" ht="38.25">
      <c r="A31" s="66"/>
      <c r="B31" s="164"/>
      <c r="C31" s="165"/>
      <c r="D31" s="154"/>
      <c r="E31" s="155"/>
      <c r="F31" s="78" t="s">
        <v>47</v>
      </c>
      <c r="G31" s="79">
        <v>0</v>
      </c>
      <c r="H31" s="196"/>
      <c r="I31" s="186"/>
      <c r="J31" s="66"/>
      <c r="K31" s="71" t="s">
        <v>23</v>
      </c>
      <c r="L31" s="72"/>
    </row>
    <row r="32" spans="1:12" ht="38.25" customHeight="1">
      <c r="A32" s="66"/>
      <c r="B32" s="168" t="s">
        <v>48</v>
      </c>
      <c r="C32" s="192"/>
      <c r="D32" s="152" t="s">
        <v>144</v>
      </c>
      <c r="E32" s="153"/>
      <c r="F32" s="91" t="s">
        <v>49</v>
      </c>
      <c r="G32" s="92">
        <v>2</v>
      </c>
      <c r="H32" s="156"/>
      <c r="I32" s="184" t="s">
        <v>50</v>
      </c>
      <c r="J32" s="66"/>
      <c r="K32" s="71" t="s">
        <v>23</v>
      </c>
      <c r="L32" s="72"/>
    </row>
    <row r="33" spans="1:12" ht="38.25">
      <c r="A33" s="66"/>
      <c r="B33" s="187"/>
      <c r="C33" s="193"/>
      <c r="D33" s="197"/>
      <c r="E33" s="198"/>
      <c r="F33" s="80" t="s">
        <v>51</v>
      </c>
      <c r="G33" s="81">
        <v>1</v>
      </c>
      <c r="H33" s="199"/>
      <c r="I33" s="185"/>
      <c r="J33" s="66"/>
      <c r="K33" s="71" t="s">
        <v>23</v>
      </c>
      <c r="L33" s="72"/>
    </row>
    <row r="34" spans="1:12" ht="38.25">
      <c r="A34" s="66"/>
      <c r="B34" s="194"/>
      <c r="C34" s="195"/>
      <c r="D34" s="154"/>
      <c r="E34" s="155"/>
      <c r="F34" s="78" t="s">
        <v>52</v>
      </c>
      <c r="G34" s="79">
        <v>0</v>
      </c>
      <c r="H34" s="196"/>
      <c r="I34" s="186"/>
      <c r="J34" s="66"/>
      <c r="K34" s="71" t="s">
        <v>23</v>
      </c>
      <c r="L34" s="72"/>
    </row>
    <row r="35" spans="1:12" ht="33" customHeight="1">
      <c r="A35" s="66"/>
      <c r="B35" s="168" t="s">
        <v>53</v>
      </c>
      <c r="C35" s="161"/>
      <c r="D35" s="177" t="s">
        <v>54</v>
      </c>
      <c r="E35" s="178"/>
      <c r="F35" s="109" t="s">
        <v>145</v>
      </c>
      <c r="G35" s="77">
        <v>2</v>
      </c>
      <c r="H35" s="156"/>
      <c r="I35" s="184" t="s">
        <v>50</v>
      </c>
      <c r="J35" s="66"/>
      <c r="K35" s="71" t="s">
        <v>23</v>
      </c>
      <c r="L35" s="72"/>
    </row>
    <row r="36" spans="1:12" ht="33" customHeight="1">
      <c r="A36" s="66"/>
      <c r="B36" s="187"/>
      <c r="C36" s="163"/>
      <c r="D36" s="200"/>
      <c r="E36" s="180"/>
      <c r="F36" s="112" t="s">
        <v>146</v>
      </c>
      <c r="G36" s="84">
        <v>1.5</v>
      </c>
      <c r="H36" s="166"/>
      <c r="I36" s="185"/>
      <c r="J36" s="66"/>
      <c r="K36" s="71" t="s">
        <v>23</v>
      </c>
      <c r="L36" s="72"/>
    </row>
    <row r="37" spans="1:12" ht="40.5" customHeight="1">
      <c r="A37" s="66"/>
      <c r="B37" s="162"/>
      <c r="C37" s="163"/>
      <c r="D37" s="179"/>
      <c r="E37" s="180"/>
      <c r="F37" s="137" t="s">
        <v>147</v>
      </c>
      <c r="G37" s="86">
        <v>1</v>
      </c>
      <c r="H37" s="199"/>
      <c r="I37" s="185"/>
      <c r="J37" s="66"/>
      <c r="K37" s="71" t="s">
        <v>8</v>
      </c>
      <c r="L37" s="72"/>
    </row>
    <row r="38" spans="1:12" ht="25.5">
      <c r="A38" s="66"/>
      <c r="B38" s="164"/>
      <c r="C38" s="165"/>
      <c r="D38" s="181"/>
      <c r="E38" s="182"/>
      <c r="F38" s="78" t="s">
        <v>9</v>
      </c>
      <c r="G38" s="79">
        <v>0</v>
      </c>
      <c r="H38" s="196"/>
      <c r="I38" s="186"/>
      <c r="J38" s="66"/>
      <c r="K38" s="71" t="s">
        <v>0</v>
      </c>
      <c r="L38" s="72"/>
    </row>
    <row r="39" spans="1:12" ht="211.5" customHeight="1">
      <c r="A39" s="66"/>
      <c r="B39" s="201" t="s">
        <v>55</v>
      </c>
      <c r="C39" s="201"/>
      <c r="D39" s="202" t="s">
        <v>148</v>
      </c>
      <c r="E39" s="203"/>
      <c r="F39" s="138" t="s">
        <v>149</v>
      </c>
      <c r="G39" s="133">
        <v>2</v>
      </c>
      <c r="H39" s="208"/>
      <c r="I39" s="210" t="s">
        <v>50</v>
      </c>
      <c r="J39" s="66"/>
      <c r="K39" s="71" t="s">
        <v>56</v>
      </c>
      <c r="L39" s="72"/>
    </row>
    <row r="40" spans="1:12" ht="98.25" customHeight="1">
      <c r="A40" s="66"/>
      <c r="B40" s="201"/>
      <c r="C40" s="201"/>
      <c r="D40" s="204"/>
      <c r="E40" s="205"/>
      <c r="F40" s="139" t="s">
        <v>138</v>
      </c>
      <c r="G40" s="134">
        <v>1</v>
      </c>
      <c r="H40" s="209"/>
      <c r="I40" s="211"/>
      <c r="J40" s="66"/>
      <c r="K40" s="71" t="s">
        <v>0</v>
      </c>
      <c r="L40" s="72"/>
    </row>
    <row r="41" spans="1:12" ht="27.75" customHeight="1">
      <c r="A41" s="66"/>
      <c r="B41" s="201"/>
      <c r="C41" s="201"/>
      <c r="D41" s="206"/>
      <c r="E41" s="207"/>
      <c r="F41" s="140" t="s">
        <v>9</v>
      </c>
      <c r="G41" s="135">
        <v>0</v>
      </c>
      <c r="H41" s="157"/>
      <c r="I41" s="186"/>
      <c r="J41" s="66"/>
      <c r="K41" s="71" t="s">
        <v>0</v>
      </c>
      <c r="L41" s="72"/>
    </row>
    <row r="42" spans="1:12" ht="25.5">
      <c r="A42" s="66"/>
      <c r="B42" s="88" t="s">
        <v>57</v>
      </c>
      <c r="C42" s="93"/>
      <c r="D42" s="88"/>
      <c r="E42" s="88"/>
      <c r="F42" s="88"/>
      <c r="G42" s="88"/>
      <c r="H42" s="88"/>
      <c r="I42" s="88"/>
      <c r="J42" s="66"/>
      <c r="K42" s="71" t="s">
        <v>0</v>
      </c>
      <c r="L42" s="72"/>
    </row>
    <row r="43" spans="1:12" ht="35.450000000000003" customHeight="1">
      <c r="A43" s="66"/>
      <c r="B43" s="168" t="s">
        <v>58</v>
      </c>
      <c r="C43" s="192"/>
      <c r="D43" s="168" t="s">
        <v>133</v>
      </c>
      <c r="E43" s="192"/>
      <c r="F43" s="91" t="s">
        <v>59</v>
      </c>
      <c r="G43" s="92">
        <v>0.5</v>
      </c>
      <c r="H43" s="156"/>
      <c r="I43" s="184" t="s">
        <v>7</v>
      </c>
      <c r="J43" s="66"/>
      <c r="K43" s="71" t="s">
        <v>8</v>
      </c>
      <c r="L43" s="72"/>
    </row>
    <row r="44" spans="1:12" ht="35.450000000000003" customHeight="1">
      <c r="A44" s="66"/>
      <c r="B44" s="194"/>
      <c r="C44" s="195"/>
      <c r="D44" s="194"/>
      <c r="E44" s="195"/>
      <c r="F44" s="78" t="s">
        <v>9</v>
      </c>
      <c r="G44" s="79">
        <v>0</v>
      </c>
      <c r="H44" s="196"/>
      <c r="I44" s="186"/>
      <c r="J44" s="66"/>
      <c r="K44" s="71" t="s">
        <v>0</v>
      </c>
      <c r="L44" s="72"/>
    </row>
    <row r="45" spans="1:12" s="111" customFormat="1" ht="47.25" customHeight="1">
      <c r="A45" s="108"/>
      <c r="B45" s="152" t="s">
        <v>60</v>
      </c>
      <c r="C45" s="230"/>
      <c r="D45" s="152" t="s">
        <v>150</v>
      </c>
      <c r="E45" s="230"/>
      <c r="F45" s="109" t="s">
        <v>61</v>
      </c>
      <c r="G45" s="110">
        <v>0.5</v>
      </c>
      <c r="H45" s="235"/>
      <c r="I45" s="238" t="s">
        <v>62</v>
      </c>
      <c r="J45" s="108"/>
      <c r="K45" s="71" t="s">
        <v>63</v>
      </c>
      <c r="L45"/>
    </row>
    <row r="46" spans="1:12" s="111" customFormat="1" ht="47.25" customHeight="1">
      <c r="A46" s="108"/>
      <c r="B46" s="231"/>
      <c r="C46" s="232"/>
      <c r="D46" s="231"/>
      <c r="E46" s="232"/>
      <c r="F46" s="112" t="s">
        <v>64</v>
      </c>
      <c r="G46" s="113">
        <v>0.25</v>
      </c>
      <c r="H46" s="236"/>
      <c r="I46" s="239"/>
      <c r="J46" s="108"/>
      <c r="K46" s="71" t="s">
        <v>65</v>
      </c>
      <c r="L46"/>
    </row>
    <row r="47" spans="1:12" s="111" customFormat="1" ht="47.25" customHeight="1">
      <c r="A47" s="108"/>
      <c r="B47" s="233"/>
      <c r="C47" s="234"/>
      <c r="D47" s="233"/>
      <c r="E47" s="234"/>
      <c r="F47" s="114" t="s">
        <v>9</v>
      </c>
      <c r="G47" s="115">
        <v>0</v>
      </c>
      <c r="H47" s="237"/>
      <c r="I47" s="240"/>
      <c r="J47" s="108"/>
      <c r="K47" s="71" t="s">
        <v>66</v>
      </c>
      <c r="L47"/>
    </row>
    <row r="48" spans="1:12" ht="39.75" customHeight="1">
      <c r="A48" s="66"/>
      <c r="B48" s="212" t="s">
        <v>67</v>
      </c>
      <c r="C48" s="213"/>
      <c r="D48" s="218" t="s">
        <v>68</v>
      </c>
      <c r="E48" s="219"/>
      <c r="F48" s="127" t="s">
        <v>136</v>
      </c>
      <c r="G48" s="128">
        <v>0.5</v>
      </c>
      <c r="H48" s="224"/>
      <c r="I48" s="227" t="s">
        <v>7</v>
      </c>
      <c r="J48" s="66"/>
      <c r="K48" s="71" t="s">
        <v>8</v>
      </c>
      <c r="L48" s="72"/>
    </row>
    <row r="49" spans="1:12" ht="39.75" customHeight="1">
      <c r="A49" s="66"/>
      <c r="B49" s="214"/>
      <c r="C49" s="215"/>
      <c r="D49" s="220"/>
      <c r="E49" s="221"/>
      <c r="F49" s="129" t="s">
        <v>137</v>
      </c>
      <c r="G49" s="130">
        <v>0.25</v>
      </c>
      <c r="H49" s="225"/>
      <c r="I49" s="228"/>
      <c r="J49" s="66"/>
      <c r="K49" s="71"/>
      <c r="L49" s="72"/>
    </row>
    <row r="50" spans="1:12" ht="39.75" customHeight="1">
      <c r="A50" s="66"/>
      <c r="B50" s="216"/>
      <c r="C50" s="217"/>
      <c r="D50" s="222"/>
      <c r="E50" s="223"/>
      <c r="F50" s="131" t="s">
        <v>69</v>
      </c>
      <c r="G50" s="132">
        <v>0</v>
      </c>
      <c r="H50" s="226"/>
      <c r="I50" s="229"/>
      <c r="J50" s="66"/>
      <c r="K50" s="71" t="s">
        <v>0</v>
      </c>
      <c r="L50" s="72"/>
    </row>
    <row r="51" spans="1:12" ht="63.75" customHeight="1">
      <c r="A51" s="66"/>
      <c r="B51" s="168" t="s">
        <v>70</v>
      </c>
      <c r="C51" s="192"/>
      <c r="D51" s="168" t="s">
        <v>71</v>
      </c>
      <c r="E51" s="192"/>
      <c r="F51" s="76" t="s">
        <v>72</v>
      </c>
      <c r="G51" s="77">
        <v>0.5</v>
      </c>
      <c r="H51" s="156"/>
      <c r="I51" s="184" t="s">
        <v>7</v>
      </c>
      <c r="J51" s="66"/>
      <c r="K51" s="71" t="s">
        <v>8</v>
      </c>
      <c r="L51" s="72"/>
    </row>
    <row r="52" spans="1:12" ht="63.75" customHeight="1">
      <c r="A52" s="66"/>
      <c r="B52" s="194"/>
      <c r="C52" s="195"/>
      <c r="D52" s="194"/>
      <c r="E52" s="195"/>
      <c r="F52" s="78" t="s">
        <v>73</v>
      </c>
      <c r="G52" s="79">
        <v>0</v>
      </c>
      <c r="H52" s="196"/>
      <c r="I52" s="186"/>
      <c r="J52" s="66"/>
      <c r="K52" s="71" t="s">
        <v>0</v>
      </c>
      <c r="L52" s="72"/>
    </row>
    <row r="53" spans="1:12" ht="25.5">
      <c r="A53" s="66"/>
      <c r="B53" s="88" t="s">
        <v>74</v>
      </c>
      <c r="C53" s="93"/>
      <c r="D53" s="88"/>
      <c r="E53" s="88"/>
      <c r="F53" s="88"/>
      <c r="G53" s="88"/>
      <c r="H53" s="88"/>
      <c r="I53" s="88"/>
      <c r="J53" s="66"/>
      <c r="K53" s="71" t="s">
        <v>0</v>
      </c>
      <c r="L53" s="72"/>
    </row>
    <row r="54" spans="1:12" ht="36" customHeight="1">
      <c r="A54" s="66"/>
      <c r="B54" s="168" t="s">
        <v>75</v>
      </c>
      <c r="C54" s="161"/>
      <c r="D54" s="168" t="s">
        <v>76</v>
      </c>
      <c r="E54" s="161"/>
      <c r="F54" s="241" t="s">
        <v>151</v>
      </c>
      <c r="G54" s="92">
        <v>8</v>
      </c>
      <c r="H54" s="173" t="s">
        <v>77</v>
      </c>
      <c r="I54" s="184" t="s">
        <v>78</v>
      </c>
      <c r="J54" s="66"/>
      <c r="K54" s="71" t="s">
        <v>23</v>
      </c>
      <c r="L54" s="72"/>
    </row>
    <row r="55" spans="1:12" ht="25.5">
      <c r="A55" s="66"/>
      <c r="B55" s="162"/>
      <c r="C55" s="163"/>
      <c r="D55" s="162"/>
      <c r="E55" s="163"/>
      <c r="F55" s="242"/>
      <c r="G55" s="94"/>
      <c r="H55" s="162"/>
      <c r="I55" s="185"/>
      <c r="J55" s="66"/>
      <c r="K55" s="71" t="s">
        <v>0</v>
      </c>
      <c r="L55" s="72"/>
    </row>
    <row r="56" spans="1:12" ht="30" customHeight="1">
      <c r="A56" s="66"/>
      <c r="B56" s="162"/>
      <c r="C56" s="163"/>
      <c r="D56" s="162"/>
      <c r="E56" s="163"/>
      <c r="F56" s="242"/>
      <c r="G56" s="95" t="s">
        <v>15</v>
      </c>
      <c r="H56" s="162"/>
      <c r="I56" s="185"/>
      <c r="J56" s="66"/>
      <c r="K56" s="71" t="s">
        <v>23</v>
      </c>
      <c r="L56" s="72"/>
    </row>
    <row r="57" spans="1:12" ht="25.5">
      <c r="A57" s="66"/>
      <c r="B57" s="162"/>
      <c r="C57" s="163"/>
      <c r="D57" s="162"/>
      <c r="E57" s="163"/>
      <c r="F57" s="242"/>
      <c r="G57" s="96"/>
      <c r="H57" s="162"/>
      <c r="I57" s="185"/>
      <c r="J57" s="66"/>
      <c r="K57" s="71" t="s">
        <v>0</v>
      </c>
      <c r="L57" s="72"/>
    </row>
    <row r="58" spans="1:12" ht="38.25">
      <c r="A58" s="66"/>
      <c r="B58" s="164"/>
      <c r="C58" s="165"/>
      <c r="D58" s="164"/>
      <c r="E58" s="165"/>
      <c r="F58" s="243"/>
      <c r="G58" s="97">
        <v>0</v>
      </c>
      <c r="H58" s="164"/>
      <c r="I58" s="186"/>
      <c r="J58" s="66"/>
      <c r="K58" s="71" t="s">
        <v>23</v>
      </c>
      <c r="L58" s="72"/>
    </row>
    <row r="59" spans="1:12" ht="24" customHeight="1">
      <c r="A59" s="66"/>
      <c r="B59" s="66"/>
      <c r="C59" s="66"/>
      <c r="D59" s="66"/>
      <c r="E59" s="66"/>
      <c r="F59" s="66"/>
      <c r="G59" s="98"/>
      <c r="H59" s="66"/>
      <c r="I59" s="99"/>
      <c r="J59" s="66"/>
      <c r="K59" s="71" t="s">
        <v>0</v>
      </c>
      <c r="L59" s="72"/>
    </row>
    <row r="60" spans="1:12" ht="25.5">
      <c r="A60" s="66"/>
      <c r="B60" s="144" t="s">
        <v>79</v>
      </c>
      <c r="C60" s="145"/>
      <c r="D60" s="244"/>
      <c r="E60" s="245"/>
      <c r="F60" s="245"/>
      <c r="G60" s="145"/>
      <c r="H60" s="100"/>
      <c r="I60" s="141" t="s">
        <v>152</v>
      </c>
      <c r="J60" s="66"/>
      <c r="K60" s="71" t="s">
        <v>0</v>
      </c>
      <c r="L60" s="72"/>
    </row>
    <row r="61" spans="1:12" ht="7.5" customHeight="1"/>
    <row r="62" spans="1:12" ht="17.25" customHeight="1">
      <c r="B62" s="103" t="s">
        <v>80</v>
      </c>
    </row>
  </sheetData>
  <mergeCells count="71">
    <mergeCell ref="B60:C60"/>
    <mergeCell ref="D60:G60"/>
    <mergeCell ref="B51:C52"/>
    <mergeCell ref="D51:E52"/>
    <mergeCell ref="H51:H52"/>
    <mergeCell ref="I51:I52"/>
    <mergeCell ref="B54:C58"/>
    <mergeCell ref="D54:E58"/>
    <mergeCell ref="F54:F58"/>
    <mergeCell ref="H54:H58"/>
    <mergeCell ref="I54:I58"/>
    <mergeCell ref="B43:C44"/>
    <mergeCell ref="D43:E44"/>
    <mergeCell ref="H43:H44"/>
    <mergeCell ref="I43:I44"/>
    <mergeCell ref="B48:C50"/>
    <mergeCell ref="D48:E50"/>
    <mergeCell ref="H48:H50"/>
    <mergeCell ref="I48:I50"/>
    <mergeCell ref="B45:C47"/>
    <mergeCell ref="D45:E47"/>
    <mergeCell ref="H45:H47"/>
    <mergeCell ref="I45:I47"/>
    <mergeCell ref="B35:C38"/>
    <mergeCell ref="D35:E38"/>
    <mergeCell ref="H35:H38"/>
    <mergeCell ref="I35:I38"/>
    <mergeCell ref="B39:C41"/>
    <mergeCell ref="D39:E41"/>
    <mergeCell ref="H39:H41"/>
    <mergeCell ref="I39:I41"/>
    <mergeCell ref="B29:C31"/>
    <mergeCell ref="D29:E31"/>
    <mergeCell ref="H29:H31"/>
    <mergeCell ref="I29:I31"/>
    <mergeCell ref="B32:C34"/>
    <mergeCell ref="D32:E34"/>
    <mergeCell ref="H32:H34"/>
    <mergeCell ref="I32:I34"/>
    <mergeCell ref="B22:C24"/>
    <mergeCell ref="D22:E24"/>
    <mergeCell ref="H22:H24"/>
    <mergeCell ref="I22:I24"/>
    <mergeCell ref="B26:C28"/>
    <mergeCell ref="D26:E28"/>
    <mergeCell ref="H26:H28"/>
    <mergeCell ref="I26:I28"/>
    <mergeCell ref="B19:C21"/>
    <mergeCell ref="D19:E21"/>
    <mergeCell ref="H19:H21"/>
    <mergeCell ref="I19:I21"/>
    <mergeCell ref="B16:C18"/>
    <mergeCell ref="D16:E18"/>
    <mergeCell ref="H16:H18"/>
    <mergeCell ref="I16:I18"/>
    <mergeCell ref="D10:E11"/>
    <mergeCell ref="H10:H11"/>
    <mergeCell ref="I10:I11"/>
    <mergeCell ref="B12:C14"/>
    <mergeCell ref="D12:E14"/>
    <mergeCell ref="H12:H14"/>
    <mergeCell ref="I12:I14"/>
    <mergeCell ref="B4:C11"/>
    <mergeCell ref="D4:E9"/>
    <mergeCell ref="H4:H9"/>
    <mergeCell ref="I4:I9"/>
    <mergeCell ref="B2:C2"/>
    <mergeCell ref="D2:E2"/>
    <mergeCell ref="H2:I2"/>
    <mergeCell ref="B3:I3"/>
    <mergeCell ref="F5:F7"/>
  </mergeCells>
  <phoneticPr fontId="1"/>
  <printOptions horizontalCentered="1"/>
  <pageMargins left="0.9055118110236221" right="0.70866141732283472" top="0.74803149606299213" bottom="0.15748031496062992" header="0.31496062992125984" footer="0.31496062992125984"/>
  <pageSetup paperSize="9" scale="67" fitToHeight="3" orientation="portrait" horizontalDpi="1200" verticalDpi="1200" r:id="rId1"/>
  <headerFooter alignWithMargins="0"/>
  <rowBreaks count="2" manualBreakCount="2">
    <brk id="24" max="9" man="1"/>
    <brk id="4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0"/>
  <sheetViews>
    <sheetView showGridLines="0" tabSelected="1" view="pageBreakPreview" zoomScale="85" zoomScaleNormal="85" zoomScaleSheetLayoutView="85" workbookViewId="0">
      <selection activeCell="K6" sqref="K6"/>
    </sheetView>
  </sheetViews>
  <sheetFormatPr defaultRowHeight="17.649999999999999"/>
  <cols>
    <col min="1" max="1" width="32.625" style="8" customWidth="1"/>
    <col min="2" max="2" width="4" style="8" bestFit="1" customWidth="1"/>
    <col min="3" max="3" width="7.125" style="8" customWidth="1"/>
    <col min="4" max="4" width="3.125" style="8" customWidth="1"/>
    <col min="5" max="5" width="19.5" style="8" customWidth="1"/>
    <col min="6" max="6" width="3.625" style="8" bestFit="1" customWidth="1"/>
    <col min="7" max="7" width="19.5" style="8" customWidth="1"/>
    <col min="8" max="8" width="3.125" style="8" customWidth="1"/>
    <col min="9" max="9" width="53.875" style="8" customWidth="1"/>
    <col min="10" max="16384" width="9" style="8"/>
  </cols>
  <sheetData>
    <row r="1" spans="1:9" ht="25.9">
      <c r="A1" s="23" t="s">
        <v>135</v>
      </c>
      <c r="B1" s="24"/>
      <c r="C1" s="24"/>
      <c r="D1" s="24"/>
    </row>
    <row r="3" spans="1:9" ht="21.75">
      <c r="A3" s="22" t="s">
        <v>81</v>
      </c>
    </row>
    <row r="4" spans="1:9" ht="22.15" thickBot="1">
      <c r="A4" s="43">
        <f>'（期間）条件入力シート'!A8</f>
        <v>46322</v>
      </c>
    </row>
    <row r="5" spans="1:9" ht="30" customHeight="1" thickBot="1">
      <c r="A5" s="62" t="s">
        <v>82</v>
      </c>
      <c r="B5" s="246" t="s">
        <v>83</v>
      </c>
      <c r="C5" s="247"/>
      <c r="D5" s="63"/>
      <c r="E5" s="248" t="s">
        <v>84</v>
      </c>
      <c r="F5" s="248"/>
      <c r="G5" s="248"/>
      <c r="H5" s="64"/>
      <c r="I5" s="65" t="s">
        <v>85</v>
      </c>
    </row>
    <row r="6" spans="1:9" ht="43.5" customHeight="1" thickTop="1">
      <c r="A6" s="51" t="s">
        <v>86</v>
      </c>
      <c r="B6" s="45">
        <f>'（期間）条件入力シート'!D13</f>
        <v>15</v>
      </c>
      <c r="C6" s="46" t="s">
        <v>87</v>
      </c>
      <c r="D6" s="58"/>
      <c r="E6" s="19">
        <f>VALUE(【編集不可】自動計算!D3&amp;"-"&amp;【編集不可】自動計算!E3&amp;"-"&amp;【編集不可】自動計算!F3)</f>
        <v>40634</v>
      </c>
      <c r="F6" s="15" t="s">
        <v>88</v>
      </c>
      <c r="G6" s="19">
        <f>VALUE(【編集不可】自動計算!H3&amp;"-"&amp;【編集不可】自動計算!I3&amp;"-"&amp;【編集不可】自動計算!J3)</f>
        <v>46322</v>
      </c>
      <c r="H6" s="59"/>
      <c r="I6" s="52" t="str">
        <f>"技術資料等の提出期限の前年度から過去"&amp;B6&amp;"か年度及び今年度の4月1日から技術資料等提出期限までに完了した工事"</f>
        <v>技術資料等の提出期限の前年度から過去15か年度及び今年度の4月1日から技術資料等提出期限までに完了した工事</v>
      </c>
    </row>
    <row r="7" spans="1:9" ht="24.75" customHeight="1">
      <c r="A7" s="53" t="s">
        <v>89</v>
      </c>
      <c r="B7" s="47">
        <f>'（期間）条件入力シート'!D14</f>
        <v>5</v>
      </c>
      <c r="C7" s="48" t="s">
        <v>90</v>
      </c>
      <c r="D7" s="47"/>
      <c r="E7" s="20">
        <f>VALUE(【編集不可】自動計算!D4&amp;"-"&amp;【編集不可】自動計算!E4&amp;"-"&amp;【編集不可】自動計算!F4)</f>
        <v>44440</v>
      </c>
      <c r="F7" s="9" t="s">
        <v>88</v>
      </c>
      <c r="G7" s="20">
        <f>VALUE(【編集不可】自動計算!H4&amp;"-"&amp;【編集不可】自動計算!I4&amp;"-"&amp;【編集不可】自動計算!J4)</f>
        <v>46265</v>
      </c>
      <c r="H7" s="60"/>
      <c r="I7" s="54" t="str">
        <f>"技術資料等の提出期限から1か月遡った日の前月から過去"&amp;B7&amp;"か年"</f>
        <v>技術資料等の提出期限から1か月遡った日の前月から過去5か年</v>
      </c>
    </row>
    <row r="8" spans="1:9" ht="24.75" customHeight="1">
      <c r="A8" s="55" t="s">
        <v>91</v>
      </c>
      <c r="B8" s="49">
        <f>'（期間）条件入力シート'!D15</f>
        <v>3</v>
      </c>
      <c r="C8" s="50" t="s">
        <v>92</v>
      </c>
      <c r="D8" s="49"/>
      <c r="E8" s="21">
        <f>VALUE(【編集不可】自動計算!D5&amp;"-"&amp;【編集不可】自動計算!E5&amp;"-"&amp;【編集不可】自動計算!F5)</f>
        <v>46174</v>
      </c>
      <c r="F8" s="12" t="s">
        <v>88</v>
      </c>
      <c r="G8" s="21">
        <f>VALUE(【編集不可】自動計算!H5&amp;"-"&amp;【編集不可】自動計算!I5&amp;"-"&amp;【編集不可】自動計算!J5)</f>
        <v>46265</v>
      </c>
      <c r="H8" s="61"/>
      <c r="I8" s="56" t="str">
        <f>"技術資料等の提出期限から1か月遡った日の前月から過去"&amp;B8&amp;"か月"</f>
        <v>技術資料等の提出期限から1か月遡った日の前月から過去3か月</v>
      </c>
    </row>
    <row r="9" spans="1:9" ht="24.75" customHeight="1">
      <c r="A9" s="53" t="s">
        <v>93</v>
      </c>
      <c r="B9" s="47">
        <f>'（期間）条件入力シート'!D16</f>
        <v>3</v>
      </c>
      <c r="C9" s="48" t="s">
        <v>87</v>
      </c>
      <c r="D9" s="47"/>
      <c r="E9" s="20">
        <f>VALUE(【編集不可】自動計算!D6&amp;"-"&amp;【編集不可】自動計算!E6&amp;"-"&amp;【編集不可】自動計算!F6)</f>
        <v>45017</v>
      </c>
      <c r="F9" s="9" t="s">
        <v>88</v>
      </c>
      <c r="G9" s="20">
        <f>VALUE(【編集不可】自動計算!H6&amp;"-"&amp;【編集不可】自動計算!I6&amp;"-"&amp;【編集不可】自動計算!J6)</f>
        <v>46112</v>
      </c>
      <c r="H9" s="60"/>
      <c r="I9" s="54" t="str">
        <f>"技術資料等の提出期限の前年度から過去"&amp;B9&amp;"か年度の間に受賞"</f>
        <v>技術資料等の提出期限の前年度から過去3か年度の間に受賞</v>
      </c>
    </row>
    <row r="10" spans="1:9" ht="24.75" customHeight="1">
      <c r="A10" s="55" t="s">
        <v>94</v>
      </c>
      <c r="B10" s="49">
        <f>'（期間）条件入力シート'!D17</f>
        <v>1</v>
      </c>
      <c r="C10" s="50" t="s">
        <v>87</v>
      </c>
      <c r="D10" s="49"/>
      <c r="E10" s="21">
        <f>VALUE(【編集不可】自動計算!D7&amp;"-"&amp;【編集不可】自動計算!E7&amp;"-"&amp;【編集不可】自動計算!F7)</f>
        <v>45748</v>
      </c>
      <c r="F10" s="12" t="s">
        <v>88</v>
      </c>
      <c r="G10" s="21">
        <f>VALUE(【編集不可】自動計算!H7&amp;"-"&amp;【編集不可】自動計算!I7&amp;"-"&amp;【編集不可】自動計算!J7)</f>
        <v>46112</v>
      </c>
      <c r="H10" s="61"/>
      <c r="I10" s="56" t="s">
        <v>95</v>
      </c>
    </row>
    <row r="11" spans="1:9" ht="43.5" hidden="1" customHeight="1">
      <c r="A11" s="53" t="s">
        <v>96</v>
      </c>
      <c r="B11" s="47">
        <f>'（期間）条件入力シート'!D18</f>
        <v>5</v>
      </c>
      <c r="C11" s="48" t="s">
        <v>90</v>
      </c>
      <c r="D11" s="47"/>
      <c r="E11" s="20">
        <f>VALUE(【編集不可】自動計算!D8&amp;"-"&amp;【編集不可】自動計算!E8&amp;"-"&amp;【編集不可】自動計算!F8)</f>
        <v>44440</v>
      </c>
      <c r="F11" s="9" t="s">
        <v>88</v>
      </c>
      <c r="G11" s="20">
        <f>VALUE(【編集不可】自動計算!H8&amp;"-"&amp;【編集不可】自動計算!I8&amp;"-"&amp;【編集不可】自動計算!J8)</f>
        <v>46265</v>
      </c>
      <c r="H11" s="60"/>
      <c r="I11" s="54" t="str">
        <f>"技術資料等の提出期限から1か月遡った日の前月から過去"&amp;B11&amp;"か年のうち直近2件"</f>
        <v>技術資料等の提出期限から1か月遡った日の前月から過去5か年のうち直近2件</v>
      </c>
    </row>
    <row r="12" spans="1:9" ht="43.5" customHeight="1">
      <c r="A12" s="126" t="s">
        <v>97</v>
      </c>
      <c r="B12" s="47">
        <f>'（期間）条件入力シート'!D19</f>
        <v>3</v>
      </c>
      <c r="C12" s="116" t="s">
        <v>87</v>
      </c>
      <c r="D12" s="117"/>
      <c r="E12" s="20">
        <f>VALUE(【編集不可】自動計算!D9&amp;"-"&amp;【編集不可】自動計算!E9&amp;"-"&amp;【編集不可】自動計算!F9)</f>
        <v>45017</v>
      </c>
      <c r="F12" s="9" t="s">
        <v>88</v>
      </c>
      <c r="G12" s="20">
        <f>VALUE(【編集不可】自動計算!H9&amp;"-"&amp;【編集不可】自動計算!I9&amp;"-"&amp;【編集不可】自動計算!J9)</f>
        <v>46322</v>
      </c>
      <c r="H12" s="60"/>
      <c r="I12" s="118" t="str">
        <f>"技術資料等の提出期限の前年度から過去"&amp;B12&amp;"か年度及び今年度の4月1日から技術資料等提出期限までに完了した実績"</f>
        <v>技術資料等の提出期限の前年度から過去3か年度及び今年度の4月1日から技術資料等提出期限までに完了した実績</v>
      </c>
    </row>
    <row r="13" spans="1:9" ht="24.75" customHeight="1">
      <c r="A13" s="55" t="s">
        <v>98</v>
      </c>
      <c r="B13" s="49">
        <f>'（期間）条件入力シート'!D20</f>
        <v>3</v>
      </c>
      <c r="C13" s="50" t="s">
        <v>99</v>
      </c>
      <c r="D13" s="49"/>
      <c r="E13" s="21">
        <f>VALUE(【編集不可】自動計算!D10&amp;"-"&amp;【編集不可】自動計算!E10&amp;"-"&amp;【編集不可】自動計算!F10)</f>
        <v>45227</v>
      </c>
      <c r="F13" s="12" t="s">
        <v>88</v>
      </c>
      <c r="G13" s="21" t="s">
        <v>100</v>
      </c>
      <c r="H13" s="61"/>
      <c r="I13" s="56" t="s">
        <v>101</v>
      </c>
    </row>
    <row r="14" spans="1:9" ht="24.75" customHeight="1">
      <c r="A14" s="53" t="s">
        <v>102</v>
      </c>
      <c r="B14" s="47">
        <f>'（期間）条件入力シート'!D21</f>
        <v>10</v>
      </c>
      <c r="C14" s="48" t="s">
        <v>99</v>
      </c>
      <c r="D14" s="47"/>
      <c r="E14" s="20">
        <f>VALUE(【編集不可】自動計算!D11&amp;"-"&amp;【編集不可】自動計算!E11&amp;"-"&amp;【編集不可】自動計算!F11)</f>
        <v>42671</v>
      </c>
      <c r="F14" s="9" t="s">
        <v>88</v>
      </c>
      <c r="G14" s="20" t="s">
        <v>100</v>
      </c>
      <c r="H14" s="60"/>
      <c r="I14" s="54" t="s">
        <v>103</v>
      </c>
    </row>
    <row r="15" spans="1:9" ht="62.25" customHeight="1">
      <c r="A15" s="55" t="s">
        <v>104</v>
      </c>
      <c r="B15" s="49">
        <f>'（期間）条件入力シート'!D22</f>
        <v>5</v>
      </c>
      <c r="C15" s="50" t="s">
        <v>90</v>
      </c>
      <c r="D15" s="49"/>
      <c r="E15" s="21">
        <f>VALUE(【編集不可】自動計算!D12&amp;"-"&amp;【編集不可】自動計算!E12&amp;"-"&amp;【編集不可】自動計算!F12)</f>
        <v>44287</v>
      </c>
      <c r="F15" s="12" t="s">
        <v>88</v>
      </c>
      <c r="G15" s="21">
        <f>VALUE(【編集不可】自動計算!H12&amp;"-"&amp;【編集不可】自動計算!I12&amp;"-"&amp;【編集不可】自動計算!J12)</f>
        <v>46112</v>
      </c>
      <c r="H15" s="61"/>
      <c r="I15" s="57" t="s">
        <v>105</v>
      </c>
    </row>
    <row r="16" spans="1:9" ht="43.5" customHeight="1">
      <c r="A16" s="53" t="s">
        <v>106</v>
      </c>
      <c r="B16" s="249" t="s">
        <v>107</v>
      </c>
      <c r="C16" s="250"/>
      <c r="D16" s="47"/>
      <c r="E16" s="20">
        <f>VALUE(【編集不可】自動計算!D13&amp;"-"&amp;【編集不可】自動計算!E13&amp;"-"&amp;【編集不可】自動計算!F13)</f>
        <v>46322</v>
      </c>
      <c r="F16" s="9"/>
      <c r="G16" s="20"/>
      <c r="H16" s="60"/>
      <c r="I16" s="54" t="s">
        <v>108</v>
      </c>
    </row>
    <row r="17" spans="1:9" ht="43.5" customHeight="1">
      <c r="A17" s="55" t="s">
        <v>109</v>
      </c>
      <c r="B17" s="49">
        <f>'（期間）条件入力シート'!D24</f>
        <v>3</v>
      </c>
      <c r="C17" s="50" t="s">
        <v>90</v>
      </c>
      <c r="D17" s="49"/>
      <c r="E17" s="21">
        <f>VALUE(【編集不可】自動計算!D14&amp;"-"&amp;【編集不可】自動計算!E14&amp;"-"&amp;【編集不可】自動計算!F14)</f>
        <v>45017</v>
      </c>
      <c r="F17" s="12" t="s">
        <v>88</v>
      </c>
      <c r="G17" s="21">
        <f>VALUE(【編集不可】自動計算!H14&amp;"-"&amp;【編集不可】自動計算!I14&amp;"-"&amp;【編集不可】自動計算!J14)</f>
        <v>46112</v>
      </c>
      <c r="H17" s="61"/>
      <c r="I17" s="56" t="str">
        <f>"技術資料等の提出期限の前年度から過去"&amp;B17&amp;"か年度に完了した実績"</f>
        <v>技術資料等の提出期限の前年度から過去3か年度に完了した実績</v>
      </c>
    </row>
    <row r="18" spans="1:9" ht="24.75" customHeight="1" thickBot="1">
      <c r="A18" s="119" t="s">
        <v>110</v>
      </c>
      <c r="B18" s="120">
        <f>'（期間）条件入力シート'!D25</f>
        <v>1</v>
      </c>
      <c r="C18" s="121" t="s">
        <v>90</v>
      </c>
      <c r="D18" s="120"/>
      <c r="E18" s="122">
        <f>VALUE(【編集不可】自動計算!D15&amp;"-"&amp;【編集不可】自動計算!E15&amp;"-"&amp;【編集不可】自動計算!F15)</f>
        <v>45901</v>
      </c>
      <c r="F18" s="123" t="s">
        <v>88</v>
      </c>
      <c r="G18" s="122">
        <f>VALUE(【編集不可】自動計算!H15&amp;"-"&amp;【編集不可】自動計算!I15&amp;"-"&amp;【編集不可】自動計算!J15)</f>
        <v>46265</v>
      </c>
      <c r="H18" s="124"/>
      <c r="I18" s="125" t="str">
        <f>"技術資料等の提出期限から1か月遡った日の前月から過去"&amp;B18&amp;"か年"</f>
        <v>技術資料等の提出期限から1か月遡った日の前月から過去1か年</v>
      </c>
    </row>
    <row r="19" spans="1:9">
      <c r="A19" s="27"/>
    </row>
    <row r="20" spans="1:9">
      <c r="A20" s="27"/>
    </row>
  </sheetData>
  <mergeCells count="3">
    <mergeCell ref="B5:C5"/>
    <mergeCell ref="E5:G5"/>
    <mergeCell ref="B16:C16"/>
  </mergeCells>
  <phoneticPr fontId="1"/>
  <printOptions horizontalCentered="1"/>
  <pageMargins left="0.51181102362204722" right="0.51181102362204722" top="0.74803149606299213" bottom="0.74803149606299213" header="0.31496062992125984" footer="0.31496062992125984"/>
  <pageSetup paperSize="9" scale="83" orientation="landscape"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27"/>
  <sheetViews>
    <sheetView showGridLines="0" zoomScaleNormal="100" workbookViewId="0">
      <selection activeCell="E8" sqref="E8"/>
    </sheetView>
  </sheetViews>
  <sheetFormatPr defaultRowHeight="17.649999999999999"/>
  <cols>
    <col min="1" max="1" width="17.5" style="8" customWidth="1"/>
    <col min="2" max="2" width="11.875" style="8" customWidth="1"/>
    <col min="3" max="3" width="7.125" style="8" customWidth="1"/>
    <col min="4" max="4" width="6.625" style="8" customWidth="1"/>
    <col min="5" max="5" width="11.375" style="8" customWidth="1"/>
    <col min="6" max="6" width="29.25" style="8" bestFit="1" customWidth="1"/>
    <col min="7" max="16384" width="9" style="8"/>
  </cols>
  <sheetData>
    <row r="1" spans="1:6" ht="47.25" customHeight="1">
      <c r="A1" s="23" t="s">
        <v>111</v>
      </c>
      <c r="F1" s="44" t="s">
        <v>112</v>
      </c>
    </row>
    <row r="2" spans="1:6" ht="27" customHeight="1">
      <c r="A2" s="29" t="s">
        <v>113</v>
      </c>
      <c r="B2" s="24"/>
      <c r="C2" s="24"/>
    </row>
    <row r="3" spans="1:6" ht="27" customHeight="1">
      <c r="A3" s="22" t="s">
        <v>114</v>
      </c>
    </row>
    <row r="4" spans="1:6" ht="27" customHeight="1">
      <c r="A4" s="28" t="s">
        <v>115</v>
      </c>
      <c r="B4" s="104">
        <v>2026</v>
      </c>
      <c r="C4" s="8" t="s">
        <v>116</v>
      </c>
    </row>
    <row r="5" spans="1:6" ht="27" customHeight="1">
      <c r="A5" s="28" t="s">
        <v>117</v>
      </c>
      <c r="B5" s="104">
        <v>10</v>
      </c>
      <c r="C5" s="8" t="s">
        <v>116</v>
      </c>
    </row>
    <row r="6" spans="1:6" ht="27" customHeight="1">
      <c r="A6" s="28" t="s">
        <v>118</v>
      </c>
      <c r="B6" s="104">
        <v>27</v>
      </c>
      <c r="C6" s="8" t="s">
        <v>116</v>
      </c>
    </row>
    <row r="7" spans="1:6" ht="24" customHeight="1">
      <c r="A7" s="36" t="s">
        <v>81</v>
      </c>
      <c r="B7" s="31"/>
      <c r="C7" s="30"/>
    </row>
    <row r="8" spans="1:6" ht="23.25" customHeight="1">
      <c r="A8" s="254">
        <f>IFERROR(VALUE(B4&amp;"-"&amp;B5&amp;"-"&amp;B6),"※入力欄に年月日を入力")</f>
        <v>46322</v>
      </c>
      <c r="B8" s="255"/>
      <c r="C8" s="8" t="s">
        <v>119</v>
      </c>
    </row>
    <row r="9" spans="1:6" ht="21.75">
      <c r="A9" s="25"/>
    </row>
    <row r="10" spans="1:6" ht="27" customHeight="1">
      <c r="A10" s="29" t="s">
        <v>120</v>
      </c>
      <c r="B10" s="24"/>
      <c r="C10" s="24"/>
    </row>
    <row r="11" spans="1:6" ht="27" customHeight="1">
      <c r="A11" s="22" t="s">
        <v>121</v>
      </c>
    </row>
    <row r="12" spans="1:6" ht="30" customHeight="1" thickBot="1">
      <c r="A12" s="253" t="s">
        <v>82</v>
      </c>
      <c r="B12" s="253"/>
      <c r="C12" s="32"/>
      <c r="D12" s="253" t="s">
        <v>83</v>
      </c>
      <c r="E12" s="253"/>
      <c r="F12" s="13" t="s">
        <v>122</v>
      </c>
    </row>
    <row r="13" spans="1:6" ht="27" customHeight="1" thickTop="1">
      <c r="A13" s="257" t="s">
        <v>86</v>
      </c>
      <c r="B13" s="258"/>
      <c r="C13" s="14"/>
      <c r="D13" s="105">
        <v>15</v>
      </c>
      <c r="E13" s="33" t="s">
        <v>87</v>
      </c>
      <c r="F13" s="14"/>
    </row>
    <row r="14" spans="1:6" ht="27" customHeight="1">
      <c r="A14" s="259" t="s">
        <v>89</v>
      </c>
      <c r="B14" s="260"/>
      <c r="C14" s="10"/>
      <c r="D14" s="106">
        <v>5</v>
      </c>
      <c r="E14" s="17" t="s">
        <v>90</v>
      </c>
      <c r="F14" s="10"/>
    </row>
    <row r="15" spans="1:6" ht="27" customHeight="1">
      <c r="A15" s="261" t="s">
        <v>91</v>
      </c>
      <c r="B15" s="260"/>
      <c r="C15" s="11"/>
      <c r="D15" s="106">
        <v>3</v>
      </c>
      <c r="E15" s="18" t="s">
        <v>92</v>
      </c>
      <c r="F15" s="11"/>
    </row>
    <row r="16" spans="1:6" ht="27" customHeight="1">
      <c r="A16" s="259" t="s">
        <v>93</v>
      </c>
      <c r="B16" s="260"/>
      <c r="C16" s="10"/>
      <c r="D16" s="106">
        <v>3</v>
      </c>
      <c r="E16" s="17" t="s">
        <v>87</v>
      </c>
      <c r="F16" s="35" t="s">
        <v>123</v>
      </c>
    </row>
    <row r="17" spans="1:6" ht="27" customHeight="1">
      <c r="A17" s="261" t="s">
        <v>94</v>
      </c>
      <c r="B17" s="260"/>
      <c r="C17" s="11"/>
      <c r="D17" s="106">
        <v>1</v>
      </c>
      <c r="E17" s="18" t="s">
        <v>87</v>
      </c>
      <c r="F17" s="11"/>
    </row>
    <row r="18" spans="1:6" ht="27" customHeight="1">
      <c r="A18" s="259" t="s">
        <v>96</v>
      </c>
      <c r="B18" s="260"/>
      <c r="C18" s="10"/>
      <c r="D18" s="106">
        <v>5</v>
      </c>
      <c r="E18" s="17" t="s">
        <v>90</v>
      </c>
      <c r="F18" s="10"/>
    </row>
    <row r="19" spans="1:6" ht="27" customHeight="1">
      <c r="A19" s="261" t="s">
        <v>124</v>
      </c>
      <c r="B19" s="260"/>
      <c r="C19" s="16"/>
      <c r="D19" s="106">
        <v>3</v>
      </c>
      <c r="E19" s="34" t="s">
        <v>87</v>
      </c>
      <c r="F19" s="16"/>
    </row>
    <row r="20" spans="1:6" ht="27" customHeight="1">
      <c r="A20" s="259" t="s">
        <v>98</v>
      </c>
      <c r="B20" s="260"/>
      <c r="C20" s="10"/>
      <c r="D20" s="106">
        <v>3</v>
      </c>
      <c r="E20" s="17" t="s">
        <v>99</v>
      </c>
      <c r="F20" s="10"/>
    </row>
    <row r="21" spans="1:6" ht="27" customHeight="1">
      <c r="A21" s="261" t="s">
        <v>102</v>
      </c>
      <c r="B21" s="260"/>
      <c r="C21" s="11"/>
      <c r="D21" s="106">
        <v>10</v>
      </c>
      <c r="E21" s="18" t="s">
        <v>99</v>
      </c>
      <c r="F21" s="16"/>
    </row>
    <row r="22" spans="1:6" ht="27" customHeight="1">
      <c r="A22" s="259" t="s">
        <v>125</v>
      </c>
      <c r="B22" s="260"/>
      <c r="C22" s="10"/>
      <c r="D22" s="106">
        <v>5</v>
      </c>
      <c r="E22" s="17" t="s">
        <v>90</v>
      </c>
      <c r="F22" s="10"/>
    </row>
    <row r="23" spans="1:6" ht="27" customHeight="1">
      <c r="A23" s="261" t="s">
        <v>126</v>
      </c>
      <c r="B23" s="260"/>
      <c r="C23" s="11"/>
      <c r="D23" s="256" t="s">
        <v>107</v>
      </c>
      <c r="E23" s="256"/>
      <c r="F23" s="16"/>
    </row>
    <row r="24" spans="1:6" ht="27" customHeight="1">
      <c r="A24" s="39" t="s">
        <v>127</v>
      </c>
      <c r="B24" s="40"/>
      <c r="C24" s="41"/>
      <c r="D24" s="106">
        <v>3</v>
      </c>
      <c r="E24" s="18" t="s">
        <v>99</v>
      </c>
      <c r="F24" s="42"/>
    </row>
    <row r="25" spans="1:6" ht="27" customHeight="1" thickBot="1">
      <c r="A25" s="251" t="s">
        <v>128</v>
      </c>
      <c r="B25" s="252"/>
      <c r="C25" s="38"/>
      <c r="D25" s="107">
        <v>1</v>
      </c>
      <c r="E25" s="37" t="s">
        <v>90</v>
      </c>
      <c r="F25" s="38"/>
    </row>
    <row r="26" spans="1:6" ht="18" thickTop="1"/>
    <row r="27" spans="1:6">
      <c r="A27" s="26"/>
    </row>
  </sheetData>
  <mergeCells count="16">
    <mergeCell ref="A25:B25"/>
    <mergeCell ref="A12:B12"/>
    <mergeCell ref="D12:E12"/>
    <mergeCell ref="A8:B8"/>
    <mergeCell ref="D23:E23"/>
    <mergeCell ref="A13:B13"/>
    <mergeCell ref="A14:B14"/>
    <mergeCell ref="A16:B16"/>
    <mergeCell ref="A15:B15"/>
    <mergeCell ref="A17:B17"/>
    <mergeCell ref="A18:B18"/>
    <mergeCell ref="A19:B19"/>
    <mergeCell ref="A20:B20"/>
    <mergeCell ref="A21:B21"/>
    <mergeCell ref="A22:B22"/>
    <mergeCell ref="A23:B23"/>
  </mergeCells>
  <phoneticPr fontId="1"/>
  <printOptions horizontalCentered="1"/>
  <pageMargins left="0.51181102362204722" right="0.51181102362204722" top="1.1417322834645669" bottom="0.74803149606299213"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【編集不可】自動計算!$D$21:$D$25</xm:f>
          </x14:formula1>
          <xm:sqref>B4</xm:sqref>
        </x14:dataValidation>
        <x14:dataValidation type="list" allowBlank="1" showInputMessage="1" showErrorMessage="1" xr:uid="{00000000-0002-0000-0000-000001000000}">
          <x14:formula1>
            <xm:f>【編集不可】自動計算!$E$22:$E$33</xm:f>
          </x14:formula1>
          <xm:sqref>B5</xm:sqref>
        </x14:dataValidation>
        <x14:dataValidation type="list" allowBlank="1" showInputMessage="1" showErrorMessage="1" xr:uid="{00000000-0002-0000-0000-000002000000}">
          <x14:formula1>
            <xm:f>【編集不可】自動計算!$F$22:$F$52</xm:f>
          </x14:formula1>
          <xm:sqref>B6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2"/>
  <sheetViews>
    <sheetView showGridLines="0" zoomScale="130" zoomScaleNormal="130" workbookViewId="0">
      <selection activeCell="K26" sqref="K26"/>
    </sheetView>
  </sheetViews>
  <sheetFormatPr defaultRowHeight="12.75"/>
  <cols>
    <col min="1" max="1" width="32.25" style="1" bestFit="1" customWidth="1"/>
    <col min="2" max="2" width="3.25" style="1" bestFit="1" customWidth="1"/>
    <col min="3" max="3" width="6" style="1" bestFit="1" customWidth="1"/>
    <col min="4" max="4" width="4.625" style="1" bestFit="1" customWidth="1"/>
    <col min="5" max="6" width="4" style="1" customWidth="1"/>
    <col min="7" max="7" width="3" style="1" bestFit="1" customWidth="1"/>
    <col min="8" max="8" width="4.625" style="1" bestFit="1" customWidth="1"/>
    <col min="9" max="15" width="4" style="1" customWidth="1"/>
    <col min="16" max="16" width="12.25" style="1" bestFit="1" customWidth="1"/>
    <col min="17" max="17" width="6.125" style="1" bestFit="1" customWidth="1"/>
    <col min="18" max="18" width="9" style="1" bestFit="1" customWidth="1"/>
    <col min="19" max="16384" width="9" style="1"/>
  </cols>
  <sheetData>
    <row r="1" spans="1:18">
      <c r="A1" s="1" t="str">
        <f>TEXT('（別紙）評価期間【自動計算】'!A4,"yyyy/mm/dd")</f>
        <v>2026/10/27</v>
      </c>
      <c r="D1" s="7" t="str">
        <f>LEFT(A1,4)</f>
        <v>2026</v>
      </c>
      <c r="E1" s="7" t="str">
        <f>MID(A1,6,2)</f>
        <v>10</v>
      </c>
      <c r="F1" s="7" t="str">
        <f>RIGHT(A1,2)</f>
        <v>27</v>
      </c>
    </row>
    <row r="2" spans="1:18">
      <c r="F2" s="2"/>
    </row>
    <row r="3" spans="1:18">
      <c r="A3" s="1" t="str">
        <f>'（別紙）評価期間【自動計算】'!A6</f>
        <v>企業･技術者の同種工事の実績</v>
      </c>
      <c r="B3" s="1">
        <f>'（別紙）評価期間【自動計算】'!B6</f>
        <v>15</v>
      </c>
      <c r="C3" s="3" t="str">
        <f>'（別紙）評価期間【自動計算】'!C6</f>
        <v>か年度</v>
      </c>
      <c r="D3" s="1">
        <f>VALUE(IF(I3&lt;4,D$1-B3-1,D$1-B3))</f>
        <v>2011</v>
      </c>
      <c r="E3" s="4">
        <v>4</v>
      </c>
      <c r="F3" s="4">
        <v>1</v>
      </c>
      <c r="G3" s="1" t="s">
        <v>88</v>
      </c>
      <c r="H3" s="1">
        <f>VALUE(D$1)</f>
        <v>2026</v>
      </c>
      <c r="I3" s="1">
        <f t="shared" ref="I3:J3" si="0">VALUE(E$1)</f>
        <v>10</v>
      </c>
      <c r="J3" s="1">
        <f t="shared" si="0"/>
        <v>27</v>
      </c>
    </row>
    <row r="4" spans="1:18">
      <c r="A4" s="1" t="str">
        <f>'（別紙）評価期間【自動計算】'!A7</f>
        <v>工事成績の平均点(企業)</v>
      </c>
      <c r="B4" s="1">
        <f>'（別紙）評価期間【自動計算】'!B7</f>
        <v>5</v>
      </c>
      <c r="C4" s="3" t="str">
        <f>'（別紙）評価期間【自動計算】'!C7</f>
        <v>か年</v>
      </c>
      <c r="D4" s="5">
        <f>VALUE(IF(E4=1,H4-B4+1,H4-B4))</f>
        <v>2021</v>
      </c>
      <c r="E4" s="1">
        <f>VALUE(IF(I4=12,1,I4+1))</f>
        <v>9</v>
      </c>
      <c r="F4" s="4">
        <v>1</v>
      </c>
      <c r="G4" s="1" t="s">
        <v>88</v>
      </c>
      <c r="H4" s="1">
        <f>VALUE(IF(I4&gt;=11,D$1-1,D$1))</f>
        <v>2026</v>
      </c>
      <c r="I4" s="1">
        <f>VALUE(IF(E$1-2=0,12,IF(E$1-2=-1,11,E$1-2)))</f>
        <v>8</v>
      </c>
      <c r="J4" s="5">
        <f>IF(COUNTIF(L4:O4,I4),30,IF(I4=2,IF(MOD(H4,4)=0,29,28),31))</f>
        <v>31</v>
      </c>
      <c r="L4" s="1">
        <v>4</v>
      </c>
      <c r="M4" s="1">
        <v>6</v>
      </c>
      <c r="N4" s="1">
        <v>9</v>
      </c>
      <c r="O4" s="1">
        <v>11</v>
      </c>
      <c r="P4" s="1" t="s">
        <v>129</v>
      </c>
    </row>
    <row r="5" spans="1:18">
      <c r="A5" s="1" t="str">
        <f>'（別紙）評価期間【自動計算】'!A8</f>
        <v>工事成績の最低点(企業)</v>
      </c>
      <c r="B5" s="1">
        <f>'（別紙）評価期間【自動計算】'!B8</f>
        <v>3</v>
      </c>
      <c r="C5" s="3" t="str">
        <f>'（別紙）評価期間【自動計算】'!C8</f>
        <v>か月</v>
      </c>
      <c r="D5" s="5">
        <f>VALUE(IF(E5&gt;=9,D$1-1,D$1))</f>
        <v>2026</v>
      </c>
      <c r="E5" s="1">
        <f>VALUE(IF(I$5-2=0,12,IF(I$5-2=-1,11,I$5-2)))</f>
        <v>6</v>
      </c>
      <c r="F5" s="4">
        <v>1</v>
      </c>
      <c r="G5" s="1" t="s">
        <v>88</v>
      </c>
      <c r="H5" s="1">
        <f>VALUE(IF(I5&gt;=11,D$1-1,D$1))</f>
        <v>2026</v>
      </c>
      <c r="I5" s="1">
        <f>VALUE(IF(E$1-2=0,12,IF(E$1-2=-1,11,E$1-2)))</f>
        <v>8</v>
      </c>
      <c r="J5" s="5">
        <f>IF(COUNTIF(L5:O5,I5),30,IF(I5=2,IF(MOD(H5,4)=0,29,28),31))</f>
        <v>31</v>
      </c>
      <c r="L5" s="1">
        <v>4</v>
      </c>
      <c r="M5" s="1">
        <v>6</v>
      </c>
      <c r="N5" s="1">
        <v>9</v>
      </c>
      <c r="O5" s="1">
        <v>11</v>
      </c>
      <c r="P5" s="1" t="s">
        <v>129</v>
      </c>
    </row>
    <row r="6" spans="1:18">
      <c r="A6" s="1" t="str">
        <f>'（別紙）評価期間【自動計算】'!A9</f>
        <v>優良工事･優秀技術者表彰等</v>
      </c>
      <c r="B6" s="1">
        <f>'（別紙）評価期間【自動計算】'!B9</f>
        <v>3</v>
      </c>
      <c r="C6" s="3" t="str">
        <f>'（別紙）評価期間【自動計算】'!C9</f>
        <v>か年度</v>
      </c>
      <c r="D6" s="1">
        <f>VALUE(H6-B6)</f>
        <v>2023</v>
      </c>
      <c r="E6" s="4">
        <v>4</v>
      </c>
      <c r="F6" s="4">
        <v>1</v>
      </c>
      <c r="G6" s="1" t="s">
        <v>88</v>
      </c>
      <c r="H6" s="1">
        <f>VALUE(IF(E$1*1&lt;4,D$1-1,D$1))</f>
        <v>2026</v>
      </c>
      <c r="I6" s="4">
        <v>3</v>
      </c>
      <c r="J6" s="4">
        <v>31</v>
      </c>
    </row>
    <row r="7" spans="1:18">
      <c r="A7" s="1" t="str">
        <f>'（別紙）評価期間【自動計算】'!A10</f>
        <v>継続教育(CPD)の取組状況</v>
      </c>
      <c r="B7" s="1">
        <f>'（別紙）評価期間【自動計算】'!B10</f>
        <v>1</v>
      </c>
      <c r="C7" s="3" t="str">
        <f>'（別紙）評価期間【自動計算】'!C10</f>
        <v>か年度</v>
      </c>
      <c r="D7" s="1">
        <f>VALUE(H7-B7)</f>
        <v>2025</v>
      </c>
      <c r="E7" s="4">
        <v>4</v>
      </c>
      <c r="F7" s="4">
        <v>1</v>
      </c>
      <c r="G7" s="1" t="s">
        <v>88</v>
      </c>
      <c r="H7" s="1">
        <f>VALUE(IF(E$1*1&lt;4,D$1-1,D$1))</f>
        <v>2026</v>
      </c>
      <c r="I7" s="4">
        <v>3</v>
      </c>
      <c r="J7" s="4">
        <v>31</v>
      </c>
    </row>
    <row r="8" spans="1:18">
      <c r="A8" s="1" t="str">
        <f>'（別紙）評価期間【自動計算】'!A11</f>
        <v>工事成績の平均点(技術者)</v>
      </c>
      <c r="B8" s="1">
        <f>'（別紙）評価期間【自動計算】'!B11</f>
        <v>5</v>
      </c>
      <c r="C8" s="3" t="str">
        <f>'（別紙）評価期間【自動計算】'!C11</f>
        <v>か年</v>
      </c>
      <c r="D8" s="5">
        <f>VALUE(IF(E8=1,H8-B8+1,H8-B8))</f>
        <v>2021</v>
      </c>
      <c r="E8" s="1">
        <f>VALUE(IF(I8=12,1,I8+1))</f>
        <v>9</v>
      </c>
      <c r="F8" s="4">
        <v>1</v>
      </c>
      <c r="G8" s="1" t="s">
        <v>88</v>
      </c>
      <c r="H8" s="1">
        <f>VALUE(IF(I8&gt;=11,D$1-1,D$1))</f>
        <v>2026</v>
      </c>
      <c r="I8" s="1">
        <f>VALUE(IF(E$1-2=0,12,IF(E$1-2=-1,11,E$1-2)))</f>
        <v>8</v>
      </c>
      <c r="J8" s="5">
        <f>IF(COUNTIF(L8:O8,I8),30,IF(I8=2,IF(MOD(H8,4)=0,29,28),31))</f>
        <v>31</v>
      </c>
      <c r="L8" s="1">
        <v>4</v>
      </c>
      <c r="M8" s="1">
        <v>6</v>
      </c>
      <c r="N8" s="1">
        <v>9</v>
      </c>
      <c r="O8" s="1">
        <v>11</v>
      </c>
      <c r="P8" s="1" t="s">
        <v>129</v>
      </c>
    </row>
    <row r="9" spans="1:18">
      <c r="A9" s="1" t="str">
        <f>'（別紙）評価期間【自動計算】'!A12</f>
        <v>災害時における活動実績等
維持管理実績</v>
      </c>
      <c r="B9" s="1">
        <f>'（別紙）評価期間【自動計算】'!B12</f>
        <v>3</v>
      </c>
      <c r="C9" s="3" t="str">
        <f>'（別紙）評価期間【自動計算】'!C12</f>
        <v>か年度</v>
      </c>
      <c r="D9" s="1">
        <f>VALUE(IF(I9&lt;4,D$1-B9-1,D$1-B9))</f>
        <v>2023</v>
      </c>
      <c r="E9" s="4">
        <v>4</v>
      </c>
      <c r="F9" s="4">
        <v>1</v>
      </c>
      <c r="G9" s="1" t="s">
        <v>88</v>
      </c>
      <c r="H9" s="1">
        <f>VALUE(D$1)</f>
        <v>2026</v>
      </c>
      <c r="I9" s="1">
        <f t="shared" ref="I9" si="1">VALUE(E$1)</f>
        <v>10</v>
      </c>
      <c r="J9" s="1">
        <f t="shared" ref="J9" si="2">VALUE(F$1)</f>
        <v>27</v>
      </c>
    </row>
    <row r="10" spans="1:18">
      <c r="A10" s="1" t="str">
        <f>'（別紙）評価期間【自動計算】'!A13</f>
        <v>実働拠点(過去3年間継続)</v>
      </c>
      <c r="B10" s="1">
        <f>'（別紙）評価期間【自動計算】'!B13</f>
        <v>3</v>
      </c>
      <c r="C10" s="3" t="str">
        <f>'（別紙）評価期間【自動計算】'!C13</f>
        <v>年間</v>
      </c>
      <c r="D10" s="5">
        <f>VALUE(IF(AND(E$1*1=12,F$1*1=31),D$1-B10+1,D$1-B10))</f>
        <v>2023</v>
      </c>
      <c r="E10" s="5">
        <f>VALUE(IF(F10=1,IF(E$1*1=12,1,E$1+1),E$1))</f>
        <v>10</v>
      </c>
      <c r="F10" s="5">
        <f>VALUE(IF(F$1*1=31,1,IF(AND(COUNTIF(L10:O10,E$1*1),F$1*1=30),1,IF(Q10=TRUE(),1,F$1+1))))</f>
        <v>28</v>
      </c>
      <c r="L10" s="1">
        <v>4</v>
      </c>
      <c r="M10" s="1">
        <v>6</v>
      </c>
      <c r="N10" s="1">
        <v>9</v>
      </c>
      <c r="O10" s="1">
        <v>11</v>
      </c>
      <c r="P10" s="1" t="s">
        <v>129</v>
      </c>
      <c r="Q10" s="1" t="b">
        <f>OR(AND(E$1*1=2,F$1*1=29),AND(MOD(D$1*1,4)&gt;0,E$1*1=2,F$1*1=28))</f>
        <v>0</v>
      </c>
      <c r="R10" s="1" t="s">
        <v>130</v>
      </c>
    </row>
    <row r="11" spans="1:18">
      <c r="A11" s="1" t="str">
        <f>'（別紙）評価期間【自動計算】'!A14</f>
        <v>実働拠点(過去10年間継続)</v>
      </c>
      <c r="B11" s="1">
        <f>'（別紙）評価期間【自動計算】'!B14</f>
        <v>10</v>
      </c>
      <c r="C11" s="3" t="str">
        <f>'（別紙）評価期間【自動計算】'!C14</f>
        <v>年間</v>
      </c>
      <c r="D11" s="5">
        <f>VALUE(IF(AND(E$1*1=12,F$1*1=31),D$1-B11+1,D$1-B11))</f>
        <v>2016</v>
      </c>
      <c r="E11" s="5">
        <f>VALUE(IF(F11=1,IF(E$1*1=12,1,E$1+1),E$1))</f>
        <v>10</v>
      </c>
      <c r="F11" s="5">
        <f>VALUE(IF(F$1*1=31,1,IF(AND(COUNTIF(L11:O11,E$1*1),F$1*1=30),1,IF(Q11=TRUE(),1,F$1+1))))</f>
        <v>28</v>
      </c>
      <c r="L11" s="1">
        <v>4</v>
      </c>
      <c r="M11" s="1">
        <v>6</v>
      </c>
      <c r="N11" s="1">
        <v>9</v>
      </c>
      <c r="O11" s="1">
        <v>11</v>
      </c>
      <c r="P11" s="1" t="s">
        <v>129</v>
      </c>
      <c r="Q11" s="1" t="b">
        <f>OR(AND(E$1*1=2,F$1*1=29),AND(MOD(D$1*1,4)&gt;0,E$1*1=2,F$1*1=28))</f>
        <v>0</v>
      </c>
      <c r="R11" s="1" t="s">
        <v>130</v>
      </c>
    </row>
    <row r="12" spans="1:18">
      <c r="A12" s="1" t="str">
        <f>'（別紙）評価期間【自動計算】'!A15</f>
        <v>実働拠点(過去5か年度の実績)</v>
      </c>
      <c r="B12" s="1">
        <f>'（別紙）評価期間【自動計算】'!B15</f>
        <v>5</v>
      </c>
      <c r="C12" s="3" t="str">
        <f>'（別紙）評価期間【自動計算】'!C15</f>
        <v>か年</v>
      </c>
      <c r="D12" s="1">
        <f>VALUE(H12-B12)</f>
        <v>2021</v>
      </c>
      <c r="E12" s="4">
        <v>4</v>
      </c>
      <c r="F12" s="4">
        <v>1</v>
      </c>
      <c r="G12" s="1" t="s">
        <v>88</v>
      </c>
      <c r="H12" s="1">
        <f>VALUE(IF(E$1*1&lt;4,D$1-1,D$1))</f>
        <v>2026</v>
      </c>
      <c r="I12" s="4">
        <v>3</v>
      </c>
      <c r="J12" s="4">
        <v>31</v>
      </c>
    </row>
    <row r="13" spans="1:18">
      <c r="A13" s="1" t="str">
        <f>'（別紙）評価期間【自動計算】'!A16</f>
        <v>担い手育成･確保(若手,WLB)</v>
      </c>
      <c r="B13" s="1" t="str">
        <f>'（別紙）評価期間【自動計算】'!B16</f>
        <v>－</v>
      </c>
      <c r="C13" s="3">
        <f>'（別紙）評価期間【自動計算】'!C16</f>
        <v>0</v>
      </c>
      <c r="D13" s="1">
        <f>VALUE(D$1)</f>
        <v>2026</v>
      </c>
      <c r="E13" s="1">
        <f t="shared" ref="E13:F13" si="3">VALUE(E$1)</f>
        <v>10</v>
      </c>
      <c r="F13" s="1">
        <f t="shared" si="3"/>
        <v>27</v>
      </c>
    </row>
    <row r="14" spans="1:18">
      <c r="A14" s="1" t="str">
        <f>'（別紙）評価期間【自動計算】'!A17</f>
        <v>ICT活用工事の実績(過去3か年度）</v>
      </c>
      <c r="B14" s="1">
        <f>'（別紙）評価期間【自動計算】'!B17</f>
        <v>3</v>
      </c>
      <c r="C14" s="3" t="str">
        <f>'（別紙）評価期間【自動計算】'!C17</f>
        <v>か年</v>
      </c>
      <c r="D14" s="1">
        <f>VALUE(H14-B14)</f>
        <v>2023</v>
      </c>
      <c r="E14" s="4">
        <v>4</v>
      </c>
      <c r="F14" s="4">
        <v>1</v>
      </c>
      <c r="G14" s="1" t="s">
        <v>88</v>
      </c>
      <c r="H14" s="1">
        <f>VALUE(IF(E$1*1&lt;4,D$1-1,D$1))</f>
        <v>2026</v>
      </c>
      <c r="I14" s="4">
        <v>3</v>
      </c>
      <c r="J14" s="4">
        <v>31</v>
      </c>
    </row>
    <row r="15" spans="1:18">
      <c r="A15" s="1" t="str">
        <f>'（別紙）評価期間【自動計算】'!A18</f>
        <v>低入札の減点(過去1年間の工事成績)</v>
      </c>
      <c r="B15" s="1">
        <f>'（別紙）評価期間【自動計算】'!B18</f>
        <v>1</v>
      </c>
      <c r="C15" s="3" t="str">
        <f>'（別紙）評価期間【自動計算】'!C18</f>
        <v>か年</v>
      </c>
      <c r="D15" s="5">
        <f>VALUE(IF(E15=1,H15-B15+1,H15-B15))</f>
        <v>2025</v>
      </c>
      <c r="E15" s="1">
        <f>VALUE(IF(I15=12,1,I15+1))</f>
        <v>9</v>
      </c>
      <c r="F15" s="4">
        <v>1</v>
      </c>
      <c r="G15" s="1" t="s">
        <v>88</v>
      </c>
      <c r="H15" s="1">
        <f>VALUE(IF(I15&gt;=11,D$1-1,D$1))</f>
        <v>2026</v>
      </c>
      <c r="I15" s="1">
        <f>VALUE(IF(E$1-2=0,12,IF(E$1-2=-1,11,E$1-2)))</f>
        <v>8</v>
      </c>
      <c r="J15" s="5">
        <f>IF(COUNTIF(L15:O15,I15),30,IF(I15=2,IF(MOD(H15,4)=0,29,28),31))</f>
        <v>31</v>
      </c>
      <c r="L15" s="1">
        <v>4</v>
      </c>
      <c r="M15" s="1">
        <v>6</v>
      </c>
      <c r="N15" s="1">
        <v>9</v>
      </c>
      <c r="O15" s="1">
        <v>11</v>
      </c>
      <c r="P15" s="1" t="s">
        <v>129</v>
      </c>
    </row>
    <row r="16" spans="1:18">
      <c r="C16" s="3"/>
    </row>
    <row r="17" spans="1:6">
      <c r="A17" s="1" t="s">
        <v>131</v>
      </c>
      <c r="C17" s="3"/>
    </row>
    <row r="18" spans="1:6">
      <c r="A18" s="6">
        <f ca="1">NOW()</f>
        <v>46300.726053240738</v>
      </c>
    </row>
    <row r="19" spans="1:6">
      <c r="A19" s="1" t="str">
        <f ca="1">TEXT(A18,"yyyy/mm/dd")</f>
        <v>2026/10/05</v>
      </c>
      <c r="D19" s="7" t="str">
        <f ca="1">LEFT(A19,4)</f>
        <v>2026</v>
      </c>
      <c r="E19" s="7" t="str">
        <f ca="1">MID(A19,6,2)</f>
        <v>10</v>
      </c>
      <c r="F19" s="7" t="str">
        <f ca="1">RIGHT(A19,2)</f>
        <v>05</v>
      </c>
    </row>
    <row r="21" spans="1:6">
      <c r="D21" s="1">
        <f ca="1">+D19*1</f>
        <v>2026</v>
      </c>
      <c r="E21" s="1">
        <f t="shared" ref="E21:F21" ca="1" si="4">+E19*1</f>
        <v>10</v>
      </c>
      <c r="F21" s="1">
        <f t="shared" ca="1" si="4"/>
        <v>5</v>
      </c>
    </row>
    <row r="22" spans="1:6">
      <c r="D22" s="1">
        <f ca="1">+D21+1</f>
        <v>2027</v>
      </c>
      <c r="E22" s="1">
        <v>1</v>
      </c>
      <c r="F22" s="1">
        <v>1</v>
      </c>
    </row>
    <row r="23" spans="1:6">
      <c r="D23" s="1">
        <f t="shared" ref="D23:D25" ca="1" si="5">+D22+1</f>
        <v>2028</v>
      </c>
      <c r="E23" s="1">
        <v>2</v>
      </c>
      <c r="F23" s="1">
        <v>2</v>
      </c>
    </row>
    <row r="24" spans="1:6">
      <c r="D24" s="1">
        <f t="shared" ca="1" si="5"/>
        <v>2029</v>
      </c>
      <c r="E24" s="1">
        <v>3</v>
      </c>
      <c r="F24" s="1">
        <v>3</v>
      </c>
    </row>
    <row r="25" spans="1:6">
      <c r="D25" s="1">
        <f t="shared" ca="1" si="5"/>
        <v>2030</v>
      </c>
      <c r="E25" s="1">
        <v>4</v>
      </c>
      <c r="F25" s="1">
        <v>4</v>
      </c>
    </row>
    <row r="26" spans="1:6">
      <c r="E26" s="1">
        <v>5</v>
      </c>
      <c r="F26" s="1">
        <v>5</v>
      </c>
    </row>
    <row r="27" spans="1:6">
      <c r="E27" s="1">
        <v>6</v>
      </c>
      <c r="F27" s="1">
        <v>6</v>
      </c>
    </row>
    <row r="28" spans="1:6">
      <c r="E28" s="1">
        <v>7</v>
      </c>
      <c r="F28" s="1">
        <v>7</v>
      </c>
    </row>
    <row r="29" spans="1:6">
      <c r="E29" s="1">
        <v>8</v>
      </c>
      <c r="F29" s="1">
        <v>8</v>
      </c>
    </row>
    <row r="30" spans="1:6">
      <c r="E30" s="1">
        <v>9</v>
      </c>
      <c r="F30" s="1">
        <v>9</v>
      </c>
    </row>
    <row r="31" spans="1:6">
      <c r="E31" s="1">
        <v>10</v>
      </c>
      <c r="F31" s="1">
        <v>10</v>
      </c>
    </row>
    <row r="32" spans="1:6">
      <c r="E32" s="1">
        <v>11</v>
      </c>
      <c r="F32" s="1">
        <v>11</v>
      </c>
    </row>
    <row r="33" spans="5:6">
      <c r="E33" s="1">
        <v>12</v>
      </c>
      <c r="F33" s="1">
        <v>12</v>
      </c>
    </row>
    <row r="34" spans="5:6">
      <c r="F34" s="1">
        <v>13</v>
      </c>
    </row>
    <row r="35" spans="5:6">
      <c r="F35" s="1">
        <v>14</v>
      </c>
    </row>
    <row r="36" spans="5:6">
      <c r="F36" s="1">
        <v>15</v>
      </c>
    </row>
    <row r="37" spans="5:6">
      <c r="F37" s="1">
        <v>16</v>
      </c>
    </row>
    <row r="38" spans="5:6">
      <c r="F38" s="1">
        <v>17</v>
      </c>
    </row>
    <row r="39" spans="5:6">
      <c r="F39" s="1">
        <v>18</v>
      </c>
    </row>
    <row r="40" spans="5:6">
      <c r="F40" s="1">
        <v>19</v>
      </c>
    </row>
    <row r="41" spans="5:6">
      <c r="F41" s="1">
        <v>20</v>
      </c>
    </row>
    <row r="42" spans="5:6">
      <c r="F42" s="1">
        <v>21</v>
      </c>
    </row>
    <row r="43" spans="5:6">
      <c r="F43" s="1">
        <v>22</v>
      </c>
    </row>
    <row r="44" spans="5:6">
      <c r="F44" s="1">
        <v>23</v>
      </c>
    </row>
    <row r="45" spans="5:6">
      <c r="F45" s="1">
        <v>24</v>
      </c>
    </row>
    <row r="46" spans="5:6">
      <c r="F46" s="1">
        <v>25</v>
      </c>
    </row>
    <row r="47" spans="5:6">
      <c r="F47" s="1">
        <v>26</v>
      </c>
    </row>
    <row r="48" spans="5:6">
      <c r="F48" s="1">
        <v>27</v>
      </c>
    </row>
    <row r="49" spans="6:6">
      <c r="F49" s="1">
        <v>28</v>
      </c>
    </row>
    <row r="50" spans="6:6">
      <c r="F50" s="1">
        <v>29</v>
      </c>
    </row>
    <row r="51" spans="6:6">
      <c r="F51" s="1">
        <v>30</v>
      </c>
    </row>
    <row r="52" spans="6:6">
      <c r="F52" s="1">
        <v>31</v>
      </c>
    </row>
  </sheetData>
  <sheetProtection sheet="1" objects="1" scenarios="1"/>
  <phoneticPr fontId="1"/>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施工計画確認型</vt:lpstr>
      <vt:lpstr>（別紙）評価期間【自動計算】</vt:lpstr>
      <vt:lpstr>（期間）条件入力シート</vt:lpstr>
      <vt:lpstr>【編集不可】自動計算</vt:lpstr>
      <vt:lpstr>'（期間）条件入力シート'!Print_Area</vt:lpstr>
      <vt:lpstr>'（別紙）評価期間【自動計算】'!Print_Area</vt:lpstr>
      <vt:lpstr>【編集不可】自動計算!Print_Area</vt:lpstr>
      <vt:lpstr>施工計画確認型!Print_Area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防災対策クライアント28</dc:creator>
  <cp:keywords/>
  <dc:description/>
  <cp:lastModifiedBy>新潟県</cp:lastModifiedBy>
  <cp:revision/>
  <cp:lastPrinted>2026-10-05T08:28:19Z</cp:lastPrinted>
  <dcterms:created xsi:type="dcterms:W3CDTF">2019-06-24T00:22:22Z</dcterms:created>
  <dcterms:modified xsi:type="dcterms:W3CDTF">2026-10-05T08:28:23Z</dcterms:modified>
  <cp:category/>
  <cp:contentStatus/>
</cp:coreProperties>
</file>